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O Elec Rate Case 2022 ER-2022-0337\True up Rebuttal\Testimony Schedules\"/>
    </mc:Choice>
  </mc:AlternateContent>
  <xr:revisionPtr revIDLastSave="0" documentId="13_ncr:1_{20DFD59B-8357-4489-A92E-EF8F82EBA5A1}" xr6:coauthVersionLast="47" xr6:coauthVersionMax="47" xr10:uidLastSave="{00000000-0000-0000-0000-000000000000}"/>
  <bookViews>
    <workbookView xWindow="-110" yWindow="-110" windowWidth="22780" windowHeight="14660" xr2:uid="{E66C2B3F-A05D-46C4-AC81-37BA26CF3877}"/>
  </bookViews>
  <sheets>
    <sheet name="Schedule 9 MJMUEC Adjustment" sheetId="1" r:id="rId1"/>
  </sheets>
  <definedNames>
    <definedName name="_xlnm.Print_Area" localSheetId="0">'Schedule 9 MJMUEC Adjustment'!$A$2:$P$37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L23" i="1"/>
  <c r="D23" i="1"/>
  <c r="M20" i="1"/>
  <c r="N20" i="1" s="1"/>
  <c r="E20" i="1"/>
  <c r="F20" i="1" s="1"/>
  <c r="N19" i="1"/>
  <c r="F19" i="1"/>
  <c r="E22" i="1" l="1"/>
  <c r="M21" i="1"/>
  <c r="M22" i="1" l="1"/>
  <c r="N21" i="1"/>
  <c r="C29" i="1" s="1"/>
  <c r="F22" i="1"/>
  <c r="E23" i="1"/>
  <c r="F23" i="1" s="1"/>
  <c r="D29" i="1" l="1"/>
  <c r="C32" i="1"/>
  <c r="N22" i="1"/>
  <c r="M23" i="1"/>
  <c r="N23" i="1" s="1"/>
  <c r="C36" i="1" l="1"/>
  <c r="D32" i="1"/>
  <c r="E29" i="1"/>
  <c r="D36" i="1" l="1"/>
  <c r="E32" i="1"/>
  <c r="E36" i="1" s="1"/>
  <c r="F29" i="1"/>
  <c r="F32" i="1" l="1"/>
  <c r="F36" i="1" s="1"/>
  <c r="G29" i="1"/>
  <c r="G32" i="1" l="1"/>
  <c r="G36" i="1" s="1"/>
  <c r="H29" i="1"/>
  <c r="H32" i="1" l="1"/>
  <c r="H36" i="1" s="1"/>
  <c r="I29" i="1"/>
  <c r="I32" i="1" l="1"/>
  <c r="I36" i="1" s="1"/>
  <c r="J29" i="1"/>
  <c r="K29" i="1" l="1"/>
  <c r="J32" i="1"/>
  <c r="J36" i="1" s="1"/>
  <c r="L29" i="1" l="1"/>
  <c r="K32" i="1"/>
  <c r="K36" i="1" s="1"/>
  <c r="L32" i="1" l="1"/>
  <c r="L36" i="1" s="1"/>
  <c r="M29" i="1"/>
  <c r="N29" i="1" l="1"/>
  <c r="N32" i="1" s="1"/>
  <c r="N36" i="1" s="1"/>
  <c r="M32" i="1"/>
  <c r="M36" i="1" s="1"/>
  <c r="O36" i="1" l="1"/>
</calcChain>
</file>

<file path=xl/sharedStrings.xml><?xml version="1.0" encoding="utf-8"?>
<sst xmlns="http://schemas.openxmlformats.org/spreadsheetml/2006/main" count="49" uniqueCount="33">
  <si>
    <t>Pro Forma Schedule 9 Expense Adjustment due to MJMUEC joining AMMO Pricing Zone</t>
  </si>
  <si>
    <t>AMMO Pricing Zone Schedule 9 Rate for January 2022</t>
  </si>
  <si>
    <t>AMMO Pricing Zone Schedule 9 Rate for January 2023</t>
  </si>
  <si>
    <t>Transmission Owner</t>
  </si>
  <si>
    <t>Zone ID</t>
  </si>
  <si>
    <t>Revenue Req</t>
  </si>
  <si>
    <t>Zonal Load</t>
  </si>
  <si>
    <t>Zonal Rate</t>
  </si>
  <si>
    <t>Ameren Missouri</t>
  </si>
  <si>
    <t>3B</t>
  </si>
  <si>
    <t>Ameren Transmission Company of Illinois</t>
  </si>
  <si>
    <t>Missouri Electric Commission</t>
  </si>
  <si>
    <t>Wabash Valley Power Association</t>
  </si>
  <si>
    <t>Pro Forma MJMUEC 2023 Rate times 2022 Ameren Missouri Monthly Peak Demands</t>
  </si>
  <si>
    <t>Line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</si>
  <si>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</si>
  <si>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</si>
  <si>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</si>
  <si>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</si>
  <si>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</si>
  <si>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</si>
  <si>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</si>
  <si>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</si>
  <si>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</si>
  <si>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</si>
  <si>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</si>
  <si>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</si>
  <si>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MJMUEC Annual Rate for 2023</t>
  </si>
  <si>
    <t>Days in Year</t>
  </si>
  <si>
    <t>Days in Month</t>
  </si>
  <si>
    <t>MJMUEC Monthly Rate</t>
  </si>
  <si>
    <t>2022 AMUE Peaks in AMMO PZ (MWs)</t>
  </si>
  <si>
    <t>Expected AMO payment to MJMUEC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</si>
</sst>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"/>
    <numFmt numFmtId="165" formatCode="#,##0.000"/>
    <numFmt numFmtId="166" formatCode="&quot;$&quot;#,##0.0000"/>
    <numFmt numFmtId="167" formatCode="_(* #,##0.0000_);_(* \(#,##0.0000\);_(* &quot;-&quot;??_);_(@_)"/>
    <numFmt numFmtId="168" formatCode="&quot;$&quot;#,##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3" fontId="0" fillId="0" borderId="0" xfId="0" applyNumberFormat="1"/>
    <xf numFmtId="3" fontId="0" fillId="0" borderId="4" xfId="0" applyNumberFormat="1" applyBorder="1"/>
    <xf numFmtId="3" fontId="0" fillId="0" borderId="5" xfId="0" applyNumberFormat="1" applyBorder="1"/>
    <xf numFmtId="3" fontId="2" fillId="0" borderId="4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0" xfId="0" applyNumberFormat="1" applyFont="1"/>
    <xf numFmtId="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5" xfId="0" applyNumberFormat="1" applyBorder="1"/>
    <xf numFmtId="166" fontId="0" fillId="2" borderId="5" xfId="0" applyNumberFormat="1" applyFill="1" applyBorder="1"/>
    <xf numFmtId="3" fontId="0" fillId="0" borderId="6" xfId="0" applyNumberFormat="1" applyBorder="1"/>
    <xf numFmtId="3" fontId="0" fillId="0" borderId="7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66" fontId="0" fillId="3" borderId="3" xfId="0" applyNumberFormat="1" applyFill="1" applyBorder="1"/>
    <xf numFmtId="166" fontId="0" fillId="4" borderId="3" xfId="0" applyNumberFormat="1" applyFill="1" applyBorder="1"/>
    <xf numFmtId="167" fontId="0" fillId="0" borderId="0" xfId="1" applyNumberFormat="1" applyFont="1"/>
    <xf numFmtId="166" fontId="0" fillId="0" borderId="0" xfId="0" applyNumberFormat="1"/>
    <xf numFmtId="0" fontId="2" fillId="0" borderId="7" xfId="0" applyFont="1" applyBorder="1" applyAlignment="1">
      <alignment horizontal="center"/>
    </xf>
    <xf numFmtId="168" fontId="0" fillId="2" borderId="0" xfId="0" applyNumberFormat="1" applyFill="1"/>
    <xf numFmtId="168" fontId="0" fillId="0" borderId="0" xfId="0" applyNumberFormat="1"/>
    <xf numFmtId="164" fontId="2" fillId="0" borderId="8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156356</xdr:rowOff>
    </xdr:from>
    <xdr:to>
      <xdr:col>5</xdr:col>
      <xdr:colOff>809625</xdr:colOff>
      <xdr:row>14</xdr:row>
      <xdr:rowOff>126314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8E2CD-7E1D-47BB-B2C4-BE880E0C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943756"/>
          <a:ext cx="5772150" cy="1811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24735</xdr:colOff>
      <xdr:row>4</xdr:row>
      <xdr:rowOff>19051</xdr:rowOff>
    </xdr:from>
    <xdr:to>
      <xdr:col>13</xdr:col>
      <xdr:colOff>788805</xdr:colOff>
      <xdr:row>14</xdr:row>
      <xdr:rowOff>71439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4DD10C-CC48-4E87-B16B-F9A1B32D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135" y="806451"/>
          <a:ext cx="5640870" cy="189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3D93-46F9-47A1-83BE-16D49861A0FB}">
  <sheetPr>
    <tabColor theme="9" tint="0.59999389629810485"/>
    <pageSetUpPr fitToPage="1"/>
  </sheetPr>
  <dimension ref="A2:O36"/>
  <sheetViews>
    <sheetView tabSelected="1" workbookViewId="0">
      <selection activeCell="C29" sqref="C29"/>
    </sheetView>
  </sheetViews>
  <sheetFormatPr defaultColWidth="9.08984375" defaultRowHeight="14.5" x14ac:dyDescent="0.35"/>
  <cols>
    <col min="1" max="1" width="5.6328125" style="2" customWidth="1"/>
    <col min="2" max="2" width="36.54296875" style="2" customWidth="1"/>
    <col min="3" max="15" width="11.6328125" style="2" customWidth="1"/>
    <col min="16" max="16" width="1.6328125" style="2" customWidth="1"/>
    <col min="17" max="20" width="10.54296875" style="2" customWidth="1"/>
    <col min="21" max="21" width="10.08984375" style="2" customWidth="1"/>
    <col min="22" max="16384" width="9.08984375" style="2"/>
  </cols>
  <sheetData>
    <row r="2" spans="2:14" ht="18.5" x14ac:dyDescent="0.45">
      <c r="B2" s="1" t="s">
        <v>0</v>
      </c>
    </row>
    <row r="4" spans="2:14" x14ac:dyDescent="0.35">
      <c r="B4" s="27" t="s">
        <v>1</v>
      </c>
      <c r="C4" s="28"/>
      <c r="D4" s="28"/>
      <c r="E4" s="28"/>
      <c r="F4" s="29"/>
      <c r="H4" s="27" t="s">
        <v>2</v>
      </c>
      <c r="I4" s="28"/>
      <c r="J4" s="28"/>
      <c r="K4" s="28"/>
      <c r="L4" s="28"/>
      <c r="M4" s="28"/>
      <c r="N4" s="29"/>
    </row>
    <row r="5" spans="2:14" x14ac:dyDescent="0.35">
      <c r="B5" s="3"/>
      <c r="F5" s="4"/>
      <c r="H5" s="3"/>
      <c r="N5" s="4"/>
    </row>
    <row r="6" spans="2:14" x14ac:dyDescent="0.35">
      <c r="B6" s="3"/>
      <c r="F6" s="4"/>
      <c r="H6" s="3"/>
      <c r="N6" s="4"/>
    </row>
    <row r="7" spans="2:14" x14ac:dyDescent="0.35">
      <c r="B7" s="3"/>
      <c r="F7" s="4"/>
      <c r="H7" s="3"/>
      <c r="N7" s="4"/>
    </row>
    <row r="8" spans="2:14" x14ac:dyDescent="0.35">
      <c r="B8" s="3"/>
      <c r="F8" s="4"/>
      <c r="H8" s="3"/>
      <c r="N8" s="4"/>
    </row>
    <row r="9" spans="2:14" x14ac:dyDescent="0.35">
      <c r="B9" s="3"/>
      <c r="F9" s="4"/>
      <c r="H9" s="3"/>
      <c r="N9" s="4"/>
    </row>
    <row r="10" spans="2:14" x14ac:dyDescent="0.35">
      <c r="B10" s="3"/>
      <c r="F10" s="4"/>
      <c r="H10" s="3"/>
      <c r="N10" s="4"/>
    </row>
    <row r="11" spans="2:14" x14ac:dyDescent="0.35">
      <c r="B11" s="3"/>
      <c r="F11" s="4"/>
      <c r="H11" s="3"/>
      <c r="N11" s="4"/>
    </row>
    <row r="12" spans="2:14" x14ac:dyDescent="0.35">
      <c r="B12" s="3"/>
      <c r="F12" s="4"/>
      <c r="H12" s="3"/>
      <c r="N12" s="4"/>
    </row>
    <row r="13" spans="2:14" x14ac:dyDescent="0.35">
      <c r="B13" s="3"/>
      <c r="F13" s="4"/>
      <c r="H13" s="3"/>
      <c r="N13" s="4"/>
    </row>
    <row r="14" spans="2:14" x14ac:dyDescent="0.35">
      <c r="B14" s="3"/>
      <c r="F14" s="4"/>
      <c r="H14" s="3"/>
      <c r="N14" s="4"/>
    </row>
    <row r="15" spans="2:14" x14ac:dyDescent="0.35">
      <c r="B15" s="3"/>
      <c r="F15" s="4"/>
      <c r="H15" s="3"/>
      <c r="N15" s="4"/>
    </row>
    <row r="16" spans="2:14" x14ac:dyDescent="0.35">
      <c r="B16" s="3"/>
      <c r="F16" s="4"/>
      <c r="H16" s="3"/>
      <c r="N16" s="4"/>
    </row>
    <row r="17" spans="1:15" x14ac:dyDescent="0.35">
      <c r="B17" s="3"/>
      <c r="F17" s="4"/>
      <c r="H17" s="3"/>
      <c r="N17" s="4"/>
    </row>
    <row r="18" spans="1:15" x14ac:dyDescent="0.35">
      <c r="B18" s="5" t="s">
        <v>3</v>
      </c>
      <c r="C18" s="6" t="s">
        <v>4</v>
      </c>
      <c r="D18" s="7" t="s">
        <v>5</v>
      </c>
      <c r="E18" s="7" t="s">
        <v>6</v>
      </c>
      <c r="F18" s="8" t="s">
        <v>7</v>
      </c>
      <c r="G18" s="9"/>
      <c r="H18" s="5" t="s">
        <v>3</v>
      </c>
      <c r="K18" s="6" t="s">
        <v>4</v>
      </c>
      <c r="L18" s="7" t="s">
        <v>5</v>
      </c>
      <c r="M18" s="7" t="s">
        <v>6</v>
      </c>
      <c r="N18" s="8" t="s">
        <v>7</v>
      </c>
    </row>
    <row r="19" spans="1:15" x14ac:dyDescent="0.35">
      <c r="B19" s="3" t="s">
        <v>8</v>
      </c>
      <c r="C19" s="10" t="s">
        <v>9</v>
      </c>
      <c r="D19" s="11">
        <v>122417521</v>
      </c>
      <c r="E19" s="12">
        <v>5788.5829999999996</v>
      </c>
      <c r="F19" s="13">
        <f>D19/E19</f>
        <v>21148.098075124777</v>
      </c>
      <c r="H19" s="3" t="s">
        <v>8</v>
      </c>
      <c r="K19" s="10" t="s">
        <v>9</v>
      </c>
      <c r="L19" s="11">
        <v>131492864</v>
      </c>
      <c r="M19" s="12">
        <v>6032.25</v>
      </c>
      <c r="N19" s="13">
        <f>L19/M19</f>
        <v>21798.311409507231</v>
      </c>
    </row>
    <row r="20" spans="1:15" x14ac:dyDescent="0.35">
      <c r="B20" s="3" t="s">
        <v>10</v>
      </c>
      <c r="C20" s="10" t="s">
        <v>9</v>
      </c>
      <c r="D20" s="11">
        <v>3329814</v>
      </c>
      <c r="E20" s="12">
        <f>E19</f>
        <v>5788.5829999999996</v>
      </c>
      <c r="F20" s="13">
        <f t="shared" ref="F20:F23" si="0">D20/E20</f>
        <v>575.23818868970181</v>
      </c>
      <c r="H20" s="3" t="s">
        <v>10</v>
      </c>
      <c r="K20" s="10" t="s">
        <v>9</v>
      </c>
      <c r="L20" s="11">
        <v>3344136</v>
      </c>
      <c r="M20" s="12">
        <f>M19</f>
        <v>6032.25</v>
      </c>
      <c r="N20" s="13">
        <f t="shared" ref="N20:N22" si="1">L20/M20</f>
        <v>554.37622777570562</v>
      </c>
    </row>
    <row r="21" spans="1:15" x14ac:dyDescent="0.35">
      <c r="B21" s="3" t="s">
        <v>11</v>
      </c>
      <c r="C21" s="10" t="s">
        <v>9</v>
      </c>
      <c r="D21" s="11"/>
      <c r="E21" s="12"/>
      <c r="F21" s="13"/>
      <c r="H21" s="3" t="s">
        <v>11</v>
      </c>
      <c r="K21" s="10" t="s">
        <v>9</v>
      </c>
      <c r="L21" s="11">
        <v>1155850</v>
      </c>
      <c r="M21" s="12">
        <f t="shared" ref="M21:M22" si="2">M20</f>
        <v>6032.25</v>
      </c>
      <c r="N21" s="14">
        <f t="shared" si="1"/>
        <v>191.61175349164904</v>
      </c>
    </row>
    <row r="22" spans="1:15" x14ac:dyDescent="0.35">
      <c r="B22" s="3" t="s">
        <v>12</v>
      </c>
      <c r="C22" s="10" t="s">
        <v>9</v>
      </c>
      <c r="D22" s="11">
        <v>6487751</v>
      </c>
      <c r="E22" s="12">
        <f>E20</f>
        <v>5788.5829999999996</v>
      </c>
      <c r="F22" s="13">
        <f t="shared" si="0"/>
        <v>1120.7839638820071</v>
      </c>
      <c r="H22" s="3" t="s">
        <v>12</v>
      </c>
      <c r="K22" s="10" t="s">
        <v>9</v>
      </c>
      <c r="L22" s="11">
        <v>7100436</v>
      </c>
      <c r="M22" s="12">
        <f t="shared" si="2"/>
        <v>6032.25</v>
      </c>
      <c r="N22" s="13">
        <f t="shared" si="1"/>
        <v>1177.0791993037424</v>
      </c>
    </row>
    <row r="23" spans="1:15" x14ac:dyDescent="0.35">
      <c r="B23" s="15"/>
      <c r="C23" s="16"/>
      <c r="D23" s="17">
        <f>SUM(D19:D22)</f>
        <v>132235086</v>
      </c>
      <c r="E23" s="18">
        <f>E22</f>
        <v>5788.5829999999996</v>
      </c>
      <c r="F23" s="19">
        <f t="shared" si="0"/>
        <v>22844.120227696487</v>
      </c>
      <c r="H23" s="15"/>
      <c r="I23" s="16"/>
      <c r="J23" s="16"/>
      <c r="K23" s="16"/>
      <c r="L23" s="17">
        <f>SUM(L19:L22)</f>
        <v>143093286</v>
      </c>
      <c r="M23" s="18">
        <f>M22</f>
        <v>6032.25</v>
      </c>
      <c r="N23" s="20">
        <f>L23/M23</f>
        <v>23721.37859007833</v>
      </c>
      <c r="O23" s="21"/>
    </row>
    <row r="24" spans="1:15" x14ac:dyDescent="0.35">
      <c r="D24" s="11"/>
      <c r="E24" s="12"/>
      <c r="F24" s="22"/>
    </row>
    <row r="25" spans="1:15" x14ac:dyDescent="0.35">
      <c r="E25" s="12"/>
      <c r="F25" s="22"/>
    </row>
    <row r="26" spans="1:15" x14ac:dyDescent="0.35">
      <c r="B26" s="9" t="s">
        <v>13</v>
      </c>
    </row>
    <row r="28" spans="1:15" x14ac:dyDescent="0.35">
      <c r="A28" s="23" t="s">
        <v>14</v>
      </c>
      <c r="C28" s="23" t="s">
        <v>15</v>
      </c>
      <c r="D28" s="23" t="s">
        <v>16</v>
      </c>
      <c r="E28" s="23" t="s">
        <v>17</v>
      </c>
      <c r="F28" s="23" t="s">
        <v>18</v>
      </c>
      <c r="G28" s="23" t="s">
        <v>19</v>
      </c>
      <c r="H28" s="23" t="s">
        <v>20</v>
      </c>
      <c r="I28" s="23" t="s">
        <v>21</v>
      </c>
      <c r="J28" s="23" t="s">
        <v>22</v>
      </c>
      <c r="K28" s="23" t="s">
        <v>23</v>
      </c>
      <c r="L28" s="23" t="s">
        <v>24</v>
      </c>
      <c r="M28" s="23" t="s">
        <v>25</v>
      </c>
      <c r="N28" s="23" t="s">
        <v>26</v>
      </c>
    </row>
    <row r="29" spans="1:15" x14ac:dyDescent="0.35">
      <c r="A29" s="10">
        <v>1</v>
      </c>
      <c r="B29" s="2" t="s">
        <v>27</v>
      </c>
      <c r="C29" s="24">
        <f>N21</f>
        <v>191.61175349164904</v>
      </c>
      <c r="D29" s="25">
        <f>C29</f>
        <v>191.61175349164904</v>
      </c>
      <c r="E29" s="25">
        <f t="shared" ref="E29:N29" si="3">D29</f>
        <v>191.61175349164904</v>
      </c>
      <c r="F29" s="25">
        <f t="shared" si="3"/>
        <v>191.61175349164904</v>
      </c>
      <c r="G29" s="25">
        <f t="shared" si="3"/>
        <v>191.61175349164904</v>
      </c>
      <c r="H29" s="25">
        <f t="shared" si="3"/>
        <v>191.61175349164904</v>
      </c>
      <c r="I29" s="25">
        <f t="shared" si="3"/>
        <v>191.61175349164904</v>
      </c>
      <c r="J29" s="25">
        <f t="shared" si="3"/>
        <v>191.61175349164904</v>
      </c>
      <c r="K29" s="25">
        <f t="shared" si="3"/>
        <v>191.61175349164904</v>
      </c>
      <c r="L29" s="25">
        <f t="shared" si="3"/>
        <v>191.61175349164904</v>
      </c>
      <c r="M29" s="25">
        <f t="shared" si="3"/>
        <v>191.61175349164904</v>
      </c>
      <c r="N29" s="25">
        <f t="shared" si="3"/>
        <v>191.61175349164904</v>
      </c>
    </row>
    <row r="30" spans="1:15" x14ac:dyDescent="0.35">
      <c r="A30" s="10">
        <v>2</v>
      </c>
      <c r="B30" s="2" t="s">
        <v>28</v>
      </c>
      <c r="C30" s="2">
        <v>365</v>
      </c>
      <c r="D30" s="2">
        <v>365</v>
      </c>
      <c r="E30" s="2">
        <v>365</v>
      </c>
      <c r="F30" s="2">
        <v>365</v>
      </c>
      <c r="G30" s="2">
        <v>365</v>
      </c>
      <c r="H30" s="2">
        <v>365</v>
      </c>
      <c r="I30" s="2">
        <v>365</v>
      </c>
      <c r="J30" s="2">
        <v>365</v>
      </c>
      <c r="K30" s="2">
        <v>365</v>
      </c>
      <c r="L30" s="2">
        <v>365</v>
      </c>
      <c r="M30" s="2">
        <v>365</v>
      </c>
      <c r="N30" s="2">
        <v>365</v>
      </c>
    </row>
    <row r="31" spans="1:15" x14ac:dyDescent="0.35">
      <c r="A31" s="10">
        <v>3</v>
      </c>
      <c r="B31" s="2" t="s">
        <v>29</v>
      </c>
      <c r="C31" s="2">
        <v>31</v>
      </c>
      <c r="D31" s="2">
        <v>28</v>
      </c>
      <c r="E31" s="2">
        <v>31</v>
      </c>
      <c r="F31" s="2">
        <v>30</v>
      </c>
      <c r="G31" s="2">
        <v>31</v>
      </c>
      <c r="H31" s="2">
        <v>30</v>
      </c>
      <c r="I31" s="2">
        <v>31</v>
      </c>
      <c r="J31" s="2">
        <v>31</v>
      </c>
      <c r="K31" s="2">
        <v>30</v>
      </c>
      <c r="L31" s="2">
        <v>31</v>
      </c>
      <c r="M31" s="2">
        <v>30</v>
      </c>
      <c r="N31" s="2">
        <v>31</v>
      </c>
    </row>
    <row r="32" spans="1:15" x14ac:dyDescent="0.35">
      <c r="A32" s="10">
        <v>4</v>
      </c>
      <c r="B32" s="2" t="s">
        <v>30</v>
      </c>
      <c r="C32" s="22">
        <f>C29/C30*C31</f>
        <v>16.273874954085262</v>
      </c>
      <c r="D32" s="22">
        <f t="shared" ref="D32:N32" si="4">D29/D30*D31</f>
        <v>14.698983829496367</v>
      </c>
      <c r="E32" s="22">
        <f t="shared" si="4"/>
        <v>16.273874954085262</v>
      </c>
      <c r="F32" s="22">
        <f t="shared" si="4"/>
        <v>15.748911245888964</v>
      </c>
      <c r="G32" s="22">
        <f t="shared" si="4"/>
        <v>16.273874954085262</v>
      </c>
      <c r="H32" s="22">
        <f t="shared" si="4"/>
        <v>15.748911245888964</v>
      </c>
      <c r="I32" s="22">
        <f t="shared" si="4"/>
        <v>16.273874954085262</v>
      </c>
      <c r="J32" s="22">
        <f t="shared" si="4"/>
        <v>16.273874954085262</v>
      </c>
      <c r="K32" s="22">
        <f t="shared" si="4"/>
        <v>15.748911245888964</v>
      </c>
      <c r="L32" s="22">
        <f t="shared" si="4"/>
        <v>16.273874954085262</v>
      </c>
      <c r="M32" s="22">
        <f t="shared" si="4"/>
        <v>15.748911245888964</v>
      </c>
      <c r="N32" s="22">
        <f t="shared" si="4"/>
        <v>16.273874954085262</v>
      </c>
    </row>
    <row r="33" spans="1:15" x14ac:dyDescent="0.35">
      <c r="A33" s="10"/>
    </row>
    <row r="34" spans="1:15" x14ac:dyDescent="0.35">
      <c r="A34" s="10">
        <v>5</v>
      </c>
      <c r="B34" s="2" t="s">
        <v>31</v>
      </c>
      <c r="C34" s="12">
        <v>6213.1880000000001</v>
      </c>
      <c r="D34" s="12">
        <v>5484.4690000000001</v>
      </c>
      <c r="E34" s="12">
        <v>5048.9459999999999</v>
      </c>
      <c r="F34" s="12">
        <v>4329.1540000000005</v>
      </c>
      <c r="G34" s="12">
        <v>6209.58</v>
      </c>
      <c r="H34" s="12">
        <v>6954.9539999999997</v>
      </c>
      <c r="I34" s="12">
        <v>7112.884</v>
      </c>
      <c r="J34" s="12">
        <v>6830.1220000000003</v>
      </c>
      <c r="K34" s="12">
        <v>6514.3810000000003</v>
      </c>
      <c r="L34" s="12">
        <v>4267.7460000000001</v>
      </c>
      <c r="M34" s="12">
        <v>4889.1809999999996</v>
      </c>
      <c r="N34" s="12">
        <v>6870.3190000000004</v>
      </c>
      <c r="O34" s="12">
        <f>SUM(C34:N34)</f>
        <v>70724.923999999999</v>
      </c>
    </row>
    <row r="35" spans="1:15" ht="15" thickBot="1" x14ac:dyDescent="0.4">
      <c r="A35" s="10"/>
    </row>
    <row r="36" spans="1:15" ht="15" thickBot="1" x14ac:dyDescent="0.4">
      <c r="A36" s="10">
        <v>6</v>
      </c>
      <c r="B36" s="2" t="s">
        <v>32</v>
      </c>
      <c r="C36" s="11">
        <f>C32*C34</f>
        <v>101112.6445782231</v>
      </c>
      <c r="D36" s="11">
        <f t="shared" ref="D36:N36" si="5">D32*D34</f>
        <v>80616.121144374105</v>
      </c>
      <c r="E36" s="11">
        <f t="shared" si="5"/>
        <v>82165.915853928964</v>
      </c>
      <c r="F36" s="11">
        <f t="shared" si="5"/>
        <v>68179.462115785194</v>
      </c>
      <c r="G36" s="11">
        <f t="shared" si="5"/>
        <v>101053.92843738876</v>
      </c>
      <c r="H36" s="11">
        <f t="shared" si="5"/>
        <v>109532.95326524043</v>
      </c>
      <c r="I36" s="11">
        <f t="shared" si="5"/>
        <v>115754.1847789138</v>
      </c>
      <c r="J36" s="11">
        <f t="shared" si="5"/>
        <v>111152.55134914674</v>
      </c>
      <c r="K36" s="11">
        <f t="shared" si="5"/>
        <v>102594.40819090539</v>
      </c>
      <c r="L36" s="11">
        <f t="shared" si="5"/>
        <v>69452.764739797567</v>
      </c>
      <c r="M36" s="11">
        <f t="shared" si="5"/>
        <v>76999.27763408664</v>
      </c>
      <c r="N36" s="11">
        <f t="shared" si="5"/>
        <v>111806.71230067611</v>
      </c>
      <c r="O36" s="26">
        <f>SUM(C36:N36)</f>
        <v>1130420.9243884669</v>
      </c>
    </row>
  </sheetData>
  <mergeCells count="2">
    <mergeCell ref="B4:F4"/>
    <mergeCell ref="H4:N4"/>
  </mergeCells>
  <pageMargins left="0.25" right="0.25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C21DDCE33FE498181F03F7648CD60" ma:contentTypeVersion="" ma:contentTypeDescription="Create a new document." ma:contentTypeScope="" ma:versionID="d39a050f7638f5e5dc6dcc5cf90e81c0">
  <xsd:schema xmlns:xsd="http://www.w3.org/2001/XMLSchema" xmlns:xs="http://www.w3.org/2001/XMLSchema" xmlns:p="http://schemas.microsoft.com/office/2006/metadata/properties" xmlns:ns2="42167BAF-4C11-472A-B727-59A941642EE0" xmlns:ns3="8b86ae58-4ff9-4300-8876-bb89783e485c" targetNamespace="http://schemas.microsoft.com/office/2006/metadata/properties" ma:root="true" ma:fieldsID="c52c335103c062360e09dbb7222bc3a1" ns2:_="" ns3:_="">
    <xsd:import namespace="42167BAF-4C11-472A-B727-59A941642EE0"/>
    <xsd:import namespace="8b86ae58-4ff9-4300-8876-bb89783e485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67BAF-4C11-472A-B727-59A941642E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713</SRCH_DocketId>
    <CaseType xmlns="8b86ae58-4ff9-4300-8876-bb89783e485c" xsi:nil="true"/>
    <Comments xmlns="42167BAF-4C11-472A-B727-59A941642EE0" xsi:nil="true"/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EB58AD09-38D1-462B-B70D-E49A35CC02AA}"/>
</file>

<file path=customXml/itemProps2.xml><?xml version="1.0" encoding="utf-8"?>
<ds:datastoreItem xmlns:ds="http://schemas.openxmlformats.org/officeDocument/2006/customXml" ds:itemID="{A9396B85-8430-463F-A045-EA5A1053766D}"/>
</file>

<file path=customXml/itemProps3.xml><?xml version="1.0" encoding="utf-8"?>
<ds:datastoreItem xmlns:ds="http://schemas.openxmlformats.org/officeDocument/2006/customXml" ds:itemID="{3805A8D0-795D-41BB-93FB-F649D32E6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9 MJMUEC Adjustment</vt:lpstr>
      <vt:lpstr>'Schedule 9 MJMUEC Adjustment'!Print_Area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Hasse, Benjamin</dc:creator>
  <cp:lastModifiedBy>Hasse, Benjamin</cp:lastModifiedBy>
  <dcterms:created xsi:type="dcterms:W3CDTF">2023-03-23T14:57:10Z</dcterms:created>
  <dcterms:modified xsi:type="dcterms:W3CDTF">2023-03-23T15:15:04Z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0x010100764C21DDCE33FE498181F03F7648CD60</vt:lpwstr>
  </property>
</Properties>
</file>