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480" windowHeight="10995" activeTab="3"/>
  </bookViews>
  <sheets>
    <sheet name="JJR-1_Operating Savings" sheetId="29" r:id="rId1"/>
    <sheet name="JJR-4-Customer Savings" sheetId="25" r:id="rId2"/>
    <sheet name="JJR-6-Effect on MGE" sheetId="27" r:id="rId3"/>
    <sheet name="JJR-7-Effect on KCP&amp;L" sheetId="28" r:id="rId4"/>
    <sheet name="Sheet1" sheetId="30" r:id="rId5"/>
  </sheets>
  <calcPr calcId="125725"/>
</workbook>
</file>

<file path=xl/calcChain.xml><?xml version="1.0" encoding="utf-8"?>
<calcChain xmlns="http://schemas.openxmlformats.org/spreadsheetml/2006/main">
  <c r="B6" i="28"/>
  <c r="B20"/>
  <c r="B18"/>
  <c r="B16"/>
  <c r="B12"/>
  <c r="B8" i="27"/>
  <c r="B6"/>
  <c r="B19" i="28"/>
  <c r="D34" i="29"/>
  <c r="C26"/>
  <c r="B26"/>
  <c r="D25"/>
  <c r="D26"/>
  <c r="D24"/>
  <c r="D23"/>
  <c r="B31"/>
  <c r="D31"/>
  <c r="C31"/>
  <c r="B24" i="25"/>
  <c r="D17" i="29"/>
  <c r="D16"/>
  <c r="D9"/>
  <c r="D8"/>
  <c r="D10"/>
  <c r="D18"/>
  <c r="B9" i="27"/>
</calcChain>
</file>

<file path=xl/sharedStrings.xml><?xml version="1.0" encoding="utf-8"?>
<sst xmlns="http://schemas.openxmlformats.org/spreadsheetml/2006/main" count="128" uniqueCount="67">
  <si>
    <t xml:space="preserve"> </t>
  </si>
  <si>
    <t>Estimate</t>
  </si>
  <si>
    <t>Source</t>
  </si>
  <si>
    <t>MGE</t>
  </si>
  <si>
    <t>Effect on MGE</t>
  </si>
  <si>
    <t>Service Line to Customer Premise</t>
  </si>
  <si>
    <t>No cost if &lt; 60 feet</t>
  </si>
  <si>
    <t>Rebate - Energy Star Gas Furnace</t>
  </si>
  <si>
    <t>Annual Operating Savings</t>
  </si>
  <si>
    <t>Rebate - Conversion/Installation</t>
  </si>
  <si>
    <t>MGE rebate</t>
  </si>
  <si>
    <t>Lower distribution revenue from 400 customers</t>
  </si>
  <si>
    <t>Customer Savings - Gas Water Heater</t>
  </si>
  <si>
    <t>Customer Savings - Gas Furnace vs. Electric Resistance Heat</t>
  </si>
  <si>
    <t>Payback period (years)</t>
  </si>
  <si>
    <t xml:space="preserve">Estimate </t>
  </si>
  <si>
    <t>MGE tariff</t>
  </si>
  <si>
    <t>Electric resistance heat</t>
  </si>
  <si>
    <t>Customer Savings - Gas Water Heater and Gas Furnace</t>
  </si>
  <si>
    <t>Service Line to Customer Premise - 60 feet</t>
  </si>
  <si>
    <t>Rebate - Energy Star Water Heater and Gas Furnace</t>
  </si>
  <si>
    <t>Customer Rebates for energy efficient upgrade</t>
  </si>
  <si>
    <t>Water Heating</t>
  </si>
  <si>
    <t>Price</t>
  </si>
  <si>
    <t>Consumption</t>
  </si>
  <si>
    <t>Cost</t>
  </si>
  <si>
    <t>Gas</t>
  </si>
  <si>
    <t>Electric</t>
  </si>
  <si>
    <t>Savings</t>
  </si>
  <si>
    <t>Space Heating</t>
  </si>
  <si>
    <t>Electric Heat</t>
  </si>
  <si>
    <t>Electric Heat sep Meter</t>
  </si>
  <si>
    <t>Revenue</t>
  </si>
  <si>
    <t>Cost / Kwh</t>
  </si>
  <si>
    <t>Electric residential standard</t>
  </si>
  <si>
    <t>MMBtu</t>
  </si>
  <si>
    <t>Operating</t>
  </si>
  <si>
    <t>Mwh</t>
  </si>
  <si>
    <t>Cost / Mcf</t>
  </si>
  <si>
    <t>Mcf</t>
  </si>
  <si>
    <t>2010 (thru Sept)</t>
  </si>
  <si>
    <t>MGE data request</t>
  </si>
  <si>
    <t xml:space="preserve">2009 FERC Form 1, p 304 </t>
  </si>
  <si>
    <t xml:space="preserve"> 2009 FERC Form 1, p 304 </t>
  </si>
  <si>
    <t>2009 Electric Revenue - Missouri</t>
  </si>
  <si>
    <t>2009 FERC Form-1</t>
  </si>
  <si>
    <t>SFV revenue for 400 new customers - annual</t>
  </si>
  <si>
    <t>See Below</t>
  </si>
  <si>
    <t>Annual Operating Cost Savings:  Water Heating and Space Heating</t>
  </si>
  <si>
    <t>Estimated Customer Savings:  Conversion/Installation, Appliance Upgrade, and Annual Operating Savings</t>
  </si>
  <si>
    <t>Effect of Fuel Switching Program on MGE</t>
  </si>
  <si>
    <t>Lower distribution revenues</t>
  </si>
  <si>
    <t>% Lower Revenue</t>
  </si>
  <si>
    <t>400 customers</t>
  </si>
  <si>
    <t>Annual cost to operate electric water heater</t>
  </si>
  <si>
    <t>Customers converting from electric to natural gas water heater</t>
  </si>
  <si>
    <t>Annaul cost to operate electric resistance heat</t>
  </si>
  <si>
    <t>Lower revenue from water heating</t>
  </si>
  <si>
    <t>Total lower revenue from water heating and space heating</t>
  </si>
  <si>
    <t>Lower revenue from space heating</t>
  </si>
  <si>
    <t>Schedule JJR-1</t>
  </si>
  <si>
    <t>KCP&amp;L</t>
  </si>
  <si>
    <t>Schedule JJR-4</t>
  </si>
  <si>
    <t>Schedule JJR-6</t>
  </si>
  <si>
    <t>Schedule-JJR-7</t>
  </si>
  <si>
    <t>Effect of Fuel Switching Program on KCP&amp;L Revenues</t>
  </si>
  <si>
    <t>Effect on KCP&amp;L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</si>
</sst>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_(* #,##0_);_(* \(#,##0\);_(* &quot;-&quot;??_);_(@_)"/>
    <numFmt numFmtId="167" formatCode="0.000"/>
    <numFmt numFmtId="168" formatCode="_(&quot;$&quot;* #,##0.0000_);_(&quot;$&quot;* \(#,##0.0000\);_(&quot;$&quot;* &quot;-&quot;??_);_(@_)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Garamond"/>
      <family val="1"/>
    </font>
    <font>
      <sz val="10"/>
      <name val="Arial"/>
      <family val="2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indexed="8"/>
      <name val="Calibri"/>
      <family val="2"/>
    </font>
    <font>
      <sz val="12"/>
      <color indexed="8"/>
      <name val="Garamond"/>
      <family val="1"/>
    </font>
    <font>
      <b/>
      <sz val="12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164" fontId="4" fillId="0" borderId="0" xfId="2" applyNumberFormat="1" applyFont="1" applyFill="1"/>
    <xf numFmtId="0" fontId="4" fillId="0" borderId="1" xfId="0" applyFont="1" applyBorder="1"/>
    <xf numFmtId="164" fontId="4" fillId="0" borderId="0" xfId="2" applyNumberFormat="1" applyFont="1" applyFill="1" applyAlignment="1">
      <alignment horizontal="center"/>
    </xf>
    <xf numFmtId="164" fontId="4" fillId="0" borderId="0" xfId="2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9" fontId="4" fillId="0" borderId="0" xfId="4" applyFont="1" applyAlignment="1">
      <alignment horizontal="center"/>
    </xf>
    <xf numFmtId="165" fontId="4" fillId="0" borderId="0" xfId="4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7" fontId="0" fillId="0" borderId="0" xfId="0" applyNumberFormat="1"/>
    <xf numFmtId="164" fontId="4" fillId="0" borderId="1" xfId="0" applyNumberFormat="1" applyFont="1" applyBorder="1" applyAlignment="1">
      <alignment horizontal="center"/>
    </xf>
    <xf numFmtId="165" fontId="2" fillId="0" borderId="0" xfId="4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0" xfId="0" applyNumberFormat="1" applyFont="1"/>
    <xf numFmtId="2" fontId="7" fillId="0" borderId="1" xfId="0" applyNumberFormat="1" applyFont="1" applyBorder="1"/>
    <xf numFmtId="0" fontId="7" fillId="0" borderId="0" xfId="0" applyFont="1" applyAlignment="1">
      <alignment horizontal="left"/>
    </xf>
    <xf numFmtId="166" fontId="7" fillId="0" borderId="0" xfId="1" applyNumberFormat="1" applyFont="1"/>
    <xf numFmtId="0" fontId="7" fillId="0" borderId="0" xfId="0" applyFont="1" applyBorder="1" applyAlignment="1">
      <alignment horizontal="left"/>
    </xf>
    <xf numFmtId="166" fontId="7" fillId="0" borderId="0" xfId="1" applyNumberFormat="1" applyFont="1" applyBorder="1"/>
    <xf numFmtId="0" fontId="7" fillId="0" borderId="1" xfId="0" applyFont="1" applyBorder="1" applyAlignment="1">
      <alignment horizontal="left"/>
    </xf>
    <xf numFmtId="166" fontId="7" fillId="0" borderId="1" xfId="1" applyNumberFormat="1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166" fontId="7" fillId="0" borderId="0" xfId="0" applyNumberFormat="1" applyFont="1"/>
    <xf numFmtId="168" fontId="7" fillId="0" borderId="0" xfId="2" applyNumberFormat="1" applyFont="1"/>
    <xf numFmtId="44" fontId="7" fillId="0" borderId="0" xfId="2" applyFont="1"/>
    <xf numFmtId="44" fontId="7" fillId="0" borderId="1" xfId="2" applyFont="1" applyBorder="1"/>
    <xf numFmtId="164" fontId="7" fillId="0" borderId="0" xfId="2" applyNumberFormat="1" applyFont="1"/>
    <xf numFmtId="164" fontId="7" fillId="0" borderId="0" xfId="2" applyNumberFormat="1" applyFont="1" applyBorder="1"/>
    <xf numFmtId="164" fontId="7" fillId="0" borderId="1" xfId="2" applyNumberFormat="1" applyFont="1" applyBorder="1"/>
    <xf numFmtId="168" fontId="7" fillId="0" borderId="0" xfId="2" applyNumberFormat="1" applyFont="1" applyBorder="1"/>
    <xf numFmtId="168" fontId="7" fillId="0" borderId="1" xfId="2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0" fontId="4" fillId="0" borderId="1" xfId="0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workbookViewId="0">
      <selection activeCell="A34" sqref="A34"/>
    </sheetView>
  </sheetViews>
  <sheetFormatPr defaultRowHeight="15"/>
  <cols>
    <col min="1" max="1" width="29.28515625" customWidth="1"/>
    <col min="2" max="2" width="16.5703125" customWidth="1"/>
    <col min="3" max="3" width="17.140625" customWidth="1"/>
    <col min="4" max="4" width="15.85546875" customWidth="1"/>
    <col min="5" max="5" width="28.5703125" customWidth="1"/>
  </cols>
  <sheetData>
    <row r="1" spans="1:5" ht="15.75">
      <c r="A1" s="24"/>
      <c r="B1" s="24"/>
      <c r="C1" s="24"/>
      <c r="D1" s="24"/>
      <c r="E1" s="25" t="s">
        <v>60</v>
      </c>
    </row>
    <row r="2" spans="1:5" ht="15.75">
      <c r="A2" s="24"/>
      <c r="B2" s="24"/>
      <c r="C2" s="24"/>
      <c r="D2" s="24"/>
      <c r="E2" s="25"/>
    </row>
    <row r="3" spans="1:5" ht="15.75">
      <c r="A3" s="26" t="s">
        <v>48</v>
      </c>
      <c r="B3" s="24"/>
      <c r="C3" s="24"/>
      <c r="D3" s="24"/>
      <c r="E3" s="25"/>
    </row>
    <row r="4" spans="1:5" ht="15.75">
      <c r="A4" s="24"/>
      <c r="B4" s="24"/>
      <c r="C4" s="24"/>
      <c r="D4" s="24"/>
      <c r="E4" s="25"/>
    </row>
    <row r="5" spans="1:5" ht="15.75">
      <c r="A5" s="26" t="s">
        <v>22</v>
      </c>
      <c r="B5" s="24"/>
      <c r="C5" s="24"/>
      <c r="D5" s="24"/>
      <c r="E5" s="24"/>
    </row>
    <row r="6" spans="1:5" ht="15.75">
      <c r="A6" s="24"/>
      <c r="B6" s="27" t="s">
        <v>24</v>
      </c>
      <c r="C6" s="27" t="s">
        <v>23</v>
      </c>
      <c r="D6" s="27" t="s">
        <v>36</v>
      </c>
      <c r="E6" s="27" t="s">
        <v>0</v>
      </c>
    </row>
    <row r="7" spans="1:5" ht="15.75">
      <c r="A7" s="28"/>
      <c r="B7" s="29" t="s">
        <v>35</v>
      </c>
      <c r="C7" s="28"/>
      <c r="D7" s="29" t="s">
        <v>25</v>
      </c>
      <c r="E7" s="24"/>
    </row>
    <row r="8" spans="1:5" ht="15.75">
      <c r="A8" s="24" t="s">
        <v>26</v>
      </c>
      <c r="B8" s="30">
        <v>27.6</v>
      </c>
      <c r="C8" s="42">
        <v>11.35</v>
      </c>
      <c r="D8" s="42">
        <f>B8*C8</f>
        <v>313.26</v>
      </c>
      <c r="E8" s="24"/>
    </row>
    <row r="9" spans="1:5" ht="15.75">
      <c r="A9" s="28" t="s">
        <v>27</v>
      </c>
      <c r="B9" s="31">
        <v>51.9</v>
      </c>
      <c r="C9" s="43">
        <v>9.4700000000000006</v>
      </c>
      <c r="D9" s="43">
        <f>B9*C9</f>
        <v>491.49299999999999</v>
      </c>
      <c r="E9" s="24"/>
    </row>
    <row r="10" spans="1:5" ht="15.75">
      <c r="A10" s="24" t="s">
        <v>28</v>
      </c>
      <c r="B10" s="24"/>
      <c r="C10" s="24"/>
      <c r="D10" s="42">
        <f>D9-D8</f>
        <v>178.233</v>
      </c>
      <c r="E10" s="24"/>
    </row>
    <row r="11" spans="1:5" ht="15.75">
      <c r="A11" s="24"/>
      <c r="B11" s="24"/>
      <c r="C11" s="24"/>
      <c r="D11" s="30"/>
      <c r="E11" s="24"/>
    </row>
    <row r="12" spans="1:5" ht="15.75">
      <c r="A12" s="24"/>
      <c r="B12" s="24"/>
      <c r="C12" s="24"/>
      <c r="D12" s="24"/>
      <c r="E12" s="24"/>
    </row>
    <row r="13" spans="1:5" ht="15.75">
      <c r="A13" s="26" t="s">
        <v>29</v>
      </c>
      <c r="B13" s="24"/>
      <c r="C13" s="24"/>
      <c r="D13" s="24"/>
      <c r="E13" s="24"/>
    </row>
    <row r="14" spans="1:5" ht="15.75">
      <c r="A14" s="24"/>
      <c r="B14" s="27" t="s">
        <v>24</v>
      </c>
      <c r="C14" s="27" t="s">
        <v>23</v>
      </c>
      <c r="D14" s="27" t="s">
        <v>36</v>
      </c>
      <c r="E14" s="24"/>
    </row>
    <row r="15" spans="1:5" ht="15.75">
      <c r="A15" s="28"/>
      <c r="B15" s="29" t="s">
        <v>35</v>
      </c>
      <c r="C15" s="28"/>
      <c r="D15" s="29" t="s">
        <v>25</v>
      </c>
      <c r="E15" s="24"/>
    </row>
    <row r="16" spans="1:5" ht="15.75">
      <c r="A16" s="24" t="s">
        <v>26</v>
      </c>
      <c r="B16" s="30">
        <v>85.1</v>
      </c>
      <c r="C16" s="42">
        <v>11.35</v>
      </c>
      <c r="D16" s="42">
        <f>B16*C16</f>
        <v>965.88499999999988</v>
      </c>
      <c r="E16" s="24"/>
    </row>
    <row r="17" spans="1:5" ht="15.75">
      <c r="A17" s="28" t="s">
        <v>27</v>
      </c>
      <c r="B17" s="31">
        <v>192.3</v>
      </c>
      <c r="C17" s="43">
        <v>7.66</v>
      </c>
      <c r="D17" s="43">
        <f>B17*C17</f>
        <v>1473.018</v>
      </c>
      <c r="E17" s="24"/>
    </row>
    <row r="18" spans="1:5" ht="15.75">
      <c r="A18" s="24" t="s">
        <v>28</v>
      </c>
      <c r="B18" s="24"/>
      <c r="C18" s="24"/>
      <c r="D18" s="42">
        <f>D17-D16</f>
        <v>507.13300000000015</v>
      </c>
      <c r="E18" s="24"/>
    </row>
    <row r="19" spans="1:5" ht="15.75">
      <c r="A19" s="24"/>
      <c r="B19" s="24"/>
      <c r="C19" s="24"/>
      <c r="D19" s="24"/>
      <c r="E19" s="24"/>
    </row>
    <row r="20" spans="1:5" ht="15.75">
      <c r="A20" s="24"/>
      <c r="B20" s="24"/>
      <c r="C20" s="24"/>
      <c r="D20" s="24"/>
      <c r="E20" s="24"/>
    </row>
    <row r="21" spans="1:5" ht="15.75">
      <c r="A21" s="24"/>
      <c r="B21" s="24"/>
      <c r="C21" s="24"/>
      <c r="D21" s="24"/>
      <c r="E21" s="24"/>
    </row>
    <row r="22" spans="1:5" ht="15.75">
      <c r="A22" s="28" t="s">
        <v>3</v>
      </c>
      <c r="B22" s="29" t="s">
        <v>32</v>
      </c>
      <c r="C22" s="29" t="s">
        <v>39</v>
      </c>
      <c r="D22" s="29" t="s">
        <v>38</v>
      </c>
      <c r="E22" s="29" t="s">
        <v>2</v>
      </c>
    </row>
    <row r="23" spans="1:5" ht="15.75">
      <c r="A23" s="32">
        <v>2009</v>
      </c>
      <c r="B23" s="44">
        <v>473442858</v>
      </c>
      <c r="C23" s="33">
        <v>39495114</v>
      </c>
      <c r="D23" s="41">
        <f>B23/C23</f>
        <v>11.987377932369052</v>
      </c>
      <c r="E23" s="25" t="s">
        <v>41</v>
      </c>
    </row>
    <row r="24" spans="1:5" ht="15.75">
      <c r="A24" s="34">
        <v>2008</v>
      </c>
      <c r="B24" s="45">
        <v>404043071</v>
      </c>
      <c r="C24" s="35">
        <v>36182498</v>
      </c>
      <c r="D24" s="47">
        <f>B24/C24</f>
        <v>11.166809737680357</v>
      </c>
      <c r="E24" s="25" t="s">
        <v>41</v>
      </c>
    </row>
    <row r="25" spans="1:5" ht="15.75">
      <c r="A25" s="36" t="s">
        <v>40</v>
      </c>
      <c r="B25" s="46">
        <v>303339279</v>
      </c>
      <c r="C25" s="37">
        <v>28338007</v>
      </c>
      <c r="D25" s="48">
        <f>B25/C25</f>
        <v>10.704326489862185</v>
      </c>
      <c r="E25" s="38" t="s">
        <v>41</v>
      </c>
    </row>
    <row r="26" spans="1:5" ht="15.75">
      <c r="A26" s="24"/>
      <c r="B26" s="44">
        <f>SUM(B23:B25)</f>
        <v>1180825208</v>
      </c>
      <c r="C26" s="33">
        <f>SUM(C23:C25)</f>
        <v>104015619</v>
      </c>
      <c r="D26" s="41">
        <f>B26/C26</f>
        <v>11.35238360692734</v>
      </c>
      <c r="E26" s="24"/>
    </row>
    <row r="27" spans="1:5" ht="15.75">
      <c r="A27" s="24"/>
      <c r="B27" s="24"/>
      <c r="C27" s="24"/>
      <c r="D27" s="24"/>
      <c r="E27" s="24"/>
    </row>
    <row r="28" spans="1:5" ht="15.75">
      <c r="A28" s="28" t="s">
        <v>61</v>
      </c>
      <c r="B28" s="29" t="s">
        <v>32</v>
      </c>
      <c r="C28" s="29" t="s">
        <v>37</v>
      </c>
      <c r="D28" s="29" t="s">
        <v>33</v>
      </c>
      <c r="E28" s="39" t="s">
        <v>2</v>
      </c>
    </row>
    <row r="29" spans="1:5" ht="15.75">
      <c r="A29" s="24" t="s">
        <v>30</v>
      </c>
      <c r="B29" s="44">
        <v>37186093</v>
      </c>
      <c r="C29" s="33">
        <v>482136</v>
      </c>
      <c r="D29" s="24"/>
      <c r="E29" s="25" t="s">
        <v>42</v>
      </c>
    </row>
    <row r="30" spans="1:5" ht="15.75">
      <c r="A30" s="28" t="s">
        <v>31</v>
      </c>
      <c r="B30" s="46">
        <v>10573009</v>
      </c>
      <c r="C30" s="37">
        <v>141007</v>
      </c>
      <c r="D30" s="28"/>
      <c r="E30" s="38" t="s">
        <v>43</v>
      </c>
    </row>
    <row r="31" spans="1:5" ht="15.75">
      <c r="A31" s="24"/>
      <c r="B31" s="44">
        <f>SUM(B29:B30)</f>
        <v>47759102</v>
      </c>
      <c r="C31" s="40">
        <f>SUM(C29:C30)</f>
        <v>623143</v>
      </c>
      <c r="D31" s="41">
        <f>(B31/C31)/1000</f>
        <v>7.6642282750508314E-2</v>
      </c>
      <c r="E31" s="24"/>
    </row>
    <row r="32" spans="1:5" ht="15.75">
      <c r="A32" s="24"/>
      <c r="B32" s="24"/>
      <c r="C32" s="24"/>
      <c r="D32" s="24"/>
      <c r="E32" s="24"/>
    </row>
    <row r="33" spans="1:5" ht="15.75">
      <c r="A33" s="28" t="s">
        <v>61</v>
      </c>
      <c r="B33" s="29" t="s">
        <v>32</v>
      </c>
      <c r="C33" s="29" t="s">
        <v>37</v>
      </c>
      <c r="D33" s="29" t="s">
        <v>33</v>
      </c>
      <c r="E33" s="39" t="s">
        <v>2</v>
      </c>
    </row>
    <row r="34" spans="1:5" ht="15.75">
      <c r="A34" s="24" t="s">
        <v>34</v>
      </c>
      <c r="B34" s="44">
        <v>174570150</v>
      </c>
      <c r="C34" s="33">
        <v>1844083</v>
      </c>
      <c r="D34" s="41">
        <f>(B34/C34)/1000</f>
        <v>9.4665017789329439E-2</v>
      </c>
      <c r="E34" s="25" t="s">
        <v>43</v>
      </c>
    </row>
    <row r="37" spans="1:5">
      <c r="B37" t="s">
        <v>0</v>
      </c>
    </row>
    <row r="38" spans="1:5">
      <c r="B38" t="s">
        <v>0</v>
      </c>
    </row>
  </sheetData>
  <phoneticPr fontId="0" type="noConversion"/>
  <pageMargins left="0.7" right="0.7" top="0.75" bottom="0.75" header="0.3" footer="0.3"/>
  <pageSetup scale="8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workbookViewId="0">
      <selection activeCell="C28" sqref="C28"/>
    </sheetView>
  </sheetViews>
  <sheetFormatPr defaultRowHeight="15"/>
  <cols>
    <col min="1" max="1" width="68.7109375" style="1" customWidth="1"/>
    <col min="2" max="2" width="18.28515625" style="1" customWidth="1"/>
    <col min="3" max="3" width="30.7109375" style="1" customWidth="1"/>
    <col min="4" max="4" width="24.140625" style="1" customWidth="1"/>
    <col min="5" max="16384" width="9.140625" style="1"/>
  </cols>
  <sheetData>
    <row r="1" spans="1:4">
      <c r="D1" s="2" t="s">
        <v>62</v>
      </c>
    </row>
    <row r="2" spans="1:4">
      <c r="C2" s="2"/>
    </row>
    <row r="3" spans="1:4" ht="15.75">
      <c r="A3" s="5" t="s">
        <v>49</v>
      </c>
      <c r="C3" s="2"/>
    </row>
    <row r="4" spans="1:4">
      <c r="C4" s="2"/>
    </row>
    <row r="5" spans="1:4" ht="15.75">
      <c r="A5" s="3"/>
      <c r="B5" s="3"/>
      <c r="C5" s="3"/>
      <c r="D5" s="3"/>
    </row>
    <row r="6" spans="1:4" ht="15.75">
      <c r="A6" s="7" t="s">
        <v>12</v>
      </c>
      <c r="B6" s="8" t="s">
        <v>1</v>
      </c>
      <c r="C6" s="8" t="s">
        <v>2</v>
      </c>
      <c r="D6" s="3"/>
    </row>
    <row r="7" spans="1:4" ht="15.75">
      <c r="A7" s="3" t="s">
        <v>5</v>
      </c>
      <c r="B7" s="9">
        <v>0</v>
      </c>
      <c r="C7" s="10" t="s">
        <v>6</v>
      </c>
      <c r="D7" s="3"/>
    </row>
    <row r="8" spans="1:4" ht="15.75">
      <c r="A8" s="3" t="s">
        <v>9</v>
      </c>
      <c r="B8" s="9">
        <v>700</v>
      </c>
      <c r="C8" s="10" t="s">
        <v>61</v>
      </c>
      <c r="D8" s="3"/>
    </row>
    <row r="9" spans="1:4" ht="15.75">
      <c r="A9" s="3" t="s">
        <v>7</v>
      </c>
      <c r="B9" s="9">
        <v>40</v>
      </c>
      <c r="C9" s="10" t="s">
        <v>3</v>
      </c>
      <c r="D9" s="3"/>
    </row>
    <row r="10" spans="1:4" ht="15.75">
      <c r="A10" s="3" t="s">
        <v>8</v>
      </c>
      <c r="B10" s="14">
        <v>178</v>
      </c>
      <c r="C10" s="10" t="s">
        <v>60</v>
      </c>
      <c r="D10" s="3"/>
    </row>
    <row r="11" spans="1:4" ht="15.75">
      <c r="A11" s="3" t="s">
        <v>0</v>
      </c>
      <c r="B11" s="14" t="s">
        <v>0</v>
      </c>
      <c r="C11" s="10"/>
      <c r="D11" s="3"/>
    </row>
    <row r="12" spans="1:4" ht="15.75">
      <c r="A12" s="3"/>
      <c r="B12" s="11"/>
      <c r="C12" s="10"/>
      <c r="D12" s="3"/>
    </row>
    <row r="13" spans="1:4" ht="15.75">
      <c r="A13" s="7" t="s">
        <v>13</v>
      </c>
      <c r="B13" s="8" t="s">
        <v>1</v>
      </c>
      <c r="C13" s="8" t="s">
        <v>2</v>
      </c>
      <c r="D13" s="3"/>
    </row>
    <row r="14" spans="1:4" ht="15.75">
      <c r="A14" s="3" t="s">
        <v>5</v>
      </c>
      <c r="B14" s="11">
        <v>0</v>
      </c>
      <c r="C14" s="10" t="s">
        <v>6</v>
      </c>
      <c r="D14" s="3"/>
    </row>
    <row r="15" spans="1:4" ht="15.75">
      <c r="A15" s="3" t="s">
        <v>9</v>
      </c>
      <c r="B15" s="11">
        <v>1000</v>
      </c>
      <c r="C15" s="10" t="s">
        <v>61</v>
      </c>
      <c r="D15" s="3"/>
    </row>
    <row r="16" spans="1:4" ht="15.75">
      <c r="A16" s="3" t="s">
        <v>7</v>
      </c>
      <c r="B16" s="11">
        <v>200</v>
      </c>
      <c r="C16" s="10" t="s">
        <v>3</v>
      </c>
      <c r="D16" s="3"/>
    </row>
    <row r="17" spans="1:4" ht="15.75">
      <c r="A17" s="3" t="s">
        <v>8</v>
      </c>
      <c r="B17" s="11">
        <v>507</v>
      </c>
      <c r="C17" s="10" t="s">
        <v>60</v>
      </c>
      <c r="D17" s="3"/>
    </row>
    <row r="18" spans="1:4" ht="15.75">
      <c r="A18" s="3" t="s">
        <v>0</v>
      </c>
      <c r="B18" s="11" t="s">
        <v>0</v>
      </c>
      <c r="C18" s="10"/>
      <c r="D18" s="3"/>
    </row>
    <row r="19" spans="1:4" ht="15.75">
      <c r="A19" s="3"/>
      <c r="B19" s="6"/>
      <c r="C19" s="10"/>
      <c r="D19" s="3"/>
    </row>
    <row r="20" spans="1:4" ht="15.75">
      <c r="A20" s="7" t="s">
        <v>18</v>
      </c>
      <c r="B20" s="8" t="s">
        <v>1</v>
      </c>
      <c r="C20" s="8" t="s">
        <v>2</v>
      </c>
      <c r="D20" s="3"/>
    </row>
    <row r="21" spans="1:4" ht="15.75">
      <c r="A21" s="3" t="s">
        <v>5</v>
      </c>
      <c r="B21" s="9">
        <v>0</v>
      </c>
      <c r="C21" s="10" t="s">
        <v>6</v>
      </c>
      <c r="D21" s="3"/>
    </row>
    <row r="22" spans="1:4" ht="15.75">
      <c r="A22" s="3" t="s">
        <v>9</v>
      </c>
      <c r="B22" s="9">
        <v>1200</v>
      </c>
      <c r="C22" s="10" t="s">
        <v>61</v>
      </c>
      <c r="D22" s="3"/>
    </row>
    <row r="23" spans="1:4" ht="15.75">
      <c r="A23" s="3" t="s">
        <v>20</v>
      </c>
      <c r="B23" s="9">
        <v>240</v>
      </c>
      <c r="C23" s="10" t="s">
        <v>3</v>
      </c>
      <c r="D23" s="3"/>
    </row>
    <row r="24" spans="1:4" ht="15.75">
      <c r="A24" s="3" t="s">
        <v>8</v>
      </c>
      <c r="B24" s="14">
        <f>B10+B17</f>
        <v>685</v>
      </c>
      <c r="C24" s="10" t="s">
        <v>60</v>
      </c>
      <c r="D24" s="3"/>
    </row>
    <row r="25" spans="1:4" ht="15.75">
      <c r="A25" s="3" t="s">
        <v>0</v>
      </c>
      <c r="B25" s="14" t="s">
        <v>0</v>
      </c>
      <c r="C25" s="10"/>
      <c r="D25" s="3"/>
    </row>
    <row r="26" spans="1:4" ht="15.75">
      <c r="A26" s="3"/>
      <c r="B26" s="14"/>
      <c r="C26" s="10"/>
      <c r="D26" s="3"/>
    </row>
    <row r="27" spans="1:4" ht="15.75">
      <c r="A27" s="3"/>
      <c r="B27" s="6"/>
      <c r="C27" s="10"/>
      <c r="D27" s="3"/>
    </row>
    <row r="28" spans="1:4">
      <c r="C28" s="4"/>
    </row>
    <row r="29" spans="1:4">
      <c r="C29" s="4"/>
    </row>
    <row r="30" spans="1:4">
      <c r="B30" t="s">
        <v>0</v>
      </c>
      <c r="C30" s="4"/>
    </row>
    <row r="31" spans="1:4">
      <c r="B31" s="21" t="s">
        <v>0</v>
      </c>
      <c r="C31" s="4"/>
    </row>
    <row r="32" spans="1:4">
      <c r="B32" s="21" t="s">
        <v>0</v>
      </c>
      <c r="C32" s="4"/>
    </row>
    <row r="33" spans="2:3">
      <c r="B33" s="21" t="s">
        <v>0</v>
      </c>
      <c r="C33" s="4" t="s">
        <v>0</v>
      </c>
    </row>
    <row r="34" spans="2:3">
      <c r="C34" s="4"/>
    </row>
    <row r="35" spans="2:3">
      <c r="C35" s="4"/>
    </row>
    <row r="36" spans="2:3">
      <c r="C36" s="4"/>
    </row>
  </sheetData>
  <phoneticPr fontId="0" type="noConversion"/>
  <pageMargins left="0.7" right="0.7" top="0.75" bottom="0.75" header="0.3" footer="0.3"/>
  <pageSetup scale="86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workbookViewId="0">
      <selection activeCell="D8" sqref="D8"/>
    </sheetView>
  </sheetViews>
  <sheetFormatPr defaultRowHeight="15"/>
  <cols>
    <col min="1" max="1" width="55" style="1" customWidth="1"/>
    <col min="2" max="2" width="15.28515625" style="1" customWidth="1"/>
    <col min="3" max="3" width="25.5703125" style="1" customWidth="1"/>
    <col min="4" max="4" width="24.140625" style="1" customWidth="1"/>
    <col min="5" max="16384" width="9.140625" style="1"/>
  </cols>
  <sheetData>
    <row r="1" spans="1:4">
      <c r="D1" s="2" t="s">
        <v>63</v>
      </c>
    </row>
    <row r="2" spans="1:4">
      <c r="C2" s="2"/>
    </row>
    <row r="3" spans="1:4" ht="15.75">
      <c r="A3" s="5" t="s">
        <v>50</v>
      </c>
      <c r="B3" s="3"/>
      <c r="C3" s="3"/>
      <c r="D3" s="3"/>
    </row>
    <row r="4" spans="1:4" ht="15.75">
      <c r="A4" s="3"/>
      <c r="B4" s="3"/>
      <c r="C4" s="3"/>
      <c r="D4" s="3"/>
    </row>
    <row r="5" spans="1:4" ht="15.75">
      <c r="A5" s="7" t="s">
        <v>4</v>
      </c>
      <c r="B5" s="8" t="s">
        <v>1</v>
      </c>
      <c r="C5" s="8" t="s">
        <v>2</v>
      </c>
      <c r="D5" s="3"/>
    </row>
    <row r="6" spans="1:4" ht="15.75">
      <c r="A6" s="3" t="s">
        <v>19</v>
      </c>
      <c r="B6" s="15">
        <f>1770*400</f>
        <v>708000</v>
      </c>
      <c r="C6" s="10" t="s">
        <v>53</v>
      </c>
      <c r="D6" s="3"/>
    </row>
    <row r="7" spans="1:4" ht="15.75">
      <c r="A7" s="3" t="s">
        <v>21</v>
      </c>
      <c r="B7" s="15">
        <v>25600</v>
      </c>
      <c r="C7" s="10" t="s">
        <v>10</v>
      </c>
      <c r="D7" s="3"/>
    </row>
    <row r="8" spans="1:4" ht="15.75">
      <c r="A8" s="3" t="s">
        <v>46</v>
      </c>
      <c r="B8" s="15">
        <f>400*26.88*12</f>
        <v>129024</v>
      </c>
      <c r="C8" s="10" t="s">
        <v>16</v>
      </c>
      <c r="D8" s="3"/>
    </row>
    <row r="9" spans="1:4" ht="15.75">
      <c r="A9" s="3" t="s">
        <v>14</v>
      </c>
      <c r="B9" s="16">
        <f>(B6+B7)/B8</f>
        <v>5.6857638888888893</v>
      </c>
      <c r="C9" s="10"/>
      <c r="D9" s="3"/>
    </row>
    <row r="10" spans="1:4" ht="15.75">
      <c r="A10" s="3"/>
      <c r="B10" s="16"/>
      <c r="C10" s="10"/>
      <c r="D10" s="3"/>
    </row>
  </sheetData>
  <phoneticPr fontId="0" type="noConversion"/>
  <pageMargins left="0.7" right="0.7" top="0.75" bottom="0.75" header="0.3" footer="0.3"/>
  <pageSetup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4"/>
  <sheetViews>
    <sheetView tabSelected="1" workbookViewId="0">
      <selection activeCell="C20" sqref="C20"/>
    </sheetView>
  </sheetViews>
  <sheetFormatPr defaultRowHeight="15"/>
  <cols>
    <col min="1" max="1" width="68.7109375" style="1" customWidth="1"/>
    <col min="2" max="2" width="16.7109375" style="1" customWidth="1"/>
    <col min="3" max="3" width="33.140625" style="1" customWidth="1"/>
    <col min="4" max="4" width="24.140625" style="1" customWidth="1"/>
    <col min="5" max="16384" width="9.140625" style="1"/>
  </cols>
  <sheetData>
    <row r="1" spans="1:4">
      <c r="D1" s="2" t="s">
        <v>64</v>
      </c>
    </row>
    <row r="2" spans="1:4">
      <c r="C2" s="2"/>
    </row>
    <row r="3" spans="1:4" ht="15.75">
      <c r="A3" s="5" t="s">
        <v>65</v>
      </c>
      <c r="C3" s="2"/>
    </row>
    <row r="4" spans="1:4" ht="15.75">
      <c r="A4" s="3"/>
      <c r="B4" s="3"/>
      <c r="C4" s="3"/>
      <c r="D4" s="3"/>
    </row>
    <row r="5" spans="1:4" ht="15.75">
      <c r="A5" s="7" t="s">
        <v>66</v>
      </c>
      <c r="B5" s="8" t="s">
        <v>15</v>
      </c>
      <c r="C5" s="8" t="s">
        <v>2</v>
      </c>
      <c r="D5" s="3"/>
    </row>
    <row r="6" spans="1:4" ht="15.75">
      <c r="A6" s="3" t="s">
        <v>11</v>
      </c>
      <c r="B6" s="12">
        <f>B18</f>
        <v>255487.8</v>
      </c>
      <c r="C6" s="10" t="s">
        <v>47</v>
      </c>
      <c r="D6" s="3"/>
    </row>
    <row r="7" spans="1:4" ht="15.75">
      <c r="A7" s="3"/>
      <c r="B7" s="11"/>
      <c r="C7" s="10"/>
      <c r="D7" s="3"/>
    </row>
    <row r="8" spans="1:4" ht="15.75">
      <c r="A8" s="3"/>
      <c r="B8" s="6"/>
      <c r="C8" s="10"/>
    </row>
    <row r="9" spans="1:4" ht="15.75">
      <c r="A9" s="13" t="s">
        <v>51</v>
      </c>
      <c r="B9" s="22"/>
      <c r="C9" s="17"/>
    </row>
    <row r="10" spans="1:4" ht="15.75">
      <c r="A10" s="3" t="s">
        <v>54</v>
      </c>
      <c r="B10" s="49">
        <v>491.49</v>
      </c>
      <c r="C10" s="20" t="s">
        <v>60</v>
      </c>
    </row>
    <row r="11" spans="1:4" ht="15.75">
      <c r="A11" s="13" t="s">
        <v>55</v>
      </c>
      <c r="B11" s="51">
        <v>340</v>
      </c>
      <c r="C11" s="20"/>
    </row>
    <row r="12" spans="1:4" ht="15.75">
      <c r="A12" s="3" t="s">
        <v>57</v>
      </c>
      <c r="B12" s="6">
        <f>B10*B11</f>
        <v>167106.6</v>
      </c>
      <c r="C12" s="20"/>
    </row>
    <row r="13" spans="1:4" ht="15.75">
      <c r="A13" s="3"/>
      <c r="B13" s="50"/>
      <c r="C13" s="20"/>
    </row>
    <row r="14" spans="1:4" ht="15.75">
      <c r="A14" s="3" t="s">
        <v>56</v>
      </c>
      <c r="B14" s="49">
        <v>1473.02</v>
      </c>
      <c r="C14" s="20" t="s">
        <v>60</v>
      </c>
    </row>
    <row r="15" spans="1:4" ht="15.75">
      <c r="A15" s="13" t="s">
        <v>17</v>
      </c>
      <c r="B15" s="51">
        <v>60</v>
      </c>
    </row>
    <row r="16" spans="1:4" ht="15.75">
      <c r="A16" s="3" t="s">
        <v>59</v>
      </c>
      <c r="B16" s="6">
        <f>B14*B15</f>
        <v>88381.2</v>
      </c>
      <c r="C16" s="19" t="s">
        <v>0</v>
      </c>
    </row>
    <row r="17" spans="1:3" ht="15.75">
      <c r="A17" s="3"/>
      <c r="B17" s="6"/>
      <c r="C17" s="19"/>
    </row>
    <row r="18" spans="1:3" ht="15.75">
      <c r="A18" s="3" t="s">
        <v>58</v>
      </c>
      <c r="B18" s="6">
        <f>B12+B16</f>
        <v>255487.8</v>
      </c>
      <c r="C18" s="19"/>
    </row>
    <row r="19" spans="1:3" ht="15.75">
      <c r="A19" s="3" t="s">
        <v>44</v>
      </c>
      <c r="B19" s="11">
        <f>225703000+316941000+84855000+5187000</f>
        <v>632686000</v>
      </c>
      <c r="C19" s="18" t="s">
        <v>45</v>
      </c>
    </row>
    <row r="20" spans="1:3" ht="15.75">
      <c r="A20" s="3" t="s">
        <v>52</v>
      </c>
      <c r="B20" s="23">
        <f>B18/B19</f>
        <v>4.0381453043057691E-4</v>
      </c>
    </row>
    <row r="24" spans="1:3">
      <c r="B24" s="1" t="s">
        <v>0</v>
      </c>
    </row>
  </sheetData>
  <phoneticPr fontId="0" type="noConversion"/>
  <pageMargins left="0.7" right="0.7" top="0.75" bottom="0.75" header="0.3" footer="0.3"/>
  <pageSetup scale="85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JJR-1_Operating Savings</vt:lpstr>
      <vt:lpstr>JJR-4-Customer Savings</vt:lpstr>
      <vt:lpstr>JJR-6-Effect on MGE</vt:lpstr>
      <vt:lpstr>JJR-7-Effect on KCP&amp;L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Kahler</dc:creator>
  <cp:lastModifiedBy>dean</cp:lastModifiedBy>
  <cp:lastPrinted>2010-11-09T16:47:39Z</cp:lastPrinted>
  <dcterms:created xsi:type="dcterms:W3CDTF">2010-02-17T23:33:50Z</dcterms:created>
  <dcterms:modified xsi:type="dcterms:W3CDTF">2010-11-10T19:36:04Z</dcterms:modified>
</cp:coreProperties>
</file>