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comments1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X:\John Cogan\MO WNAR\MO WNAR Apr-2021 Filing\Filing\"/>
    </mc:Choice>
  </mc:AlternateContent>
  <xr:revisionPtr revIDLastSave="0" documentId="13_ncr:1_{736B03F6-5594-4130-9F24-10FB4E03C99B}" xr6:coauthVersionLast="44" xr6:coauthVersionMax="44" xr10:uidLastSave="{00000000-0000-0000-0000-000000000000}"/>
  <bookViews>
    <workbookView xWindow="-120" yWindow="-120" windowWidth="24240" windowHeight="13140" tabRatio="718" activeTab="28" xr2:uid="{00000000-000D-0000-FFFF-FFFF00000000}"/>
  </bookViews>
  <sheets>
    <sheet name="CSWNA Summary" sheetId="4" r:id="rId1"/>
    <sheet name="WNA Excess Limit Balance" sheetId="70" r:id="rId2"/>
    <sheet name="CSWNA Res NEMO" sheetId="1" r:id="rId3"/>
    <sheet name="CSWNA SGS NEMO" sheetId="3" r:id="rId4"/>
    <sheet name="CSWNA Res WEMO" sheetId="28" r:id="rId5"/>
    <sheet name="CSWNA SGS WEMO" sheetId="29" r:id="rId6"/>
    <sheet name="CSWNA Res SEMO" sheetId="5" r:id="rId7"/>
    <sheet name="CSWNA SGS SEMO" sheetId="6" r:id="rId8"/>
    <sheet name="Assumptions" sheetId="59" r:id="rId9"/>
    <sheet name="SRR Summary" sheetId="58" r:id="rId10"/>
    <sheet name="SRR Res NEMO" sheetId="52" r:id="rId11"/>
    <sheet name="SRR Res WEMO" sheetId="53" r:id="rId12"/>
    <sheet name="SRR SGS NEMO" sheetId="54" r:id="rId13"/>
    <sheet name=" SRR SGS WEMO" sheetId="55" r:id="rId14"/>
    <sheet name="SRR Res SEMO" sheetId="56" r:id="rId15"/>
    <sheet name="SRR SGS SEMO" sheetId="57" r:id="rId16"/>
    <sheet name="Input WS&gt;&gt;&gt;" sheetId="7" r:id="rId17"/>
    <sheet name="Input_NEMO" sheetId="12" r:id="rId18"/>
    <sheet name="Input_WEMO" sheetId="30" r:id="rId19"/>
    <sheet name="Input_SEMO" sheetId="25" r:id="rId20"/>
    <sheet name="HDD_Summary" sheetId="21" r:id="rId21"/>
    <sheet name="Customer Count by Cycle" sheetId="26" r:id="rId22"/>
    <sheet name="Staff Ranked NHDD" sheetId="60" r:id="rId23"/>
    <sheet name="Actual_Kirk_HDD" sheetId="24" r:id="rId24"/>
    <sheet name="Actual_CGI_HDD" sheetId="23" r:id="rId25"/>
    <sheet name="Meter Reading_NEMO" sheetId="31" r:id="rId26"/>
    <sheet name="Meter Reading_WEMO" sheetId="32" r:id="rId27"/>
    <sheet name="Meter Reading_SEMO" sheetId="16" r:id="rId28"/>
    <sheet name="Acctg Recon" sheetId="62" r:id="rId29"/>
  </sheets>
  <externalReferences>
    <externalReference r:id="rId30"/>
    <externalReference r:id="rId31"/>
    <externalReference r:id="rId32"/>
    <externalReference r:id="rId33"/>
    <externalReference r:id="rId34"/>
  </externalReferences>
  <definedNames>
    <definedName name="\I" localSheetId="25">#REF!</definedName>
    <definedName name="\I" localSheetId="26">#REF!</definedName>
    <definedName name="\I">#REF!</definedName>
    <definedName name="\P" localSheetId="25">#REF!</definedName>
    <definedName name="\P" localSheetId="26">#REF!</definedName>
    <definedName name="\P">#REF!</definedName>
    <definedName name="__123Graph_A" localSheetId="25" hidden="1">[1]pwcc!#REF!</definedName>
    <definedName name="__123Graph_A" localSheetId="26" hidden="1">[1]pwcc!#REF!</definedName>
    <definedName name="__123Graph_A" hidden="1">[1]pwcc!#REF!</definedName>
    <definedName name="_20_2_WEIGHTS" localSheetId="25">[2]NE:SE!$Y$13:$AC$264</definedName>
    <definedName name="_20_2_WEIGHTS" localSheetId="27">[2]NE:SE!$Y$13:$AC$264</definedName>
    <definedName name="_20_2_WEIGHTS" localSheetId="26">[2]NE:SE!$Y$13:$AC$264</definedName>
    <definedName name="_20_2_WEIGHTS">[3]NE:SE!$Y$13:$AC$264</definedName>
    <definedName name="_xlnm._FilterDatabase" localSheetId="24" hidden="1">Actual_CGI_HDD!$A$8:$D$8</definedName>
    <definedName name="_xlnm._FilterDatabase" localSheetId="23" hidden="1">Actual_Kirk_HDD!$A$8:$E$8</definedName>
    <definedName name="_Order1" hidden="1">255</definedName>
    <definedName name="a" localSheetId="25" hidden="1">[1]pwcc!#REF!</definedName>
    <definedName name="a" localSheetId="26" hidden="1">[1]pwcc!#REF!</definedName>
    <definedName name="a" hidden="1">[1]pwcc!#REF!</definedName>
    <definedName name="ant" localSheetId="25" hidden="1">[1]pwcc!#REF!</definedName>
    <definedName name="ant" localSheetId="26" hidden="1">[1]pwcc!#REF!</definedName>
    <definedName name="ant" hidden="1">[1]pwcc!#REF!</definedName>
    <definedName name="AS2DocOpenMode" hidden="1">"AS2DocumentEdit"</definedName>
    <definedName name="ASD" localSheetId="25">#REF!</definedName>
    <definedName name="ASD" localSheetId="26">#REF!</definedName>
    <definedName name="ASD">#REF!</definedName>
    <definedName name="CGACTDD" localSheetId="25">INDIRECT("ACT_WX!" &amp; ADDRESS(4,34)&amp;":"&amp;ADDRESS(COUNTA([2]ACT_WX!$D$4:$D$65536)+3,34))</definedName>
    <definedName name="CGACTDD" localSheetId="27">INDIRECT("ACT_WX!" &amp; ADDRESS(4,34)&amp;":"&amp;ADDRESS(COUNTA([2]ACT_WX!$D$4:$D$65536)+3,34))</definedName>
    <definedName name="CGACTDD" localSheetId="26">INDIRECT("ACT_WX!" &amp; ADDRESS(4,34)&amp;":"&amp;ADDRESS(COUNTA([2]ACT_WX!$D$4:$D$65536)+3,34))</definedName>
    <definedName name="CGACTDD">INDIRECT("ACT_WX!" &amp; ADDRESS(4,34)&amp;":"&amp;ADDRESS(COUNTA([4]ACT_WX!$D$4:$D$65536)+3,34))</definedName>
    <definedName name="CGACTHDD" localSheetId="25">INDIRECT("ACT_WX!" &amp; ADDRESS(4,38)&amp;":"&amp;ADDRESS(COUNTA([2]ACT_WX!$H$4:$H$65536)+3,38))</definedName>
    <definedName name="CGACTHDD" localSheetId="27">INDIRECT("ACT_WX!" &amp; ADDRESS(4,38)&amp;":"&amp;ADDRESS(COUNTA([2]ACT_WX!$H$4:$H$65536)+3,38))</definedName>
    <definedName name="CGACTHDD" localSheetId="26">INDIRECT("ACT_WX!" &amp; ADDRESS(4,38)&amp;":"&amp;ADDRESS(COUNTA([2]ACT_WX!$H$4:$H$65536)+3,38))</definedName>
    <definedName name="CGACTHDD">INDIRECT("ACT_WX!" &amp; ADDRESS(4,38)&amp;":"&amp;ADDRESS(COUNTA([4]ACT_WX!$H$4:$H$65536)+3,38))</definedName>
    <definedName name="CGACTMM" localSheetId="25">INDIRECT("ACT_WX!" &amp; ADDRESS(4,33)&amp;":"&amp;ADDRESS(COUNTA([2]ACT_WX!$C$4:$C$65536)+3,33))</definedName>
    <definedName name="CGACTMM" localSheetId="27">INDIRECT("ACT_WX!" &amp; ADDRESS(4,33)&amp;":"&amp;ADDRESS(COUNTA([2]ACT_WX!$C$4:$C$65536)+3,33))</definedName>
    <definedName name="CGACTMM" localSheetId="26">INDIRECT("ACT_WX!" &amp; ADDRESS(4,33)&amp;":"&amp;ADDRESS(COUNTA([2]ACT_WX!$C$4:$C$65536)+3,33))</definedName>
    <definedName name="CGACTMM">INDIRECT("ACT_WX!" &amp; ADDRESS(4,33)&amp;":"&amp;ADDRESS(COUNTA([4]ACT_WX!$C$4:$C$65536)+3,33))</definedName>
    <definedName name="CGACTYYYY" localSheetId="25">INDIRECT("ACT_WX!" &amp; ADDRESS(4,32)&amp;":"&amp;ADDRESS(COUNTA([2]ACT_WX!$B$4:$B$65536)+3,32))</definedName>
    <definedName name="CGACTYYYY" localSheetId="27">INDIRECT("ACT_WX!" &amp; ADDRESS(4,32)&amp;":"&amp;ADDRESS(COUNTA([2]ACT_WX!$B$4:$B$65536)+3,32))</definedName>
    <definedName name="CGACTYYYY" localSheetId="26">INDIRECT("ACT_WX!" &amp; ADDRESS(4,32)&amp;":"&amp;ADDRESS(COUNTA([2]ACT_WX!$B$4:$B$65536)+3,32))</definedName>
    <definedName name="CGACTYYYY">INDIRECT("ACT_WX!" &amp; ADDRESS(4,32)&amp;":"&amp;ADDRESS(COUNTA([4]ACT_WX!$B$4:$B$65536)+3,32))</definedName>
    <definedName name="CGNORMDD" localSheetId="19">INDIRECT("NORM_WX!" &amp; ADDRESS(4,34)&amp;":"&amp;ADDRESS(COUNTA(#REF!)+3,34))</definedName>
    <definedName name="CGNORMDD" localSheetId="25">INDIRECT("NORM_WX!" &amp; ADDRESS(4,34)&amp;":"&amp;ADDRESS(COUNTA([2]NORM_WX!$D$4:$D$65536)+3,34))</definedName>
    <definedName name="CGNORMDD" localSheetId="27">INDIRECT("NORM_WX!" &amp; ADDRESS(4,34)&amp;":"&amp;ADDRESS(COUNTA([2]NORM_WX!$D$4:$D$65536)+3,34))</definedName>
    <definedName name="CGNORMDD" localSheetId="26">INDIRECT("NORM_WX!" &amp; ADDRESS(4,34)&amp;":"&amp;ADDRESS(COUNTA([2]NORM_WX!$D$4:$D$65536)+3,34))</definedName>
    <definedName name="CGNORMDD">INDIRECT("NORM_WX!" &amp; ADDRESS(4,34)&amp;":"&amp;ADDRESS(COUNTA(#REF!)+3,34))</definedName>
    <definedName name="CGNORMHDD" localSheetId="19">INDIRECT("NORM_WX!" &amp; ADDRESS(4,38)&amp;":"&amp;ADDRESS(COUNTA(#REF!)+3,38))</definedName>
    <definedName name="CGNORMHDD" localSheetId="25">INDIRECT("NORM_WX!" &amp; ADDRESS(4,38)&amp;":"&amp;ADDRESS(COUNTA([2]NORM_WX!$H$4:$H$65536)+3,38))</definedName>
    <definedName name="CGNORMHDD" localSheetId="27">INDIRECT("NORM_WX!" &amp; ADDRESS(4,38)&amp;":"&amp;ADDRESS(COUNTA([2]NORM_WX!$H$4:$H$65536)+3,38))</definedName>
    <definedName name="CGNORMHDD" localSheetId="26">INDIRECT("NORM_WX!" &amp; ADDRESS(4,38)&amp;":"&amp;ADDRESS(COUNTA([2]NORM_WX!$H$4:$H$65536)+3,38))</definedName>
    <definedName name="CGNORMHDD">INDIRECT("NORM_WX!" &amp; ADDRESS(4,38)&amp;":"&amp;ADDRESS(COUNTA(#REF!)+3,38))</definedName>
    <definedName name="CGNORMMM" localSheetId="19">INDIRECT("NORM_WX!" &amp; ADDRESS(4,33)&amp;":"&amp;ADDRESS(COUNTA(#REF!)+3,33))</definedName>
    <definedName name="CGNORMMM" localSheetId="25">INDIRECT("NORM_WX!" &amp; ADDRESS(4,33)&amp;":"&amp;ADDRESS(COUNTA([2]NORM_WX!$C$4:$C$65536)+3,33))</definedName>
    <definedName name="CGNORMMM" localSheetId="27">INDIRECT("NORM_WX!" &amp; ADDRESS(4,33)&amp;":"&amp;ADDRESS(COUNTA([2]NORM_WX!$C$4:$C$65536)+3,33))</definedName>
    <definedName name="CGNORMMM" localSheetId="26">INDIRECT("NORM_WX!" &amp; ADDRESS(4,33)&amp;":"&amp;ADDRESS(COUNTA([2]NORM_WX!$C$4:$C$65536)+3,33))</definedName>
    <definedName name="CGNORMMM">INDIRECT("NORM_WX!" &amp; ADDRESS(4,33)&amp;":"&amp;ADDRESS(COUNTA(#REF!)+3,33))</definedName>
    <definedName name="CGNORMYYYY" localSheetId="19">INDIRECT("NORM_WX!" &amp; ADDRESS(4,32)&amp;":"&amp;ADDRESS(COUNTA(#REF!)+3,32))</definedName>
    <definedName name="CGNORMYYYY" localSheetId="25">INDIRECT("NORM_WX!" &amp; ADDRESS(4,32)&amp;":"&amp;ADDRESS(COUNTA([2]NORM_WX!$B$4:$B$65536)+3,32))</definedName>
    <definedName name="CGNORMYYYY" localSheetId="27">INDIRECT("NORM_WX!" &amp; ADDRESS(4,32)&amp;":"&amp;ADDRESS(COUNTA([2]NORM_WX!$B$4:$B$65536)+3,32))</definedName>
    <definedName name="CGNORMYYYY" localSheetId="26">INDIRECT("NORM_WX!" &amp; ADDRESS(4,32)&amp;":"&amp;ADDRESS(COUNTA([2]NORM_WX!$B$4:$B$65536)+3,32))</definedName>
    <definedName name="CGNORMYYYY">INDIRECT("NORM_WX!" &amp; ADDRESS(4,32)&amp;":"&amp;ADDRESS(COUNTA(#REF!)+3,32))</definedName>
    <definedName name="Clarity.Template.ExpandCollapse.ColIndicator" localSheetId="25">#REF!</definedName>
    <definedName name="Clarity.Template.ExpandCollapse.ColIndicator" localSheetId="26">#REF!</definedName>
    <definedName name="Clarity.Template.ExpandCollapse.ColIndicator">#REF!</definedName>
    <definedName name="Clarity.Template.ExpandCollapse.RowIndicator" localSheetId="25">#REF!</definedName>
    <definedName name="Clarity.Template.ExpandCollapse.RowIndicator" localSheetId="26">#REF!</definedName>
    <definedName name="Clarity.Template.ExpandCollapse.RowIndicator">#REF!</definedName>
    <definedName name="Clarity.Template.ExpandCollapse.Rows.Range_0" localSheetId="25">#REF!</definedName>
    <definedName name="Clarity.Template.ExpandCollapse.Rows.Range_0" localSheetId="26">#REF!</definedName>
    <definedName name="Clarity.Template.ExpandCollapse.Rows.Range_0">#REF!</definedName>
    <definedName name="Clarity.Template.ExpandCollapse.Rows.Range_0.Expanded">TRUE</definedName>
    <definedName name="Clarity.Template.ExpandCollapse.Rows.Range_1" localSheetId="25">#REF!</definedName>
    <definedName name="Clarity.Template.ExpandCollapse.Rows.Range_1" localSheetId="26">#REF!</definedName>
    <definedName name="Clarity.Template.ExpandCollapse.Rows.Range_1">#REF!</definedName>
    <definedName name="Clarity.Template.ExpandCollapse.Rows.Range_1.Expanded">TRUE</definedName>
    <definedName name="Clarity.Template.ExpandCollapse.Rows.Range_10" localSheetId="25">#REF!</definedName>
    <definedName name="Clarity.Template.ExpandCollapse.Rows.Range_10" localSheetId="26">#REF!</definedName>
    <definedName name="Clarity.Template.ExpandCollapse.Rows.Range_10">#REF!</definedName>
    <definedName name="Clarity.Template.ExpandCollapse.Rows.Range_10.Expanded">TRUE</definedName>
    <definedName name="Clarity.Template.ExpandCollapse.Rows.Range_11" localSheetId="25">#REF!</definedName>
    <definedName name="Clarity.Template.ExpandCollapse.Rows.Range_11" localSheetId="26">#REF!</definedName>
    <definedName name="Clarity.Template.ExpandCollapse.Rows.Range_11">#REF!</definedName>
    <definedName name="Clarity.Template.ExpandCollapse.Rows.Range_11.Expanded">TRUE</definedName>
    <definedName name="Clarity.Template.ExpandCollapse.Rows.Range_12" localSheetId="25">#REF!</definedName>
    <definedName name="Clarity.Template.ExpandCollapse.Rows.Range_12" localSheetId="26">#REF!</definedName>
    <definedName name="Clarity.Template.ExpandCollapse.Rows.Range_12">#REF!</definedName>
    <definedName name="Clarity.Template.ExpandCollapse.Rows.Range_12.Expanded">TRUE</definedName>
    <definedName name="Clarity.Template.ExpandCollapse.Rows.Range_13" localSheetId="25">#REF!</definedName>
    <definedName name="Clarity.Template.ExpandCollapse.Rows.Range_13" localSheetId="26">#REF!</definedName>
    <definedName name="Clarity.Template.ExpandCollapse.Rows.Range_13">#REF!</definedName>
    <definedName name="Clarity.Template.ExpandCollapse.Rows.Range_13.Expanded">TRUE</definedName>
    <definedName name="Clarity.Template.ExpandCollapse.Rows.Range_14" localSheetId="25">#REF!</definedName>
    <definedName name="Clarity.Template.ExpandCollapse.Rows.Range_14" localSheetId="26">#REF!</definedName>
    <definedName name="Clarity.Template.ExpandCollapse.Rows.Range_14">#REF!</definedName>
    <definedName name="Clarity.Template.ExpandCollapse.Rows.Range_14.Expanded">TRUE</definedName>
    <definedName name="Clarity.Template.ExpandCollapse.Rows.Range_15" localSheetId="25">#REF!</definedName>
    <definedName name="Clarity.Template.ExpandCollapse.Rows.Range_15" localSheetId="26">#REF!</definedName>
    <definedName name="Clarity.Template.ExpandCollapse.Rows.Range_15">#REF!</definedName>
    <definedName name="Clarity.Template.ExpandCollapse.Rows.Range_15.Expanded">TRUE</definedName>
    <definedName name="Clarity.Template.ExpandCollapse.Rows.Range_16" localSheetId="25">#REF!</definedName>
    <definedName name="Clarity.Template.ExpandCollapse.Rows.Range_16" localSheetId="26">#REF!</definedName>
    <definedName name="Clarity.Template.ExpandCollapse.Rows.Range_16">#REF!</definedName>
    <definedName name="Clarity.Template.ExpandCollapse.Rows.Range_16.Expanded">TRUE</definedName>
    <definedName name="Clarity.Template.ExpandCollapse.Rows.Range_17" localSheetId="25">#REF!</definedName>
    <definedName name="Clarity.Template.ExpandCollapse.Rows.Range_17" localSheetId="26">#REF!</definedName>
    <definedName name="Clarity.Template.ExpandCollapse.Rows.Range_17">#REF!</definedName>
    <definedName name="Clarity.Template.ExpandCollapse.Rows.Range_17.Expanded">TRUE</definedName>
    <definedName name="Clarity.Template.ExpandCollapse.Rows.Range_18" localSheetId="25">#REF!</definedName>
    <definedName name="Clarity.Template.ExpandCollapse.Rows.Range_18" localSheetId="26">#REF!</definedName>
    <definedName name="Clarity.Template.ExpandCollapse.Rows.Range_18">#REF!</definedName>
    <definedName name="Clarity.Template.ExpandCollapse.Rows.Range_18.Expanded">TRUE</definedName>
    <definedName name="Clarity.Template.ExpandCollapse.Rows.Range_19" localSheetId="25">#REF!</definedName>
    <definedName name="Clarity.Template.ExpandCollapse.Rows.Range_19" localSheetId="26">#REF!</definedName>
    <definedName name="Clarity.Template.ExpandCollapse.Rows.Range_19">#REF!</definedName>
    <definedName name="Clarity.Template.ExpandCollapse.Rows.Range_19.Expanded">TRUE</definedName>
    <definedName name="Clarity.Template.ExpandCollapse.Rows.Range_2" localSheetId="25">#REF!</definedName>
    <definedName name="Clarity.Template.ExpandCollapse.Rows.Range_2" localSheetId="26">#REF!</definedName>
    <definedName name="Clarity.Template.ExpandCollapse.Rows.Range_2">#REF!</definedName>
    <definedName name="Clarity.Template.ExpandCollapse.Rows.Range_2.Expanded">TRUE</definedName>
    <definedName name="Clarity.Template.ExpandCollapse.Rows.Range_20" localSheetId="25">#REF!</definedName>
    <definedName name="Clarity.Template.ExpandCollapse.Rows.Range_20" localSheetId="26">#REF!</definedName>
    <definedName name="Clarity.Template.ExpandCollapse.Rows.Range_20">#REF!</definedName>
    <definedName name="Clarity.Template.ExpandCollapse.Rows.Range_20.Expanded">TRUE</definedName>
    <definedName name="Clarity.Template.ExpandCollapse.Rows.Range_21" localSheetId="25">#REF!</definedName>
    <definedName name="Clarity.Template.ExpandCollapse.Rows.Range_21" localSheetId="26">#REF!</definedName>
    <definedName name="Clarity.Template.ExpandCollapse.Rows.Range_21">#REF!</definedName>
    <definedName name="Clarity.Template.ExpandCollapse.Rows.Range_21.Expanded">TRUE</definedName>
    <definedName name="Clarity.Template.ExpandCollapse.Rows.Range_22" localSheetId="25">#REF!</definedName>
    <definedName name="Clarity.Template.ExpandCollapse.Rows.Range_22" localSheetId="26">#REF!</definedName>
    <definedName name="Clarity.Template.ExpandCollapse.Rows.Range_22">#REF!</definedName>
    <definedName name="Clarity.Template.ExpandCollapse.Rows.Range_22.Expanded">TRUE</definedName>
    <definedName name="Clarity.Template.ExpandCollapse.Rows.Range_23" localSheetId="25">#REF!</definedName>
    <definedName name="Clarity.Template.ExpandCollapse.Rows.Range_23" localSheetId="26">#REF!</definedName>
    <definedName name="Clarity.Template.ExpandCollapse.Rows.Range_23">#REF!</definedName>
    <definedName name="Clarity.Template.ExpandCollapse.Rows.Range_23.Expanded">TRUE</definedName>
    <definedName name="Clarity.Template.ExpandCollapse.Rows.Range_24" localSheetId="25">#REF!</definedName>
    <definedName name="Clarity.Template.ExpandCollapse.Rows.Range_24" localSheetId="26">#REF!</definedName>
    <definedName name="Clarity.Template.ExpandCollapse.Rows.Range_24">#REF!</definedName>
    <definedName name="Clarity.Template.ExpandCollapse.Rows.Range_24.Expanded">TRUE</definedName>
    <definedName name="Clarity.Template.ExpandCollapse.Rows.Range_25" localSheetId="25">#REF!</definedName>
    <definedName name="Clarity.Template.ExpandCollapse.Rows.Range_25" localSheetId="26">#REF!</definedName>
    <definedName name="Clarity.Template.ExpandCollapse.Rows.Range_25">#REF!</definedName>
    <definedName name="Clarity.Template.ExpandCollapse.Rows.Range_25.Expanded">TRUE</definedName>
    <definedName name="Clarity.Template.ExpandCollapse.Rows.Range_26" localSheetId="25">#REF!</definedName>
    <definedName name="Clarity.Template.ExpandCollapse.Rows.Range_26" localSheetId="26">#REF!</definedName>
    <definedName name="Clarity.Template.ExpandCollapse.Rows.Range_26">#REF!</definedName>
    <definedName name="Clarity.Template.ExpandCollapse.Rows.Range_26.Expanded">TRUE</definedName>
    <definedName name="Clarity.Template.ExpandCollapse.Rows.Range_27" localSheetId="25">#REF!</definedName>
    <definedName name="Clarity.Template.ExpandCollapse.Rows.Range_27" localSheetId="26">#REF!</definedName>
    <definedName name="Clarity.Template.ExpandCollapse.Rows.Range_27">#REF!</definedName>
    <definedName name="Clarity.Template.ExpandCollapse.Rows.Range_27.Expanded">TRUE</definedName>
    <definedName name="Clarity.Template.ExpandCollapse.Rows.Range_28" localSheetId="25">#REF!</definedName>
    <definedName name="Clarity.Template.ExpandCollapse.Rows.Range_28" localSheetId="26">#REF!</definedName>
    <definedName name="Clarity.Template.ExpandCollapse.Rows.Range_28">#REF!</definedName>
    <definedName name="Clarity.Template.ExpandCollapse.Rows.Range_28.Expanded">TRUE</definedName>
    <definedName name="Clarity.Template.ExpandCollapse.Rows.Range_29" localSheetId="25">#REF!</definedName>
    <definedName name="Clarity.Template.ExpandCollapse.Rows.Range_29" localSheetId="26">#REF!</definedName>
    <definedName name="Clarity.Template.ExpandCollapse.Rows.Range_29">#REF!</definedName>
    <definedName name="Clarity.Template.ExpandCollapse.Rows.Range_29.Expanded">TRUE</definedName>
    <definedName name="Clarity.Template.ExpandCollapse.Rows.Range_3" localSheetId="25">#REF!</definedName>
    <definedName name="Clarity.Template.ExpandCollapse.Rows.Range_3" localSheetId="26">#REF!</definedName>
    <definedName name="Clarity.Template.ExpandCollapse.Rows.Range_3">#REF!</definedName>
    <definedName name="Clarity.Template.ExpandCollapse.Rows.Range_3.Expanded">TRUE</definedName>
    <definedName name="Clarity.Template.ExpandCollapse.Rows.Range_30" localSheetId="25">#REF!</definedName>
    <definedName name="Clarity.Template.ExpandCollapse.Rows.Range_30" localSheetId="26">#REF!</definedName>
    <definedName name="Clarity.Template.ExpandCollapse.Rows.Range_30">#REF!</definedName>
    <definedName name="Clarity.Template.ExpandCollapse.Rows.Range_30.Expanded">TRUE</definedName>
    <definedName name="Clarity.Template.ExpandCollapse.Rows.Range_31" localSheetId="25">#REF!</definedName>
    <definedName name="Clarity.Template.ExpandCollapse.Rows.Range_31" localSheetId="26">#REF!</definedName>
    <definedName name="Clarity.Template.ExpandCollapse.Rows.Range_31">#REF!</definedName>
    <definedName name="Clarity.Template.ExpandCollapse.Rows.Range_31.Expanded">TRUE</definedName>
    <definedName name="Clarity.Template.ExpandCollapse.Rows.Range_4" localSheetId="25">#REF!</definedName>
    <definedName name="Clarity.Template.ExpandCollapse.Rows.Range_4" localSheetId="26">#REF!</definedName>
    <definedName name="Clarity.Template.ExpandCollapse.Rows.Range_4">#REF!</definedName>
    <definedName name="Clarity.Template.ExpandCollapse.Rows.Range_4.Expanded">TRUE</definedName>
    <definedName name="Clarity.Template.ExpandCollapse.Rows.Range_5" localSheetId="25">#REF!</definedName>
    <definedName name="Clarity.Template.ExpandCollapse.Rows.Range_5" localSheetId="26">#REF!</definedName>
    <definedName name="Clarity.Template.ExpandCollapse.Rows.Range_5">#REF!</definedName>
    <definedName name="Clarity.Template.ExpandCollapse.Rows.Range_5.Expanded">TRUE</definedName>
    <definedName name="Clarity.Template.ExpandCollapse.Rows.Range_6" localSheetId="25">#REF!</definedName>
    <definedName name="Clarity.Template.ExpandCollapse.Rows.Range_6" localSheetId="26">#REF!</definedName>
    <definedName name="Clarity.Template.ExpandCollapse.Rows.Range_6">#REF!</definedName>
    <definedName name="Clarity.Template.ExpandCollapse.Rows.Range_6.Expanded">TRUE</definedName>
    <definedName name="Clarity.Template.ExpandCollapse.Rows.Range_7" localSheetId="25">#REF!</definedName>
    <definedName name="Clarity.Template.ExpandCollapse.Rows.Range_7" localSheetId="26">#REF!</definedName>
    <definedName name="Clarity.Template.ExpandCollapse.Rows.Range_7">#REF!</definedName>
    <definedName name="Clarity.Template.ExpandCollapse.Rows.Range_7.Expanded">TRUE</definedName>
    <definedName name="Clarity.Template.ExpandCollapse.Rows.Range_8" localSheetId="25">#REF!</definedName>
    <definedName name="Clarity.Template.ExpandCollapse.Rows.Range_8" localSheetId="26">#REF!</definedName>
    <definedName name="Clarity.Template.ExpandCollapse.Rows.Range_8">#REF!</definedName>
    <definedName name="Clarity.Template.ExpandCollapse.Rows.Range_8.Expanded">TRUE</definedName>
    <definedName name="Clarity.Template.ExpandCollapse.Rows.Range_9" localSheetId="25">#REF!</definedName>
    <definedName name="Clarity.Template.ExpandCollapse.Rows.Range_9" localSheetId="26">#REF!</definedName>
    <definedName name="Clarity.Template.ExpandCollapse.Rows.Range_9">#REF!</definedName>
    <definedName name="Clarity.Template.ExpandCollapse.Rows.Range_9.Expanded">TRUE</definedName>
    <definedName name="ColumnRanges.Column_BegBal" localSheetId="25">#REF!</definedName>
    <definedName name="ColumnRanges.Column_BegBal" localSheetId="26">#REF!</definedName>
    <definedName name="ColumnRanges.Column_BegBal">#REF!</definedName>
    <definedName name="ColumnRanges.Column_CurYrActual" localSheetId="25">#REF!</definedName>
    <definedName name="ColumnRanges.Column_CurYrActual" localSheetId="26">#REF!</definedName>
    <definedName name="ColumnRanges.Column_CurYrActual">#REF!</definedName>
    <definedName name="ColumnRanges.Column_CurYrActualYTD" localSheetId="25">#REF!</definedName>
    <definedName name="ColumnRanges.Column_CurYrActualYTD" localSheetId="26">#REF!</definedName>
    <definedName name="ColumnRanges.Column_CurYrActualYTD">#REF!</definedName>
    <definedName name="ColumnRanges.Column_CurYrBudget" localSheetId="25">#REF!</definedName>
    <definedName name="ColumnRanges.Column_CurYrBudget" localSheetId="26">#REF!</definedName>
    <definedName name="ColumnRanges.Column_CurYrBudget">#REF!</definedName>
    <definedName name="ColumnRanges.Column_CurYrBudgetYTD" localSheetId="25">#REF!</definedName>
    <definedName name="ColumnRanges.Column_CurYrBudgetYTD" localSheetId="26">#REF!</definedName>
    <definedName name="ColumnRanges.Column_CurYrBudgetYTD">#REF!</definedName>
    <definedName name="ColumnRanges.Column_Data" localSheetId="25">#REF!</definedName>
    <definedName name="ColumnRanges.Column_Data" localSheetId="26">#REF!</definedName>
    <definedName name="ColumnRanges.Column_Data">#REF!</definedName>
    <definedName name="ColumnRanges.Column_PrYr" localSheetId="25">#REF!</definedName>
    <definedName name="ColumnRanges.Column_PrYr" localSheetId="26">#REF!</definedName>
    <definedName name="ColumnRanges.Column_PrYr">#REF!</definedName>
    <definedName name="ColumnRanges.Column_PrYrYTD" localSheetId="25">#REF!</definedName>
    <definedName name="ColumnRanges.Column_PrYrYTD" localSheetId="26">#REF!</definedName>
    <definedName name="ColumnRanges.Column_PrYrYTD">#REF!</definedName>
    <definedName name="ColumnRanges.ColumnMeta" localSheetId="25">#REF!</definedName>
    <definedName name="ColumnRanges.ColumnMeta" localSheetId="26">#REF!</definedName>
    <definedName name="ColumnRanges.ColumnMeta">#REF!</definedName>
    <definedName name="ColumnRanges.ColumnPageFilter" localSheetId="25">#REF!</definedName>
    <definedName name="ColumnRanges.ColumnPageFilter" localSheetId="26">#REF!</definedName>
    <definedName name="ColumnRanges.ColumnPageFilter">#REF!</definedName>
    <definedName name="CYCLEZ" localSheetId="25">INDIRECT("'Meter Reading Schedule'!" &amp; ADDRESS(10,1)&amp;":"&amp;ADDRESS(COUNTA('Meter Reading_NEMO'!$A$10:$A$65506)+9,1))</definedName>
    <definedName name="CYCLEZ" localSheetId="27">INDIRECT("'Meter Reading Schedule'!" &amp; ADDRESS(10,1)&amp;":"&amp;ADDRESS(COUNTA('Meter Reading_SEMO'!$A$10:$A$65024)+9,1))</definedName>
    <definedName name="CYCLEZ" localSheetId="26">INDIRECT("'Meter Reading Schedule'!" &amp; ADDRESS(10,1)&amp;":"&amp;ADDRESS(COUNTA('Meter Reading_WEMO'!$A$10:$A$65042)+9,1))</definedName>
    <definedName name="CYCLEZ">INDIRECT("'Meter Reading Schedule'!" &amp; ADDRESS(10,1)&amp;":"&amp;ADDRESS(COUNTA('[3]Meter Reading Schedule'!$A$10:$A$65536)+9,1))</definedName>
    <definedName name="d" localSheetId="25">#REF!</definedName>
    <definedName name="d" localSheetId="26">#REF!</definedName>
    <definedName name="d">#REF!</definedName>
    <definedName name="DATAZ" localSheetId="25">INDIRECT("'Meter Reading Schedule'!" &amp; ADDRESS(10,2)&amp;":"&amp;ADDRESS(COUNTA('Meter Reading_NEMO'!$A$10:$A$65506)+9,COUNTA('Meter Reading_NEMO'!$10:$10)))</definedName>
    <definedName name="DATAZ" localSheetId="27">INDIRECT("'Meter Reading Schedule'!" &amp; ADDRESS(10,2)&amp;":"&amp;ADDRESS(COUNTA('Meter Reading_SEMO'!$A$10:$A$65024)+9,COUNTA('Meter Reading_SEMO'!$10:$10)))</definedName>
    <definedName name="DATAZ" localSheetId="26">INDIRECT("'Meter Reading Schedule'!" &amp; ADDRESS(10,2)&amp;":"&amp;ADDRESS(COUNTA('Meter Reading_WEMO'!$A$10:$A$65042)+9,COUNTA('Meter Reading_WEMO'!$10:$10)))</definedName>
    <definedName name="DATAZ">INDIRECT("'Meter Reading Schedule'!" &amp; ADDRESS(10,2)&amp;":"&amp;ADDRESS(COUNTA('[3]Meter Reading Schedule'!$A$10:$A$65536)+9,COUNTA('[3]Meter Reading Schedule'!$10:$10)))</definedName>
    <definedName name="Datez" localSheetId="25">INDIRECT("'Meter Reading Schedule'!" &amp; ADDRESS(4,2)&amp;":"&amp;ADDRESS(4,COUNTA('Meter Reading_NEMO'!$10:$10)))</definedName>
    <definedName name="Datez" localSheetId="27">INDIRECT("'Meter Reading Schedule'!" &amp; ADDRESS(4,2)&amp;":"&amp;ADDRESS(4,COUNTA('Meter Reading_SEMO'!$10:$10)))</definedName>
    <definedName name="Datez" localSheetId="26">INDIRECT("'Meter Reading Schedule'!" &amp; ADDRESS(4,2)&amp;":"&amp;ADDRESS(4,COUNTA('Meter Reading_WEMO'!$10:$10)))</definedName>
    <definedName name="Datez">INDIRECT("'Meter Reading Schedule'!" &amp; ADDRESS(4,2)&amp;":"&amp;ADDRESS(4,COUNTA('[3]Meter Reading Schedule'!$10:$10)))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DIN" hidden="1">"AUTO"</definedName>
    <definedName name="IQ_ADJ_AVG_BANK_ASSETS" hidden="1">"c2671"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TIONS" hidden="1">"c2837"</definedName>
    <definedName name="IQ_AIR_ORDERS" hidden="1">"c2836"</definedName>
    <definedName name="IQ_AIR_OWNED" hidden="1">"c2832"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MT_OUT" hidden="1">"c2145"</definedName>
    <definedName name="IQ_ANNU_DISTRIBUTION_UNIT" hidden="1">"c3004"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BROKER_REC_NO_REUT" hidden="1">"c5315"</definedName>
    <definedName name="IQ_AVG_BROKER_REC_REUT" hidden="1">"c3630"</definedName>
    <definedName name="IQ_AVG_DAILY_VOL" hidden="1">"c65"</definedName>
    <definedName name="IQ_AVG_INDUSTRY_REC" hidden="1">"c4455"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SHAREOUTSTANDING" hidden="1">"c83"</definedName>
    <definedName name="IQ_AVG_TEV" hidden="1">"c84"</definedName>
    <definedName name="IQ_AVG_VOLUME" hidden="1">"c1346"</definedName>
    <definedName name="IQ_BANK_DEBT" hidden="1">"c2544"</definedName>
    <definedName name="IQ_BANK_DEBT_PCT" hidden="1">"c2545"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ROK_COMISSION" hidden="1">"c98"</definedName>
    <definedName name="IQ_BROK_COMMISSION" hidden="1">"c3514"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REV" hidden="1">"c4068"</definedName>
    <definedName name="IQ_BUS_SEG_REV_ABS" hidden="1">"c4090"</definedName>
    <definedName name="IQ_BUS_SEG_REV_TOTAL" hidden="1">"c4106"</definedName>
    <definedName name="IQ_BUSINESS_DESCRIPTION" hidden="1">"c322"</definedName>
    <definedName name="IQ_BV_OVER_SHARES" hidden="1">"c1349"</definedName>
    <definedName name="IQ_BV_SHARE" hidden="1">"c100"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Y" hidden="1">"c102"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IZED_INTEREST" hidden="1">"c3460"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CONVERSION" hidden="1">"c117"</definedName>
    <definedName name="IQ_CASH_DUE_BANKS" hidden="1">"c1351"</definedName>
    <definedName name="IQ_CASH_EQUIV" hidden="1">"c118"</definedName>
    <definedName name="IQ_CASH_FINAN" hidden="1">"c119"</definedName>
    <definedName name="IQ_CASH_FLOW_ACT_OR_EST" hidden="1">"c4154"</definedName>
    <definedName name="IQ_CASH_INTEREST" hidden="1">"c120"</definedName>
    <definedName name="IQ_CASH_INVEST" hidden="1">"c121"</definedName>
    <definedName name="IQ_CASH_OPER" hidden="1">"c122"</definedName>
    <definedName name="IQ_CASH_OPER_ACT_OR_EST" hidden="1">"c4164"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H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ED" hidden="1">"c2681"</definedName>
    <definedName name="IQ_CLASSA_OPTIONS_GRANTED" hidden="1">"c2680"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ID" hidden="1">"c3513"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T" hidden="1">"c2536"</definedName>
    <definedName name="IQ_CONVERT_PCT" hidden="1">"c2537"</definedName>
    <definedName name="IQ_CONVEXITY" hidden="1">"c2182"</definedName>
    <definedName name="IQ_COST_BORROWING" hidden="1">"c2936"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P" hidden="1">"c2495"</definedName>
    <definedName name="IQ_CP_PCT" hidden="1">"c2496"</definedName>
    <definedName name="IQ_CQ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IP" hidden="1">"c2245"</definedName>
    <definedName name="IQ_CY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ILY">500000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OSITS_INTEREST_SECURITIES" hidden="1">"c5509"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STRIBUTABLE_CASH" hidden="1">"c3002"</definedName>
    <definedName name="IQ_DISTRIBUTABLE_CASH_ACT_OR_EST" hidden="1">"c4278"</definedName>
    <definedName name="IQ_DISTRIBUTABLE_CASH_PAYOUT" hidden="1">"c3005"</definedName>
    <definedName name="IQ_DISTRIBUTABLE_CASH_SHARE" hidden="1">"c3003"</definedName>
    <definedName name="IQ_DISTRIBUTABLE_CASH_SHARE_ACT_OR_EST" hidden="1">"c4286"</definedName>
    <definedName name="IQ_DIV_AMOUNT" hidden="1">"c3041"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DURATION" hidden="1">"c2181"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REUT" hidden="1">"c5314"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EQ_INC" hidden="1">"c3498"</definedName>
    <definedName name="IQ_EBIT_EQ_INC_EXCL_SBC" hidden="1">"c3502"</definedName>
    <definedName name="IQ_EBIT_EXCL_SBC" hidden="1">"c3082"</definedName>
    <definedName name="IQ_EBIT_GW_ACT_OR_EST" hidden="1">"c4306"</definedName>
    <definedName name="IQ_EBIT_INT" hidden="1">"c360"</definedName>
    <definedName name="IQ_EBIT_MARGIN" hidden="1">"c359"</definedName>
    <definedName name="IQ_EBIT_OVER_IE" hidden="1">"c1369"</definedName>
    <definedName name="IQ_EBIT_SBC_ACT_OR_EST" hidden="1">"c4316"</definedName>
    <definedName name="IQ_EBIT_SBC_GW_ACT_OR_EST" hidden="1">"c4320"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ACT_OR_EST" hidden="1">"c2215"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REUT" hidden="1">"c3640"</definedName>
    <definedName name="IQ_EBITDA_EXCL_SBC" hidden="1">"c3081"</definedName>
    <definedName name="IQ_EBITDA_HIGH_EST" hidden="1">"c370"</definedName>
    <definedName name="IQ_EBITDA_HIGH_EST_REUT" hidden="1">"c3642"</definedName>
    <definedName name="IQ_EBITDA_INT" hidden="1">"c373"</definedName>
    <definedName name="IQ_EBITDA_LOW_EST" hidden="1">"c371"</definedName>
    <definedName name="IQ_EBITDA_LOW_EST_REUT" hidden="1">"c3643"</definedName>
    <definedName name="IQ_EBITDA_MARGIN" hidden="1">"c372"</definedName>
    <definedName name="IQ_EBITDA_MEDIAN_EST" hidden="1">"c1663"</definedName>
    <definedName name="IQ_EBITDA_MEDIAN_EST_REUT" hidden="1">"c3641"</definedName>
    <definedName name="IQ_EBITDA_NUM_EST" hidden="1">"c374"</definedName>
    <definedName name="IQ_EBITDA_NUM_EST_REUT" hidden="1">"c3644"</definedName>
    <definedName name="IQ_EBITDA_OVER_TOTAL_IE" hidden="1">"c1371"</definedName>
    <definedName name="IQ_EBITDA_SBC_ACT_OR_EST" hidden="1">"c4337"</definedName>
    <definedName name="IQ_EBITDA_STDDEV_EST" hidden="1">"c375"</definedName>
    <definedName name="IQ_EBITDA_STDDEV_EST_REUT" hidden="1">"c3645"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SBC_ACT_OR_EST" hidden="1">"c4350"</definedName>
    <definedName name="IQ_EBT_SBC_GW_ACT_OR_EST" hidden="1">"c4354"</definedName>
    <definedName name="IQ_EBT_UTI" hidden="1">"c390"</definedName>
    <definedName name="IQ_ECS_AUTHORIZED_SHARES" hidden="1">"c5583"</definedName>
    <definedName name="IQ_ECS_AUTHORIZED_SHARES_ABS" hidden="1">"c5597"</definedName>
    <definedName name="IQ_ECS_CONVERT_FACTOR" hidden="1">"c5581"</definedName>
    <definedName name="IQ_ECS_CONVERT_FACTOR_ABS" hidden="1">"c5595"</definedName>
    <definedName name="IQ_ECS_CONVERT_INTO" hidden="1">"c5580"</definedName>
    <definedName name="IQ_ECS_CONVERT_INTO_ABS" hidden="1">"c5594"</definedName>
    <definedName name="IQ_ECS_CONVERT_TYPE" hidden="1">"c5579"</definedName>
    <definedName name="IQ_ECS_CONVERT_TYPE_ABS" hidden="1">"c5593"</definedName>
    <definedName name="IQ_ECS_INACTIVE_DATE" hidden="1">"c5576"</definedName>
    <definedName name="IQ_ECS_INACTIVE_DATE_ABS" hidden="1">"c5590"</definedName>
    <definedName name="IQ_ECS_NAME" hidden="1">"c5571"</definedName>
    <definedName name="IQ_ECS_NAME_ABS" hidden="1">"c5585"</definedName>
    <definedName name="IQ_ECS_NUM_SHAREHOLDERS" hidden="1">"c5584"</definedName>
    <definedName name="IQ_ECS_NUM_SHAREHOLDERS_ABS" hidden="1">"c5598"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SHARES_OUT_BS_DATE" hidden="1">"c5572"</definedName>
    <definedName name="IQ_ECS_SHARES_OUT_BS_DATE_ABS" hidden="1">"c5586"</definedName>
    <definedName name="IQ_ECS_SHARES_OUT_FILING_DATE" hidden="1">"c5573"</definedName>
    <definedName name="IQ_ECS_SHARES_OUT_FILING_DATE_ABS" hidden="1">"c5587"</definedName>
    <definedName name="IQ_ECS_START_DATE" hidden="1">"c5575"</definedName>
    <definedName name="IQ_ECS_START_DATE_ABS" hidden="1">"c5589"</definedName>
    <definedName name="IQ_ECS_TYPE" hidden="1">"c5574"</definedName>
    <definedName name="IQ_ECS_TYPE_ABS" hidden="1">"c5588"</definedName>
    <definedName name="IQ_ECS_VOTING" hidden="1">"c5582"</definedName>
    <definedName name="IQ_ECS_VOTING_ABS" hidden="1">"c5596"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EST" hidden="1">"c399"</definedName>
    <definedName name="IQ_EPS_EST_REUT" hidden="1">"c5453"</definedName>
    <definedName name="IQ_EPS_HIGH_EST" hidden="1">"c400"</definedName>
    <definedName name="IQ_EPS_HIGH_EST_REUT" hidden="1">"c5454"</definedName>
    <definedName name="IQ_EPS_LOW_EST" hidden="1">"c401"</definedName>
    <definedName name="IQ_EPS_LOW_EST_REUT" hidden="1">"c5455"</definedName>
    <definedName name="IQ_EPS_MEDIAN_EST" hidden="1">"c1661"</definedName>
    <definedName name="IQ_EPS_MEDIAN_EST_REUT" hidden="1">"c5456"</definedName>
    <definedName name="IQ_EPS_NORM" hidden="1">"c1902"</definedName>
    <definedName name="IQ_EPS_NUM_EST" hidden="1">"c402"</definedName>
    <definedName name="IQ_EPS_NUM_EST_REUT" hidden="1">"c5451"</definedName>
    <definedName name="IQ_EPS_SBC_ACT_OR_EST" hidden="1">"c4376"</definedName>
    <definedName name="IQ_EPS_SBC_GW_ACT_OR_EST" hidden="1">"c4380"</definedName>
    <definedName name="IQ_EPS_STDDEV_EST" hidden="1">"c403"</definedName>
    <definedName name="IQ_EPS_STDDEV_EST_REUT" hidden="1">"c5452"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ST_CURRENCY" hidden="1">"c2140"</definedName>
    <definedName name="IQ_EST_CURRENCY_REUT" hidden="1">"c5437"</definedName>
    <definedName name="IQ_EST_DATE" hidden="1">"c1634"</definedName>
    <definedName name="IQ_EST_DATE_REUT" hidden="1">"c5438"</definedName>
    <definedName name="IQ_EST_EPS_GROWTH_1YR" hidden="1">"c1636"</definedName>
    <definedName name="IQ_EST_EPS_GROWTH_1YR_REUT" hidden="1">"c3646"</definedName>
    <definedName name="IQ_EST_EPS_GROWTH_5YR" hidden="1">"c1655"</definedName>
    <definedName name="IQ_EST_EPS_GROWTH_5YR_REUT" hidden="1">"c3633"</definedName>
    <definedName name="IQ_EST_EPS_GROWTH_Q_1YR" hidden="1">"c1641"</definedName>
    <definedName name="IQ_EST_EPS_GROWTH_Q_1YR_REUT" hidden="1">"c5410"</definedName>
    <definedName name="IQ_EST_VENDOR" hidden="1">"c5564"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EDFUNDS_SOLD" hidden="1">"c2256"</definedName>
    <definedName name="IQ_FFO" hidden="1">"c1574"</definedName>
    <definedName name="IQ_FFO_ADJ_ACT_OR_EST" hidden="1">"c4435"</definedName>
    <definedName name="IQ_FFO_PAYOUT_RATIO" hidden="1">"c3492"</definedName>
    <definedName name="IQ_FFO_SHARE_ACT_OR_EST" hidden="1">"c4446"</definedName>
    <definedName name="IQ_FH">100000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CURRENT_PORT_DEBT_TOTAL" hidden="1">"c5524"</definedName>
    <definedName name="IQ_FIN_DIV_CURRENT_PORT_LEASES_TOTAL" hidden="1">"c5523"</definedName>
    <definedName name="IQ_FIN_DIV_DEBT_CURRENT" hidden="1">"c429"</definedName>
    <definedName name="IQ_FIN_DIV_DEBT_LT" hidden="1">"c430"</definedName>
    <definedName name="IQ_FIN_DIV_DEBT_LT_TOTAL" hidden="1">"c5526"</definedName>
    <definedName name="IQ_FIN_DIV_DEBT_TOTAL" hidden="1">"c5656"</definedName>
    <definedName name="IQ_FIN_DIV_EXP" hidden="1">"c431"</definedName>
    <definedName name="IQ_FIN_DIV_INT_EXP" hidden="1">"c432"</definedName>
    <definedName name="IQ_FIN_DIV_LEASES_LT_TOTAL" hidden="1">"c5525"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NOTES_PAY_TOTAL" hidden="1">"c5522"</definedName>
    <definedName name="IQ_FIN_DIV_REV" hidden="1">"c437"</definedName>
    <definedName name="IQ_FIN_DIV_ST_DEBT_TOTAL" hidden="1">"c5527"</definedName>
    <definedName name="IQ_FINANCING_CASH" hidden="1">"c1405"</definedName>
    <definedName name="IQ_FINANCING_CASH_SUPPL" hidden="1">"c1406"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>500</definedName>
    <definedName name="IQ_FUEL" hidden="1">"c449"</definedName>
    <definedName name="IQ_FULL_TIME" hidden="1">"c450"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Y">1000</definedName>
    <definedName name="IQ_GA_EXP" hidden="1">"c2241"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C_EARNED" hidden="1">"c2747"</definedName>
    <definedName name="IQ_GROSS_PROFIT" hidden="1">"c1378"</definedName>
    <definedName name="IQ_GROSS_SPRD" hidden="1">"c2155"</definedName>
    <definedName name="IQ_GROSS_WRITTEN" hidden="1">"c2726"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_TARGET_PRICE" hidden="1">"c1651"</definedName>
    <definedName name="IQ_HIGH_TARGET_PRICE_REUT" hidden="1">"c5317"</definedName>
    <definedName name="IQ_HIGHPRICE" hidden="1">"c545"</definedName>
    <definedName name="IQ_HOMEOWNERS_WRITTEN" hidden="1">"c546"</definedName>
    <definedName name="IQ_IMPAIR_OIL" hidden="1">"c547"</definedName>
    <definedName name="IQ_IMPAIRMENT_GW" hidden="1">"c548"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DUSTRY" hidden="1">"c3601"</definedName>
    <definedName name="IQ_INDUSTRY_GROUP" hidden="1">"c3602"</definedName>
    <definedName name="IQ_INDUSTRY_SECTOR" hidden="1">"c3603"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PRD" hidden="1">"c644"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H_STATUTORY_SURPLUS" hidden="1">"c2771"</definedName>
    <definedName name="IQ_LICENSED_POPS" hidden="1">"c2123"</definedName>
    <definedName name="IQ_LIFE_EARNED" hidden="1">"c2739"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SS_TO_NET_EARNED" hidden="1">"c2751"</definedName>
    <definedName name="IQ_LOW_TARGET_PRICE" hidden="1">"c1652"</definedName>
    <definedName name="IQ_LOW_TARGET_PRICE_REUT" hidden="1">"c5318"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>2000</definedName>
    <definedName name="IQ_LTM_REVENUE_OVER_EMPLOYEES" hidden="1">"c1437"</definedName>
    <definedName name="IQ_LTMMONTH" hidden="1">120000</definedName>
    <definedName name="IQ_MACHINERY" hidden="1">"c711"</definedName>
    <definedName name="IQ_MAINT_CAPEX" hidden="1">"c2947"</definedName>
    <definedName name="IQ_MAINT_CAPEX_ACT_OR_EST" hidden="1">"c4458"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C_RATIO" hidden="1">"c2783"</definedName>
    <definedName name="IQ_MC_STATUTORY_SURPLUS" hidden="1">"c2772"</definedName>
    <definedName name="IQ_MEDIAN_TARGET_PRICE" hidden="1">"c1650"</definedName>
    <definedName name="IQ_MEDIAN_TARGET_PRICE_REUT" hidden="1">"c5316"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REUT" hidden="1">"c4048"</definedName>
    <definedName name="IQ_MM_ACCOUNT" hidden="1">"c743"</definedName>
    <definedName name="IQ_MONTH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SERV_RIGHTS" hidden="1">"c2242"</definedName>
    <definedName name="IQ_NET_CHANGE" hidden="1">"c749"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EBITDA" hidden="1">"c750"</definedName>
    <definedName name="IQ_NET_DEBT_EBITDA_CAPEX" hidden="1">"c2949"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EARNED" hidden="1">"c2734"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IFE_INS_IN_FORCE" hidden="1">"c2769"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MARGIN" hidden="1">"c794"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SBC_ACT_OR_EST" hidden="1">"c4474"</definedName>
    <definedName name="IQ_NI_SBC_GW_ACT_OR_EST" hidden="1">"c4478"</definedName>
    <definedName name="IQ_NI_SFAS" hidden="1">"c795"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CASH_PENSION_EXP" hidden="1">"c3000"</definedName>
    <definedName name="IQ_NONRECOURSE_DEBT" hidden="1">"c2550"</definedName>
    <definedName name="IQ_NONRECOURSE_DEBT_PCT" hidden="1">"c2551"</definedName>
    <definedName name="IQ_NONUTIL_REV" hidden="1">"c2089"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VISIONS_GAS" hidden="1">"c2042"</definedName>
    <definedName name="IQ_OG_REVISIONS_NGL" hidden="1">"c2913"</definedName>
    <definedName name="IQ_OG_REVISIONS_OIL" hidden="1">"c2030"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UNDEVELOPED_RESERVES_GAS" hidden="1">"c2051"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THER_ADJUST_GROSS_LOANS" hidden="1">"c859"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ED" hidden="1">"c2688"</definedName>
    <definedName name="IQ_OTHER_OPTIONS_GRANTED" hidden="1">"c2687"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STRIKE_PRICE_GRANTED" hidden="1">"c2692"</definedName>
    <definedName name="IQ_OTHER_UNDRAWN" hidden="1">"c2522"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WNERSHIP" hidden="1">"c2160"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REUT" hidden="1">"c4049"</definedName>
    <definedName name="IQ_PE_NORMALIZED" hidden="1">"c2207"</definedName>
    <definedName name="IQ_PE_RATIO" hidden="1">"c1610"</definedName>
    <definedName name="IQ_PEG_FWD" hidden="1">"c1863"</definedName>
    <definedName name="IQ_PEG_FWD_REUT" hidden="1">"c4052"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RE_OPEN_COST" hidden="1">"c1040"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ICE_OVER_BVPS" hidden="1">"c1412"</definedName>
    <definedName name="IQ_PRICE_OVER_LTM_EPS" hidden="1">"c1413"</definedName>
    <definedName name="IQ_PRICE_TARGET" hidden="1">"c82"</definedName>
    <definedName name="IQ_PRICE_TARGET_REUT" hidden="1">"c3631"</definedName>
    <definedName name="IQ_PRICEDATE" hidden="1">"c1069"</definedName>
    <definedName name="IQ_PRICING_DATE" hidden="1">"c1613"</definedName>
    <definedName name="IQ_PRIMARY_INDUSTRY" hidden="1">"c1070"</definedName>
    <definedName name="IQ_PRINCIPAL_AMT" hidden="1">"c2157"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T_DATE_SCHEDULE" hidden="1">"c2483"</definedName>
    <definedName name="IQ_PUT_NOTIFICATION" hidden="1">"c2485"</definedName>
    <definedName name="IQ_PUT_PRICE_SCHEDULE" hidden="1">"c2484"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CURRING_PROFIT_ACT_OR_EST" hidden="1">"c4507"</definedName>
    <definedName name="IQ_RECURRING_PROFIT_SHARE_ACT_OR_EST" hidden="1">"c4508"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VG_STORE_SIZE_GROSS" hidden="1">"c2066"</definedName>
    <definedName name="IQ_RETAIL_AVG_STORE_SIZE_NET" hidden="1">"c2067"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WNED_STORES_BEG" hidden="1">"c2901"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FRANCHISE_STORES" hidden="1">"c2898"</definedName>
    <definedName name="IQ_RETAIL_TOTAL_OWNED_STORES" hidden="1">"c2906"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STDDEV_EST" hidden="1">"c1124"</definedName>
    <definedName name="IQ_REV_STDDEV_EST_REUT" hidden="1">"c3639"</definedName>
    <definedName name="IQ_REV_UTI" hidden="1">"c1125"</definedName>
    <definedName name="IQ_REVENUE" hidden="1">"c1422"</definedName>
    <definedName name="IQ_REVENUE_ACT_OR_EST" hidden="1">"c2214"</definedName>
    <definedName name="IQ_REVENUE_EST" hidden="1">"c1126"</definedName>
    <definedName name="IQ_REVENUE_EST_REUT" hidden="1">"c3634"</definedName>
    <definedName name="IQ_REVENUE_HIGH_EST" hidden="1">"c1127"</definedName>
    <definedName name="IQ_REVENUE_HIGH_EST_REUT" hidden="1">"c3636"</definedName>
    <definedName name="IQ_REVENUE_LOW_EST" hidden="1">"c1128"</definedName>
    <definedName name="IQ_REVENUE_LOW_EST_REUT" hidden="1">"c3637"</definedName>
    <definedName name="IQ_REVENUE_MEDIAN_EST" hidden="1">"c1662"</definedName>
    <definedName name="IQ_REVENUE_MEDIAN_EST_REUT" hidden="1">"c3635"</definedName>
    <definedName name="IQ_REVENUE_NUM_EST" hidden="1">"c1129"</definedName>
    <definedName name="IQ_REVENUE_NUM_EST_REUT" hidden="1">"c3638"</definedName>
    <definedName name="IQ_REVISION_DATE_" hidden="1">39545.3291782407</definedName>
    <definedName name="IQ_RISK_ADJ_BANK_ASSETS" hidden="1">"c2670"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EC_PURCHASED_RESELL" hidden="1">"c5513"</definedName>
    <definedName name="IQ_SECUR_RECEIV" hidden="1">"c1151"</definedName>
    <definedName name="IQ_SECURED_DEBT" hidden="1">"c2546"</definedName>
    <definedName name="IQ_SECURED_DEBT_PCT" hidden="1">"c2547"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IKE_PRICE_ISSUED" hidden="1">"c1645"</definedName>
    <definedName name="IQ_STRIKE_PRICE_OS" hidden="1">"c1646"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RGET_PRICE_NUM" hidden="1">"c1653"</definedName>
    <definedName name="IQ_TARGET_PRICE_NUM_REUT" hidden="1">"c5319"</definedName>
    <definedName name="IQ_TARGET_PRICE_STDDEV" hidden="1">"c1654"</definedName>
    <definedName name="IQ_TARGET_PRICE_STDDEV_REUT" hidden="1">"c5320"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BITDA_FWD_REUT" hidden="1">"c4050"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REUT" hidden="1">"c4051"</definedName>
    <definedName name="IQ_TEV_UFCF" hidden="1">"c2208"</definedName>
    <definedName name="IQ_TIER_ONE_CAPITAL" hidden="1">"c2667"</definedName>
    <definedName name="IQ_TIER_ONE_RATIO" hidden="1">"c1229"</definedName>
    <definedName name="IQ_TIER_TWO_CAPITAL" hidden="1">"c2669"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ANS" hidden="1">"c5653"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ED" hidden="1">"c2695"</definedName>
    <definedName name="IQ_TOTAL_OPTIONS_GRANTED" hidden="1">"c2694"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IT" hidden="1">"c5520"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CURRENCY" hidden="1">"c2212"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SECURED_DEBT" hidden="1">"c2548"</definedName>
    <definedName name="IQ_UNSECURED_DEBT_PCT" hidden="1">"c2549"</definedName>
    <definedName name="IQ_UNUSUAL_EXP" hidden="1">"c1456"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>50000</definedName>
    <definedName name="IQ_WEIGHTED_AVG_PRICE" hidden="1">"c1334"</definedName>
    <definedName name="IQ_WIP_INV" hidden="1">"c1335"</definedName>
    <definedName name="IQ_WORKING_CAP" hidden="1">"c3494"</definedName>
    <definedName name="IQ_WORKMEN_WRITTEN" hidden="1">"c1336"</definedName>
    <definedName name="IQ_XDIV_DATE" hidden="1">"c2203"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>3000</definedName>
    <definedName name="IQ_YTDMONTH" hidden="1">130000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KCACTDD" localSheetId="25">INDIRECT("ACT_WX!" &amp; ADDRESS(4,4)&amp;":"&amp;ADDRESS(COUNTA([2]ACT_WX!$D$4:$D$65536)+3,4))</definedName>
    <definedName name="KCACTDD" localSheetId="27">INDIRECT("ACT_WX!" &amp; ADDRESS(4,4)&amp;":"&amp;ADDRESS(COUNTA([2]ACT_WX!$D$4:$D$65536)+3,4))</definedName>
    <definedName name="KCACTDD" localSheetId="26">INDIRECT("ACT_WX!" &amp; ADDRESS(4,4)&amp;":"&amp;ADDRESS(COUNTA([2]ACT_WX!$D$4:$D$65536)+3,4))</definedName>
    <definedName name="KCACTDD">INDIRECT("ACT_WX!" &amp; ADDRESS(4,4)&amp;":"&amp;ADDRESS(COUNTA([4]ACT_WX!$D$4:$D$65536)+3,4))</definedName>
    <definedName name="KCACTHDD" localSheetId="25">INDIRECT("ACT_WX!" &amp; ADDRESS(4,8)&amp;":"&amp;ADDRESS(COUNTA([2]ACT_WX!$H$4:$H$65536)+3,8))</definedName>
    <definedName name="KCACTHDD" localSheetId="27">INDIRECT("ACT_WX!" &amp; ADDRESS(4,8)&amp;":"&amp;ADDRESS(COUNTA([2]ACT_WX!$H$4:$H$65536)+3,8))</definedName>
    <definedName name="KCACTHDD" localSheetId="26">INDIRECT("ACT_WX!" &amp; ADDRESS(4,8)&amp;":"&amp;ADDRESS(COUNTA([2]ACT_WX!$H$4:$H$65536)+3,8))</definedName>
    <definedName name="KCACTHDD">INDIRECT("ACT_WX!" &amp; ADDRESS(4,8)&amp;":"&amp;ADDRESS(COUNTA([4]ACT_WX!$H$4:$H$65536)+3,8))</definedName>
    <definedName name="KCACTMM" localSheetId="25">INDIRECT("ACT_WX!" &amp; ADDRESS(4,3)&amp;":"&amp;ADDRESS(COUNTA([2]ACT_WX!$C$4:$C$65536)+3,3))</definedName>
    <definedName name="KCACTMM" localSheetId="27">INDIRECT("ACT_WX!" &amp; ADDRESS(4,3)&amp;":"&amp;ADDRESS(COUNTA([2]ACT_WX!$C$4:$C$65536)+3,3))</definedName>
    <definedName name="KCACTMM" localSheetId="26">INDIRECT("ACT_WX!" &amp; ADDRESS(4,3)&amp;":"&amp;ADDRESS(COUNTA([2]ACT_WX!$C$4:$C$65536)+3,3))</definedName>
    <definedName name="KCACTMM">INDIRECT("ACT_WX!" &amp; ADDRESS(4,3)&amp;":"&amp;ADDRESS(COUNTA([4]ACT_WX!$C$4:$C$65536)+3,3))</definedName>
    <definedName name="KCACTYYYY" localSheetId="25">INDIRECT("ACT_WX!" &amp; ADDRESS(4,2)&amp;":"&amp;ADDRESS(COUNTA([2]ACT_WX!$B$4:$B$65536)+3,2))</definedName>
    <definedName name="KCACTYYYY" localSheetId="27">INDIRECT("ACT_WX!" &amp; ADDRESS(4,2)&amp;":"&amp;ADDRESS(COUNTA([2]ACT_WX!$B$4:$B$65536)+3,2))</definedName>
    <definedName name="KCACTYYYY" localSheetId="26">INDIRECT("ACT_WX!" &amp; ADDRESS(4,2)&amp;":"&amp;ADDRESS(COUNTA([2]ACT_WX!$B$4:$B$65536)+3,2))</definedName>
    <definedName name="KCACTYYYY">INDIRECT("ACT_WX!" &amp; ADDRESS(4,2)&amp;":"&amp;ADDRESS(COUNTA([4]ACT_WX!$B$4:$B$65536)+3,2))</definedName>
    <definedName name="KCINORMDD" localSheetId="19">INDIRECT("NORM_WX!" &amp; ADDRESS(4,4)&amp;":"&amp;ADDRESS(COUNTA(#REF!)+3,4))</definedName>
    <definedName name="KCINORMDD" localSheetId="25">INDIRECT("NORM_WX!" &amp; ADDRESS(4,4)&amp;":"&amp;ADDRESS(COUNTA([2]NORM_WX!$D$4:$D$65536)+3,4))</definedName>
    <definedName name="KCINORMDD" localSheetId="27">INDIRECT("NORM_WX!" &amp; ADDRESS(4,4)&amp;":"&amp;ADDRESS(COUNTA([2]NORM_WX!$D$4:$D$65536)+3,4))</definedName>
    <definedName name="KCINORMDD" localSheetId="26">INDIRECT("NORM_WX!" &amp; ADDRESS(4,4)&amp;":"&amp;ADDRESS(COUNTA([2]NORM_WX!$D$4:$D$65536)+3,4))</definedName>
    <definedName name="KCINORMDD">INDIRECT("NORM_WX!" &amp; ADDRESS(4,4)&amp;":"&amp;ADDRESS(COUNTA(#REF!)+3,4))</definedName>
    <definedName name="KCNORMDD" localSheetId="19">INDIRECT("NORM_WX!" &amp; ADDRESS(4,4)&amp;":"&amp;ADDRESS(COUNTA(#REF!)+3,4))</definedName>
    <definedName name="KCNORMDD" localSheetId="25">INDIRECT("NORM_WX!" &amp; ADDRESS(4,4)&amp;":"&amp;ADDRESS(COUNTA([2]NORM_WX!$D$4:$D$65536)+3,4))</definedName>
    <definedName name="KCNORMDD" localSheetId="27">INDIRECT("NORM_WX!" &amp; ADDRESS(4,4)&amp;":"&amp;ADDRESS(COUNTA([2]NORM_WX!$D$4:$D$65536)+3,4))</definedName>
    <definedName name="KCNORMDD" localSheetId="26">INDIRECT("NORM_WX!" &amp; ADDRESS(4,4)&amp;":"&amp;ADDRESS(COUNTA([2]NORM_WX!$D$4:$D$65536)+3,4))</definedName>
    <definedName name="KCNORMDD">INDIRECT("NORM_WX!" &amp; ADDRESS(4,4)&amp;":"&amp;ADDRESS(COUNTA(#REF!)+3,4))</definedName>
    <definedName name="KCNORMHDD" localSheetId="19">INDIRECT("NORM_WX!" &amp; ADDRESS(4,8)&amp;":"&amp;ADDRESS(COUNTA(#REF!)+3,8))</definedName>
    <definedName name="KCNORMHDD" localSheetId="25">INDIRECT("NORM_WX!" &amp; ADDRESS(4,8)&amp;":"&amp;ADDRESS(COUNTA([2]NORM_WX!$H$4:$H$65536)+3,8))</definedName>
    <definedName name="KCNORMHDD" localSheetId="27">INDIRECT("NORM_WX!" &amp; ADDRESS(4,8)&amp;":"&amp;ADDRESS(COUNTA([2]NORM_WX!$H$4:$H$65536)+3,8))</definedName>
    <definedName name="KCNORMHDD" localSheetId="26">INDIRECT("NORM_WX!" &amp; ADDRESS(4,8)&amp;":"&amp;ADDRESS(COUNTA([2]NORM_WX!$H$4:$H$65536)+3,8))</definedName>
    <definedName name="KCNORMHDD">INDIRECT("NORM_WX!" &amp; ADDRESS(4,8)&amp;":"&amp;ADDRESS(COUNTA(#REF!)+3,8))</definedName>
    <definedName name="KCNORMMM" localSheetId="19">INDIRECT("NORM_WX!" &amp; ADDRESS(4,3)&amp;":"&amp;ADDRESS(COUNTA(#REF!)+3,3))</definedName>
    <definedName name="KCNORMMM" localSheetId="25">INDIRECT("NORM_WX!" &amp; ADDRESS(4,3)&amp;":"&amp;ADDRESS(COUNTA([2]NORM_WX!$C$4:$C$65536)+3,3))</definedName>
    <definedName name="KCNORMMM" localSheetId="27">INDIRECT("NORM_WX!" &amp; ADDRESS(4,3)&amp;":"&amp;ADDRESS(COUNTA([2]NORM_WX!$C$4:$C$65536)+3,3))</definedName>
    <definedName name="KCNORMMM" localSheetId="26">INDIRECT("NORM_WX!" &amp; ADDRESS(4,3)&amp;":"&amp;ADDRESS(COUNTA([2]NORM_WX!$C$4:$C$65536)+3,3))</definedName>
    <definedName name="KCNORMMM">INDIRECT("NORM_WX!" &amp; ADDRESS(4,3)&amp;":"&amp;ADDRESS(COUNTA(#REF!)+3,3))</definedName>
    <definedName name="KCNORMYYYY" localSheetId="19">INDIRECT("NORM_WX!" &amp; ADDRESS(4,2)&amp;":"&amp;ADDRESS(COUNTA(#REF!)+3,2))</definedName>
    <definedName name="KCNORMYYYY" localSheetId="25">INDIRECT("NORM_WX!" &amp; ADDRESS(4,2)&amp;":"&amp;ADDRESS(COUNTA([2]NORM_WX!$B$4:$B$65536)+3,2))</definedName>
    <definedName name="KCNORMYYYY" localSheetId="27">INDIRECT("NORM_WX!" &amp; ADDRESS(4,2)&amp;":"&amp;ADDRESS(COUNTA([2]NORM_WX!$B$4:$B$65536)+3,2))</definedName>
    <definedName name="KCNORMYYYY" localSheetId="26">INDIRECT("NORM_WX!" &amp; ADDRESS(4,2)&amp;":"&amp;ADDRESS(COUNTA([2]NORM_WX!$B$4:$B$65536)+3,2))</definedName>
    <definedName name="KCNORMYYYY">INDIRECT("NORM_WX!" &amp; ADDRESS(4,2)&amp;":"&amp;ADDRESS(COUNTA(#REF!)+3,2))</definedName>
    <definedName name="KVACTDD" localSheetId="25">INDIRECT("ACT_WX!" &amp; ADDRESS(4,19)&amp;":"&amp;ADDRESS(COUNTA([2]ACT_WX!$D$4:$D$65536)+3,19))</definedName>
    <definedName name="KVACTDD" localSheetId="27">INDIRECT("ACT_WX!" &amp; ADDRESS(4,19)&amp;":"&amp;ADDRESS(COUNTA([2]ACT_WX!$D$4:$D$65536)+3,19))</definedName>
    <definedName name="KVACTDD" localSheetId="26">INDIRECT("ACT_WX!" &amp; ADDRESS(4,19)&amp;":"&amp;ADDRESS(COUNTA([2]ACT_WX!$D$4:$D$65536)+3,19))</definedName>
    <definedName name="KVACTDD">INDIRECT("ACT_WX!" &amp; ADDRESS(4,19)&amp;":"&amp;ADDRESS(COUNTA([4]ACT_WX!$D$4:$D$65536)+3,19))</definedName>
    <definedName name="KVACTHDD" localSheetId="25">INDIRECT("ACT_WX!" &amp; ADDRESS(4,23)&amp;":"&amp;ADDRESS(COUNTA([2]ACT_WX!$H$4:$H$65536)+3,23))</definedName>
    <definedName name="KVACTHDD" localSheetId="27">INDIRECT("ACT_WX!" &amp; ADDRESS(4,23)&amp;":"&amp;ADDRESS(COUNTA([2]ACT_WX!$H$4:$H$65536)+3,23))</definedName>
    <definedName name="KVACTHDD" localSheetId="26">INDIRECT("ACT_WX!" &amp; ADDRESS(4,23)&amp;":"&amp;ADDRESS(COUNTA([2]ACT_WX!$H$4:$H$65536)+3,23))</definedName>
    <definedName name="KVACTHDD">INDIRECT("ACT_WX!" &amp; ADDRESS(4,23)&amp;":"&amp;ADDRESS(COUNTA([4]ACT_WX!$H$4:$H$65536)+3,23))</definedName>
    <definedName name="KVACTMM" localSheetId="25">INDIRECT("ACT_WX!" &amp; ADDRESS(4,18)&amp;":"&amp;ADDRESS(COUNTA([2]ACT_WX!$C$4:$C$65536)+3,18))</definedName>
    <definedName name="KVACTMM" localSheetId="27">INDIRECT("ACT_WX!" &amp; ADDRESS(4,18)&amp;":"&amp;ADDRESS(COUNTA([2]ACT_WX!$C$4:$C$65536)+3,18))</definedName>
    <definedName name="KVACTMM" localSheetId="26">INDIRECT("ACT_WX!" &amp; ADDRESS(4,18)&amp;":"&amp;ADDRESS(COUNTA([2]ACT_WX!$C$4:$C$65536)+3,18))</definedName>
    <definedName name="KVACTMM">INDIRECT("ACT_WX!" &amp; ADDRESS(4,18)&amp;":"&amp;ADDRESS(COUNTA([4]ACT_WX!$C$4:$C$65536)+3,18))</definedName>
    <definedName name="KVACTYYYY" localSheetId="25">INDIRECT("ACT_WX!" &amp; ADDRESS(4,17)&amp;":"&amp;ADDRESS(COUNTA([2]ACT_WX!$B$4:$B$65536)+3,17))</definedName>
    <definedName name="KVACTYYYY" localSheetId="27">INDIRECT("ACT_WX!" &amp; ADDRESS(4,17)&amp;":"&amp;ADDRESS(COUNTA([2]ACT_WX!$B$4:$B$65536)+3,17))</definedName>
    <definedName name="KVACTYYYY" localSheetId="26">INDIRECT("ACT_WX!" &amp; ADDRESS(4,17)&amp;":"&amp;ADDRESS(COUNTA([2]ACT_WX!$B$4:$B$65536)+3,17))</definedName>
    <definedName name="KVACTYYYY">INDIRECT("ACT_WX!" &amp; ADDRESS(4,17)&amp;":"&amp;ADDRESS(COUNTA([4]ACT_WX!$B$4:$B$65536)+3,17))</definedName>
    <definedName name="KVNORMDD" localSheetId="19">INDIRECT("NORM_WX!" &amp; ADDRESS(4,19)&amp;":"&amp;ADDRESS(COUNTA(#REF!)+3,19))</definedName>
    <definedName name="KVNORMDD" localSheetId="25">INDIRECT("NORM_WX!" &amp; ADDRESS(4,19)&amp;":"&amp;ADDRESS(COUNTA([2]NORM_WX!$D$4:$D$65536)+3,19))</definedName>
    <definedName name="KVNORMDD" localSheetId="27">INDIRECT("NORM_WX!" &amp; ADDRESS(4,19)&amp;":"&amp;ADDRESS(COUNTA([2]NORM_WX!$D$4:$D$65536)+3,19))</definedName>
    <definedName name="KVNORMDD" localSheetId="26">INDIRECT("NORM_WX!" &amp; ADDRESS(4,19)&amp;":"&amp;ADDRESS(COUNTA([2]NORM_WX!$D$4:$D$65536)+3,19))</definedName>
    <definedName name="KVNORMDD">INDIRECT("NORM_WX!" &amp; ADDRESS(4,19)&amp;":"&amp;ADDRESS(COUNTA(#REF!)+3,19))</definedName>
    <definedName name="KVNORMHDD" localSheetId="19">INDIRECT("NORM_WX!" &amp; ADDRESS(4,23)&amp;":"&amp;ADDRESS(COUNTA(#REF!)+3,23))</definedName>
    <definedName name="KVNORMHDD" localSheetId="25">INDIRECT("NORM_WX!" &amp; ADDRESS(4,23)&amp;":"&amp;ADDRESS(COUNTA([2]NORM_WX!$H$4:$H$65536)+3,23))</definedName>
    <definedName name="KVNORMHDD" localSheetId="27">INDIRECT("NORM_WX!" &amp; ADDRESS(4,23)&amp;":"&amp;ADDRESS(COUNTA([2]NORM_WX!$H$4:$H$65536)+3,23))</definedName>
    <definedName name="KVNORMHDD" localSheetId="26">INDIRECT("NORM_WX!" &amp; ADDRESS(4,23)&amp;":"&amp;ADDRESS(COUNTA([2]NORM_WX!$H$4:$H$65536)+3,23))</definedName>
    <definedName name="KVNORMHDD">INDIRECT("NORM_WX!" &amp; ADDRESS(4,23)&amp;":"&amp;ADDRESS(COUNTA(#REF!)+3,23))</definedName>
    <definedName name="KVNORMMM" localSheetId="19">INDIRECT("NORM_WX!" &amp; ADDRESS(4,18)&amp;":"&amp;ADDRESS(COUNTA(#REF!)+3,18))</definedName>
    <definedName name="KVNORMMM" localSheetId="25">INDIRECT("NORM_WX!" &amp; ADDRESS(4,18)&amp;":"&amp;ADDRESS(COUNTA([2]NORM_WX!$C$4:$C$65536)+3,18))</definedName>
    <definedName name="KVNORMMM" localSheetId="27">INDIRECT("NORM_WX!" &amp; ADDRESS(4,18)&amp;":"&amp;ADDRESS(COUNTA([2]NORM_WX!$C$4:$C$65536)+3,18))</definedName>
    <definedName name="KVNORMMM" localSheetId="26">INDIRECT("NORM_WX!" &amp; ADDRESS(4,18)&amp;":"&amp;ADDRESS(COUNTA([2]NORM_WX!$C$4:$C$65536)+3,18))</definedName>
    <definedName name="KVNORMMM">INDIRECT("NORM_WX!" &amp; ADDRESS(4,18)&amp;":"&amp;ADDRESS(COUNTA(#REF!)+3,18))</definedName>
    <definedName name="KVNORMYYYY" localSheetId="19">INDIRECT("NORM_WX!" &amp; ADDRESS(4,17)&amp;":"&amp;ADDRESS(COUNTA(#REF!)+3,17))</definedName>
    <definedName name="KVNORMYYYY" localSheetId="25">INDIRECT("NORM_WX!" &amp; ADDRESS(4,17)&amp;":"&amp;ADDRESS(COUNTA([2]NORM_WX!$B$4:$B$65536)+3,17))</definedName>
    <definedName name="KVNORMYYYY" localSheetId="27">INDIRECT("NORM_WX!" &amp; ADDRESS(4,17)&amp;":"&amp;ADDRESS(COUNTA([2]NORM_WX!$B$4:$B$65536)+3,17))</definedName>
    <definedName name="KVNORMYYYY" localSheetId="26">INDIRECT("NORM_WX!" &amp; ADDRESS(4,17)&amp;":"&amp;ADDRESS(COUNTA([2]NORM_WX!$B$4:$B$65536)+3,17))</definedName>
    <definedName name="KVNORMYYYY">INDIRECT("NORM_WX!" &amp; ADDRESS(4,17)&amp;":"&amp;ADDRESS(COUNTA(#REF!)+3,17))</definedName>
    <definedName name="Maps.OlapDataMap.OlapDataMap1.Columns.0.Caption" localSheetId="25">#REF!</definedName>
    <definedName name="Maps.OlapDataMap.OlapDataMap1.Columns.0.Caption" localSheetId="26">#REF!</definedName>
    <definedName name="Maps.OlapDataMap.OlapDataMap1.Columns.0.Caption">#REF!</definedName>
    <definedName name="Maps.OlapDataMap.OlapDataMap1.Columns.0.Dimension">"Scenario"</definedName>
    <definedName name="Maps.OlapDataMap.OlapDataMap1.Columns.0.Key" localSheetId="25">#REF!</definedName>
    <definedName name="Maps.OlapDataMap.OlapDataMap1.Columns.0.Key" localSheetId="26">#REF!</definedName>
    <definedName name="Maps.OlapDataMap.OlapDataMap1.Columns.0.Key">#REF!</definedName>
    <definedName name="Maps.OlapDataMap.OlapDataMap1.Columns.1.Caption" localSheetId="25">#REF!</definedName>
    <definedName name="Maps.OlapDataMap.OlapDataMap1.Columns.1.Caption" localSheetId="26">#REF!</definedName>
    <definedName name="Maps.OlapDataMap.OlapDataMap1.Columns.1.Caption">#REF!</definedName>
    <definedName name="Maps.OlapDataMap.OlapDataMap1.Columns.1.Dimension">"Year"</definedName>
    <definedName name="Maps.OlapDataMap.OlapDataMap1.Columns.1.Key" localSheetId="25">#REF!</definedName>
    <definedName name="Maps.OlapDataMap.OlapDataMap1.Columns.1.Key" localSheetId="26">#REF!</definedName>
    <definedName name="Maps.OlapDataMap.OlapDataMap1.Columns.1.Key">#REF!</definedName>
    <definedName name="Maps.OlapDataMap.OlapDataMap1.Columns.2.Caption" localSheetId="25">#REF!</definedName>
    <definedName name="Maps.OlapDataMap.OlapDataMap1.Columns.2.Caption" localSheetId="26">#REF!</definedName>
    <definedName name="Maps.OlapDataMap.OlapDataMap1.Columns.2.Caption">#REF!</definedName>
    <definedName name="Maps.OlapDataMap.OlapDataMap1.Columns.2.Dimension">"Period"</definedName>
    <definedName name="Maps.OlapDataMap.OlapDataMap1.Columns.2.Key" localSheetId="25">#REF!</definedName>
    <definedName name="Maps.OlapDataMap.OlapDataMap1.Columns.2.Key" localSheetId="26">#REF!</definedName>
    <definedName name="Maps.OlapDataMap.OlapDataMap1.Columns.2.Key">#REF!</definedName>
    <definedName name="Maps.OlapDataMap.OlapDataMap1.Columns.3.Caption" localSheetId="25">#REF!</definedName>
    <definedName name="Maps.OlapDataMap.OlapDataMap1.Columns.3.Caption" localSheetId="26">#REF!</definedName>
    <definedName name="Maps.OlapDataMap.OlapDataMap1.Columns.3.Caption">#REF!</definedName>
    <definedName name="Maps.OlapDataMap.OlapDataMap1.Columns.3.Dimension">"Measures"</definedName>
    <definedName name="Maps.OlapDataMap.OlapDataMap1.Columns.3.Key" localSheetId="25">#REF!</definedName>
    <definedName name="Maps.OlapDataMap.OlapDataMap1.Columns.3.Key" localSheetId="26">#REF!</definedName>
    <definedName name="Maps.OlapDataMap.OlapDataMap1.Columns.3.Key">#REF!</definedName>
    <definedName name="Maps.OlapDataMap.OlapDataMap1.Pages.0.Dimension">"Company"</definedName>
    <definedName name="Maps.OlapDataMap.OlapDataMap1.Pages.0.Key" localSheetId="25">#REF!</definedName>
    <definedName name="Maps.OlapDataMap.OlapDataMap1.Pages.0.Key" localSheetId="26">#REF!</definedName>
    <definedName name="Maps.OlapDataMap.OlapDataMap1.Pages.0.Key">#REF!</definedName>
    <definedName name="Maps.OlapDataMap.OlapDataMap1.Pages.1.Dimension">"Currency"</definedName>
    <definedName name="Maps.OlapDataMap.OlapDataMap1.Pages.1.Key" localSheetId="25">#REF!</definedName>
    <definedName name="Maps.OlapDataMap.OlapDataMap1.Pages.1.Key" localSheetId="26">#REF!</definedName>
    <definedName name="Maps.OlapDataMap.OlapDataMap1.Pages.1.Key">#REF!</definedName>
    <definedName name="Maps.OlapDataMap.OlapDataMap1.Pages.2.Dimension">"FutureUseDim"</definedName>
    <definedName name="Maps.OlapDataMap.OlapDataMap1.Pages.2.Key" localSheetId="25">#REF!</definedName>
    <definedName name="Maps.OlapDataMap.OlapDataMap1.Pages.2.Key" localSheetId="26">#REF!</definedName>
    <definedName name="Maps.OlapDataMap.OlapDataMap1.Pages.2.Key">#REF!</definedName>
    <definedName name="Maps.OlapDataMap.OlapDataMap1.Pages.3.Dimension">"Value"</definedName>
    <definedName name="Maps.OlapDataMap.OlapDataMap1.Pages.3.Key" localSheetId="25">#REF!</definedName>
    <definedName name="Maps.OlapDataMap.OlapDataMap1.Pages.3.Key" localSheetId="26">#REF!</definedName>
    <definedName name="Maps.OlapDataMap.OlapDataMap1.Pages.3.Key">#REF!</definedName>
    <definedName name="Maps.OlapDataMap.OlapDataMap1.Pages.4.Dimension">"Reporting Currency"</definedName>
    <definedName name="Maps.OlapDataMap.OlapDataMap1.Pages.4.Key" localSheetId="25">#REF!</definedName>
    <definedName name="Maps.OlapDataMap.OlapDataMap1.Pages.4.Key" localSheetId="26">#REF!</definedName>
    <definedName name="Maps.OlapDataMap.OlapDataMap1.Pages.4.Key">#REF!</definedName>
    <definedName name="Maps.OlapDataMap.OlapDataMap1.Pages.5.Dimension">"UtilityType"</definedName>
    <definedName name="Maps.OlapDataMap.OlapDataMap1.Pages.5.Key" localSheetId="25">#REF!</definedName>
    <definedName name="Maps.OlapDataMap.OlapDataMap1.Pages.5.Key" localSheetId="26">#REF!</definedName>
    <definedName name="Maps.OlapDataMap.OlapDataMap1.Pages.5.Key">#REF!</definedName>
    <definedName name="Maps.OlapDataMap.OlapDataMap1.Pages.6.Dimension">"Measures"</definedName>
    <definedName name="Maps.OlapDataMap.OlapDataMap1.Pages.6.Key" localSheetId="25">#REF!</definedName>
    <definedName name="Maps.OlapDataMap.OlapDataMap1.Pages.6.Key" localSheetId="26">#REF!</definedName>
    <definedName name="Maps.OlapDataMap.OlapDataMap1.Pages.6.Key">#REF!</definedName>
    <definedName name="Maps.OlapDataMap.OlapDataMap1.Rows.0.Caption" localSheetId="25">#REF!</definedName>
    <definedName name="Maps.OlapDataMap.OlapDataMap1.Rows.0.Caption" localSheetId="26">#REF!</definedName>
    <definedName name="Maps.OlapDataMap.OlapDataMap1.Rows.0.Caption">#REF!</definedName>
    <definedName name="Maps.OlapDataMap.OlapDataMap1.Rows.0.Dimension">"RevenueType"</definedName>
    <definedName name="Maps.OlapDataMap.OlapDataMap1.Rows.0.Key" localSheetId="25">#REF!</definedName>
    <definedName name="Maps.OlapDataMap.OlapDataMap1.Rows.0.Key" localSheetId="26">#REF!</definedName>
    <definedName name="Maps.OlapDataMap.OlapDataMap1.Rows.0.Key">#REF!</definedName>
    <definedName name="Maps.OlapDataMap.OlapDataMap1.Rows.1.Caption" localSheetId="25">#REF!</definedName>
    <definedName name="Maps.OlapDataMap.OlapDataMap1.Rows.1.Caption" localSheetId="26">#REF!</definedName>
    <definedName name="Maps.OlapDataMap.OlapDataMap1.Rows.1.Caption">#REF!</definedName>
    <definedName name="Maps.OlapDataMap.OlapDataMap1.Rows.1.Dimension">"Account"</definedName>
    <definedName name="Maps.OlapDataMap.OlapDataMap1.Rows.1.Key" localSheetId="25">#REF!</definedName>
    <definedName name="Maps.OlapDataMap.OlapDataMap1.Rows.1.Key" localSheetId="26">#REF!</definedName>
    <definedName name="Maps.OlapDataMap.OlapDataMap1.Rows.1.Key">#REF!</definedName>
    <definedName name="MenuItem.Caption">"PL Act vs Bud - With GL details (Region View)"</definedName>
    <definedName name="NUMODAYZ" localSheetId="25">INDIRECT("'Meter Reading Schedule'!" &amp; ADDRESS(5,2)&amp;":"&amp;ADDRESS(5,COUNTA('Meter Reading_NEMO'!$10:$10)))</definedName>
    <definedName name="NUMODAYZ" localSheetId="27">INDIRECT("'Meter Reading Schedule'!" &amp; ADDRESS(5,2)&amp;":"&amp;ADDRESS(5,COUNTA('Meter Reading_SEMO'!$10:$10)))</definedName>
    <definedName name="NUMODAYZ" localSheetId="26">INDIRECT("'Meter Reading Schedule'!" &amp; ADDRESS(5,2)&amp;":"&amp;ADDRESS(5,COUNTA('Meter Reading_WEMO'!$10:$10)))</definedName>
    <definedName name="NUMODAYZ">INDIRECT("'Meter Reading Schedule'!" &amp; ADDRESS(5,2)&amp;":"&amp;ADDRESS(5,COUNTA('[3]Meter Reading Schedule'!$10:$10)))</definedName>
    <definedName name="NvsEndTime">41128.1935763889</definedName>
    <definedName name="PageOptions.PageCompany.Caption">"LU Mid-States"</definedName>
    <definedName name="PageOptions.PageCompany.Caption.1">"LU Mid-States"</definedName>
    <definedName name="PageOptions.PageCompany.Caption.Count">1</definedName>
    <definedName name="PageOptions.PageCompany.Caption.Display">"LU Mid-States"</definedName>
    <definedName name="PageOptions.PageCompany.Key">"[Company].[LU Central]"</definedName>
    <definedName name="PageOptions.PageCompany.Key.1">"[Company].[LU Central]"</definedName>
    <definedName name="PageOptions.PageCompany.Key.Count">1</definedName>
    <definedName name="PageOptions.PageCompany.Key.Display">"[Company].[LU Central]"</definedName>
    <definedName name="PageOptions.PageCompany.Name">"LU Central"</definedName>
    <definedName name="PageOptions.PageCompany.Name.1">"LU Central"</definedName>
    <definedName name="PageOptions.PageCompany.Name.Count">1</definedName>
    <definedName name="PageOptions.PageCompany.Name.Display">"LU Central"</definedName>
    <definedName name="PageOptions.PageEndPeriod.Caption">"Jun"</definedName>
    <definedName name="PageOptions.PageEndPeriod.Caption.1">"Jun"</definedName>
    <definedName name="PageOptions.PageEndPeriod.Caption.Count">1</definedName>
    <definedName name="PageOptions.PageEndPeriod.Caption.Display">"Jun"</definedName>
    <definedName name="PageOptions.PageEndPeriod.Key">"[Period].[6]"</definedName>
    <definedName name="PageOptions.PageEndPeriod.Key.1">"[Period].[6]"</definedName>
    <definedName name="PageOptions.PageEndPeriod.Key.Count">1</definedName>
    <definedName name="PageOptions.PageEndPeriod.Key.Display">"[Period].[6]"</definedName>
    <definedName name="PageOptions.PageEndPeriod.Name">"6"</definedName>
    <definedName name="PageOptions.PageEndPeriod.Name.1">"6"</definedName>
    <definedName name="PageOptions.PageEndPeriod.Name.Count">1</definedName>
    <definedName name="PageOptions.PageEndPeriod.Name.Display">"6"</definedName>
    <definedName name="PageOptions.PageEndYear.Caption">"2015"</definedName>
    <definedName name="PageOptions.PageEndYear.Caption.1">"2015"</definedName>
    <definedName name="PageOptions.PageEndYear.Caption.Count">1</definedName>
    <definedName name="PageOptions.PageEndYear.Caption.Display">"2015"</definedName>
    <definedName name="PageOptions.PageEndYear.Key">"[Year].[2015]"</definedName>
    <definedName name="PageOptions.PageEndYear.Key.1">"[Year].[2015]"</definedName>
    <definedName name="PageOptions.PageEndYear.Key.Count">1</definedName>
    <definedName name="PageOptions.PageEndYear.Key.Display">"[Year].[2015]"</definedName>
    <definedName name="PageOptions.PageEndYear.Name">"2015"</definedName>
    <definedName name="PageOptions.PageEndYear.Name.1">"2015"</definedName>
    <definedName name="PageOptions.PageEndYear.Name.Count">1</definedName>
    <definedName name="PageOptions.PageEndYear.Name.Display">"2015"</definedName>
    <definedName name="PageOptions.PageOptionPeriod.Caption">"May"</definedName>
    <definedName name="PageOptions.PageOptionPeriod.Caption.1">"May"</definedName>
    <definedName name="PageOptions.PageOptionPeriod.Caption.Count">1</definedName>
    <definedName name="PageOptions.PageOptionPeriod.Caption.Display">"May"</definedName>
    <definedName name="PageOptions.PageOptionPeriod.Key">"[Period].[5]"</definedName>
    <definedName name="PageOptions.PageOptionPeriod.Key.1">"[Period].[5]"</definedName>
    <definedName name="PageOptions.PageOptionPeriod.Key.Count">1</definedName>
    <definedName name="PageOptions.PageOptionPeriod.Key.Display">"[Period].[5]"</definedName>
    <definedName name="PageOptions.PageOptionPeriod.Name">"5"</definedName>
    <definedName name="PageOptions.PageOptionPeriod.Name.1">"5"</definedName>
    <definedName name="PageOptions.PageOptionPeriod.Name.Count">1</definedName>
    <definedName name="PageOptions.PageOptionPeriod.Name.Display">"5"</definedName>
    <definedName name="PageOptions.PageOptionYear.Caption">"2015"</definedName>
    <definedName name="PageOptions.PageOptionYear.Caption.1">"2015"</definedName>
    <definedName name="PageOptions.PageOptionYear.Caption.Count">1</definedName>
    <definedName name="PageOptions.PageOptionYear.Caption.Display">"2015"</definedName>
    <definedName name="PageOptions.PageOptionYear.Key">"[Year].[2015]"</definedName>
    <definedName name="PageOptions.PageOptionYear.Key.1">"[Year].[2015]"</definedName>
    <definedName name="PageOptions.PageOptionYear.Key.Count">1</definedName>
    <definedName name="PageOptions.PageOptionYear.Key.Display">"[Year].[2015]"</definedName>
    <definedName name="PageOptions.PageOptionYear.Name">"2015"</definedName>
    <definedName name="PageOptions.PageOptionYear.Name.1">"2015"</definedName>
    <definedName name="PageOptions.PageOptionYear.Name.Count">1</definedName>
    <definedName name="PageOptions.PageOptionYear.Name.Display">"2015"</definedName>
    <definedName name="PageOptions.PageRepCurr.Caption">"Local"</definedName>
    <definedName name="PageOptions.PageRepCurr.Caption.1">"Local"</definedName>
    <definedName name="PageOptions.PageRepCurr.Caption.Count">1</definedName>
    <definedName name="PageOptions.PageRepCurr.Caption.Display">"Local"</definedName>
    <definedName name="PageOptions.PageRepCurr.Key">"[Reporting Currency].[Local]"</definedName>
    <definedName name="PageOptions.PageRepCurr.Key.1">"[Reporting Currency].[Local]"</definedName>
    <definedName name="PageOptions.PageRepCurr.Key.Count">1</definedName>
    <definedName name="PageOptions.PageRepCurr.Key.Display">"[Reporting Currency].[Local]"</definedName>
    <definedName name="PageOptions.PageRepCurr.Name">"Local"</definedName>
    <definedName name="PageOptions.PageRepCurr.Name.1">"Local"</definedName>
    <definedName name="PageOptions.PageRepCurr.Name.Count">1</definedName>
    <definedName name="PageOptions.PageRepCurr.Name.Display">"Local"</definedName>
    <definedName name="PageOptions.PageScenario.Caption">"Budget"</definedName>
    <definedName name="PageOptions.PageScenario.Caption.1">"Budget"</definedName>
    <definedName name="PageOptions.PageScenario.Caption.Count">1</definedName>
    <definedName name="PageOptions.PageScenario.Caption.Display">"Budget"</definedName>
    <definedName name="PageOptions.PageScenario.Key">"[Scenario].[Budget]"</definedName>
    <definedName name="PageOptions.PageScenario.Key.1">"[Scenario].[Budget]"</definedName>
    <definedName name="PageOptions.PageScenario.Key.Count">1</definedName>
    <definedName name="PageOptions.PageScenario.Key.Display">"[Scenario].[Budget]"</definedName>
    <definedName name="PageOptions.PageScenario.Name">"Budget"</definedName>
    <definedName name="PageOptions.PageScenario.Name.1">"Budget"</definedName>
    <definedName name="PageOptions.PageScenario.Name.Count">1</definedName>
    <definedName name="PageOptions.PageScenario.Name.Display">"Budget"</definedName>
    <definedName name="PageOptions.PageStartPeriod.Caption">"Jan"</definedName>
    <definedName name="PageOptions.PageStartPeriod.Caption.1">"Jan"</definedName>
    <definedName name="PageOptions.PageStartPeriod.Caption.Count">1</definedName>
    <definedName name="PageOptions.PageStartPeriod.Caption.Display">"Jan"</definedName>
    <definedName name="PageOptions.PageStartPeriod.Key">"[Period].[1]"</definedName>
    <definedName name="PageOptions.PageStartPeriod.Key.1">"[Period].[1]"</definedName>
    <definedName name="PageOptions.PageStartPeriod.Key.Count">1</definedName>
    <definedName name="PageOptions.PageStartPeriod.Key.Display">"[Period].[1]"</definedName>
    <definedName name="PageOptions.PageStartPeriod.Name">"1"</definedName>
    <definedName name="PageOptions.PageStartPeriod.Name.1">"1"</definedName>
    <definedName name="PageOptions.PageStartPeriod.Name.Count">1</definedName>
    <definedName name="PageOptions.PageStartPeriod.Name.Display">"1"</definedName>
    <definedName name="PageOptions.PageStartYear.Caption">"2015"</definedName>
    <definedName name="PageOptions.PageStartYear.Caption.1">"2015"</definedName>
    <definedName name="PageOptions.PageStartYear.Caption.Count">1</definedName>
    <definedName name="PageOptions.PageStartYear.Caption.Display">"2015"</definedName>
    <definedName name="PageOptions.PageStartYear.Key">"[Year].[2015]"</definedName>
    <definedName name="PageOptions.PageStartYear.Key.1">"[Year].[2015]"</definedName>
    <definedName name="PageOptions.PageStartYear.Key.Count">1</definedName>
    <definedName name="PageOptions.PageStartYear.Key.Display">"[Year].[2015]"</definedName>
    <definedName name="PageOptions.PageStartYear.Name">"2015"</definedName>
    <definedName name="PageOptions.PageStartYear.Name.1">"2015"</definedName>
    <definedName name="PageOptions.PageStartYear.Name.Count">1</definedName>
    <definedName name="PageOptions.PageStartYear.Name.Display">"2015"</definedName>
    <definedName name="PageOptions.PageUtilityType.Caption">"All UtilityTypes"</definedName>
    <definedName name="PageOptions.PageUtilityType.Caption.1">"All UtilityTypes"</definedName>
    <definedName name="PageOptions.PageUtilityType.Caption.Count">1</definedName>
    <definedName name="PageOptions.PageUtilityType.Caption.Display">"All UtilityTypes"</definedName>
    <definedName name="PageOptions.PageUtilityType.Key">"[UtilityType].[All UtilityTypes]"</definedName>
    <definedName name="PageOptions.PageUtilityType.Key.1">"[UtilityType].[All UtilityTypes]"</definedName>
    <definedName name="PageOptions.PageUtilityType.Key.Count">1</definedName>
    <definedName name="PageOptions.PageUtilityType.Key.Display">"[UtilityType].[All UtilityTypes]"</definedName>
    <definedName name="PageOptions.PageUtilityType.Name">"All UtilityTypes"</definedName>
    <definedName name="PageOptions.PageUtilityType.Name.1">"All UtilityTypes"</definedName>
    <definedName name="PageOptions.PageUtilityType.Name.Count">1</definedName>
    <definedName name="PageOptions.PageUtilityType.Name.Display">"All UtilityTypes"</definedName>
    <definedName name="_xlnm.Print_Area" localSheetId="13">' SRR SGS WEMO'!$A$1:$O$28</definedName>
    <definedName name="_xlnm.Print_Area" localSheetId="28">'Acctg Recon'!$A$1:$P$100</definedName>
    <definedName name="_xlnm.Print_Area" localSheetId="24">Actual_CGI_HDD!$A$1:$G$222</definedName>
    <definedName name="_xlnm.Print_Area" localSheetId="23">Actual_Kirk_HDD!$A$1:$I$375</definedName>
    <definedName name="_xlnm.Print_Area" localSheetId="8">Assumptions!$A$1:$G$22</definedName>
    <definedName name="_xlnm.Print_Area" localSheetId="2">'CSWNA Res NEMO'!$A$1:$I$82</definedName>
    <definedName name="_xlnm.Print_Area" localSheetId="6">'CSWNA Res SEMO'!$A$1:$I$82</definedName>
    <definedName name="_xlnm.Print_Area" localSheetId="4">'CSWNA Res WEMO'!$A$1:$I$82</definedName>
    <definedName name="_xlnm.Print_Area" localSheetId="3">'CSWNA SGS NEMO'!$A$1:$I$82</definedName>
    <definedName name="_xlnm.Print_Area" localSheetId="7">'CSWNA SGS SEMO'!$A$1:$I$82</definedName>
    <definedName name="_xlnm.Print_Area" localSheetId="5">'CSWNA SGS WEMO'!$A$1:$I$82</definedName>
    <definedName name="_xlnm.Print_Area" localSheetId="0">'CSWNA Summary'!#REF!</definedName>
    <definedName name="_xlnm.Print_Area" localSheetId="21">'Customer Count by Cycle'!$A$1:$K$115</definedName>
    <definedName name="_xlnm.Print_Area" localSheetId="20">HDD_Summary!$A$2:$K$369</definedName>
    <definedName name="_xlnm.Print_Area" localSheetId="17">Input_NEMO!$A$1:$J$22</definedName>
    <definedName name="_xlnm.Print_Area" localSheetId="19">Input_SEMO!$A$1:$J$22</definedName>
    <definedName name="_xlnm.Print_Area" localSheetId="18">Input_WEMO!$A$1:$J$23</definedName>
    <definedName name="_xlnm.Print_Area" localSheetId="25">'Meter Reading_NEMO'!$A$1:$Z$10</definedName>
    <definedName name="_xlnm.Print_Area" localSheetId="27">'Meter Reading_SEMO'!$A$1:$X$10</definedName>
    <definedName name="_xlnm.Print_Area" localSheetId="26">'Meter Reading_WEMO'!$A$1:$X$10</definedName>
    <definedName name="_xlnm.Print_Area" localSheetId="10">'SRR Res NEMO'!$A$1:$O$29</definedName>
    <definedName name="_xlnm.Print_Area" localSheetId="14">'SRR Res SEMO'!$A$1:$O$28</definedName>
    <definedName name="_xlnm.Print_Area" localSheetId="11">'SRR Res WEMO'!$A$1:$O$28</definedName>
    <definedName name="_xlnm.Print_Area" localSheetId="12">'SRR SGS NEMO'!$A$1:$O$28</definedName>
    <definedName name="_xlnm.Print_Area" localSheetId="15">'SRR SGS SEMO'!$A$1:$O$28</definedName>
    <definedName name="_xlnm.Print_Area" localSheetId="9">'SRR Summary'!$A$1:$M$66</definedName>
    <definedName name="_xlnm.Print_Area" localSheetId="22">'Staff Ranked NHDD'!$A$1:$F$375</definedName>
    <definedName name="_xlnm.Print_Area" localSheetId="1">'WNA Excess Limit Balance'!$A$1:$K$62</definedName>
    <definedName name="Print_Area_MI" localSheetId="25">#REF!</definedName>
    <definedName name="Print_Area_MI" localSheetId="26">#REF!</definedName>
    <definedName name="Print_Area_MI">#REF!</definedName>
    <definedName name="_xlnm.Print_Titles" localSheetId="28">'Acctg Recon'!$1:$11</definedName>
    <definedName name="_xlnm.Print_Titles" localSheetId="24">Actual_CGI_HDD!$1:$8</definedName>
    <definedName name="_xlnm.Print_Titles" localSheetId="23">Actual_Kirk_HDD!$1:$8</definedName>
    <definedName name="_xlnm.Print_Titles" localSheetId="2">'CSWNA Res NEMO'!$1:$6</definedName>
    <definedName name="_xlnm.Print_Titles" localSheetId="6">'CSWNA Res SEMO'!$1:$6</definedName>
    <definedName name="_xlnm.Print_Titles" localSheetId="4">'CSWNA Res WEMO'!$1:$6</definedName>
    <definedName name="_xlnm.Print_Titles" localSheetId="3">'CSWNA SGS NEMO'!$1:$6</definedName>
    <definedName name="_xlnm.Print_Titles" localSheetId="7">'CSWNA SGS SEMO'!$1:$6</definedName>
    <definedName name="_xlnm.Print_Titles" localSheetId="5">'CSWNA SGS WEMO'!$1:$6</definedName>
    <definedName name="_xlnm.Print_Titles" localSheetId="21">'Customer Count by Cycle'!$1:$5</definedName>
    <definedName name="_xlnm.Print_Titles" localSheetId="20">HDD_Summary!$1:$3</definedName>
    <definedName name="_xlnm.Print_Titles" localSheetId="22">'Staff Ranked NHDD'!$1:$7</definedName>
    <definedName name="_xlnm.Print_Titles">#N/A</definedName>
    <definedName name="RefVarPriorYear" localSheetId="25">#REF!</definedName>
    <definedName name="RefVarPriorYear" localSheetId="26">#REF!</definedName>
    <definedName name="RefVarPriorYear">#REF!</definedName>
    <definedName name="REVMONTH">[5]UsagePerioddates!$B$2:$B$3695</definedName>
    <definedName name="REVYEAR">[5]UsagePerioddates!$A$2:$A$3695</definedName>
    <definedName name="RowRanges.RowAcquisitionCost" localSheetId="25">#REF!</definedName>
    <definedName name="RowRanges.RowAcquisitionCost" localSheetId="26">#REF!</definedName>
    <definedName name="RowRanges.RowAcquisitionCost">#REF!</definedName>
    <definedName name="RowRanges.RowAcquisitionCosts" localSheetId="25">#REF!</definedName>
    <definedName name="RowRanges.RowAcquisitionCosts" localSheetId="26">#REF!</definedName>
    <definedName name="RowRanges.RowAcquisitionCosts">#REF!</definedName>
    <definedName name="RowRanges.RowAFUDC" localSheetId="25">#REF!</definedName>
    <definedName name="RowRanges.RowAFUDC" localSheetId="26">#REF!</definedName>
    <definedName name="RowRanges.RowAFUDC">#REF!</definedName>
    <definedName name="RowRanges.RowCheck" localSheetId="25">#REF!</definedName>
    <definedName name="RowRanges.RowCheck" localSheetId="26">#REF!</definedName>
    <definedName name="RowRanges.RowCheck">#REF!</definedName>
    <definedName name="RowRanges.RowCorpAdmin" localSheetId="25">#REF!</definedName>
    <definedName name="RowRanges.RowCorpAdmin" localSheetId="26">#REF!</definedName>
    <definedName name="RowRanges.RowCorpAdmin">#REF!</definedName>
    <definedName name="RowRanges.RowCorpServAdmin" localSheetId="25">#REF!</definedName>
    <definedName name="RowRanges.RowCorpServAdmin" localSheetId="26">#REF!</definedName>
    <definedName name="RowRanges.RowCorpServAdmin">#REF!</definedName>
    <definedName name="RowRanges.RowCustomers" localSheetId="25">#REF!</definedName>
    <definedName name="RowRanges.RowCustomers" localSheetId="26">#REF!</definedName>
    <definedName name="RowRanges.RowCustomers">#REF!</definedName>
    <definedName name="RowRanges.RowDepAmortDetail" localSheetId="25">#REF!</definedName>
    <definedName name="RowRanges.RowDepAmortDetail" localSheetId="26">#REF!</definedName>
    <definedName name="RowRanges.RowDepAmortDetail">#REF!</definedName>
    <definedName name="RowRanges.RowEnergyCostDetail" localSheetId="25">#REF!</definedName>
    <definedName name="RowRanges.RowEnergyCostDetail" localSheetId="26">#REF!</definedName>
    <definedName name="RowRanges.RowEnergyCostDetail">#REF!</definedName>
    <definedName name="RowRanges.RowEnergyCostTotal" localSheetId="25">#REF!</definedName>
    <definedName name="RowRanges.RowEnergyCostTotal" localSheetId="26">#REF!</definedName>
    <definedName name="RowRanges.RowEnergyCostTotal">#REF!</definedName>
    <definedName name="RowRanges.RowExecAdmin" localSheetId="25">#REF!</definedName>
    <definedName name="RowRanges.RowExecAdmin" localSheetId="26">#REF!</definedName>
    <definedName name="RowRanges.RowExecAdmin">#REF!</definedName>
    <definedName name="RowRanges.RowGainLossDerivativeInstruments" localSheetId="25">#REF!</definedName>
    <definedName name="RowRanges.RowGainLossDerivativeInstruments" localSheetId="26">#REF!</definedName>
    <definedName name="RowRanges.RowGainLossDerivativeInstruments">#REF!</definedName>
    <definedName name="RowRanges.RowGainLossFixedAssetDisposal" localSheetId="25">#REF!</definedName>
    <definedName name="RowRanges.RowGainLossFixedAssetDisposal" localSheetId="26">#REF!</definedName>
    <definedName name="RowRanges.RowGainLossFixedAssetDisposal">#REF!</definedName>
    <definedName name="RowRanges.RowGainLossForeignExchange" localSheetId="25">#REF!</definedName>
    <definedName name="RowRanges.RowGainLossForeignExchange" localSheetId="26">#REF!</definedName>
    <definedName name="RowRanges.RowGainLossForeignExchange">#REF!</definedName>
    <definedName name="RowRanges.RowInterestExpense" localSheetId="25">#REF!</definedName>
    <definedName name="RowRanges.RowInterestExpense" localSheetId="26">#REF!</definedName>
    <definedName name="RowRanges.RowInterestExpense">#REF!</definedName>
    <definedName name="RowRanges.RowInterestSubtotal" localSheetId="25">#REF!</definedName>
    <definedName name="RowRanges.RowInterestSubtotal" localSheetId="26">#REF!</definedName>
    <definedName name="RowRanges.RowInterestSubtotal">#REF!</definedName>
    <definedName name="RowRanges.RowMeta" localSheetId="25">#REF!</definedName>
    <definedName name="RowRanges.RowMeta" localSheetId="26">#REF!</definedName>
    <definedName name="RowRanges.RowMeta">#REF!</definedName>
    <definedName name="RowRanges.RowMinInt" localSheetId="25">#REF!</definedName>
    <definedName name="RowRanges.RowMinInt" localSheetId="26">#REF!</definedName>
    <definedName name="RowRanges.RowMinInt">#REF!</definedName>
    <definedName name="RowRanges.RowOtherEBITDADetail" localSheetId="25">#REF!</definedName>
    <definedName name="RowRanges.RowOtherEBITDADetail" localSheetId="26">#REF!</definedName>
    <definedName name="RowRanges.RowOtherEBITDADetail">#REF!</definedName>
    <definedName name="RowRanges.RowPageFilter" localSheetId="25">#REF!</definedName>
    <definedName name="RowRanges.RowPageFilter" localSheetId="26">#REF!</definedName>
    <definedName name="RowRanges.RowPageFilter">#REF!</definedName>
    <definedName name="RowRanges.RowRangeAdminLabour" localSheetId="25">#REF!</definedName>
    <definedName name="RowRanges.RowRangeAdminLabour" localSheetId="26">#REF!</definedName>
    <definedName name="RowRanges.RowRangeAdminLabour">#REF!</definedName>
    <definedName name="RowRanges.RowRangeAdminNonLabour" localSheetId="25">#REF!</definedName>
    <definedName name="RowRanges.RowRangeAdminNonLabour" localSheetId="26">#REF!</definedName>
    <definedName name="RowRanges.RowRangeAdminNonLabour">#REF!</definedName>
    <definedName name="RowRanges.RowRangeCustCareLabour" localSheetId="25">#REF!</definedName>
    <definedName name="RowRanges.RowRangeCustCareLabour" localSheetId="26">#REF!</definedName>
    <definedName name="RowRanges.RowRangeCustCareLabour">#REF!</definedName>
    <definedName name="RowRanges.RowRangeCustCareNonLabour" localSheetId="25">#REF!</definedName>
    <definedName name="RowRanges.RowRangeCustCareNonLabour" localSheetId="26">#REF!</definedName>
    <definedName name="RowRanges.RowRangeCustCareNonLabour">#REF!</definedName>
    <definedName name="RowRanges.RowRangeDivIncomeTotal" localSheetId="25">#REF!</definedName>
    <definedName name="RowRanges.RowRangeDivIncomeTotal" localSheetId="26">#REF!</definedName>
    <definedName name="RowRanges.RowRangeDivIncomeTotal">#REF!</definedName>
    <definedName name="RowRanges.RowRangeEnergySales" localSheetId="25">#REF!</definedName>
    <definedName name="RowRanges.RowRangeEnergySales" localSheetId="26">#REF!</definedName>
    <definedName name="RowRanges.RowRangeEnergySales">#REF!</definedName>
    <definedName name="RowRanges.RowRangeEnergySalesTotal" localSheetId="25">#REF!</definedName>
    <definedName name="RowRanges.RowRangeEnergySalesTotal" localSheetId="26">#REF!</definedName>
    <definedName name="RowRanges.RowRangeEnergySalesTotal">#REF!</definedName>
    <definedName name="RowRanges.RowRangeIncTaxTotal" localSheetId="25">#REF!</definedName>
    <definedName name="RowRanges.RowRangeIncTaxTotal" localSheetId="26">#REF!</definedName>
    <definedName name="RowRanges.RowRangeIncTaxTotal">#REF!</definedName>
    <definedName name="RowRanges.RowRangeLABSAllocation" localSheetId="25">#REF!</definedName>
    <definedName name="RowRanges.RowRangeLABSAllocation" localSheetId="26">#REF!</definedName>
    <definedName name="RowRanges.RowRangeLABSAllocation">#REF!</definedName>
    <definedName name="RowRanges.RowRangeLUAllocation" localSheetId="25">#REF!</definedName>
    <definedName name="RowRanges.RowRangeLUAllocation" localSheetId="26">#REF!</definedName>
    <definedName name="RowRanges.RowRangeLUAllocation">#REF!</definedName>
    <definedName name="RowRanges.RowRangeOpsLabour" localSheetId="25">#REF!</definedName>
    <definedName name="RowRanges.RowRangeOpsLabour" localSheetId="26">#REF!</definedName>
    <definedName name="RowRanges.RowRangeOpsLabour">#REF!</definedName>
    <definedName name="RowRanges.RowRangeOpsNonLabour" localSheetId="25">#REF!</definedName>
    <definedName name="RowRanges.RowRangeOpsNonLabour" localSheetId="26">#REF!</definedName>
    <definedName name="RowRanges.RowRangeOpsNonLabour">#REF!</definedName>
    <definedName name="RowRanges.RowRangeOtherEBITDATotal" localSheetId="25">#REF!</definedName>
    <definedName name="RowRanges.RowRangeOtherEBITDATotal" localSheetId="26">#REF!</definedName>
    <definedName name="RowRanges.RowRangeOtherEBITDATotal">#REF!</definedName>
    <definedName name="RowRanges.RowRangeOtherRevenue" localSheetId="25">#REF!</definedName>
    <definedName name="RowRanges.RowRangeOtherRevenue" localSheetId="26">#REF!</definedName>
    <definedName name="RowRanges.RowRangeOtherRevenue">#REF!</definedName>
    <definedName name="RowRanges.RowRangeOtherRevenueTotal" localSheetId="25">#REF!</definedName>
    <definedName name="RowRanges.RowRangeOtherRevenueTotal" localSheetId="26">#REF!</definedName>
    <definedName name="RowRanges.RowRangeOtherRevenueTotal">#REF!</definedName>
    <definedName name="RowRanges.RowRangeOtherTotal" localSheetId="25">#REF!</definedName>
    <definedName name="RowRanges.RowRangeOtherTotal" localSheetId="26">#REF!</definedName>
    <definedName name="RowRanges.RowRangeOtherTotal">#REF!</definedName>
    <definedName name="RowRanges.RowRangeSteamSales" localSheetId="25">#REF!</definedName>
    <definedName name="RowRanges.RowRangeSteamSales" localSheetId="26">#REF!</definedName>
    <definedName name="RowRanges.RowRangeSteamSales">#REF!</definedName>
    <definedName name="RowRanges.RowRangeSteamSalesTotal" localSheetId="25">#REF!</definedName>
    <definedName name="RowRanges.RowRangeSteamSalesTotal" localSheetId="26">#REF!</definedName>
    <definedName name="RowRanges.RowRangeSteamSalesTotal">#REF!</definedName>
    <definedName name="RowRanges.RowRangeUtilitySalesEnergy" localSheetId="25">#REF!</definedName>
    <definedName name="RowRanges.RowRangeUtilitySalesEnergy" localSheetId="26">#REF!</definedName>
    <definedName name="RowRanges.RowRangeUtilitySalesEnergy">#REF!</definedName>
    <definedName name="RowRanges.RowRangeUtilitySalesEnergyTotal" localSheetId="25">#REF!</definedName>
    <definedName name="RowRanges.RowRangeUtilitySalesEnergyTotal" localSheetId="26">#REF!</definedName>
    <definedName name="RowRanges.RowRangeUtilitySalesEnergyTotal">#REF!</definedName>
    <definedName name="RowRanges.RowRangeUtilitySalesGas" localSheetId="25">#REF!</definedName>
    <definedName name="RowRanges.RowRangeUtilitySalesGas" localSheetId="26">#REF!</definedName>
    <definedName name="RowRanges.RowRangeUtilitySalesGas">#REF!</definedName>
    <definedName name="RowRanges.RowRangeUtilitySalesGasTotal" localSheetId="25">#REF!</definedName>
    <definedName name="RowRanges.RowRangeUtilitySalesGasTotal" localSheetId="26">#REF!</definedName>
    <definedName name="RowRanges.RowRangeUtilitySalesGasTotal">#REF!</definedName>
    <definedName name="RowRanges.RowRangeUtilitySalesWater" localSheetId="25">#REF!</definedName>
    <definedName name="RowRanges.RowRangeUtilitySalesWater" localSheetId="26">#REF!</definedName>
    <definedName name="RowRanges.RowRangeUtilitySalesWater">#REF!</definedName>
    <definedName name="RowRanges.RowRangeUtilitySalesWaterTotal" localSheetId="25">#REF!</definedName>
    <definedName name="RowRanges.RowRangeUtilitySalesWaterTotal" localSheetId="26">#REF!</definedName>
    <definedName name="RowRanges.RowRangeUtilitySalesWaterTotal">#REF!</definedName>
    <definedName name="RowRanges.RowRangeWasteDisposalFees" localSheetId="25">#REF!</definedName>
    <definedName name="RowRanges.RowRangeWasteDisposalFees" localSheetId="26">#REF!</definedName>
    <definedName name="RowRanges.RowRangeWasteDisposalFees">#REF!</definedName>
    <definedName name="RowRanges.RowRangeWasteDisposalFeesTotal" localSheetId="25">#REF!</definedName>
    <definedName name="RowRanges.RowRangeWasteDisposalFeesTotal" localSheetId="26">#REF!</definedName>
    <definedName name="RowRanges.RowRangeWasteDisposalFeesTotal">#REF!</definedName>
    <definedName name="RowRanges.RowTaxDetail" localSheetId="25">#REF!</definedName>
    <definedName name="RowRanges.RowTaxDetail" localSheetId="26">#REF!</definedName>
    <definedName name="RowRanges.RowTaxDetail">#REF!</definedName>
    <definedName name="RowRanges.RowVol_Energy" localSheetId="25">#REF!</definedName>
    <definedName name="RowRanges.RowVol_Energy" localSheetId="26">#REF!</definedName>
    <definedName name="RowRanges.RowVol_Energy">#REF!</definedName>
    <definedName name="RowRanges.RowVol_Gas" localSheetId="25">#REF!</definedName>
    <definedName name="RowRanges.RowVol_Gas" localSheetId="26">#REF!</definedName>
    <definedName name="RowRanges.RowVol_Gas">#REF!</definedName>
    <definedName name="RowRanges.RowVol_Sewer" localSheetId="25">#REF!</definedName>
    <definedName name="RowRanges.RowVol_Sewer" localSheetId="26">#REF!</definedName>
    <definedName name="RowRanges.RowVol_Sewer">#REF!</definedName>
    <definedName name="RowRanges.RowVol_Water" localSheetId="25">#REF!</definedName>
    <definedName name="RowRanges.RowVol_Water" localSheetId="26">#REF!</definedName>
    <definedName name="RowRanges.RowVol_Water">#REF!</definedName>
    <definedName name="SPRACTDD" localSheetId="25">INDIRECT("ACT_WX!" &amp; ADDRESS(4,19)&amp;":"&amp;ADDRESS(COUNTA([2]ACT_WX!$S:$S)+3,19))</definedName>
    <definedName name="SPRACTDD" localSheetId="27">INDIRECT("ACT_WX!" &amp; ADDRESS(4,19)&amp;":"&amp;ADDRESS(COUNTA([2]ACT_WX!$S:$S)+3,19))</definedName>
    <definedName name="SPRACTDD" localSheetId="26">INDIRECT("ACT_WX!" &amp; ADDRESS(4,19)&amp;":"&amp;ADDRESS(COUNTA([2]ACT_WX!$S:$S)+3,19))</definedName>
    <definedName name="SPRACTDD">INDIRECT("ACT_WX!" &amp; ADDRESS(4,19)&amp;":"&amp;ADDRESS(COUNTA([4]ACT_WX!$S:$S)+3,19))</definedName>
    <definedName name="SPRACTHDD" localSheetId="25">INDIRECT("ACT_WX!" &amp; ADDRESS(4,23)&amp;":"&amp;ADDRESS(COUNTA([2]ACT_WX!$W:$W)+3,23))</definedName>
    <definedName name="SPRACTHDD" localSheetId="27">INDIRECT("ACT_WX!" &amp; ADDRESS(4,23)&amp;":"&amp;ADDRESS(COUNTA([2]ACT_WX!$W:$W)+3,23))</definedName>
    <definedName name="SPRACTHDD" localSheetId="26">INDIRECT("ACT_WX!" &amp; ADDRESS(4,23)&amp;":"&amp;ADDRESS(COUNTA([2]ACT_WX!$W:$W)+3,23))</definedName>
    <definedName name="SPRACTHDD">INDIRECT("ACT_WX!" &amp; ADDRESS(4,23)&amp;":"&amp;ADDRESS(COUNTA([4]ACT_WX!$W:$W)+3,23))</definedName>
    <definedName name="SPRACTMM" localSheetId="25">INDIRECT("ACT_WX!" &amp; ADDRESS(4,18)&amp;":"&amp;ADDRESS(COUNTA([2]ACT_WX!$R:$R)+3,18))</definedName>
    <definedName name="SPRACTMM" localSheetId="27">INDIRECT("ACT_WX!" &amp; ADDRESS(4,18)&amp;":"&amp;ADDRESS(COUNTA([2]ACT_WX!$R:$R)+3,18))</definedName>
    <definedName name="SPRACTMM" localSheetId="26">INDIRECT("ACT_WX!" &amp; ADDRESS(4,18)&amp;":"&amp;ADDRESS(COUNTA([2]ACT_WX!$R:$R)+3,18))</definedName>
    <definedName name="SPRACTMM">INDIRECT("ACT_WX!" &amp; ADDRESS(4,18)&amp;":"&amp;ADDRESS(COUNTA([4]ACT_WX!$R:$R)+3,18))</definedName>
    <definedName name="SPRACTYYYY" localSheetId="25">INDIRECT("ACT_WX!" &amp; ADDRESS(4,17)&amp;":"&amp;ADDRESS(COUNTA([2]ACT_WX!$Q:$Q)+3,17))</definedName>
    <definedName name="SPRACTYYYY" localSheetId="27">INDIRECT("ACT_WX!" &amp; ADDRESS(4,17)&amp;":"&amp;ADDRESS(COUNTA([2]ACT_WX!$Q:$Q)+3,17))</definedName>
    <definedName name="SPRACTYYYY" localSheetId="26">INDIRECT("ACT_WX!" &amp; ADDRESS(4,17)&amp;":"&amp;ADDRESS(COUNTA([2]ACT_WX!$Q:$Q)+3,17))</definedName>
    <definedName name="SPRACTYYYY">INDIRECT("ACT_WX!" &amp; ADDRESS(4,17)&amp;":"&amp;ADDRESS(COUNTA([4]ACT_WX!$Q:$Q)+3,17))</definedName>
    <definedName name="SPRNORMDD" localSheetId="19">INDIRECT("NORM_WX!" &amp; ADDRESS(4,19)&amp;":"&amp;ADDRESS(COUNTA(#REF!)+3,19))</definedName>
    <definedName name="SPRNORMDD" localSheetId="25">INDIRECT("NORM_WX!" &amp; ADDRESS(4,19)&amp;":"&amp;ADDRESS(COUNTA([2]NORM_WX!$S$4:$S$65261)+3,19))</definedName>
    <definedName name="SPRNORMDD" localSheetId="27">INDIRECT("NORM_WX!" &amp; ADDRESS(4,19)&amp;":"&amp;ADDRESS(COUNTA([2]NORM_WX!$S$4:$S$65261)+3,19))</definedName>
    <definedName name="SPRNORMDD" localSheetId="26">INDIRECT("NORM_WX!" &amp; ADDRESS(4,19)&amp;":"&amp;ADDRESS(COUNTA([2]NORM_WX!$S$4:$S$65261)+3,19))</definedName>
    <definedName name="SPRNORMDD">INDIRECT("NORM_WX!" &amp; ADDRESS(4,19)&amp;":"&amp;ADDRESS(COUNTA(#REF!)+3,19))</definedName>
    <definedName name="SPRNORMHDD" localSheetId="19">INDIRECT("NORM_WX!" &amp; ADDRESS(4,23)&amp;":"&amp;ADDRESS(COUNTA(#REF!)+3,23))</definedName>
    <definedName name="SPRNORMHDD" localSheetId="25">INDIRECT("NORM_WX!" &amp; ADDRESS(4,23)&amp;":"&amp;ADDRESS(COUNTA([2]NORM_WX!$W$4:$W$65261)+3,23))</definedName>
    <definedName name="SPRNORMHDD" localSheetId="27">INDIRECT("NORM_WX!" &amp; ADDRESS(4,23)&amp;":"&amp;ADDRESS(COUNTA([2]NORM_WX!$W$4:$W$65261)+3,23))</definedName>
    <definedName name="SPRNORMHDD" localSheetId="26">INDIRECT("NORM_WX!" &amp; ADDRESS(4,23)&amp;":"&amp;ADDRESS(COUNTA([2]NORM_WX!$W$4:$W$65261)+3,23))</definedName>
    <definedName name="SPRNORMHDD">INDIRECT("NORM_WX!" &amp; ADDRESS(4,23)&amp;":"&amp;ADDRESS(COUNTA(#REF!)+3,23))</definedName>
    <definedName name="SPRNORMMM" localSheetId="19">INDIRECT("NORM_WX!" &amp; ADDRESS(4,18)&amp;":"&amp;ADDRESS(COUNTA(#REF!)+3,18))</definedName>
    <definedName name="SPRNORMMM" localSheetId="25">INDIRECT("NORM_WX!" &amp; ADDRESS(4,18)&amp;":"&amp;ADDRESS(COUNTA([2]NORM_WX!$R$4:$R$65261)+3,18))</definedName>
    <definedName name="SPRNORMMM" localSheetId="27">INDIRECT("NORM_WX!" &amp; ADDRESS(4,18)&amp;":"&amp;ADDRESS(COUNTA([2]NORM_WX!$R$4:$R$65261)+3,18))</definedName>
    <definedName name="SPRNORMMM" localSheetId="26">INDIRECT("NORM_WX!" &amp; ADDRESS(4,18)&amp;":"&amp;ADDRESS(COUNTA([2]NORM_WX!$R$4:$R$65261)+3,18))</definedName>
    <definedName name="SPRNORMMM">INDIRECT("NORM_WX!" &amp; ADDRESS(4,18)&amp;":"&amp;ADDRESS(COUNTA(#REF!)+3,18))</definedName>
    <definedName name="SPRNORMYYYY" localSheetId="19">INDIRECT("NORM_WX!" &amp; ADDRESS(4,17)&amp;":"&amp;ADDRESS(COUNTA(#REF!)+3,17))</definedName>
    <definedName name="SPRNORMYYYY" localSheetId="25">INDIRECT("NORM_WX!" &amp; ADDRESS(4,17)&amp;":"&amp;ADDRESS(COUNTA([2]NORM_WX!$Q$4:$Q$65261)+3,17))</definedName>
    <definedName name="SPRNORMYYYY" localSheetId="27">INDIRECT("NORM_WX!" &amp; ADDRESS(4,17)&amp;":"&amp;ADDRESS(COUNTA([2]NORM_WX!$Q$4:$Q$65261)+3,17))</definedName>
    <definedName name="SPRNORMYYYY" localSheetId="26">INDIRECT("NORM_WX!" &amp; ADDRESS(4,17)&amp;":"&amp;ADDRESS(COUNTA([2]NORM_WX!$Q$4:$Q$65261)+3,17))</definedName>
    <definedName name="SPRNORMYYYY">INDIRECT("NORM_WX!" &amp; ADDRESS(4,17)&amp;":"&amp;ADDRESS(COUNTA(#REF!)+3,17))</definedName>
    <definedName name="Template.Build.End">42161.3822809838</definedName>
    <definedName name="Template.Build.Start">42161.3821457407</definedName>
    <definedName name="Template.LastSaveTime">""</definedName>
    <definedName name="Template.LastSaveUser">""</definedName>
    <definedName name="Template.Name">"PL_Bottom_Level_Descendants"</definedName>
    <definedName name="Template.SaveAll">"false"</definedName>
    <definedName name="User.Language">"en-US"</definedName>
    <definedName name="User.Name">"tsanderson"</definedName>
    <definedName name="User.Session">"zsivqpi3jfrlzye2qpewptrv"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5" i="4" l="1"/>
  <c r="K43" i="62" l="1"/>
  <c r="I43" i="62"/>
  <c r="G43" i="62"/>
  <c r="E43" i="62"/>
  <c r="L43" i="62"/>
  <c r="J43" i="62"/>
  <c r="H43" i="62"/>
  <c r="F43" i="62"/>
  <c r="D43" i="62"/>
  <c r="E4" i="16"/>
  <c r="F4" i="16"/>
  <c r="E5" i="16" s="1"/>
  <c r="G4" i="16"/>
  <c r="H4" i="16"/>
  <c r="I4" i="16"/>
  <c r="J4" i="16"/>
  <c r="I5" i="16" s="1"/>
  <c r="K4" i="16"/>
  <c r="L4" i="16"/>
  <c r="M4" i="16"/>
  <c r="N4" i="16"/>
  <c r="M5" i="16" s="1"/>
  <c r="O4" i="16"/>
  <c r="P4" i="16"/>
  <c r="Q4" i="16"/>
  <c r="R4" i="16"/>
  <c r="Q5" i="16" s="1"/>
  <c r="S4" i="16"/>
  <c r="T4" i="16"/>
  <c r="U4" i="16"/>
  <c r="V4" i="16"/>
  <c r="U5" i="16" s="1"/>
  <c r="W4" i="16"/>
  <c r="X4" i="16"/>
  <c r="Y4" i="16"/>
  <c r="Z4" i="16"/>
  <c r="Y5" i="16" s="1"/>
  <c r="F4" i="32"/>
  <c r="G4" i="32"/>
  <c r="F5" i="32" s="1"/>
  <c r="H4" i="32"/>
  <c r="I4" i="32"/>
  <c r="J4" i="32"/>
  <c r="K4" i="32"/>
  <c r="L4" i="32"/>
  <c r="M4" i="32"/>
  <c r="L5" i="32" s="1"/>
  <c r="N4" i="32"/>
  <c r="O4" i="32"/>
  <c r="N5" i="32" s="1"/>
  <c r="P4" i="32"/>
  <c r="Q4" i="32"/>
  <c r="R4" i="32"/>
  <c r="S4" i="32"/>
  <c r="T4" i="32"/>
  <c r="U4" i="32"/>
  <c r="T5" i="32" s="1"/>
  <c r="V4" i="32"/>
  <c r="W4" i="32"/>
  <c r="V5" i="32" s="1"/>
  <c r="X4" i="32"/>
  <c r="Y4" i="32"/>
  <c r="Z4" i="32"/>
  <c r="J4" i="31"/>
  <c r="K4" i="31"/>
  <c r="J5" i="31" s="1"/>
  <c r="L4" i="31"/>
  <c r="M4" i="31"/>
  <c r="N4" i="31"/>
  <c r="O4" i="31"/>
  <c r="P4" i="31"/>
  <c r="Q4" i="31"/>
  <c r="P5" i="31" s="1"/>
  <c r="R4" i="31"/>
  <c r="S4" i="31"/>
  <c r="R5" i="31" s="1"/>
  <c r="T4" i="31"/>
  <c r="U4" i="31"/>
  <c r="V4" i="31"/>
  <c r="W4" i="31"/>
  <c r="X4" i="31"/>
  <c r="Y4" i="31"/>
  <c r="X5" i="31" s="1"/>
  <c r="Z4" i="31"/>
  <c r="E4" i="31"/>
  <c r="F4" i="31"/>
  <c r="G4" i="31"/>
  <c r="H4" i="31"/>
  <c r="I4" i="31"/>
  <c r="Y28" i="16"/>
  <c r="W28" i="16"/>
  <c r="U28" i="16"/>
  <c r="S28" i="16"/>
  <c r="Q28" i="16"/>
  <c r="O28" i="16"/>
  <c r="M28" i="16"/>
  <c r="K28" i="16"/>
  <c r="I28" i="16"/>
  <c r="G28" i="16"/>
  <c r="E28" i="16"/>
  <c r="C28" i="16"/>
  <c r="Y27" i="16"/>
  <c r="W27" i="16"/>
  <c r="U27" i="16"/>
  <c r="S27" i="16"/>
  <c r="Q27" i="16"/>
  <c r="O27" i="16"/>
  <c r="M27" i="16"/>
  <c r="K27" i="16"/>
  <c r="I27" i="16"/>
  <c r="G27" i="16"/>
  <c r="E27" i="16"/>
  <c r="C27" i="16"/>
  <c r="Y26" i="16"/>
  <c r="W26" i="16"/>
  <c r="U26" i="16"/>
  <c r="S26" i="16"/>
  <c r="Q26" i="16"/>
  <c r="O26" i="16"/>
  <c r="M26" i="16"/>
  <c r="K26" i="16"/>
  <c r="I26" i="16"/>
  <c r="G26" i="16"/>
  <c r="E26" i="16"/>
  <c r="C26" i="16"/>
  <c r="Y25" i="16"/>
  <c r="W25" i="16"/>
  <c r="U25" i="16"/>
  <c r="S25" i="16"/>
  <c r="Q25" i="16"/>
  <c r="O25" i="16"/>
  <c r="M25" i="16"/>
  <c r="K25" i="16"/>
  <c r="I25" i="16"/>
  <c r="G25" i="16"/>
  <c r="E25" i="16"/>
  <c r="C25" i="16"/>
  <c r="Y24" i="16"/>
  <c r="W24" i="16"/>
  <c r="U24" i="16"/>
  <c r="S24" i="16"/>
  <c r="Q24" i="16"/>
  <c r="O24" i="16"/>
  <c r="M24" i="16"/>
  <c r="K24" i="16"/>
  <c r="I24" i="16"/>
  <c r="G24" i="16"/>
  <c r="E24" i="16"/>
  <c r="C24" i="16"/>
  <c r="Y23" i="16"/>
  <c r="W23" i="16"/>
  <c r="U23" i="16"/>
  <c r="S23" i="16"/>
  <c r="Q23" i="16"/>
  <c r="O23" i="16"/>
  <c r="M23" i="16"/>
  <c r="K23" i="16"/>
  <c r="I23" i="16"/>
  <c r="G23" i="16"/>
  <c r="E23" i="16"/>
  <c r="C23" i="16"/>
  <c r="Y22" i="16"/>
  <c r="W22" i="16"/>
  <c r="U22" i="16"/>
  <c r="S22" i="16"/>
  <c r="Q22" i="16"/>
  <c r="O22" i="16"/>
  <c r="M22" i="16"/>
  <c r="K22" i="16"/>
  <c r="I22" i="16"/>
  <c r="G22" i="16"/>
  <c r="E22" i="16"/>
  <c r="C22" i="16"/>
  <c r="Y21" i="16"/>
  <c r="W21" i="16"/>
  <c r="U21" i="16"/>
  <c r="S21" i="16"/>
  <c r="Q21" i="16"/>
  <c r="O21" i="16"/>
  <c r="M21" i="16"/>
  <c r="K21" i="16"/>
  <c r="I21" i="16"/>
  <c r="G21" i="16"/>
  <c r="E21" i="16"/>
  <c r="C21" i="16"/>
  <c r="Y20" i="16"/>
  <c r="W20" i="16"/>
  <c r="U20" i="16"/>
  <c r="S20" i="16"/>
  <c r="Q20" i="16"/>
  <c r="O20" i="16"/>
  <c r="M20" i="16"/>
  <c r="K20" i="16"/>
  <c r="I20" i="16"/>
  <c r="G20" i="16"/>
  <c r="E20" i="16"/>
  <c r="C20" i="16"/>
  <c r="Y19" i="16"/>
  <c r="W19" i="16"/>
  <c r="U19" i="16"/>
  <c r="S19" i="16"/>
  <c r="Q19" i="16"/>
  <c r="O19" i="16"/>
  <c r="M19" i="16"/>
  <c r="K19" i="16"/>
  <c r="I19" i="16"/>
  <c r="G19" i="16"/>
  <c r="E19" i="16"/>
  <c r="C19" i="16"/>
  <c r="Y18" i="16"/>
  <c r="W18" i="16"/>
  <c r="U18" i="16"/>
  <c r="S18" i="16"/>
  <c r="Q18" i="16"/>
  <c r="O18" i="16"/>
  <c r="M18" i="16"/>
  <c r="K18" i="16"/>
  <c r="I18" i="16"/>
  <c r="G18" i="16"/>
  <c r="E18" i="16"/>
  <c r="C18" i="16"/>
  <c r="Y17" i="16"/>
  <c r="W17" i="16"/>
  <c r="U17" i="16"/>
  <c r="S17" i="16"/>
  <c r="Q17" i="16"/>
  <c r="O17" i="16"/>
  <c r="M17" i="16"/>
  <c r="K17" i="16"/>
  <c r="I17" i="16"/>
  <c r="G17" i="16"/>
  <c r="E17" i="16"/>
  <c r="C17" i="16"/>
  <c r="Y16" i="16"/>
  <c r="W16" i="16"/>
  <c r="U16" i="16"/>
  <c r="S16" i="16"/>
  <c r="Q16" i="16"/>
  <c r="O16" i="16"/>
  <c r="M16" i="16"/>
  <c r="K16" i="16"/>
  <c r="I16" i="16"/>
  <c r="G16" i="16"/>
  <c r="E16" i="16"/>
  <c r="C16" i="16"/>
  <c r="Y15" i="16"/>
  <c r="W15" i="16"/>
  <c r="U15" i="16"/>
  <c r="S15" i="16"/>
  <c r="Q15" i="16"/>
  <c r="O15" i="16"/>
  <c r="M15" i="16"/>
  <c r="K15" i="16"/>
  <c r="I15" i="16"/>
  <c r="G15" i="16"/>
  <c r="E15" i="16"/>
  <c r="C15" i="16"/>
  <c r="Y14" i="16"/>
  <c r="W14" i="16"/>
  <c r="U14" i="16"/>
  <c r="S14" i="16"/>
  <c r="Q14" i="16"/>
  <c r="O14" i="16"/>
  <c r="M14" i="16"/>
  <c r="K14" i="16"/>
  <c r="I14" i="16"/>
  <c r="G14" i="16"/>
  <c r="E14" i="16"/>
  <c r="C14" i="16"/>
  <c r="Y13" i="16"/>
  <c r="W13" i="16"/>
  <c r="U13" i="16"/>
  <c r="S13" i="16"/>
  <c r="Q13" i="16"/>
  <c r="O13" i="16"/>
  <c r="M13" i="16"/>
  <c r="K13" i="16"/>
  <c r="I13" i="16"/>
  <c r="G13" i="16"/>
  <c r="E13" i="16"/>
  <c r="C13" i="16"/>
  <c r="Y12" i="16"/>
  <c r="W12" i="16"/>
  <c r="U12" i="16"/>
  <c r="S12" i="16"/>
  <c r="Q12" i="16"/>
  <c r="O12" i="16"/>
  <c r="M12" i="16"/>
  <c r="K12" i="16"/>
  <c r="I12" i="16"/>
  <c r="G12" i="16"/>
  <c r="E12" i="16"/>
  <c r="C12" i="16"/>
  <c r="Y11" i="16"/>
  <c r="W11" i="16"/>
  <c r="U11" i="16"/>
  <c r="S11" i="16"/>
  <c r="Q11" i="16"/>
  <c r="O11" i="16"/>
  <c r="M11" i="16"/>
  <c r="K11" i="16"/>
  <c r="I11" i="16"/>
  <c r="G11" i="16"/>
  <c r="E11" i="16"/>
  <c r="C11" i="16"/>
  <c r="Y10" i="16"/>
  <c r="W10" i="16"/>
  <c r="U10" i="16"/>
  <c r="S10" i="16"/>
  <c r="Q10" i="16"/>
  <c r="O10" i="16"/>
  <c r="M10" i="16"/>
  <c r="K10" i="16"/>
  <c r="I10" i="16"/>
  <c r="G10" i="16"/>
  <c r="E10" i="16"/>
  <c r="C10" i="16"/>
  <c r="Z5" i="16"/>
  <c r="W5" i="16"/>
  <c r="S5" i="16"/>
  <c r="O5" i="16"/>
  <c r="K5" i="16"/>
  <c r="G5" i="16"/>
  <c r="X5" i="16"/>
  <c r="V5" i="16"/>
  <c r="T5" i="16"/>
  <c r="R5" i="16"/>
  <c r="P5" i="16"/>
  <c r="N5" i="16"/>
  <c r="L5" i="16"/>
  <c r="J5" i="16"/>
  <c r="H5" i="16"/>
  <c r="F5" i="16"/>
  <c r="D5" i="16"/>
  <c r="D4" i="16"/>
  <c r="C5" i="16" s="1"/>
  <c r="C4" i="16"/>
  <c r="B5" i="16" s="1"/>
  <c r="B4" i="16"/>
  <c r="Y28" i="32"/>
  <c r="W28" i="32"/>
  <c r="U28" i="32"/>
  <c r="S28" i="32"/>
  <c r="Q28" i="32"/>
  <c r="O28" i="32"/>
  <c r="M28" i="32"/>
  <c r="K28" i="32"/>
  <c r="I28" i="32"/>
  <c r="G28" i="32"/>
  <c r="E28" i="32"/>
  <c r="C28" i="32"/>
  <c r="Y27" i="32"/>
  <c r="W27" i="32"/>
  <c r="U27" i="32"/>
  <c r="S27" i="32"/>
  <c r="Q27" i="32"/>
  <c r="O27" i="32"/>
  <c r="M27" i="32"/>
  <c r="K27" i="32"/>
  <c r="I27" i="32"/>
  <c r="G27" i="32"/>
  <c r="E27" i="32"/>
  <c r="C27" i="32"/>
  <c r="Y26" i="32"/>
  <c r="W26" i="32"/>
  <c r="U26" i="32"/>
  <c r="S26" i="32"/>
  <c r="Q26" i="32"/>
  <c r="O26" i="32"/>
  <c r="M26" i="32"/>
  <c r="K26" i="32"/>
  <c r="I26" i="32"/>
  <c r="G26" i="32"/>
  <c r="E26" i="32"/>
  <c r="C26" i="32"/>
  <c r="Y25" i="32"/>
  <c r="W25" i="32"/>
  <c r="U25" i="32"/>
  <c r="S25" i="32"/>
  <c r="Q25" i="32"/>
  <c r="O25" i="32"/>
  <c r="M25" i="32"/>
  <c r="K25" i="32"/>
  <c r="I25" i="32"/>
  <c r="G25" i="32"/>
  <c r="E25" i="32"/>
  <c r="C25" i="32"/>
  <c r="Y24" i="32"/>
  <c r="W24" i="32"/>
  <c r="U24" i="32"/>
  <c r="S24" i="32"/>
  <c r="Q24" i="32"/>
  <c r="O24" i="32"/>
  <c r="M24" i="32"/>
  <c r="K24" i="32"/>
  <c r="I24" i="32"/>
  <c r="G24" i="32"/>
  <c r="E24" i="32"/>
  <c r="C24" i="32"/>
  <c r="Y23" i="32"/>
  <c r="W23" i="32"/>
  <c r="U23" i="32"/>
  <c r="S23" i="32"/>
  <c r="Q23" i="32"/>
  <c r="O23" i="32"/>
  <c r="M23" i="32"/>
  <c r="K23" i="32"/>
  <c r="I23" i="32"/>
  <c r="G23" i="32"/>
  <c r="E23" i="32"/>
  <c r="C23" i="32"/>
  <c r="Y22" i="32"/>
  <c r="W22" i="32"/>
  <c r="U22" i="32"/>
  <c r="S22" i="32"/>
  <c r="Q22" i="32"/>
  <c r="O22" i="32"/>
  <c r="M22" i="32"/>
  <c r="K22" i="32"/>
  <c r="I22" i="32"/>
  <c r="G22" i="32"/>
  <c r="E22" i="32"/>
  <c r="C22" i="32"/>
  <c r="Y21" i="32"/>
  <c r="W21" i="32"/>
  <c r="U21" i="32"/>
  <c r="S21" i="32"/>
  <c r="Q21" i="32"/>
  <c r="O21" i="32"/>
  <c r="M21" i="32"/>
  <c r="K21" i="32"/>
  <c r="I21" i="32"/>
  <c r="G21" i="32"/>
  <c r="E21" i="32"/>
  <c r="C21" i="32"/>
  <c r="Y20" i="32"/>
  <c r="W20" i="32"/>
  <c r="U20" i="32"/>
  <c r="S20" i="32"/>
  <c r="Q20" i="32"/>
  <c r="O20" i="32"/>
  <c r="M20" i="32"/>
  <c r="K20" i="32"/>
  <c r="I20" i="32"/>
  <c r="G20" i="32"/>
  <c r="E20" i="32"/>
  <c r="C20" i="32"/>
  <c r="Y19" i="32"/>
  <c r="W19" i="32"/>
  <c r="U19" i="32"/>
  <c r="S19" i="32"/>
  <c r="Q19" i="32"/>
  <c r="O19" i="32"/>
  <c r="M19" i="32"/>
  <c r="K19" i="32"/>
  <c r="I19" i="32"/>
  <c r="G19" i="32"/>
  <c r="E19" i="32"/>
  <c r="C19" i="32"/>
  <c r="Y18" i="32"/>
  <c r="W18" i="32"/>
  <c r="U18" i="32"/>
  <c r="S18" i="32"/>
  <c r="Q18" i="32"/>
  <c r="O18" i="32"/>
  <c r="M18" i="32"/>
  <c r="K18" i="32"/>
  <c r="I18" i="32"/>
  <c r="G18" i="32"/>
  <c r="E18" i="32"/>
  <c r="C18" i="32"/>
  <c r="Y17" i="32"/>
  <c r="W17" i="32"/>
  <c r="U17" i="32"/>
  <c r="S17" i="32"/>
  <c r="Q17" i="32"/>
  <c r="O17" i="32"/>
  <c r="M17" i="32"/>
  <c r="K17" i="32"/>
  <c r="I17" i="32"/>
  <c r="G17" i="32"/>
  <c r="E17" i="32"/>
  <c r="C17" i="32"/>
  <c r="Y16" i="32"/>
  <c r="W16" i="32"/>
  <c r="U16" i="32"/>
  <c r="S16" i="32"/>
  <c r="Q16" i="32"/>
  <c r="O16" i="32"/>
  <c r="M16" i="32"/>
  <c r="K16" i="32"/>
  <c r="I16" i="32"/>
  <c r="G16" i="32"/>
  <c r="E16" i="32"/>
  <c r="C16" i="32"/>
  <c r="Y15" i="32"/>
  <c r="W15" i="32"/>
  <c r="U15" i="32"/>
  <c r="S15" i="32"/>
  <c r="Q15" i="32"/>
  <c r="O15" i="32"/>
  <c r="M15" i="32"/>
  <c r="K15" i="32"/>
  <c r="I15" i="32"/>
  <c r="G15" i="32"/>
  <c r="E15" i="32"/>
  <c r="C15" i="32"/>
  <c r="Y14" i="32"/>
  <c r="W14" i="32"/>
  <c r="U14" i="32"/>
  <c r="S14" i="32"/>
  <c r="Q14" i="32"/>
  <c r="O14" i="32"/>
  <c r="M14" i="32"/>
  <c r="K14" i="32"/>
  <c r="I14" i="32"/>
  <c r="G14" i="32"/>
  <c r="E14" i="32"/>
  <c r="C14" i="32"/>
  <c r="Y13" i="32"/>
  <c r="W13" i="32"/>
  <c r="U13" i="32"/>
  <c r="S13" i="32"/>
  <c r="Q13" i="32"/>
  <c r="O13" i="32"/>
  <c r="M13" i="32"/>
  <c r="K13" i="32"/>
  <c r="I13" i="32"/>
  <c r="G13" i="32"/>
  <c r="E13" i="32"/>
  <c r="C13" i="32"/>
  <c r="Y12" i="32"/>
  <c r="W12" i="32"/>
  <c r="U12" i="32"/>
  <c r="S12" i="32"/>
  <c r="Q12" i="32"/>
  <c r="O12" i="32"/>
  <c r="M12" i="32"/>
  <c r="K12" i="32"/>
  <c r="I12" i="32"/>
  <c r="G12" i="32"/>
  <c r="E12" i="32"/>
  <c r="C12" i="32"/>
  <c r="Y11" i="32"/>
  <c r="W11" i="32"/>
  <c r="U11" i="32"/>
  <c r="S11" i="32"/>
  <c r="Q11" i="32"/>
  <c r="O11" i="32"/>
  <c r="M11" i="32"/>
  <c r="K11" i="32"/>
  <c r="I11" i="32"/>
  <c r="G11" i="32"/>
  <c r="E11" i="32"/>
  <c r="C11" i="32"/>
  <c r="Y10" i="32"/>
  <c r="W10" i="32"/>
  <c r="U10" i="32"/>
  <c r="S10" i="32"/>
  <c r="Q10" i="32"/>
  <c r="O10" i="32"/>
  <c r="M10" i="32"/>
  <c r="K10" i="32"/>
  <c r="I10" i="32"/>
  <c r="G10" i="32"/>
  <c r="E10" i="32"/>
  <c r="C10" i="32"/>
  <c r="Z5" i="32"/>
  <c r="X5" i="32"/>
  <c r="P5" i="32"/>
  <c r="H5" i="32"/>
  <c r="R5" i="32"/>
  <c r="J5" i="32"/>
  <c r="E4" i="32"/>
  <c r="D5" i="32" s="1"/>
  <c r="D4" i="32"/>
  <c r="C5" i="32" s="1"/>
  <c r="C4" i="32"/>
  <c r="B5" i="32" s="1"/>
  <c r="B4" i="32"/>
  <c r="Y28" i="31"/>
  <c r="W28" i="31"/>
  <c r="U28" i="31"/>
  <c r="S28" i="31"/>
  <c r="Q28" i="31"/>
  <c r="O28" i="31"/>
  <c r="M28" i="31"/>
  <c r="K28" i="31"/>
  <c r="I28" i="31"/>
  <c r="G28" i="31"/>
  <c r="E28" i="31"/>
  <c r="C28" i="31"/>
  <c r="Y27" i="31"/>
  <c r="W27" i="31"/>
  <c r="U27" i="31"/>
  <c r="S27" i="31"/>
  <c r="Q27" i="31"/>
  <c r="O27" i="31"/>
  <c r="M27" i="31"/>
  <c r="K27" i="31"/>
  <c r="I27" i="31"/>
  <c r="G27" i="31"/>
  <c r="E27" i="31"/>
  <c r="C27" i="31"/>
  <c r="Y26" i="31"/>
  <c r="W26" i="31"/>
  <c r="U26" i="31"/>
  <c r="S26" i="31"/>
  <c r="Q26" i="31"/>
  <c r="O26" i="31"/>
  <c r="M26" i="31"/>
  <c r="K26" i="31"/>
  <c r="I26" i="31"/>
  <c r="G26" i="31"/>
  <c r="E26" i="31"/>
  <c r="C26" i="31"/>
  <c r="Y25" i="31"/>
  <c r="W25" i="31"/>
  <c r="U25" i="31"/>
  <c r="S25" i="31"/>
  <c r="Q25" i="31"/>
  <c r="O25" i="31"/>
  <c r="M25" i="31"/>
  <c r="K25" i="31"/>
  <c r="I25" i="31"/>
  <c r="G25" i="31"/>
  <c r="E25" i="31"/>
  <c r="C25" i="31"/>
  <c r="Y24" i="31"/>
  <c r="W24" i="31"/>
  <c r="U24" i="31"/>
  <c r="S24" i="31"/>
  <c r="Q24" i="31"/>
  <c r="O24" i="31"/>
  <c r="M24" i="31"/>
  <c r="K24" i="31"/>
  <c r="I24" i="31"/>
  <c r="G24" i="31"/>
  <c r="E24" i="31"/>
  <c r="C24" i="31"/>
  <c r="Y23" i="31"/>
  <c r="W23" i="31"/>
  <c r="U23" i="31"/>
  <c r="S23" i="31"/>
  <c r="Q23" i="31"/>
  <c r="O23" i="31"/>
  <c r="M23" i="31"/>
  <c r="K23" i="31"/>
  <c r="I23" i="31"/>
  <c r="G23" i="31"/>
  <c r="E23" i="31"/>
  <c r="C23" i="31"/>
  <c r="Y22" i="31"/>
  <c r="W22" i="31"/>
  <c r="U22" i="31"/>
  <c r="S22" i="31"/>
  <c r="Q22" i="31"/>
  <c r="O22" i="31"/>
  <c r="M22" i="31"/>
  <c r="K22" i="31"/>
  <c r="I22" i="31"/>
  <c r="G22" i="31"/>
  <c r="E22" i="31"/>
  <c r="C22" i="31"/>
  <c r="Y21" i="31"/>
  <c r="W21" i="31"/>
  <c r="U21" i="31"/>
  <c r="S21" i="31"/>
  <c r="Q21" i="31"/>
  <c r="O21" i="31"/>
  <c r="M21" i="31"/>
  <c r="K21" i="31"/>
  <c r="I21" i="31"/>
  <c r="G21" i="31"/>
  <c r="E21" i="31"/>
  <c r="C21" i="31"/>
  <c r="Y20" i="31"/>
  <c r="W20" i="31"/>
  <c r="U20" i="31"/>
  <c r="S20" i="31"/>
  <c r="Q20" i="31"/>
  <c r="O20" i="31"/>
  <c r="M20" i="31"/>
  <c r="K20" i="31"/>
  <c r="I20" i="31"/>
  <c r="G20" i="31"/>
  <c r="E20" i="31"/>
  <c r="C20" i="31"/>
  <c r="Y19" i="31"/>
  <c r="W19" i="31"/>
  <c r="U19" i="31"/>
  <c r="S19" i="31"/>
  <c r="Q19" i="31"/>
  <c r="O19" i="31"/>
  <c r="M19" i="31"/>
  <c r="K19" i="31"/>
  <c r="I19" i="31"/>
  <c r="G19" i="31"/>
  <c r="E19" i="31"/>
  <c r="C19" i="31"/>
  <c r="Y18" i="31"/>
  <c r="W18" i="31"/>
  <c r="U18" i="31"/>
  <c r="S18" i="31"/>
  <c r="Q18" i="31"/>
  <c r="O18" i="31"/>
  <c r="M18" i="31"/>
  <c r="K18" i="31"/>
  <c r="I18" i="31"/>
  <c r="G18" i="31"/>
  <c r="E18" i="31"/>
  <c r="C18" i="31"/>
  <c r="Y17" i="31"/>
  <c r="W17" i="31"/>
  <c r="U17" i="31"/>
  <c r="S17" i="31"/>
  <c r="Q17" i="31"/>
  <c r="O17" i="31"/>
  <c r="M17" i="31"/>
  <c r="K17" i="31"/>
  <c r="I17" i="31"/>
  <c r="G17" i="31"/>
  <c r="E17" i="31"/>
  <c r="C17" i="31"/>
  <c r="Y16" i="31"/>
  <c r="W16" i="31"/>
  <c r="U16" i="31"/>
  <c r="S16" i="31"/>
  <c r="Q16" i="31"/>
  <c r="O16" i="31"/>
  <c r="M16" i="31"/>
  <c r="K16" i="31"/>
  <c r="I16" i="31"/>
  <c r="G16" i="31"/>
  <c r="E16" i="31"/>
  <c r="C16" i="31"/>
  <c r="Y15" i="31"/>
  <c r="W15" i="31"/>
  <c r="U15" i="31"/>
  <c r="S15" i="31"/>
  <c r="Q15" i="31"/>
  <c r="O15" i="31"/>
  <c r="M15" i="31"/>
  <c r="K15" i="31"/>
  <c r="I15" i="31"/>
  <c r="G15" i="31"/>
  <c r="E15" i="31"/>
  <c r="C15" i="31"/>
  <c r="Y14" i="31"/>
  <c r="W14" i="31"/>
  <c r="U14" i="31"/>
  <c r="S14" i="31"/>
  <c r="Q14" i="31"/>
  <c r="O14" i="31"/>
  <c r="M14" i="31"/>
  <c r="K14" i="31"/>
  <c r="I14" i="31"/>
  <c r="G14" i="31"/>
  <c r="E14" i="31"/>
  <c r="C14" i="31"/>
  <c r="Y13" i="31"/>
  <c r="W13" i="31"/>
  <c r="U13" i="31"/>
  <c r="S13" i="31"/>
  <c r="Q13" i="31"/>
  <c r="O13" i="31"/>
  <c r="M13" i="31"/>
  <c r="K13" i="31"/>
  <c r="I13" i="31"/>
  <c r="G13" i="31"/>
  <c r="E13" i="31"/>
  <c r="C13" i="31"/>
  <c r="Y12" i="31"/>
  <c r="W12" i="31"/>
  <c r="U12" i="31"/>
  <c r="S12" i="31"/>
  <c r="Q12" i="31"/>
  <c r="O12" i="31"/>
  <c r="M12" i="31"/>
  <c r="K12" i="31"/>
  <c r="I12" i="31"/>
  <c r="G12" i="31"/>
  <c r="E12" i="31"/>
  <c r="C12" i="31"/>
  <c r="Y11" i="31"/>
  <c r="W11" i="31"/>
  <c r="U11" i="31"/>
  <c r="S11" i="31"/>
  <c r="Q11" i="31"/>
  <c r="O11" i="31"/>
  <c r="M11" i="31"/>
  <c r="K11" i="31"/>
  <c r="I11" i="31"/>
  <c r="G11" i="31"/>
  <c r="E11" i="31"/>
  <c r="C11" i="31"/>
  <c r="Y10" i="31"/>
  <c r="W10" i="31"/>
  <c r="U10" i="31"/>
  <c r="S10" i="31"/>
  <c r="Q10" i="31"/>
  <c r="O10" i="31"/>
  <c r="M10" i="31"/>
  <c r="K10" i="31"/>
  <c r="I10" i="31"/>
  <c r="G10" i="31"/>
  <c r="E10" i="31"/>
  <c r="C10" i="31"/>
  <c r="Z5" i="31"/>
  <c r="T5" i="31"/>
  <c r="L5" i="31"/>
  <c r="H5" i="31"/>
  <c r="D5" i="31"/>
  <c r="B5" i="31"/>
  <c r="V5" i="31"/>
  <c r="N5" i="31"/>
  <c r="F5" i="31"/>
  <c r="D4" i="31"/>
  <c r="C5" i="31" s="1"/>
  <c r="C4" i="31"/>
  <c r="B4" i="31"/>
  <c r="C67" i="60" l="1"/>
  <c r="H52" i="58" l="1"/>
  <c r="D52" i="58"/>
  <c r="H51" i="58"/>
  <c r="D51" i="58"/>
  <c r="D224" i="23" l="1"/>
  <c r="E224" i="23" s="1"/>
  <c r="D225" i="23"/>
  <c r="E225" i="23" s="1"/>
  <c r="D228" i="23"/>
  <c r="E228" i="23" s="1"/>
  <c r="D229" i="23"/>
  <c r="E229" i="23" s="1"/>
  <c r="D232" i="23"/>
  <c r="E232" i="23" s="1"/>
  <c r="D233" i="23"/>
  <c r="E233" i="23" s="1"/>
  <c r="D236" i="23"/>
  <c r="E236" i="23" s="1"/>
  <c r="D315" i="23"/>
  <c r="E315" i="23" s="1"/>
  <c r="D316" i="23"/>
  <c r="E316" i="23" s="1"/>
  <c r="D319" i="23"/>
  <c r="E319" i="23" s="1"/>
  <c r="D320" i="23"/>
  <c r="E320" i="23" s="1"/>
  <c r="D323" i="23"/>
  <c r="E323" i="23" s="1"/>
  <c r="D324" i="23"/>
  <c r="E324" i="23" s="1"/>
  <c r="D327" i="23"/>
  <c r="E327" i="23" s="1"/>
  <c r="D328" i="23"/>
  <c r="E328" i="23" s="1"/>
  <c r="D331" i="23"/>
  <c r="E331" i="23" s="1"/>
  <c r="D332" i="23"/>
  <c r="E332" i="23" s="1"/>
  <c r="D337" i="23"/>
  <c r="E337" i="23" s="1"/>
  <c r="D338" i="23"/>
  <c r="E338" i="23" s="1"/>
  <c r="D341" i="23"/>
  <c r="E341" i="23" s="1"/>
  <c r="D342" i="23"/>
  <c r="E342" i="23" s="1"/>
  <c r="D345" i="23"/>
  <c r="E345" i="23" s="1"/>
  <c r="D346" i="23"/>
  <c r="E346" i="23" s="1"/>
  <c r="D349" i="23"/>
  <c r="E349" i="23" s="1"/>
  <c r="D350" i="23"/>
  <c r="E350" i="23" s="1"/>
  <c r="D11" i="23"/>
  <c r="E11" i="23" s="1"/>
  <c r="D12" i="23"/>
  <c r="E12" i="23" s="1"/>
  <c r="D15" i="23"/>
  <c r="E15" i="23" s="1"/>
  <c r="D16" i="23"/>
  <c r="E16" i="23" s="1"/>
  <c r="D19" i="23"/>
  <c r="E19" i="23" s="1"/>
  <c r="D20" i="23"/>
  <c r="E20" i="23" s="1"/>
  <c r="D23" i="23"/>
  <c r="E23" i="23" s="1"/>
  <c r="D24" i="23"/>
  <c r="E24" i="23" s="1"/>
  <c r="D27" i="23"/>
  <c r="E27" i="23" s="1"/>
  <c r="D28" i="23"/>
  <c r="E28" i="23" s="1"/>
  <c r="D31" i="23"/>
  <c r="E31" i="23" s="1"/>
  <c r="D32" i="23"/>
  <c r="E32" i="23" s="1"/>
  <c r="D35" i="23"/>
  <c r="E35" i="23" s="1"/>
  <c r="D36" i="23"/>
  <c r="E36" i="23" s="1"/>
  <c r="D39" i="23"/>
  <c r="E39" i="23" s="1"/>
  <c r="D40" i="23"/>
  <c r="E40" i="23" s="1"/>
  <c r="D43" i="23"/>
  <c r="E43" i="23" s="1"/>
  <c r="D44" i="23"/>
  <c r="E44" i="23" s="1"/>
  <c r="D47" i="23"/>
  <c r="E47" i="23" s="1"/>
  <c r="D48" i="23"/>
  <c r="E48" i="23" s="1"/>
  <c r="D51" i="23"/>
  <c r="E51" i="23" s="1"/>
  <c r="D52" i="23"/>
  <c r="E52" i="23" s="1"/>
  <c r="D54" i="23"/>
  <c r="E54" i="23" s="1"/>
  <c r="D57" i="23"/>
  <c r="E57" i="23" s="1"/>
  <c r="D58" i="23"/>
  <c r="E58" i="23" s="1"/>
  <c r="D61" i="23"/>
  <c r="E61" i="23" s="1"/>
  <c r="D62" i="23"/>
  <c r="E62" i="23" s="1"/>
  <c r="D65" i="23"/>
  <c r="E65" i="23" s="1"/>
  <c r="D66" i="23"/>
  <c r="E66" i="23" s="1"/>
  <c r="D69" i="23"/>
  <c r="E69" i="23" s="1"/>
  <c r="D70" i="23"/>
  <c r="E70" i="23" s="1"/>
  <c r="D73" i="23"/>
  <c r="E73" i="23" s="1"/>
  <c r="D74" i="23"/>
  <c r="E74" i="23" s="1"/>
  <c r="D77" i="23"/>
  <c r="E77" i="23" s="1"/>
  <c r="D78" i="23"/>
  <c r="E78" i="23" s="1"/>
  <c r="D81" i="23"/>
  <c r="E81" i="23" s="1"/>
  <c r="D82" i="23"/>
  <c r="E82" i="23" s="1"/>
  <c r="D85" i="23"/>
  <c r="E85" i="23" s="1"/>
  <c r="D86" i="23"/>
  <c r="E86" i="23" s="1"/>
  <c r="D89" i="23"/>
  <c r="E89" i="23" s="1"/>
  <c r="D90" i="23"/>
  <c r="E90" i="23" s="1"/>
  <c r="D93" i="23"/>
  <c r="E93" i="23" s="1"/>
  <c r="D94" i="23"/>
  <c r="E94" i="23" s="1"/>
  <c r="D96" i="23"/>
  <c r="E96" i="23" s="1"/>
  <c r="D97" i="23"/>
  <c r="E97" i="23" s="1"/>
  <c r="D100" i="23"/>
  <c r="E100" i="23" s="1"/>
  <c r="D101" i="23"/>
  <c r="E101" i="23" s="1"/>
  <c r="D104" i="23"/>
  <c r="E104" i="23" s="1"/>
  <c r="D105" i="23"/>
  <c r="E105" i="23" s="1"/>
  <c r="D108" i="23"/>
  <c r="E108" i="23" s="1"/>
  <c r="D109" i="23"/>
  <c r="E109" i="23" s="1"/>
  <c r="D112" i="23"/>
  <c r="E112" i="23" s="1"/>
  <c r="D113" i="23"/>
  <c r="E113" i="23" s="1"/>
  <c r="D116" i="23"/>
  <c r="E116" i="23" s="1"/>
  <c r="D117" i="23"/>
  <c r="E117" i="23" s="1"/>
  <c r="D120" i="23"/>
  <c r="E120" i="23" s="1"/>
  <c r="D121" i="23"/>
  <c r="E121" i="23" s="1"/>
  <c r="D124" i="23"/>
  <c r="E124" i="23" s="1"/>
  <c r="D125" i="23"/>
  <c r="E125" i="23" s="1"/>
  <c r="D128" i="23"/>
  <c r="E128" i="23" s="1"/>
  <c r="D129" i="23"/>
  <c r="E129" i="23" s="1"/>
  <c r="D132" i="23"/>
  <c r="E132" i="23" s="1"/>
  <c r="D133" i="23"/>
  <c r="E133" i="23" s="1"/>
  <c r="D136" i="23"/>
  <c r="E136" i="23" s="1"/>
  <c r="D137" i="23"/>
  <c r="E137" i="23" s="1"/>
  <c r="D204" i="23"/>
  <c r="E204" i="23" s="1"/>
  <c r="D205" i="23"/>
  <c r="E205" i="23" s="1"/>
  <c r="D9" i="24"/>
  <c r="E9" i="24" s="1"/>
  <c r="F9" i="24" s="1"/>
  <c r="D374" i="24" l="1"/>
  <c r="E374" i="24" s="1"/>
  <c r="F374" i="24" s="1"/>
  <c r="D373" i="24"/>
  <c r="E373" i="24" s="1"/>
  <c r="F373" i="24" s="1"/>
  <c r="D372" i="24"/>
  <c r="E372" i="24" s="1"/>
  <c r="F372" i="24" s="1"/>
  <c r="D371" i="24"/>
  <c r="E371" i="24" s="1"/>
  <c r="F371" i="24" s="1"/>
  <c r="D370" i="24"/>
  <c r="E370" i="24" s="1"/>
  <c r="F370" i="24" s="1"/>
  <c r="D369" i="24"/>
  <c r="E369" i="24" s="1"/>
  <c r="F369" i="24" s="1"/>
  <c r="D368" i="24"/>
  <c r="E368" i="24" s="1"/>
  <c r="F368" i="24" s="1"/>
  <c r="D367" i="24"/>
  <c r="E367" i="24" s="1"/>
  <c r="F367" i="24" s="1"/>
  <c r="D366" i="24"/>
  <c r="E366" i="24" s="1"/>
  <c r="F366" i="24" s="1"/>
  <c r="D365" i="24"/>
  <c r="E365" i="24" s="1"/>
  <c r="F365" i="24" s="1"/>
  <c r="D364" i="24"/>
  <c r="E364" i="24" s="1"/>
  <c r="F364" i="24" s="1"/>
  <c r="D363" i="24"/>
  <c r="E363" i="24" s="1"/>
  <c r="F363" i="24" s="1"/>
  <c r="D362" i="24"/>
  <c r="E362" i="24" s="1"/>
  <c r="F362" i="24" s="1"/>
  <c r="D361" i="24"/>
  <c r="E361" i="24" s="1"/>
  <c r="F361" i="24" s="1"/>
  <c r="D360" i="24"/>
  <c r="E360" i="24" s="1"/>
  <c r="F360" i="24" s="1"/>
  <c r="D359" i="24"/>
  <c r="E359" i="24" s="1"/>
  <c r="F359" i="24" s="1"/>
  <c r="D358" i="24"/>
  <c r="E358" i="24" s="1"/>
  <c r="F358" i="24" s="1"/>
  <c r="D357" i="24"/>
  <c r="E357" i="24" s="1"/>
  <c r="F357" i="24" s="1"/>
  <c r="D356" i="24"/>
  <c r="E356" i="24" s="1"/>
  <c r="F356" i="24" s="1"/>
  <c r="D355" i="24"/>
  <c r="E355" i="24" s="1"/>
  <c r="F355" i="24" s="1"/>
  <c r="D354" i="24"/>
  <c r="E354" i="24" s="1"/>
  <c r="F354" i="24" s="1"/>
  <c r="D353" i="24"/>
  <c r="E353" i="24" s="1"/>
  <c r="F353" i="24" s="1"/>
  <c r="D352" i="24"/>
  <c r="E352" i="24" s="1"/>
  <c r="F352" i="24" s="1"/>
  <c r="D351" i="24"/>
  <c r="E351" i="24" s="1"/>
  <c r="F351" i="24" s="1"/>
  <c r="D350" i="24"/>
  <c r="E350" i="24" s="1"/>
  <c r="F350" i="24" s="1"/>
  <c r="D349" i="24"/>
  <c r="E349" i="24" s="1"/>
  <c r="F349" i="24" s="1"/>
  <c r="D348" i="24"/>
  <c r="E348" i="24" s="1"/>
  <c r="F348" i="24" s="1"/>
  <c r="D347" i="24"/>
  <c r="E347" i="24" s="1"/>
  <c r="F347" i="24" s="1"/>
  <c r="D346" i="24"/>
  <c r="E346" i="24" s="1"/>
  <c r="F346" i="24" s="1"/>
  <c r="D345" i="24"/>
  <c r="E345" i="24" s="1"/>
  <c r="F345" i="24" s="1"/>
  <c r="D344" i="24"/>
  <c r="E344" i="24" s="1"/>
  <c r="F344" i="24" s="1"/>
  <c r="D343" i="24"/>
  <c r="E343" i="24" s="1"/>
  <c r="F343" i="24" s="1"/>
  <c r="D342" i="24"/>
  <c r="E342" i="24" s="1"/>
  <c r="F342" i="24" s="1"/>
  <c r="D341" i="24"/>
  <c r="E341" i="24" s="1"/>
  <c r="F341" i="24" s="1"/>
  <c r="D340" i="24"/>
  <c r="E340" i="24" s="1"/>
  <c r="F340" i="24" s="1"/>
  <c r="D339" i="24"/>
  <c r="E339" i="24" s="1"/>
  <c r="F339" i="24" s="1"/>
  <c r="D338" i="24"/>
  <c r="E338" i="24" s="1"/>
  <c r="F338" i="24" s="1"/>
  <c r="D337" i="24"/>
  <c r="E337" i="24" s="1"/>
  <c r="F337" i="24" s="1"/>
  <c r="D336" i="24"/>
  <c r="E336" i="24" s="1"/>
  <c r="F336" i="24" s="1"/>
  <c r="D335" i="24"/>
  <c r="E335" i="24" s="1"/>
  <c r="F335" i="24" s="1"/>
  <c r="D334" i="24"/>
  <c r="E334" i="24" s="1"/>
  <c r="F334" i="24" s="1"/>
  <c r="D333" i="24"/>
  <c r="E333" i="24" s="1"/>
  <c r="F333" i="24" s="1"/>
  <c r="D332" i="24"/>
  <c r="E332" i="24" s="1"/>
  <c r="F332" i="24" s="1"/>
  <c r="D331" i="24"/>
  <c r="E331" i="24" s="1"/>
  <c r="F331" i="24" s="1"/>
  <c r="D330" i="24"/>
  <c r="E330" i="24" s="1"/>
  <c r="F330" i="24" s="1"/>
  <c r="D329" i="24"/>
  <c r="E329" i="24" s="1"/>
  <c r="F329" i="24" s="1"/>
  <c r="D328" i="24"/>
  <c r="E328" i="24" s="1"/>
  <c r="F328" i="24" s="1"/>
  <c r="D327" i="24"/>
  <c r="E327" i="24" s="1"/>
  <c r="F327" i="24" s="1"/>
  <c r="D326" i="24"/>
  <c r="E326" i="24" s="1"/>
  <c r="F326" i="24" s="1"/>
  <c r="D325" i="24"/>
  <c r="E325" i="24" s="1"/>
  <c r="F325" i="24" s="1"/>
  <c r="D324" i="24"/>
  <c r="E324" i="24" s="1"/>
  <c r="F324" i="24" s="1"/>
  <c r="D323" i="24"/>
  <c r="E323" i="24" s="1"/>
  <c r="F323" i="24" s="1"/>
  <c r="D322" i="24"/>
  <c r="E322" i="24" s="1"/>
  <c r="F322" i="24" s="1"/>
  <c r="D321" i="24"/>
  <c r="E321" i="24" s="1"/>
  <c r="F321" i="24" s="1"/>
  <c r="D320" i="24"/>
  <c r="E320" i="24" s="1"/>
  <c r="F320" i="24" s="1"/>
  <c r="D319" i="24"/>
  <c r="E319" i="24" s="1"/>
  <c r="F319" i="24" s="1"/>
  <c r="D318" i="24"/>
  <c r="E318" i="24" s="1"/>
  <c r="F318" i="24" s="1"/>
  <c r="D317" i="24"/>
  <c r="E317" i="24" s="1"/>
  <c r="F317" i="24" s="1"/>
  <c r="D316" i="24"/>
  <c r="E316" i="24" s="1"/>
  <c r="F316" i="24" s="1"/>
  <c r="D315" i="24"/>
  <c r="E315" i="24" s="1"/>
  <c r="F315" i="24" s="1"/>
  <c r="D314" i="24"/>
  <c r="E314" i="24" s="1"/>
  <c r="F314" i="24" s="1"/>
  <c r="D313" i="24"/>
  <c r="E313" i="24" s="1"/>
  <c r="F313" i="24" s="1"/>
  <c r="D312" i="24"/>
  <c r="E312" i="24" s="1"/>
  <c r="F312" i="24" s="1"/>
  <c r="D311" i="24"/>
  <c r="E311" i="24" s="1"/>
  <c r="F311" i="24" s="1"/>
  <c r="D310" i="24"/>
  <c r="E310" i="24" s="1"/>
  <c r="F310" i="24" s="1"/>
  <c r="D309" i="24"/>
  <c r="E309" i="24" s="1"/>
  <c r="F309" i="24" s="1"/>
  <c r="D308" i="24"/>
  <c r="E308" i="24" s="1"/>
  <c r="F308" i="24" s="1"/>
  <c r="D307" i="24"/>
  <c r="E307" i="24" s="1"/>
  <c r="F307" i="24" s="1"/>
  <c r="D306" i="24"/>
  <c r="E306" i="24" s="1"/>
  <c r="F306" i="24" s="1"/>
  <c r="D305" i="24"/>
  <c r="E305" i="24" s="1"/>
  <c r="F305" i="24" s="1"/>
  <c r="D304" i="24"/>
  <c r="E304" i="24" s="1"/>
  <c r="F304" i="24" s="1"/>
  <c r="D303" i="24"/>
  <c r="E303" i="24" s="1"/>
  <c r="F303" i="24" s="1"/>
  <c r="D302" i="24"/>
  <c r="E302" i="24" s="1"/>
  <c r="F302" i="24" s="1"/>
  <c r="D301" i="24"/>
  <c r="E301" i="24" s="1"/>
  <c r="F301" i="24" s="1"/>
  <c r="D300" i="24"/>
  <c r="E300" i="24" s="1"/>
  <c r="F300" i="24" s="1"/>
  <c r="D299" i="24"/>
  <c r="E299" i="24" s="1"/>
  <c r="F299" i="24" s="1"/>
  <c r="D298" i="24"/>
  <c r="E298" i="24" s="1"/>
  <c r="F298" i="24" s="1"/>
  <c r="D297" i="24"/>
  <c r="E297" i="24" s="1"/>
  <c r="F297" i="24" s="1"/>
  <c r="D296" i="24"/>
  <c r="E296" i="24" s="1"/>
  <c r="F296" i="24" s="1"/>
  <c r="D295" i="24"/>
  <c r="E295" i="24" s="1"/>
  <c r="F295" i="24" s="1"/>
  <c r="D294" i="24"/>
  <c r="E294" i="24" s="1"/>
  <c r="F294" i="24" s="1"/>
  <c r="D293" i="24"/>
  <c r="E293" i="24" s="1"/>
  <c r="F293" i="24" s="1"/>
  <c r="D292" i="24"/>
  <c r="E292" i="24" s="1"/>
  <c r="F292" i="24" s="1"/>
  <c r="D291" i="24"/>
  <c r="E291" i="24" s="1"/>
  <c r="F291" i="24" s="1"/>
  <c r="D290" i="24"/>
  <c r="E290" i="24" s="1"/>
  <c r="F290" i="24" s="1"/>
  <c r="D289" i="24"/>
  <c r="E289" i="24" s="1"/>
  <c r="F289" i="24" s="1"/>
  <c r="D288" i="24"/>
  <c r="E288" i="24" s="1"/>
  <c r="F288" i="24" s="1"/>
  <c r="D287" i="24"/>
  <c r="E287" i="24" s="1"/>
  <c r="F287" i="24" s="1"/>
  <c r="D286" i="24"/>
  <c r="E286" i="24" s="1"/>
  <c r="F286" i="24" s="1"/>
  <c r="D285" i="24"/>
  <c r="E285" i="24" s="1"/>
  <c r="F285" i="24" s="1"/>
  <c r="D284" i="24"/>
  <c r="E284" i="24" s="1"/>
  <c r="F284" i="24" s="1"/>
  <c r="D283" i="24"/>
  <c r="E283" i="24" s="1"/>
  <c r="F283" i="24" s="1"/>
  <c r="D282" i="24"/>
  <c r="E282" i="24" s="1"/>
  <c r="F282" i="24" s="1"/>
  <c r="D281" i="24"/>
  <c r="E281" i="24" s="1"/>
  <c r="F281" i="24" s="1"/>
  <c r="D280" i="24"/>
  <c r="E280" i="24" s="1"/>
  <c r="F280" i="24" s="1"/>
  <c r="D279" i="24"/>
  <c r="E279" i="24" s="1"/>
  <c r="F279" i="24" s="1"/>
  <c r="D278" i="24"/>
  <c r="E278" i="24" s="1"/>
  <c r="F278" i="24" s="1"/>
  <c r="D277" i="24"/>
  <c r="E277" i="24" s="1"/>
  <c r="F277" i="24" s="1"/>
  <c r="D276" i="24"/>
  <c r="E276" i="24" s="1"/>
  <c r="F276" i="24" s="1"/>
  <c r="D275" i="24"/>
  <c r="E275" i="24" s="1"/>
  <c r="F275" i="24" s="1"/>
  <c r="D274" i="24"/>
  <c r="E274" i="24" s="1"/>
  <c r="F274" i="24" s="1"/>
  <c r="D273" i="24"/>
  <c r="E273" i="24" s="1"/>
  <c r="F273" i="24" s="1"/>
  <c r="D272" i="24"/>
  <c r="E272" i="24" s="1"/>
  <c r="F272" i="24" s="1"/>
  <c r="D271" i="24"/>
  <c r="E271" i="24" s="1"/>
  <c r="F271" i="24" s="1"/>
  <c r="D270" i="24"/>
  <c r="E270" i="24" s="1"/>
  <c r="F270" i="24" s="1"/>
  <c r="D269" i="24"/>
  <c r="E269" i="24" s="1"/>
  <c r="F269" i="24" s="1"/>
  <c r="D268" i="24"/>
  <c r="E268" i="24" s="1"/>
  <c r="F268" i="24" s="1"/>
  <c r="D267" i="24"/>
  <c r="E267" i="24" s="1"/>
  <c r="F267" i="24" s="1"/>
  <c r="D266" i="24"/>
  <c r="E266" i="24" s="1"/>
  <c r="F266" i="24" s="1"/>
  <c r="D265" i="24"/>
  <c r="E265" i="24" s="1"/>
  <c r="F265" i="24" s="1"/>
  <c r="D264" i="24"/>
  <c r="E264" i="24" s="1"/>
  <c r="F264" i="24" s="1"/>
  <c r="D263" i="24"/>
  <c r="E263" i="24" s="1"/>
  <c r="F263" i="24" s="1"/>
  <c r="D262" i="24"/>
  <c r="E262" i="24" s="1"/>
  <c r="F262" i="24" s="1"/>
  <c r="D261" i="24"/>
  <c r="E261" i="24" s="1"/>
  <c r="F261" i="24" s="1"/>
  <c r="D260" i="24"/>
  <c r="E260" i="24" s="1"/>
  <c r="F260" i="24" s="1"/>
  <c r="D259" i="24"/>
  <c r="E259" i="24" s="1"/>
  <c r="F259" i="24" s="1"/>
  <c r="D258" i="24"/>
  <c r="E258" i="24" s="1"/>
  <c r="F258" i="24" s="1"/>
  <c r="D257" i="24"/>
  <c r="E257" i="24" s="1"/>
  <c r="F257" i="24" s="1"/>
  <c r="D256" i="24"/>
  <c r="E256" i="24" s="1"/>
  <c r="F256" i="24" s="1"/>
  <c r="D255" i="24"/>
  <c r="E255" i="24" s="1"/>
  <c r="F255" i="24" s="1"/>
  <c r="D254" i="24"/>
  <c r="E254" i="24" s="1"/>
  <c r="F254" i="24" s="1"/>
  <c r="D253" i="24"/>
  <c r="E253" i="24" s="1"/>
  <c r="F253" i="24" s="1"/>
  <c r="D252" i="24"/>
  <c r="E252" i="24" s="1"/>
  <c r="F252" i="24" s="1"/>
  <c r="D251" i="24"/>
  <c r="E251" i="24" s="1"/>
  <c r="F251" i="24" s="1"/>
  <c r="D250" i="24"/>
  <c r="E250" i="24" s="1"/>
  <c r="F250" i="24" s="1"/>
  <c r="D249" i="24"/>
  <c r="E249" i="24" s="1"/>
  <c r="F249" i="24" s="1"/>
  <c r="D248" i="24"/>
  <c r="E248" i="24" s="1"/>
  <c r="F248" i="24" s="1"/>
  <c r="D247" i="24"/>
  <c r="E247" i="24" s="1"/>
  <c r="F247" i="24" s="1"/>
  <c r="D246" i="24"/>
  <c r="E246" i="24" s="1"/>
  <c r="F246" i="24" s="1"/>
  <c r="D245" i="24"/>
  <c r="E245" i="24" s="1"/>
  <c r="F245" i="24" s="1"/>
  <c r="D244" i="24"/>
  <c r="E244" i="24" s="1"/>
  <c r="F244" i="24" s="1"/>
  <c r="D243" i="24"/>
  <c r="E243" i="24" s="1"/>
  <c r="F243" i="24" s="1"/>
  <c r="D242" i="24"/>
  <c r="E242" i="24" s="1"/>
  <c r="F242" i="24" s="1"/>
  <c r="D241" i="24"/>
  <c r="E241" i="24" s="1"/>
  <c r="F241" i="24" s="1"/>
  <c r="D240" i="24"/>
  <c r="E240" i="24" s="1"/>
  <c r="F240" i="24" s="1"/>
  <c r="D239" i="24"/>
  <c r="E239" i="24" s="1"/>
  <c r="F239" i="24" s="1"/>
  <c r="D238" i="24"/>
  <c r="E238" i="24" s="1"/>
  <c r="F238" i="24" s="1"/>
  <c r="D237" i="24"/>
  <c r="E237" i="24" s="1"/>
  <c r="F237" i="24" s="1"/>
  <c r="D236" i="24"/>
  <c r="E236" i="24" s="1"/>
  <c r="F236" i="24" s="1"/>
  <c r="D235" i="24"/>
  <c r="E235" i="24" s="1"/>
  <c r="F235" i="24" s="1"/>
  <c r="D234" i="24"/>
  <c r="E234" i="24" s="1"/>
  <c r="F234" i="24" s="1"/>
  <c r="D233" i="24"/>
  <c r="E233" i="24" s="1"/>
  <c r="F233" i="24" s="1"/>
  <c r="D232" i="24"/>
  <c r="E232" i="24" s="1"/>
  <c r="F232" i="24" s="1"/>
  <c r="D231" i="24"/>
  <c r="E231" i="24" s="1"/>
  <c r="F231" i="24" s="1"/>
  <c r="D230" i="24"/>
  <c r="E230" i="24" s="1"/>
  <c r="F230" i="24" s="1"/>
  <c r="D229" i="24"/>
  <c r="E229" i="24" s="1"/>
  <c r="F229" i="24" s="1"/>
  <c r="D228" i="24"/>
  <c r="E228" i="24" s="1"/>
  <c r="F228" i="24" s="1"/>
  <c r="D227" i="24"/>
  <c r="E227" i="24" s="1"/>
  <c r="F227" i="24" s="1"/>
  <c r="D226" i="24"/>
  <c r="E226" i="24" s="1"/>
  <c r="F226" i="24" s="1"/>
  <c r="D225" i="24"/>
  <c r="E225" i="24" s="1"/>
  <c r="F225" i="24" s="1"/>
  <c r="D224" i="24"/>
  <c r="E224" i="24" s="1"/>
  <c r="F224" i="24" s="1"/>
  <c r="D223" i="24"/>
  <c r="E223" i="24" s="1"/>
  <c r="F223" i="24" s="1"/>
  <c r="D222" i="24"/>
  <c r="E222" i="24" s="1"/>
  <c r="F222" i="24" s="1"/>
  <c r="D221" i="24"/>
  <c r="E221" i="24" s="1"/>
  <c r="F221" i="24" s="1"/>
  <c r="D220" i="24"/>
  <c r="E220" i="24" s="1"/>
  <c r="F220" i="24" s="1"/>
  <c r="D219" i="24"/>
  <c r="E219" i="24" s="1"/>
  <c r="F219" i="24" s="1"/>
  <c r="D218" i="24"/>
  <c r="E218" i="24" s="1"/>
  <c r="F218" i="24" s="1"/>
  <c r="D217" i="24"/>
  <c r="E217" i="24" s="1"/>
  <c r="F217" i="24" s="1"/>
  <c r="D216" i="24"/>
  <c r="E216" i="24" s="1"/>
  <c r="F216" i="24" s="1"/>
  <c r="D215" i="24"/>
  <c r="E215" i="24" s="1"/>
  <c r="F215" i="24" s="1"/>
  <c r="D214" i="24"/>
  <c r="E214" i="24" s="1"/>
  <c r="F214" i="24" s="1"/>
  <c r="D213" i="24"/>
  <c r="E213" i="24" s="1"/>
  <c r="F213" i="24" s="1"/>
  <c r="D212" i="24"/>
  <c r="E212" i="24" s="1"/>
  <c r="F212" i="24" s="1"/>
  <c r="D211" i="24"/>
  <c r="E211" i="24" s="1"/>
  <c r="F211" i="24" s="1"/>
  <c r="D210" i="24"/>
  <c r="E210" i="24" s="1"/>
  <c r="F210" i="24" s="1"/>
  <c r="D209" i="24"/>
  <c r="E209" i="24" s="1"/>
  <c r="F209" i="24" s="1"/>
  <c r="D208" i="24"/>
  <c r="E208" i="24" s="1"/>
  <c r="F208" i="24" s="1"/>
  <c r="D207" i="24"/>
  <c r="E207" i="24" s="1"/>
  <c r="F207" i="24" s="1"/>
  <c r="D206" i="24"/>
  <c r="E206" i="24" s="1"/>
  <c r="F206" i="24" s="1"/>
  <c r="D205" i="24"/>
  <c r="E205" i="24" s="1"/>
  <c r="F205" i="24" s="1"/>
  <c r="D204" i="24"/>
  <c r="E204" i="24" s="1"/>
  <c r="F204" i="24" s="1"/>
  <c r="D203" i="24"/>
  <c r="E203" i="24" s="1"/>
  <c r="F203" i="24" s="1"/>
  <c r="D202" i="24"/>
  <c r="E202" i="24" s="1"/>
  <c r="F202" i="24" s="1"/>
  <c r="D201" i="24"/>
  <c r="E201" i="24" s="1"/>
  <c r="F201" i="24" s="1"/>
  <c r="D200" i="24"/>
  <c r="E200" i="24" s="1"/>
  <c r="F200" i="24" s="1"/>
  <c r="D199" i="24"/>
  <c r="E199" i="24" s="1"/>
  <c r="F199" i="24" s="1"/>
  <c r="D198" i="24"/>
  <c r="E198" i="24" s="1"/>
  <c r="F198" i="24" s="1"/>
  <c r="D197" i="24"/>
  <c r="E197" i="24" s="1"/>
  <c r="F197" i="24" s="1"/>
  <c r="D196" i="24"/>
  <c r="E196" i="24" s="1"/>
  <c r="F196" i="24" s="1"/>
  <c r="D195" i="24"/>
  <c r="E195" i="24" s="1"/>
  <c r="F195" i="24" s="1"/>
  <c r="D194" i="24"/>
  <c r="E194" i="24" s="1"/>
  <c r="F194" i="24" s="1"/>
  <c r="D193" i="24"/>
  <c r="E193" i="24" s="1"/>
  <c r="F193" i="24" s="1"/>
  <c r="D192" i="24"/>
  <c r="E192" i="24" s="1"/>
  <c r="F192" i="24" s="1"/>
  <c r="D191" i="24"/>
  <c r="E191" i="24" s="1"/>
  <c r="F191" i="24" s="1"/>
  <c r="D190" i="24"/>
  <c r="E190" i="24" s="1"/>
  <c r="F190" i="24" s="1"/>
  <c r="D189" i="24"/>
  <c r="E189" i="24" s="1"/>
  <c r="F189" i="24" s="1"/>
  <c r="D188" i="24"/>
  <c r="E188" i="24" s="1"/>
  <c r="F188" i="24" s="1"/>
  <c r="D187" i="24"/>
  <c r="E187" i="24" s="1"/>
  <c r="F187" i="24" s="1"/>
  <c r="D186" i="24"/>
  <c r="E186" i="24" s="1"/>
  <c r="F186" i="24" s="1"/>
  <c r="D185" i="24"/>
  <c r="E185" i="24" s="1"/>
  <c r="F185" i="24" s="1"/>
  <c r="D184" i="24"/>
  <c r="E184" i="24" s="1"/>
  <c r="F184" i="24" s="1"/>
  <c r="D183" i="24"/>
  <c r="E183" i="24" s="1"/>
  <c r="F183" i="24" s="1"/>
  <c r="D182" i="24"/>
  <c r="E182" i="24" s="1"/>
  <c r="F182" i="24" s="1"/>
  <c r="D181" i="24"/>
  <c r="E181" i="24" s="1"/>
  <c r="F181" i="24" s="1"/>
  <c r="D180" i="24"/>
  <c r="E180" i="24" s="1"/>
  <c r="F180" i="24" s="1"/>
  <c r="D179" i="24"/>
  <c r="E179" i="24" s="1"/>
  <c r="F179" i="24" s="1"/>
  <c r="D178" i="24"/>
  <c r="E178" i="24" s="1"/>
  <c r="F178" i="24" s="1"/>
  <c r="D177" i="24"/>
  <c r="E177" i="24" s="1"/>
  <c r="F177" i="24" s="1"/>
  <c r="D176" i="24"/>
  <c r="E176" i="24" s="1"/>
  <c r="F176" i="24" s="1"/>
  <c r="D175" i="24"/>
  <c r="E175" i="24" s="1"/>
  <c r="F175" i="24" s="1"/>
  <c r="D174" i="24"/>
  <c r="E174" i="24" s="1"/>
  <c r="F174" i="24" s="1"/>
  <c r="D173" i="24"/>
  <c r="E173" i="24" s="1"/>
  <c r="F173" i="24" s="1"/>
  <c r="D172" i="24"/>
  <c r="E172" i="24" s="1"/>
  <c r="F172" i="24" s="1"/>
  <c r="D171" i="24"/>
  <c r="E171" i="24" s="1"/>
  <c r="F171" i="24" s="1"/>
  <c r="D170" i="24"/>
  <c r="E170" i="24" s="1"/>
  <c r="F170" i="24" s="1"/>
  <c r="D169" i="24"/>
  <c r="E169" i="24" s="1"/>
  <c r="F169" i="24" s="1"/>
  <c r="D168" i="24"/>
  <c r="E168" i="24" s="1"/>
  <c r="F168" i="24" s="1"/>
  <c r="D167" i="24"/>
  <c r="E167" i="24" s="1"/>
  <c r="F167" i="24" s="1"/>
  <c r="D166" i="24"/>
  <c r="E166" i="24" s="1"/>
  <c r="F166" i="24" s="1"/>
  <c r="D165" i="24"/>
  <c r="E165" i="24" s="1"/>
  <c r="F165" i="24" s="1"/>
  <c r="D164" i="24"/>
  <c r="E164" i="24" s="1"/>
  <c r="F164" i="24" s="1"/>
  <c r="D163" i="24"/>
  <c r="E163" i="24" s="1"/>
  <c r="F163" i="24" s="1"/>
  <c r="D162" i="24"/>
  <c r="E162" i="24" s="1"/>
  <c r="F162" i="24" s="1"/>
  <c r="D161" i="24"/>
  <c r="E161" i="24" s="1"/>
  <c r="F161" i="24" s="1"/>
  <c r="D160" i="24"/>
  <c r="E160" i="24" s="1"/>
  <c r="F160" i="24" s="1"/>
  <c r="D159" i="24"/>
  <c r="E159" i="24" s="1"/>
  <c r="F159" i="24" s="1"/>
  <c r="D158" i="24"/>
  <c r="E158" i="24" s="1"/>
  <c r="F158" i="24" s="1"/>
  <c r="D157" i="24"/>
  <c r="E157" i="24" s="1"/>
  <c r="F157" i="24" s="1"/>
  <c r="D156" i="24"/>
  <c r="E156" i="24" s="1"/>
  <c r="F156" i="24" s="1"/>
  <c r="D155" i="24"/>
  <c r="E155" i="24" s="1"/>
  <c r="F155" i="24" s="1"/>
  <c r="D154" i="24"/>
  <c r="E154" i="24" s="1"/>
  <c r="F154" i="24" s="1"/>
  <c r="D153" i="24"/>
  <c r="E153" i="24" s="1"/>
  <c r="F153" i="24" s="1"/>
  <c r="D152" i="24"/>
  <c r="E152" i="24" s="1"/>
  <c r="F152" i="24" s="1"/>
  <c r="D151" i="24"/>
  <c r="E151" i="24" s="1"/>
  <c r="F151" i="24" s="1"/>
  <c r="D150" i="24"/>
  <c r="E150" i="24" s="1"/>
  <c r="F150" i="24" s="1"/>
  <c r="D149" i="24"/>
  <c r="E149" i="24" s="1"/>
  <c r="F149" i="24" s="1"/>
  <c r="D148" i="24"/>
  <c r="E148" i="24" s="1"/>
  <c r="F148" i="24" s="1"/>
  <c r="D147" i="24"/>
  <c r="E147" i="24" s="1"/>
  <c r="F147" i="24" s="1"/>
  <c r="D146" i="24"/>
  <c r="E146" i="24" s="1"/>
  <c r="F146" i="24" s="1"/>
  <c r="D145" i="24"/>
  <c r="E145" i="24" s="1"/>
  <c r="F145" i="24" s="1"/>
  <c r="D144" i="24"/>
  <c r="E144" i="24" s="1"/>
  <c r="F144" i="24" s="1"/>
  <c r="D143" i="24"/>
  <c r="E143" i="24" s="1"/>
  <c r="F143" i="24" s="1"/>
  <c r="D142" i="24"/>
  <c r="E142" i="24" s="1"/>
  <c r="F142" i="24" s="1"/>
  <c r="D141" i="24"/>
  <c r="E141" i="24" s="1"/>
  <c r="F141" i="24" s="1"/>
  <c r="D140" i="24"/>
  <c r="E140" i="24" s="1"/>
  <c r="F140" i="24" s="1"/>
  <c r="D139" i="24"/>
  <c r="E139" i="24" s="1"/>
  <c r="F139" i="24" s="1"/>
  <c r="D138" i="24"/>
  <c r="E138" i="24" s="1"/>
  <c r="F138" i="24" s="1"/>
  <c r="D137" i="24"/>
  <c r="E137" i="24" s="1"/>
  <c r="F137" i="24" s="1"/>
  <c r="D136" i="24"/>
  <c r="E136" i="24" s="1"/>
  <c r="F136" i="24" s="1"/>
  <c r="D135" i="24"/>
  <c r="E135" i="24" s="1"/>
  <c r="F135" i="24" s="1"/>
  <c r="D134" i="24"/>
  <c r="E134" i="24" s="1"/>
  <c r="F134" i="24" s="1"/>
  <c r="D133" i="24"/>
  <c r="E133" i="24" s="1"/>
  <c r="F133" i="24" s="1"/>
  <c r="D132" i="24"/>
  <c r="E132" i="24" s="1"/>
  <c r="F132" i="24" s="1"/>
  <c r="D131" i="24"/>
  <c r="E131" i="24" s="1"/>
  <c r="F131" i="24" s="1"/>
  <c r="D130" i="24"/>
  <c r="E130" i="24" s="1"/>
  <c r="F130" i="24" s="1"/>
  <c r="D129" i="24"/>
  <c r="E129" i="24" s="1"/>
  <c r="F129" i="24" s="1"/>
  <c r="D128" i="24"/>
  <c r="E128" i="24" s="1"/>
  <c r="F128" i="24" s="1"/>
  <c r="D127" i="24"/>
  <c r="E127" i="24" s="1"/>
  <c r="F127" i="24" s="1"/>
  <c r="D126" i="24"/>
  <c r="E126" i="24" s="1"/>
  <c r="F126" i="24" s="1"/>
  <c r="D125" i="24"/>
  <c r="E125" i="24" s="1"/>
  <c r="F125" i="24" s="1"/>
  <c r="D124" i="24"/>
  <c r="E124" i="24" s="1"/>
  <c r="F124" i="24" s="1"/>
  <c r="D123" i="24"/>
  <c r="E123" i="24" s="1"/>
  <c r="F123" i="24" s="1"/>
  <c r="D122" i="24"/>
  <c r="E122" i="24" s="1"/>
  <c r="F122" i="24" s="1"/>
  <c r="D121" i="24"/>
  <c r="E121" i="24" s="1"/>
  <c r="F121" i="24" s="1"/>
  <c r="D120" i="24"/>
  <c r="E120" i="24" s="1"/>
  <c r="F120" i="24" s="1"/>
  <c r="D119" i="24"/>
  <c r="E119" i="24" s="1"/>
  <c r="F119" i="24" s="1"/>
  <c r="D118" i="24"/>
  <c r="E118" i="24" s="1"/>
  <c r="F118" i="24" s="1"/>
  <c r="D117" i="24"/>
  <c r="E117" i="24" s="1"/>
  <c r="F117" i="24" s="1"/>
  <c r="D116" i="24"/>
  <c r="E116" i="24" s="1"/>
  <c r="F116" i="24" s="1"/>
  <c r="D115" i="24"/>
  <c r="E115" i="24" s="1"/>
  <c r="F115" i="24" s="1"/>
  <c r="D114" i="24"/>
  <c r="E114" i="24" s="1"/>
  <c r="F114" i="24" s="1"/>
  <c r="D113" i="24"/>
  <c r="E113" i="24" s="1"/>
  <c r="F113" i="24" s="1"/>
  <c r="D112" i="24"/>
  <c r="E112" i="24" s="1"/>
  <c r="F112" i="24" s="1"/>
  <c r="D111" i="24"/>
  <c r="E111" i="24" s="1"/>
  <c r="F111" i="24" s="1"/>
  <c r="D110" i="24"/>
  <c r="E110" i="24" s="1"/>
  <c r="F110" i="24" s="1"/>
  <c r="D109" i="24"/>
  <c r="E109" i="24" s="1"/>
  <c r="F109" i="24" s="1"/>
  <c r="D108" i="24"/>
  <c r="E108" i="24" s="1"/>
  <c r="F108" i="24" s="1"/>
  <c r="D107" i="24"/>
  <c r="E107" i="24" s="1"/>
  <c r="F107" i="24" s="1"/>
  <c r="D106" i="24"/>
  <c r="E106" i="24" s="1"/>
  <c r="F106" i="24" s="1"/>
  <c r="D105" i="24"/>
  <c r="E105" i="24" s="1"/>
  <c r="F105" i="24" s="1"/>
  <c r="D104" i="24"/>
  <c r="E104" i="24" s="1"/>
  <c r="F104" i="24" s="1"/>
  <c r="D103" i="24"/>
  <c r="E103" i="24" s="1"/>
  <c r="F103" i="24" s="1"/>
  <c r="D102" i="24"/>
  <c r="E102" i="24" s="1"/>
  <c r="F102" i="24" s="1"/>
  <c r="D101" i="24"/>
  <c r="E101" i="24" s="1"/>
  <c r="F101" i="24" s="1"/>
  <c r="D100" i="24"/>
  <c r="E100" i="24" s="1"/>
  <c r="F100" i="24" s="1"/>
  <c r="D99" i="24"/>
  <c r="E99" i="24" s="1"/>
  <c r="F99" i="24" s="1"/>
  <c r="D98" i="24"/>
  <c r="E98" i="24" s="1"/>
  <c r="F98" i="24" s="1"/>
  <c r="D97" i="24"/>
  <c r="E97" i="24" s="1"/>
  <c r="F97" i="24" s="1"/>
  <c r="D96" i="24"/>
  <c r="E96" i="24" s="1"/>
  <c r="F96" i="24" s="1"/>
  <c r="D95" i="24"/>
  <c r="E95" i="24" s="1"/>
  <c r="F95" i="24" s="1"/>
  <c r="D94" i="24"/>
  <c r="E94" i="24" s="1"/>
  <c r="F94" i="24" s="1"/>
  <c r="D93" i="24"/>
  <c r="E93" i="24" s="1"/>
  <c r="F93" i="24" s="1"/>
  <c r="D92" i="24"/>
  <c r="E92" i="24" s="1"/>
  <c r="F92" i="24" s="1"/>
  <c r="D91" i="24"/>
  <c r="E91" i="24" s="1"/>
  <c r="F91" i="24" s="1"/>
  <c r="D90" i="24"/>
  <c r="E90" i="24" s="1"/>
  <c r="F90" i="24" s="1"/>
  <c r="D89" i="24"/>
  <c r="E89" i="24" s="1"/>
  <c r="F89" i="24" s="1"/>
  <c r="D88" i="24"/>
  <c r="E88" i="24" s="1"/>
  <c r="F88" i="24" s="1"/>
  <c r="D87" i="24"/>
  <c r="E87" i="24" s="1"/>
  <c r="F87" i="24" s="1"/>
  <c r="D86" i="24"/>
  <c r="E86" i="24" s="1"/>
  <c r="F86" i="24" s="1"/>
  <c r="D85" i="24"/>
  <c r="E85" i="24" s="1"/>
  <c r="F85" i="24" s="1"/>
  <c r="D84" i="24"/>
  <c r="E84" i="24" s="1"/>
  <c r="F84" i="24" s="1"/>
  <c r="D83" i="24"/>
  <c r="E83" i="24" s="1"/>
  <c r="F83" i="24" s="1"/>
  <c r="D82" i="24"/>
  <c r="E82" i="24" s="1"/>
  <c r="F82" i="24" s="1"/>
  <c r="D81" i="24"/>
  <c r="E81" i="24" s="1"/>
  <c r="F81" i="24" s="1"/>
  <c r="D80" i="24"/>
  <c r="E80" i="24" s="1"/>
  <c r="F80" i="24" s="1"/>
  <c r="D79" i="24"/>
  <c r="E79" i="24" s="1"/>
  <c r="F79" i="24" s="1"/>
  <c r="D78" i="24"/>
  <c r="E78" i="24" s="1"/>
  <c r="F78" i="24" s="1"/>
  <c r="D77" i="24"/>
  <c r="E77" i="24" s="1"/>
  <c r="F77" i="24" s="1"/>
  <c r="D76" i="24"/>
  <c r="E76" i="24" s="1"/>
  <c r="F76" i="24" s="1"/>
  <c r="D75" i="24"/>
  <c r="E75" i="24" s="1"/>
  <c r="F75" i="24" s="1"/>
  <c r="D74" i="24"/>
  <c r="E74" i="24" s="1"/>
  <c r="F74" i="24" s="1"/>
  <c r="D73" i="24"/>
  <c r="E73" i="24" s="1"/>
  <c r="F73" i="24" s="1"/>
  <c r="D72" i="24"/>
  <c r="E72" i="24" s="1"/>
  <c r="F72" i="24" s="1"/>
  <c r="D71" i="24"/>
  <c r="E71" i="24" s="1"/>
  <c r="F71" i="24" s="1"/>
  <c r="D70" i="24"/>
  <c r="E70" i="24" s="1"/>
  <c r="F70" i="24" s="1"/>
  <c r="D69" i="24"/>
  <c r="E69" i="24" s="1"/>
  <c r="F69" i="24" s="1"/>
  <c r="D68" i="24"/>
  <c r="E68" i="24" s="1"/>
  <c r="F68" i="24" s="1"/>
  <c r="D67" i="24"/>
  <c r="E67" i="24" s="1"/>
  <c r="F67" i="24" s="1"/>
  <c r="D66" i="24"/>
  <c r="E66" i="24" s="1"/>
  <c r="F66" i="24" s="1"/>
  <c r="D65" i="24"/>
  <c r="E65" i="24" s="1"/>
  <c r="F65" i="24" s="1"/>
  <c r="D64" i="24"/>
  <c r="E64" i="24" s="1"/>
  <c r="F64" i="24" s="1"/>
  <c r="D63" i="24"/>
  <c r="E63" i="24" s="1"/>
  <c r="F63" i="24" s="1"/>
  <c r="D62" i="24"/>
  <c r="E62" i="24" s="1"/>
  <c r="F62" i="24" s="1"/>
  <c r="D61" i="24"/>
  <c r="E61" i="24" s="1"/>
  <c r="F61" i="24" s="1"/>
  <c r="D60" i="24"/>
  <c r="E60" i="24" s="1"/>
  <c r="F60" i="24" s="1"/>
  <c r="D59" i="24"/>
  <c r="E59" i="24" s="1"/>
  <c r="F59" i="24" s="1"/>
  <c r="D58" i="24"/>
  <c r="E58" i="24" s="1"/>
  <c r="F58" i="24" s="1"/>
  <c r="D57" i="24"/>
  <c r="E57" i="24" s="1"/>
  <c r="F57" i="24" s="1"/>
  <c r="D56" i="24"/>
  <c r="E56" i="24" s="1"/>
  <c r="F56" i="24" s="1"/>
  <c r="D55" i="24"/>
  <c r="E55" i="24" s="1"/>
  <c r="F55" i="24" s="1"/>
  <c r="D54" i="24"/>
  <c r="E54" i="24" s="1"/>
  <c r="F54" i="24" s="1"/>
  <c r="D53" i="24"/>
  <c r="E53" i="24" s="1"/>
  <c r="F53" i="24" s="1"/>
  <c r="D52" i="24"/>
  <c r="E52" i="24" s="1"/>
  <c r="F52" i="24" s="1"/>
  <c r="D51" i="24"/>
  <c r="E51" i="24" s="1"/>
  <c r="F51" i="24" s="1"/>
  <c r="D50" i="24"/>
  <c r="E50" i="24" s="1"/>
  <c r="F50" i="24" s="1"/>
  <c r="D49" i="24"/>
  <c r="E49" i="24" s="1"/>
  <c r="F49" i="24" s="1"/>
  <c r="D48" i="24"/>
  <c r="E48" i="24" s="1"/>
  <c r="F48" i="24" s="1"/>
  <c r="D47" i="24"/>
  <c r="E47" i="24" s="1"/>
  <c r="F47" i="24" s="1"/>
  <c r="D46" i="24"/>
  <c r="E46" i="24" s="1"/>
  <c r="F46" i="24" s="1"/>
  <c r="D45" i="24"/>
  <c r="E45" i="24" s="1"/>
  <c r="F45" i="24" s="1"/>
  <c r="D44" i="24"/>
  <c r="E44" i="24" s="1"/>
  <c r="F44" i="24" s="1"/>
  <c r="D43" i="24"/>
  <c r="E43" i="24" s="1"/>
  <c r="F43" i="24" s="1"/>
  <c r="D42" i="24"/>
  <c r="E42" i="24" s="1"/>
  <c r="F42" i="24" s="1"/>
  <c r="D41" i="24"/>
  <c r="E41" i="24" s="1"/>
  <c r="F41" i="24" s="1"/>
  <c r="D40" i="24"/>
  <c r="E40" i="24" s="1"/>
  <c r="F40" i="24" s="1"/>
  <c r="D39" i="24"/>
  <c r="E39" i="24" s="1"/>
  <c r="F39" i="24" s="1"/>
  <c r="D38" i="24"/>
  <c r="E38" i="24" s="1"/>
  <c r="F38" i="24" s="1"/>
  <c r="D37" i="24"/>
  <c r="E37" i="24" s="1"/>
  <c r="F37" i="24" s="1"/>
  <c r="D36" i="24"/>
  <c r="E36" i="24" s="1"/>
  <c r="F36" i="24" s="1"/>
  <c r="D35" i="24"/>
  <c r="E35" i="24" s="1"/>
  <c r="F35" i="24" s="1"/>
  <c r="D34" i="24"/>
  <c r="E34" i="24" s="1"/>
  <c r="F34" i="24" s="1"/>
  <c r="D33" i="24"/>
  <c r="E33" i="24" s="1"/>
  <c r="F33" i="24" s="1"/>
  <c r="D32" i="24"/>
  <c r="E32" i="24" s="1"/>
  <c r="F32" i="24" s="1"/>
  <c r="D31" i="24"/>
  <c r="E31" i="24" s="1"/>
  <c r="F31" i="24" s="1"/>
  <c r="D30" i="24"/>
  <c r="E30" i="24" s="1"/>
  <c r="F30" i="24" s="1"/>
  <c r="D29" i="24"/>
  <c r="E29" i="24" s="1"/>
  <c r="F29" i="24" s="1"/>
  <c r="D28" i="24"/>
  <c r="E28" i="24" s="1"/>
  <c r="F28" i="24" s="1"/>
  <c r="D27" i="24"/>
  <c r="E27" i="24" s="1"/>
  <c r="F27" i="24" s="1"/>
  <c r="D26" i="24"/>
  <c r="E26" i="24" s="1"/>
  <c r="F26" i="24" s="1"/>
  <c r="D25" i="24"/>
  <c r="E25" i="24" s="1"/>
  <c r="F25" i="24" s="1"/>
  <c r="D24" i="24"/>
  <c r="E24" i="24" s="1"/>
  <c r="F24" i="24" s="1"/>
  <c r="D23" i="24"/>
  <c r="E23" i="24" s="1"/>
  <c r="F23" i="24" s="1"/>
  <c r="D22" i="24"/>
  <c r="E22" i="24" s="1"/>
  <c r="F22" i="24" s="1"/>
  <c r="D21" i="24"/>
  <c r="E21" i="24" s="1"/>
  <c r="F21" i="24" s="1"/>
  <c r="D20" i="24"/>
  <c r="E20" i="24" s="1"/>
  <c r="F20" i="24" s="1"/>
  <c r="D19" i="24"/>
  <c r="E19" i="24" s="1"/>
  <c r="F19" i="24" s="1"/>
  <c r="D18" i="24"/>
  <c r="E18" i="24" s="1"/>
  <c r="F18" i="24" s="1"/>
  <c r="D17" i="24"/>
  <c r="E17" i="24" s="1"/>
  <c r="F17" i="24" s="1"/>
  <c r="D16" i="24"/>
  <c r="E16" i="24" s="1"/>
  <c r="F16" i="24" s="1"/>
  <c r="D15" i="24"/>
  <c r="E15" i="24" s="1"/>
  <c r="F15" i="24" s="1"/>
  <c r="D14" i="24"/>
  <c r="E14" i="24" s="1"/>
  <c r="F14" i="24" s="1"/>
  <c r="D13" i="24"/>
  <c r="E13" i="24" s="1"/>
  <c r="F13" i="24" s="1"/>
  <c r="D12" i="24"/>
  <c r="E12" i="24" s="1"/>
  <c r="F12" i="24" s="1"/>
  <c r="D11" i="24"/>
  <c r="E11" i="24" s="1"/>
  <c r="F11" i="24" s="1"/>
  <c r="D10" i="24"/>
  <c r="E10" i="24" s="1"/>
  <c r="F10" i="24" s="1"/>
  <c r="D221" i="23"/>
  <c r="E221" i="23" s="1"/>
  <c r="D220" i="23"/>
  <c r="E220" i="23" s="1"/>
  <c r="D217" i="23"/>
  <c r="E217" i="23" s="1"/>
  <c r="D216" i="23"/>
  <c r="E216" i="23" s="1"/>
  <c r="D213" i="23"/>
  <c r="E213" i="23" s="1"/>
  <c r="D212" i="23"/>
  <c r="E212" i="23" s="1"/>
  <c r="D209" i="23"/>
  <c r="E209" i="23" s="1"/>
  <c r="D208" i="23"/>
  <c r="E208" i="23" s="1"/>
  <c r="D312" i="23"/>
  <c r="E312" i="23" s="1"/>
  <c r="D311" i="23"/>
  <c r="E311" i="23" s="1"/>
  <c r="D308" i="23"/>
  <c r="E308" i="23" s="1"/>
  <c r="D305" i="23"/>
  <c r="E305" i="23" s="1"/>
  <c r="D304" i="23"/>
  <c r="E304" i="23" s="1"/>
  <c r="D301" i="23"/>
  <c r="E301" i="23" s="1"/>
  <c r="D300" i="23"/>
  <c r="E300" i="23" s="1"/>
  <c r="D297" i="23"/>
  <c r="E297" i="23" s="1"/>
  <c r="D296" i="23"/>
  <c r="E296" i="23" s="1"/>
  <c r="D293" i="23"/>
  <c r="E293" i="23" s="1"/>
  <c r="D292" i="23"/>
  <c r="E292" i="23" s="1"/>
  <c r="D289" i="23"/>
  <c r="E289" i="23" s="1"/>
  <c r="D288" i="23"/>
  <c r="E288" i="23" s="1"/>
  <c r="D285" i="23"/>
  <c r="E285" i="23" s="1"/>
  <c r="D284" i="23"/>
  <c r="E284" i="23" s="1"/>
  <c r="D281" i="23"/>
  <c r="E281" i="23" s="1"/>
  <c r="D280" i="23"/>
  <c r="E280" i="23" s="1"/>
  <c r="D277" i="23"/>
  <c r="E277" i="23" s="1"/>
  <c r="D276" i="23"/>
  <c r="E276" i="23" s="1"/>
  <c r="D273" i="23"/>
  <c r="E273" i="23" s="1"/>
  <c r="D272" i="23"/>
  <c r="E272" i="23" s="1"/>
  <c r="D269" i="23"/>
  <c r="E269" i="23" s="1"/>
  <c r="D268" i="23"/>
  <c r="E268" i="23" s="1"/>
  <c r="D265" i="23"/>
  <c r="E265" i="23" s="1"/>
  <c r="D264" i="23"/>
  <c r="E264" i="23" s="1"/>
  <c r="D261" i="23"/>
  <c r="E261" i="23" s="1"/>
  <c r="D260" i="23"/>
  <c r="E260" i="23" s="1"/>
  <c r="D257" i="23"/>
  <c r="E257" i="23" s="1"/>
  <c r="D256" i="23"/>
  <c r="E256" i="23" s="1"/>
  <c r="D253" i="23"/>
  <c r="E253" i="23" s="1"/>
  <c r="D252" i="23"/>
  <c r="E252" i="23" s="1"/>
  <c r="D249" i="23"/>
  <c r="E249" i="23" s="1"/>
  <c r="D248" i="23"/>
  <c r="E248" i="23" s="1"/>
  <c r="D245" i="23"/>
  <c r="E245" i="23" s="1"/>
  <c r="D244" i="23"/>
  <c r="E244" i="23" s="1"/>
  <c r="D241" i="23"/>
  <c r="E241" i="23" s="1"/>
  <c r="D240" i="23"/>
  <c r="E240" i="23" s="1"/>
  <c r="D237" i="23"/>
  <c r="E237" i="23" s="1"/>
  <c r="D222" i="23"/>
  <c r="E222" i="23" s="1"/>
  <c r="D219" i="23"/>
  <c r="E219" i="23" s="1"/>
  <c r="D218" i="23"/>
  <c r="E218" i="23" s="1"/>
  <c r="D215" i="23"/>
  <c r="E215" i="23" s="1"/>
  <c r="D214" i="23"/>
  <c r="E214" i="23" s="1"/>
  <c r="D211" i="23"/>
  <c r="E211" i="23" s="1"/>
  <c r="D210" i="23"/>
  <c r="E210" i="23" s="1"/>
  <c r="D207" i="23"/>
  <c r="E207" i="23" s="1"/>
  <c r="D206" i="23"/>
  <c r="E206" i="23" s="1"/>
  <c r="D203" i="23"/>
  <c r="E203" i="23" s="1"/>
  <c r="D202" i="23"/>
  <c r="E202" i="23" s="1"/>
  <c r="D201" i="23"/>
  <c r="E201" i="23" s="1"/>
  <c r="D200" i="23"/>
  <c r="E200" i="23" s="1"/>
  <c r="D199" i="23"/>
  <c r="E199" i="23" s="1"/>
  <c r="D198" i="23"/>
  <c r="E198" i="23" s="1"/>
  <c r="D197" i="23"/>
  <c r="E197" i="23" s="1"/>
  <c r="D196" i="23"/>
  <c r="E196" i="23" s="1"/>
  <c r="D195" i="23"/>
  <c r="E195" i="23" s="1"/>
  <c r="D194" i="23"/>
  <c r="E194" i="23" s="1"/>
  <c r="D193" i="23"/>
  <c r="E193" i="23" s="1"/>
  <c r="D192" i="23"/>
  <c r="E192" i="23" s="1"/>
  <c r="D191" i="23"/>
  <c r="E191" i="23" s="1"/>
  <c r="D190" i="23"/>
  <c r="E190" i="23" s="1"/>
  <c r="D189" i="23"/>
  <c r="E189" i="23" s="1"/>
  <c r="D188" i="23"/>
  <c r="E188" i="23" s="1"/>
  <c r="D187" i="23"/>
  <c r="E187" i="23" s="1"/>
  <c r="D186" i="23"/>
  <c r="E186" i="23" s="1"/>
  <c r="D185" i="23"/>
  <c r="E185" i="23" s="1"/>
  <c r="D184" i="23"/>
  <c r="E184" i="23" s="1"/>
  <c r="D183" i="23"/>
  <c r="E183" i="23" s="1"/>
  <c r="D182" i="23"/>
  <c r="E182" i="23" s="1"/>
  <c r="D181" i="23"/>
  <c r="E181" i="23" s="1"/>
  <c r="D180" i="23"/>
  <c r="E180" i="23" s="1"/>
  <c r="D179" i="23"/>
  <c r="E179" i="23" s="1"/>
  <c r="D178" i="23"/>
  <c r="E178" i="23" s="1"/>
  <c r="D177" i="23"/>
  <c r="E177" i="23" s="1"/>
  <c r="D176" i="23"/>
  <c r="E176" i="23" s="1"/>
  <c r="D175" i="23"/>
  <c r="E175" i="23" s="1"/>
  <c r="D174" i="23"/>
  <c r="E174" i="23" s="1"/>
  <c r="D173" i="23"/>
  <c r="E173" i="23" s="1"/>
  <c r="D172" i="23"/>
  <c r="E172" i="23" s="1"/>
  <c r="D171" i="23"/>
  <c r="E171" i="23" s="1"/>
  <c r="D170" i="23"/>
  <c r="E170" i="23" s="1"/>
  <c r="D169" i="23"/>
  <c r="E169" i="23" s="1"/>
  <c r="D168" i="23"/>
  <c r="E168" i="23" s="1"/>
  <c r="D167" i="23"/>
  <c r="E167" i="23" s="1"/>
  <c r="D166" i="23"/>
  <c r="E166" i="23" s="1"/>
  <c r="D165" i="23"/>
  <c r="E165" i="23" s="1"/>
  <c r="D164" i="23"/>
  <c r="E164" i="23" s="1"/>
  <c r="D163" i="23"/>
  <c r="E163" i="23" s="1"/>
  <c r="D162" i="23"/>
  <c r="E162" i="23" s="1"/>
  <c r="D161" i="23"/>
  <c r="E161" i="23" s="1"/>
  <c r="D160" i="23"/>
  <c r="E160" i="23" s="1"/>
  <c r="D159" i="23"/>
  <c r="E159" i="23" s="1"/>
  <c r="D158" i="23"/>
  <c r="E158" i="23" s="1"/>
  <c r="D157" i="23"/>
  <c r="E157" i="23" s="1"/>
  <c r="D156" i="23"/>
  <c r="E156" i="23" s="1"/>
  <c r="D155" i="23"/>
  <c r="E155" i="23" s="1"/>
  <c r="D154" i="23"/>
  <c r="E154" i="23" s="1"/>
  <c r="D153" i="23"/>
  <c r="E153" i="23" s="1"/>
  <c r="D152" i="23"/>
  <c r="E152" i="23" s="1"/>
  <c r="D151" i="23"/>
  <c r="E151" i="23" s="1"/>
  <c r="D150" i="23"/>
  <c r="E150" i="23" s="1"/>
  <c r="D149" i="23"/>
  <c r="E149" i="23" s="1"/>
  <c r="D148" i="23"/>
  <c r="E148" i="23" s="1"/>
  <c r="D147" i="23"/>
  <c r="E147" i="23" s="1"/>
  <c r="D146" i="23"/>
  <c r="E146" i="23" s="1"/>
  <c r="D145" i="23"/>
  <c r="E145" i="23" s="1"/>
  <c r="D144" i="23"/>
  <c r="E144" i="23" s="1"/>
  <c r="D143" i="23"/>
  <c r="E143" i="23" s="1"/>
  <c r="D142" i="23"/>
  <c r="E142" i="23" s="1"/>
  <c r="D141" i="23"/>
  <c r="E141" i="23" s="1"/>
  <c r="D140" i="23"/>
  <c r="E140" i="23" s="1"/>
  <c r="D139" i="23"/>
  <c r="E139" i="23" s="1"/>
  <c r="D138" i="23"/>
  <c r="E138" i="23" s="1"/>
  <c r="D135" i="23"/>
  <c r="E135" i="23" s="1"/>
  <c r="D134" i="23"/>
  <c r="E134" i="23" s="1"/>
  <c r="D131" i="23"/>
  <c r="E131" i="23" s="1"/>
  <c r="D130" i="23"/>
  <c r="E130" i="23" s="1"/>
  <c r="D127" i="23"/>
  <c r="E127" i="23" s="1"/>
  <c r="D126" i="23"/>
  <c r="E126" i="23" s="1"/>
  <c r="D123" i="23"/>
  <c r="E123" i="23" s="1"/>
  <c r="D122" i="23"/>
  <c r="E122" i="23" s="1"/>
  <c r="D119" i="23"/>
  <c r="E119" i="23" s="1"/>
  <c r="D118" i="23"/>
  <c r="E118" i="23" s="1"/>
  <c r="D115" i="23"/>
  <c r="E115" i="23" s="1"/>
  <c r="D114" i="23"/>
  <c r="E114" i="23" s="1"/>
  <c r="D111" i="23"/>
  <c r="E111" i="23" s="1"/>
  <c r="D110" i="23"/>
  <c r="E110" i="23" s="1"/>
  <c r="D107" i="23"/>
  <c r="E107" i="23" s="1"/>
  <c r="D106" i="23"/>
  <c r="E106" i="23" s="1"/>
  <c r="D103" i="23"/>
  <c r="E103" i="23" s="1"/>
  <c r="D102" i="23"/>
  <c r="E102" i="23" s="1"/>
  <c r="D99" i="23"/>
  <c r="E99" i="23" s="1"/>
  <c r="D98" i="23"/>
  <c r="E98" i="23" s="1"/>
  <c r="D95" i="23"/>
  <c r="E95" i="23" s="1"/>
  <c r="D92" i="23"/>
  <c r="E92" i="23" s="1"/>
  <c r="D91" i="23"/>
  <c r="E91" i="23" s="1"/>
  <c r="D88" i="23"/>
  <c r="E88" i="23" s="1"/>
  <c r="D87" i="23"/>
  <c r="E87" i="23" s="1"/>
  <c r="D84" i="23"/>
  <c r="E84" i="23" s="1"/>
  <c r="D83" i="23"/>
  <c r="E83" i="23" s="1"/>
  <c r="D80" i="23"/>
  <c r="E80" i="23" s="1"/>
  <c r="D79" i="23"/>
  <c r="E79" i="23" s="1"/>
  <c r="D76" i="23"/>
  <c r="E76" i="23" s="1"/>
  <c r="D75" i="23"/>
  <c r="E75" i="23" s="1"/>
  <c r="D72" i="23"/>
  <c r="E72" i="23" s="1"/>
  <c r="D71" i="23"/>
  <c r="E71" i="23" s="1"/>
  <c r="D68" i="23"/>
  <c r="E68" i="23" s="1"/>
  <c r="D67" i="23"/>
  <c r="E67" i="23" s="1"/>
  <c r="D64" i="23"/>
  <c r="E64" i="23" s="1"/>
  <c r="D63" i="23"/>
  <c r="E63" i="23" s="1"/>
  <c r="D60" i="23"/>
  <c r="E60" i="23" s="1"/>
  <c r="D59" i="23"/>
  <c r="E59" i="23" s="1"/>
  <c r="D56" i="23"/>
  <c r="E56" i="23" s="1"/>
  <c r="D55" i="23"/>
  <c r="E55" i="23" s="1"/>
  <c r="D53" i="23"/>
  <c r="E53" i="23" s="1"/>
  <c r="D50" i="23"/>
  <c r="E50" i="23" s="1"/>
  <c r="D49" i="23"/>
  <c r="E49" i="23" s="1"/>
  <c r="D46" i="23"/>
  <c r="E46" i="23" s="1"/>
  <c r="D45" i="23"/>
  <c r="E45" i="23" s="1"/>
  <c r="D42" i="23"/>
  <c r="E42" i="23" s="1"/>
  <c r="D41" i="23"/>
  <c r="E41" i="23" s="1"/>
  <c r="D38" i="23"/>
  <c r="E38" i="23" s="1"/>
  <c r="D37" i="23"/>
  <c r="E37" i="23" s="1"/>
  <c r="D34" i="23"/>
  <c r="E34" i="23" s="1"/>
  <c r="D33" i="23"/>
  <c r="E33" i="23" s="1"/>
  <c r="D30" i="23"/>
  <c r="E30" i="23" s="1"/>
  <c r="D29" i="23"/>
  <c r="E29" i="23" s="1"/>
  <c r="D26" i="23"/>
  <c r="E26" i="23" s="1"/>
  <c r="D25" i="23"/>
  <c r="E25" i="23" s="1"/>
  <c r="D22" i="23"/>
  <c r="E22" i="23" s="1"/>
  <c r="D21" i="23"/>
  <c r="E21" i="23" s="1"/>
  <c r="D18" i="23"/>
  <c r="E18" i="23" s="1"/>
  <c r="D17" i="23"/>
  <c r="E17" i="23" s="1"/>
  <c r="D14" i="23"/>
  <c r="E14" i="23" s="1"/>
  <c r="D13" i="23"/>
  <c r="E13" i="23" s="1"/>
  <c r="D10" i="23"/>
  <c r="E10" i="23" s="1"/>
  <c r="D374" i="23"/>
  <c r="E374" i="23" s="1"/>
  <c r="D373" i="23"/>
  <c r="E373" i="23" s="1"/>
  <c r="D372" i="23"/>
  <c r="E372" i="23" s="1"/>
  <c r="D371" i="23"/>
  <c r="E371" i="23" s="1"/>
  <c r="D370" i="23"/>
  <c r="E370" i="23" s="1"/>
  <c r="D369" i="23"/>
  <c r="E369" i="23" s="1"/>
  <c r="D368" i="23"/>
  <c r="E368" i="23" s="1"/>
  <c r="D367" i="23"/>
  <c r="E367" i="23" s="1"/>
  <c r="D366" i="23"/>
  <c r="E366" i="23" s="1"/>
  <c r="D365" i="23"/>
  <c r="E365" i="23" s="1"/>
  <c r="D364" i="23"/>
  <c r="E364" i="23" s="1"/>
  <c r="D363" i="23"/>
  <c r="E363" i="23" s="1"/>
  <c r="D362" i="23"/>
  <c r="E362" i="23" s="1"/>
  <c r="D361" i="23"/>
  <c r="E361" i="23" s="1"/>
  <c r="D360" i="23"/>
  <c r="E360" i="23" s="1"/>
  <c r="D359" i="23"/>
  <c r="E359" i="23" s="1"/>
  <c r="D358" i="23"/>
  <c r="E358" i="23" s="1"/>
  <c r="D357" i="23"/>
  <c r="E357" i="23" s="1"/>
  <c r="D356" i="23"/>
  <c r="E356" i="23" s="1"/>
  <c r="D355" i="23"/>
  <c r="E355" i="23" s="1"/>
  <c r="D354" i="23"/>
  <c r="E354" i="23" s="1"/>
  <c r="D353" i="23"/>
  <c r="E353" i="23" s="1"/>
  <c r="D352" i="23"/>
  <c r="E352" i="23" s="1"/>
  <c r="D351" i="23"/>
  <c r="E351" i="23" s="1"/>
  <c r="D348" i="23"/>
  <c r="E348" i="23" s="1"/>
  <c r="D347" i="23"/>
  <c r="E347" i="23" s="1"/>
  <c r="D344" i="23"/>
  <c r="E344" i="23" s="1"/>
  <c r="D343" i="23"/>
  <c r="E343" i="23" s="1"/>
  <c r="D340" i="23"/>
  <c r="E340" i="23" s="1"/>
  <c r="D339" i="23"/>
  <c r="E339" i="23" s="1"/>
  <c r="D336" i="23"/>
  <c r="E336" i="23" s="1"/>
  <c r="D335" i="23"/>
  <c r="E335" i="23" s="1"/>
  <c r="D334" i="23"/>
  <c r="E334" i="23" s="1"/>
  <c r="D333" i="23"/>
  <c r="E333" i="23" s="1"/>
  <c r="D330" i="23"/>
  <c r="E330" i="23" s="1"/>
  <c r="D329" i="23"/>
  <c r="E329" i="23" s="1"/>
  <c r="D326" i="23"/>
  <c r="E326" i="23" s="1"/>
  <c r="D325" i="23"/>
  <c r="E325" i="23" s="1"/>
  <c r="D322" i="23"/>
  <c r="E322" i="23" s="1"/>
  <c r="D321" i="23"/>
  <c r="E321" i="23" s="1"/>
  <c r="D318" i="23"/>
  <c r="E318" i="23" s="1"/>
  <c r="D317" i="23"/>
  <c r="E317" i="23" s="1"/>
  <c r="D314" i="23"/>
  <c r="E314" i="23" s="1"/>
  <c r="D313" i="23"/>
  <c r="E313" i="23" s="1"/>
  <c r="D310" i="23"/>
  <c r="E310" i="23" s="1"/>
  <c r="D309" i="23"/>
  <c r="E309" i="23" s="1"/>
  <c r="D307" i="23"/>
  <c r="E307" i="23" s="1"/>
  <c r="D306" i="23"/>
  <c r="E306" i="23" s="1"/>
  <c r="D303" i="23"/>
  <c r="E303" i="23" s="1"/>
  <c r="D302" i="23"/>
  <c r="E302" i="23" s="1"/>
  <c r="D299" i="23"/>
  <c r="E299" i="23" s="1"/>
  <c r="D298" i="23"/>
  <c r="E298" i="23" s="1"/>
  <c r="D295" i="23"/>
  <c r="E295" i="23" s="1"/>
  <c r="D294" i="23"/>
  <c r="E294" i="23" s="1"/>
  <c r="D291" i="23"/>
  <c r="E291" i="23" s="1"/>
  <c r="D290" i="23"/>
  <c r="E290" i="23" s="1"/>
  <c r="D287" i="23"/>
  <c r="E287" i="23" s="1"/>
  <c r="D286" i="23"/>
  <c r="E286" i="23" s="1"/>
  <c r="D283" i="23"/>
  <c r="E283" i="23" s="1"/>
  <c r="D282" i="23"/>
  <c r="E282" i="23" s="1"/>
  <c r="D279" i="23"/>
  <c r="E279" i="23" s="1"/>
  <c r="D278" i="23"/>
  <c r="E278" i="23" s="1"/>
  <c r="D275" i="23"/>
  <c r="E275" i="23" s="1"/>
  <c r="D274" i="23"/>
  <c r="E274" i="23" s="1"/>
  <c r="D271" i="23"/>
  <c r="E271" i="23" s="1"/>
  <c r="D270" i="23"/>
  <c r="E270" i="23" s="1"/>
  <c r="D267" i="23"/>
  <c r="E267" i="23" s="1"/>
  <c r="D266" i="23"/>
  <c r="E266" i="23" s="1"/>
  <c r="D263" i="23"/>
  <c r="E263" i="23" s="1"/>
  <c r="D262" i="23"/>
  <c r="E262" i="23" s="1"/>
  <c r="D259" i="23"/>
  <c r="E259" i="23" s="1"/>
  <c r="D258" i="23"/>
  <c r="E258" i="23" s="1"/>
  <c r="D255" i="23"/>
  <c r="E255" i="23" s="1"/>
  <c r="D254" i="23"/>
  <c r="E254" i="23" s="1"/>
  <c r="D251" i="23"/>
  <c r="E251" i="23" s="1"/>
  <c r="D250" i="23"/>
  <c r="E250" i="23" s="1"/>
  <c r="D247" i="23"/>
  <c r="E247" i="23" s="1"/>
  <c r="D246" i="23"/>
  <c r="E246" i="23" s="1"/>
  <c r="D243" i="23"/>
  <c r="E243" i="23" s="1"/>
  <c r="D242" i="23"/>
  <c r="E242" i="23" s="1"/>
  <c r="D239" i="23"/>
  <c r="E239" i="23" s="1"/>
  <c r="D238" i="23"/>
  <c r="E238" i="23" s="1"/>
  <c r="D235" i="23"/>
  <c r="E235" i="23" s="1"/>
  <c r="D234" i="23"/>
  <c r="E234" i="23" s="1"/>
  <c r="D231" i="23"/>
  <c r="E231" i="23" s="1"/>
  <c r="D230" i="23"/>
  <c r="E230" i="23" s="1"/>
  <c r="D227" i="23"/>
  <c r="E227" i="23" s="1"/>
  <c r="D226" i="23"/>
  <c r="E226" i="23" s="1"/>
  <c r="D223" i="23"/>
  <c r="E223" i="23" s="1"/>
  <c r="E8" i="70"/>
  <c r="J137" i="26" l="1"/>
  <c r="H137" i="26"/>
  <c r="F137" i="26"/>
  <c r="D137" i="26"/>
  <c r="C137" i="26"/>
  <c r="I137" i="26"/>
  <c r="E137" i="26"/>
  <c r="G137" i="26" l="1"/>
  <c r="O105" i="62" l="1"/>
  <c r="N105" i="62"/>
  <c r="M105" i="62"/>
  <c r="O93" i="62"/>
  <c r="N93" i="62"/>
  <c r="M93" i="62"/>
  <c r="O80" i="62"/>
  <c r="N80" i="62"/>
  <c r="M80" i="62"/>
  <c r="O69" i="62"/>
  <c r="N69" i="62"/>
  <c r="M69" i="62"/>
  <c r="O55" i="62"/>
  <c r="N55" i="62"/>
  <c r="M55" i="62"/>
  <c r="O44" i="62"/>
  <c r="N44" i="62"/>
  <c r="M44" i="62"/>
  <c r="O32" i="62"/>
  <c r="N32" i="62"/>
  <c r="M32" i="62"/>
  <c r="O21" i="62"/>
  <c r="N21" i="62"/>
  <c r="M21" i="62"/>
  <c r="L91" i="62"/>
  <c r="F91" i="62"/>
  <c r="K68" i="62"/>
  <c r="K54" i="62"/>
  <c r="K79" i="62"/>
  <c r="K20" i="62"/>
  <c r="D91" i="62" l="1"/>
  <c r="D103" i="62" s="1"/>
  <c r="J91" i="62"/>
  <c r="J103" i="62" s="1"/>
  <c r="E68" i="62"/>
  <c r="E69" i="62" s="1"/>
  <c r="H91" i="62"/>
  <c r="H103" i="62" s="1"/>
  <c r="I68" i="62"/>
  <c r="I69" i="62" s="1"/>
  <c r="F20" i="62"/>
  <c r="F21" i="62" s="1"/>
  <c r="J20" i="62"/>
  <c r="J21" i="62" s="1"/>
  <c r="F79" i="62"/>
  <c r="F80" i="62" s="1"/>
  <c r="J79" i="62"/>
  <c r="J80" i="62" s="1"/>
  <c r="D54" i="62"/>
  <c r="D55" i="62" s="1"/>
  <c r="H54" i="62"/>
  <c r="H55" i="62" s="1"/>
  <c r="L54" i="62"/>
  <c r="D20" i="62"/>
  <c r="D21" i="62" s="1"/>
  <c r="H20" i="62"/>
  <c r="H21" i="62" s="1"/>
  <c r="L20" i="62"/>
  <c r="L21" i="62" s="1"/>
  <c r="G68" i="62"/>
  <c r="G69" i="62" s="1"/>
  <c r="D79" i="62"/>
  <c r="D80" i="62" s="1"/>
  <c r="H79" i="62"/>
  <c r="H80" i="62" s="1"/>
  <c r="L79" i="62"/>
  <c r="L80" i="62" s="1"/>
  <c r="F54" i="62"/>
  <c r="F55" i="62" s="1"/>
  <c r="J54" i="62"/>
  <c r="J55" i="62" s="1"/>
  <c r="F103" i="62"/>
  <c r="L103" i="62"/>
  <c r="L31" i="62"/>
  <c r="L32" i="62" s="1"/>
  <c r="J31" i="62"/>
  <c r="H31" i="62"/>
  <c r="H32" i="62" s="1"/>
  <c r="F31" i="62"/>
  <c r="D31" i="62"/>
  <c r="D32" i="62" s="1"/>
  <c r="K31" i="62"/>
  <c r="K92" i="62" s="1"/>
  <c r="G31" i="62"/>
  <c r="G32" i="62" s="1"/>
  <c r="I31" i="62"/>
  <c r="I32" i="62" s="1"/>
  <c r="E31" i="62"/>
  <c r="E32" i="62" s="1"/>
  <c r="L68" i="62"/>
  <c r="L69" i="62" s="1"/>
  <c r="J68" i="62"/>
  <c r="J69" i="62" s="1"/>
  <c r="H68" i="62"/>
  <c r="H69" i="62" s="1"/>
  <c r="F68" i="62"/>
  <c r="F69" i="62" s="1"/>
  <c r="D68" i="62"/>
  <c r="D69" i="62" s="1"/>
  <c r="K80" i="62"/>
  <c r="G20" i="62"/>
  <c r="G21" i="62" s="1"/>
  <c r="E79" i="62"/>
  <c r="E80" i="62" s="1"/>
  <c r="G79" i="62"/>
  <c r="G80" i="62" s="1"/>
  <c r="I79" i="62"/>
  <c r="I80" i="62" s="1"/>
  <c r="E54" i="62"/>
  <c r="E55" i="62" s="1"/>
  <c r="G54" i="62"/>
  <c r="G55" i="62" s="1"/>
  <c r="I54" i="62"/>
  <c r="I55" i="62" s="1"/>
  <c r="E91" i="62"/>
  <c r="G91" i="62"/>
  <c r="G103" i="62" s="1"/>
  <c r="I91" i="62"/>
  <c r="K91" i="62"/>
  <c r="K103" i="62" s="1"/>
  <c r="K69" i="62"/>
  <c r="P78" i="62"/>
  <c r="K55" i="62"/>
  <c r="P67" i="62"/>
  <c r="E44" i="62"/>
  <c r="G44" i="62"/>
  <c r="I44" i="62"/>
  <c r="K44" i="62"/>
  <c r="P53" i="62"/>
  <c r="D44" i="62"/>
  <c r="F44" i="62"/>
  <c r="H44" i="62"/>
  <c r="J44" i="62"/>
  <c r="L44" i="62"/>
  <c r="P43" i="62"/>
  <c r="P42" i="62"/>
  <c r="K21" i="62"/>
  <c r="P30" i="62"/>
  <c r="P19" i="62"/>
  <c r="H92" i="62" l="1"/>
  <c r="H104" i="62" s="1"/>
  <c r="H105" i="62" s="1"/>
  <c r="D92" i="62"/>
  <c r="D104" i="62" s="1"/>
  <c r="D105" i="62" s="1"/>
  <c r="P54" i="62"/>
  <c r="F92" i="62"/>
  <c r="F93" i="62" s="1"/>
  <c r="J92" i="62"/>
  <c r="J93" i="62" s="1"/>
  <c r="L92" i="62"/>
  <c r="L104" i="62" s="1"/>
  <c r="L105" i="62" s="1"/>
  <c r="I20" i="62"/>
  <c r="I21" i="62" s="1"/>
  <c r="E20" i="62"/>
  <c r="E92" i="62" s="1"/>
  <c r="E104" i="62" s="1"/>
  <c r="K32" i="62"/>
  <c r="L55" i="62"/>
  <c r="P55" i="62" s="1"/>
  <c r="P68" i="62"/>
  <c r="K104" i="62"/>
  <c r="K105" i="62" s="1"/>
  <c r="P91" i="62"/>
  <c r="P69" i="62"/>
  <c r="P31" i="62"/>
  <c r="J32" i="62"/>
  <c r="F32" i="62"/>
  <c r="P79" i="62"/>
  <c r="K93" i="62"/>
  <c r="G92" i="62"/>
  <c r="G104" i="62" s="1"/>
  <c r="G105" i="62" s="1"/>
  <c r="H93" i="62"/>
  <c r="I103" i="62"/>
  <c r="E103" i="62"/>
  <c r="P80" i="62"/>
  <c r="P44" i="62"/>
  <c r="D93" i="62" l="1"/>
  <c r="L93" i="62"/>
  <c r="F104" i="62"/>
  <c r="F105" i="62" s="1"/>
  <c r="J104" i="62"/>
  <c r="J105" i="62" s="1"/>
  <c r="I92" i="62"/>
  <c r="I104" i="62" s="1"/>
  <c r="I105" i="62" s="1"/>
  <c r="E21" i="62"/>
  <c r="P21" i="62" s="1"/>
  <c r="P20" i="62"/>
  <c r="E93" i="62"/>
  <c r="P32" i="62"/>
  <c r="G93" i="62"/>
  <c r="P92" i="62"/>
  <c r="E105" i="62"/>
  <c r="P103" i="62"/>
  <c r="P104" i="62" l="1"/>
  <c r="I93" i="62"/>
  <c r="P93" i="62" s="1"/>
  <c r="P105" i="62"/>
  <c r="C27" i="4" l="1"/>
  <c r="C26" i="4"/>
  <c r="A6" i="70"/>
  <c r="A7" i="70" s="1"/>
  <c r="A8" i="70" s="1"/>
  <c r="A9" i="70" s="1"/>
  <c r="A10" i="70" s="1"/>
  <c r="A11" i="70" s="1"/>
  <c r="A12" i="70" s="1"/>
  <c r="A13" i="70" s="1"/>
  <c r="A14" i="70" s="1"/>
  <c r="A15" i="70" s="1"/>
  <c r="A16" i="70" s="1"/>
  <c r="A17" i="70" s="1"/>
  <c r="A18" i="70" s="1"/>
  <c r="A19" i="70" s="1"/>
  <c r="A20" i="70" s="1"/>
  <c r="A21" i="70" s="1"/>
  <c r="A22" i="70" s="1"/>
  <c r="A23" i="70" s="1"/>
  <c r="A24" i="70" s="1"/>
  <c r="A25" i="70" s="1"/>
  <c r="A26" i="70" s="1"/>
  <c r="A27" i="70" s="1"/>
  <c r="A28" i="70" s="1"/>
  <c r="A29" i="70" s="1"/>
  <c r="A30" i="70" s="1"/>
  <c r="A31" i="70" s="1"/>
  <c r="A32" i="70" s="1"/>
  <c r="A33" i="70" s="1"/>
  <c r="A34" i="70" s="1"/>
  <c r="A35" i="70" s="1"/>
  <c r="A36" i="70" s="1"/>
  <c r="A37" i="70" s="1"/>
  <c r="A38" i="70" s="1"/>
  <c r="A39" i="70" s="1"/>
  <c r="A40" i="70" s="1"/>
  <c r="A41" i="70" s="1"/>
  <c r="A42" i="70" s="1"/>
  <c r="A43" i="70" s="1"/>
  <c r="A44" i="70" s="1"/>
  <c r="A45" i="70" s="1"/>
  <c r="A46" i="70" s="1"/>
  <c r="A47" i="70" s="1"/>
  <c r="A48" i="70" s="1"/>
  <c r="A49" i="70" s="1"/>
  <c r="A50" i="70" s="1"/>
  <c r="A51" i="70" s="1"/>
  <c r="A52" i="70" s="1"/>
  <c r="A53" i="70" s="1"/>
  <c r="A54" i="70" s="1"/>
  <c r="A55" i="70" s="1"/>
  <c r="A56" i="70" s="1"/>
  <c r="A57" i="70" s="1"/>
  <c r="A58" i="70" s="1"/>
  <c r="A59" i="70" s="1"/>
  <c r="E59" i="70" l="1"/>
  <c r="F3" i="70"/>
  <c r="F59" i="70" l="1"/>
  <c r="E53" i="70"/>
  <c r="E40" i="70"/>
  <c r="E27" i="70"/>
  <c r="E14" i="70"/>
  <c r="G3" i="70"/>
  <c r="G59" i="70" l="1"/>
  <c r="F53" i="70"/>
  <c r="F40" i="70"/>
  <c r="F27" i="70"/>
  <c r="F14" i="70"/>
  <c r="H3" i="70"/>
  <c r="H59" i="70" l="1"/>
  <c r="G53" i="70"/>
  <c r="G40" i="70"/>
  <c r="G27" i="70"/>
  <c r="G14" i="70"/>
  <c r="I3" i="70"/>
  <c r="I59" i="70" l="1"/>
  <c r="H53" i="70"/>
  <c r="H40" i="70"/>
  <c r="H27" i="70"/>
  <c r="H14" i="70"/>
  <c r="J3" i="70"/>
  <c r="J59" i="70" l="1"/>
  <c r="I53" i="70"/>
  <c r="I40" i="70"/>
  <c r="I27" i="70"/>
  <c r="I14" i="70"/>
  <c r="J53" i="70" l="1"/>
  <c r="J40" i="70"/>
  <c r="J27" i="70"/>
  <c r="J14" i="70"/>
  <c r="N15" i="52" l="1"/>
  <c r="O15" i="52" s="1"/>
  <c r="E375" i="24" l="1"/>
  <c r="E4" i="21" l="1"/>
  <c r="F375" i="24"/>
  <c r="E6" i="12" l="1"/>
  <c r="D6" i="12"/>
  <c r="M53" i="58" l="1"/>
  <c r="K53" i="58"/>
  <c r="H53" i="58"/>
  <c r="G53" i="58"/>
  <c r="C53" i="58" l="1"/>
  <c r="C55" i="58" s="1"/>
  <c r="D53" i="58"/>
  <c r="D55" i="58" s="1"/>
  <c r="E49" i="58"/>
  <c r="I49" i="58"/>
  <c r="H55" i="58"/>
  <c r="G55" i="58"/>
  <c r="K55" i="58"/>
  <c r="M55" i="58"/>
  <c r="E55" i="58" l="1"/>
  <c r="I55" i="58"/>
  <c r="K49" i="62" l="1"/>
  <c r="I49" i="62"/>
  <c r="H49" i="62"/>
  <c r="G49" i="62"/>
  <c r="F49" i="62"/>
  <c r="E49" i="62"/>
  <c r="L49" i="62"/>
  <c r="J49" i="62"/>
  <c r="D49" i="62"/>
  <c r="K38" i="62"/>
  <c r="I38" i="62"/>
  <c r="H38" i="62"/>
  <c r="G38" i="62"/>
  <c r="F38" i="62"/>
  <c r="E38" i="62"/>
  <c r="L38" i="62"/>
  <c r="J38" i="62"/>
  <c r="D38" i="62"/>
  <c r="K74" i="62"/>
  <c r="I74" i="62"/>
  <c r="H74" i="62"/>
  <c r="G74" i="62"/>
  <c r="F74" i="62"/>
  <c r="E74" i="62"/>
  <c r="L74" i="62"/>
  <c r="J74" i="62"/>
  <c r="D74" i="62"/>
  <c r="L26" i="62"/>
  <c r="K26" i="62"/>
  <c r="J26" i="62"/>
  <c r="I26" i="62"/>
  <c r="H26" i="62"/>
  <c r="G26" i="62"/>
  <c r="F26" i="62"/>
  <c r="E26" i="62"/>
  <c r="D26" i="62"/>
  <c r="J63" i="62"/>
  <c r="D63" i="62"/>
  <c r="L63" i="62"/>
  <c r="K63" i="62"/>
  <c r="I63" i="62"/>
  <c r="H63" i="62"/>
  <c r="G63" i="62"/>
  <c r="F63" i="62"/>
  <c r="E63" i="62"/>
  <c r="J15" i="62" l="1"/>
  <c r="L15" i="62" l="1"/>
  <c r="D15" i="62" l="1"/>
  <c r="K15" i="62"/>
  <c r="I15" i="62"/>
  <c r="H15" i="62"/>
  <c r="G15" i="62"/>
  <c r="F15" i="62"/>
  <c r="E15" i="62"/>
  <c r="L86" i="62" l="1"/>
  <c r="L98" i="62" l="1"/>
  <c r="P14" i="62"/>
  <c r="P25" i="62"/>
  <c r="P37" i="62"/>
  <c r="P48" i="62"/>
  <c r="P62" i="62"/>
  <c r="P73" i="62"/>
  <c r="D86" i="62"/>
  <c r="K86" i="62"/>
  <c r="I86" i="62"/>
  <c r="E86" i="62"/>
  <c r="H86" i="62"/>
  <c r="G86" i="62"/>
  <c r="J86" i="62"/>
  <c r="F86" i="62"/>
  <c r="G98" i="62" l="1"/>
  <c r="K98" i="62"/>
  <c r="I98" i="62"/>
  <c r="D98" i="62"/>
  <c r="H98" i="62"/>
  <c r="E98" i="62"/>
  <c r="F98" i="62"/>
  <c r="J98" i="62"/>
  <c r="O100" i="62" l="1"/>
  <c r="N100" i="62"/>
  <c r="M100" i="62"/>
  <c r="P98" i="62"/>
  <c r="O88" i="62"/>
  <c r="N88" i="62"/>
  <c r="M88" i="62"/>
  <c r="P86" i="62"/>
  <c r="O75" i="62"/>
  <c r="N75" i="62"/>
  <c r="M75" i="62"/>
  <c r="O64" i="62"/>
  <c r="N64" i="62"/>
  <c r="M64" i="62"/>
  <c r="O50" i="62"/>
  <c r="N50" i="62"/>
  <c r="M50" i="62"/>
  <c r="O39" i="62"/>
  <c r="N39" i="62"/>
  <c r="M39" i="62"/>
  <c r="O27" i="62"/>
  <c r="N27" i="62"/>
  <c r="M27" i="62"/>
  <c r="M16" i="62"/>
  <c r="N16" i="62"/>
  <c r="O16" i="62"/>
  <c r="E10" i="62"/>
  <c r="F10" i="62" l="1"/>
  <c r="G10" i="62" l="1"/>
  <c r="H10" i="62" l="1"/>
  <c r="I10" i="62" l="1"/>
  <c r="C9" i="60"/>
  <c r="C10" i="60"/>
  <c r="C11" i="60"/>
  <c r="C12" i="60"/>
  <c r="C13" i="60"/>
  <c r="C14" i="60"/>
  <c r="C15" i="60"/>
  <c r="C16" i="60"/>
  <c r="C17" i="60"/>
  <c r="C18" i="60"/>
  <c r="C19" i="60"/>
  <c r="C20" i="60"/>
  <c r="C21" i="60"/>
  <c r="C22" i="60"/>
  <c r="C23" i="60"/>
  <c r="C24" i="60"/>
  <c r="C25" i="60"/>
  <c r="C26" i="60"/>
  <c r="C27" i="60"/>
  <c r="C28" i="60"/>
  <c r="C29" i="60"/>
  <c r="C30" i="60"/>
  <c r="C31" i="60"/>
  <c r="C32" i="60"/>
  <c r="C33" i="60"/>
  <c r="C34" i="60"/>
  <c r="C35" i="60"/>
  <c r="C36" i="60"/>
  <c r="C37" i="60"/>
  <c r="C38" i="60"/>
  <c r="J10" i="62" l="1"/>
  <c r="D374" i="60"/>
  <c r="F374" i="60"/>
  <c r="K10" i="62" l="1"/>
  <c r="L10" i="62" l="1"/>
  <c r="M10" i="62" l="1"/>
  <c r="N10" i="62" s="1"/>
  <c r="O10" i="62" s="1"/>
  <c r="C373" i="60"/>
  <c r="C372" i="60"/>
  <c r="C371" i="60"/>
  <c r="C370" i="60"/>
  <c r="C369" i="60"/>
  <c r="C368" i="60"/>
  <c r="C367" i="60"/>
  <c r="C366" i="60"/>
  <c r="C365" i="60"/>
  <c r="C364" i="60"/>
  <c r="C363" i="60"/>
  <c r="C362" i="60"/>
  <c r="C361" i="60"/>
  <c r="C360" i="60"/>
  <c r="C359" i="60"/>
  <c r="C358" i="60"/>
  <c r="C357" i="60"/>
  <c r="C356" i="60"/>
  <c r="C355" i="60"/>
  <c r="C354" i="60"/>
  <c r="C353" i="60"/>
  <c r="C352" i="60"/>
  <c r="C351" i="60"/>
  <c r="C350" i="60"/>
  <c r="C349" i="60"/>
  <c r="C348" i="60"/>
  <c r="C347" i="60"/>
  <c r="C346" i="60"/>
  <c r="C345" i="60"/>
  <c r="C344" i="60"/>
  <c r="C343" i="60"/>
  <c r="C342" i="60"/>
  <c r="C341" i="60"/>
  <c r="C340" i="60"/>
  <c r="C339" i="60"/>
  <c r="C338" i="60"/>
  <c r="C337" i="60"/>
  <c r="C336" i="60"/>
  <c r="C335" i="60"/>
  <c r="C334" i="60"/>
  <c r="C333" i="60"/>
  <c r="C332" i="60"/>
  <c r="C331" i="60"/>
  <c r="C330" i="60"/>
  <c r="C329" i="60"/>
  <c r="C328" i="60"/>
  <c r="C327" i="60"/>
  <c r="C326" i="60"/>
  <c r="C325" i="60"/>
  <c r="C324" i="60"/>
  <c r="C323" i="60"/>
  <c r="C322" i="60"/>
  <c r="C321" i="60"/>
  <c r="C320" i="60"/>
  <c r="C319" i="60"/>
  <c r="C318" i="60"/>
  <c r="C317" i="60"/>
  <c r="C316" i="60"/>
  <c r="C315" i="60"/>
  <c r="C314" i="60"/>
  <c r="C313" i="60"/>
  <c r="C312" i="60"/>
  <c r="C311" i="60"/>
  <c r="C310" i="60"/>
  <c r="C309" i="60"/>
  <c r="C308" i="60"/>
  <c r="C307" i="60"/>
  <c r="C306" i="60"/>
  <c r="C305" i="60"/>
  <c r="C304" i="60"/>
  <c r="C303" i="60"/>
  <c r="C302" i="60"/>
  <c r="C301" i="60"/>
  <c r="C300" i="60"/>
  <c r="C299" i="60"/>
  <c r="C298" i="60"/>
  <c r="C297" i="60"/>
  <c r="C296" i="60"/>
  <c r="C295" i="60"/>
  <c r="C294" i="60"/>
  <c r="C293" i="60"/>
  <c r="C292" i="60"/>
  <c r="C291" i="60"/>
  <c r="C290" i="60"/>
  <c r="C289" i="60"/>
  <c r="C288" i="60"/>
  <c r="C287" i="60"/>
  <c r="C286" i="60"/>
  <c r="C285" i="60"/>
  <c r="C284" i="60"/>
  <c r="C283" i="60"/>
  <c r="C282" i="60"/>
  <c r="C281" i="60"/>
  <c r="C280" i="60"/>
  <c r="C279" i="60"/>
  <c r="C278" i="60"/>
  <c r="C277" i="60"/>
  <c r="C276" i="60"/>
  <c r="C275" i="60"/>
  <c r="C274" i="60"/>
  <c r="C273" i="60"/>
  <c r="C272" i="60"/>
  <c r="C271" i="60"/>
  <c r="C270" i="60"/>
  <c r="C269" i="60"/>
  <c r="C268" i="60"/>
  <c r="C267" i="60"/>
  <c r="C266" i="60"/>
  <c r="C265" i="60"/>
  <c r="C264" i="60"/>
  <c r="C263" i="60"/>
  <c r="C262" i="60"/>
  <c r="C261" i="60"/>
  <c r="C260" i="60"/>
  <c r="C259" i="60"/>
  <c r="C258" i="60"/>
  <c r="C257" i="60"/>
  <c r="C256" i="60"/>
  <c r="C255" i="60"/>
  <c r="C254" i="60"/>
  <c r="C253" i="60"/>
  <c r="C252" i="60"/>
  <c r="C251" i="60"/>
  <c r="C250" i="60"/>
  <c r="C249" i="60"/>
  <c r="C248" i="60"/>
  <c r="C247" i="60"/>
  <c r="C246" i="60"/>
  <c r="C245" i="60"/>
  <c r="C244" i="60"/>
  <c r="C243" i="60"/>
  <c r="C242" i="60"/>
  <c r="C241" i="60"/>
  <c r="C240" i="60"/>
  <c r="C239" i="60"/>
  <c r="C238" i="60"/>
  <c r="C237" i="60"/>
  <c r="C236" i="60"/>
  <c r="C235" i="60"/>
  <c r="C234" i="60"/>
  <c r="C233" i="60"/>
  <c r="C232" i="60"/>
  <c r="C231" i="60"/>
  <c r="C230" i="60"/>
  <c r="C229" i="60"/>
  <c r="C228" i="60"/>
  <c r="C227" i="60"/>
  <c r="C226" i="60"/>
  <c r="C225" i="60"/>
  <c r="C224" i="60"/>
  <c r="C223" i="60"/>
  <c r="C222" i="60"/>
  <c r="C221" i="60"/>
  <c r="C220" i="60"/>
  <c r="C219" i="60"/>
  <c r="C218" i="60"/>
  <c r="C217" i="60"/>
  <c r="C216" i="60"/>
  <c r="C215" i="60"/>
  <c r="C214" i="60"/>
  <c r="C213" i="60"/>
  <c r="C212" i="60"/>
  <c r="C211" i="60"/>
  <c r="C210" i="60"/>
  <c r="C209" i="60"/>
  <c r="C208" i="60"/>
  <c r="C207" i="60"/>
  <c r="C206" i="60"/>
  <c r="C205" i="60"/>
  <c r="C204" i="60"/>
  <c r="C203" i="60"/>
  <c r="C202" i="60"/>
  <c r="C201" i="60"/>
  <c r="C200" i="60"/>
  <c r="C199" i="60"/>
  <c r="C198" i="60"/>
  <c r="C197" i="60"/>
  <c r="C196" i="60"/>
  <c r="C195" i="60"/>
  <c r="C194" i="60"/>
  <c r="C193" i="60"/>
  <c r="C192" i="60"/>
  <c r="C191" i="60"/>
  <c r="C190" i="60"/>
  <c r="C189" i="60"/>
  <c r="C188" i="60"/>
  <c r="C187" i="60"/>
  <c r="C186" i="60"/>
  <c r="C185" i="60"/>
  <c r="C184" i="60"/>
  <c r="C183" i="60"/>
  <c r="C182" i="60"/>
  <c r="C181" i="60"/>
  <c r="C180" i="60"/>
  <c r="C179" i="60"/>
  <c r="C178" i="60"/>
  <c r="C177" i="60"/>
  <c r="C176" i="60"/>
  <c r="C175" i="60"/>
  <c r="C174" i="60"/>
  <c r="C173" i="60"/>
  <c r="C172" i="60"/>
  <c r="C171" i="60"/>
  <c r="C170" i="60"/>
  <c r="C169" i="60"/>
  <c r="C168" i="60"/>
  <c r="C167" i="60"/>
  <c r="C166" i="60"/>
  <c r="C165" i="60"/>
  <c r="C164" i="60"/>
  <c r="C163" i="60"/>
  <c r="C162" i="60"/>
  <c r="C161" i="60"/>
  <c r="C160" i="60"/>
  <c r="C159" i="60"/>
  <c r="C158" i="60"/>
  <c r="C157" i="60"/>
  <c r="C156" i="60"/>
  <c r="C155" i="60"/>
  <c r="C154" i="60"/>
  <c r="C153" i="60"/>
  <c r="C152" i="60"/>
  <c r="C151" i="60"/>
  <c r="C150" i="60"/>
  <c r="C149" i="60"/>
  <c r="C148" i="60"/>
  <c r="C147" i="60"/>
  <c r="C146" i="60"/>
  <c r="C145" i="60"/>
  <c r="C144" i="60"/>
  <c r="C143" i="60"/>
  <c r="C142" i="60"/>
  <c r="C141" i="60"/>
  <c r="C140" i="60"/>
  <c r="C139" i="60"/>
  <c r="C138" i="60"/>
  <c r="C137" i="60"/>
  <c r="C136" i="60"/>
  <c r="C135" i="60"/>
  <c r="C134" i="60"/>
  <c r="C133" i="60"/>
  <c r="C132" i="60"/>
  <c r="C131" i="60"/>
  <c r="C130" i="60"/>
  <c r="C129" i="60"/>
  <c r="C128" i="60"/>
  <c r="C127" i="60"/>
  <c r="C126" i="60"/>
  <c r="C125" i="60"/>
  <c r="C124" i="60"/>
  <c r="C123" i="60"/>
  <c r="C122" i="60"/>
  <c r="C121" i="60"/>
  <c r="C120" i="60"/>
  <c r="C119" i="60"/>
  <c r="C118" i="60"/>
  <c r="C117" i="60"/>
  <c r="C116" i="60"/>
  <c r="C115" i="60"/>
  <c r="C114" i="60"/>
  <c r="C113" i="60"/>
  <c r="C112" i="60"/>
  <c r="C111" i="60"/>
  <c r="C110" i="60"/>
  <c r="C109" i="60"/>
  <c r="C108" i="60"/>
  <c r="C107" i="60"/>
  <c r="C106" i="60"/>
  <c r="C105" i="60"/>
  <c r="C104" i="60"/>
  <c r="C103" i="60"/>
  <c r="C102" i="60"/>
  <c r="C101" i="60"/>
  <c r="C100" i="60"/>
  <c r="C99" i="60"/>
  <c r="C98" i="60"/>
  <c r="C97" i="60"/>
  <c r="C96" i="60"/>
  <c r="C95" i="60"/>
  <c r="C94" i="60"/>
  <c r="C93" i="60"/>
  <c r="C92" i="60"/>
  <c r="C91" i="60"/>
  <c r="C90" i="60"/>
  <c r="C89" i="60"/>
  <c r="C88" i="60"/>
  <c r="C87" i="60"/>
  <c r="C86" i="60"/>
  <c r="C85" i="60"/>
  <c r="C84" i="60"/>
  <c r="C83" i="60"/>
  <c r="C82" i="60"/>
  <c r="C81" i="60"/>
  <c r="C80" i="60"/>
  <c r="C79" i="60"/>
  <c r="C78" i="60"/>
  <c r="C77" i="60"/>
  <c r="C76" i="60"/>
  <c r="C75" i="60"/>
  <c r="C74" i="60"/>
  <c r="C73" i="60"/>
  <c r="C72" i="60"/>
  <c r="C71" i="60"/>
  <c r="C70" i="60"/>
  <c r="C69" i="60"/>
  <c r="C68" i="60"/>
  <c r="C66" i="60"/>
  <c r="C65" i="60"/>
  <c r="C64" i="60"/>
  <c r="C63" i="60"/>
  <c r="C62" i="60"/>
  <c r="C61" i="60"/>
  <c r="C60" i="60"/>
  <c r="C59" i="60"/>
  <c r="C58" i="60"/>
  <c r="C57" i="60"/>
  <c r="C56" i="60"/>
  <c r="C55" i="60"/>
  <c r="C54" i="60"/>
  <c r="C53" i="60"/>
  <c r="C52" i="60"/>
  <c r="C51" i="60"/>
  <c r="C50" i="60"/>
  <c r="C49" i="60"/>
  <c r="C48" i="60"/>
  <c r="C47" i="60"/>
  <c r="C46" i="60"/>
  <c r="C45" i="60"/>
  <c r="C44" i="60"/>
  <c r="C43" i="60"/>
  <c r="C42" i="60"/>
  <c r="C41" i="60"/>
  <c r="C40" i="60"/>
  <c r="C39" i="60"/>
  <c r="C8" i="60"/>
  <c r="H36" i="6" l="1"/>
  <c r="H23" i="6"/>
  <c r="H10" i="6"/>
  <c r="H36" i="5"/>
  <c r="H23" i="5"/>
  <c r="H10" i="5"/>
  <c r="H36" i="29"/>
  <c r="H23" i="29"/>
  <c r="H10" i="29"/>
  <c r="H62" i="28"/>
  <c r="H49" i="28"/>
  <c r="H36" i="28"/>
  <c r="H23" i="28"/>
  <c r="H10" i="28"/>
  <c r="H36" i="3"/>
  <c r="H49" i="3"/>
  <c r="H23" i="3"/>
  <c r="H10" i="3"/>
  <c r="C13" i="59"/>
  <c r="H62" i="3" l="1"/>
  <c r="C14" i="59"/>
  <c r="C15" i="59" l="1"/>
  <c r="C16" i="59" s="1"/>
  <c r="C17" i="59" s="1"/>
  <c r="I21" i="25" l="1"/>
  <c r="J21" i="30"/>
  <c r="I21" i="12" l="1"/>
  <c r="J21" i="12"/>
  <c r="J21" i="25"/>
  <c r="I21" i="30"/>
  <c r="M62" i="58" l="1"/>
  <c r="K62" i="58"/>
  <c r="H62" i="58"/>
  <c r="D62" i="58"/>
  <c r="C62" i="58"/>
  <c r="M17" i="4"/>
  <c r="K17" i="4"/>
  <c r="H17" i="4"/>
  <c r="D17" i="4"/>
  <c r="C17" i="4"/>
  <c r="I15" i="6" l="1"/>
  <c r="F8" i="6"/>
  <c r="I15" i="5"/>
  <c r="F8" i="5"/>
  <c r="I15" i="29"/>
  <c r="F8" i="29"/>
  <c r="I15" i="28"/>
  <c r="F8" i="28"/>
  <c r="F8" i="3"/>
  <c r="I15" i="1"/>
  <c r="F8" i="1"/>
  <c r="C20" i="59"/>
  <c r="G12" i="59"/>
  <c r="F12" i="59"/>
  <c r="E12" i="59"/>
  <c r="H49" i="6" l="1"/>
  <c r="G13" i="59"/>
  <c r="H49" i="29"/>
  <c r="E13" i="59"/>
  <c r="H49" i="5"/>
  <c r="F13" i="59"/>
  <c r="G17" i="4"/>
  <c r="G62" i="58"/>
  <c r="I15" i="3"/>
  <c r="F14" i="59" l="1"/>
  <c r="H62" i="5"/>
  <c r="H62" i="29"/>
  <c r="E14" i="59"/>
  <c r="G14" i="59"/>
  <c r="H62" i="6"/>
  <c r="G15" i="59" l="1"/>
  <c r="G16" i="59" s="1"/>
  <c r="G17" i="59" s="1"/>
  <c r="E15" i="59"/>
  <c r="E16" i="59" s="1"/>
  <c r="E17" i="59" s="1"/>
  <c r="F15" i="59"/>
  <c r="F16" i="59" s="1"/>
  <c r="F17" i="59" s="1"/>
  <c r="A7" i="28"/>
  <c r="A41" i="58" l="1"/>
  <c r="A40" i="58"/>
  <c r="A39" i="58"/>
  <c r="A38" i="58"/>
  <c r="A37" i="58"/>
  <c r="A36" i="58"/>
  <c r="A34" i="58"/>
  <c r="A35" i="58"/>
  <c r="A33" i="58"/>
  <c r="A32" i="58"/>
  <c r="A31" i="58"/>
  <c r="A30" i="58"/>
  <c r="B31" i="58" l="1"/>
  <c r="B10" i="58"/>
  <c r="B11" i="58" s="1"/>
  <c r="B24" i="57"/>
  <c r="E3" i="57"/>
  <c r="B24" i="56"/>
  <c r="B24" i="55"/>
  <c r="B24" i="54"/>
  <c r="B24" i="53"/>
  <c r="B24" i="52"/>
  <c r="E62" i="58" l="1"/>
  <c r="B18" i="57"/>
  <c r="B18" i="56"/>
  <c r="B18" i="55"/>
  <c r="B18" i="54"/>
  <c r="B18" i="52"/>
  <c r="B18" i="53"/>
  <c r="B12" i="58"/>
  <c r="B32" i="58"/>
  <c r="F3" i="57"/>
  <c r="B21" i="57"/>
  <c r="E3" i="56"/>
  <c r="B21" i="56"/>
  <c r="E3" i="55"/>
  <c r="B21" i="55"/>
  <c r="E3" i="54"/>
  <c r="B21" i="54"/>
  <c r="E3" i="53"/>
  <c r="B21" i="53"/>
  <c r="E3" i="52"/>
  <c r="B21" i="52"/>
  <c r="B13" i="58" l="1"/>
  <c r="B33" i="58"/>
  <c r="G3" i="57"/>
  <c r="F3" i="56"/>
  <c r="F3" i="55"/>
  <c r="F3" i="54"/>
  <c r="F3" i="53"/>
  <c r="F3" i="52"/>
  <c r="B34" i="58" l="1"/>
  <c r="B14" i="58"/>
  <c r="H3" i="57"/>
  <c r="G3" i="56"/>
  <c r="G3" i="55"/>
  <c r="G3" i="54"/>
  <c r="G3" i="53"/>
  <c r="G3" i="52"/>
  <c r="B35" i="58" l="1"/>
  <c r="B15" i="58"/>
  <c r="I3" i="57"/>
  <c r="H3" i="56"/>
  <c r="H3" i="55"/>
  <c r="H3" i="54"/>
  <c r="H3" i="53"/>
  <c r="H3" i="52"/>
  <c r="B16" i="58" l="1"/>
  <c r="B36" i="58"/>
  <c r="J3" i="57"/>
  <c r="I3" i="56"/>
  <c r="I3" i="55"/>
  <c r="I3" i="54"/>
  <c r="I3" i="53"/>
  <c r="I3" i="52"/>
  <c r="B37" i="58" l="1"/>
  <c r="B17" i="58"/>
  <c r="K3" i="57"/>
  <c r="J3" i="56"/>
  <c r="J3" i="55"/>
  <c r="J3" i="54"/>
  <c r="J3" i="53"/>
  <c r="J3" i="52"/>
  <c r="B18" i="58" l="1"/>
  <c r="B38" i="58"/>
  <c r="L3" i="57"/>
  <c r="K3" i="56"/>
  <c r="K3" i="55"/>
  <c r="K3" i="54"/>
  <c r="K3" i="53"/>
  <c r="K3" i="52"/>
  <c r="B39" i="58" l="1"/>
  <c r="B19" i="58"/>
  <c r="M3" i="57"/>
  <c r="L3" i="56"/>
  <c r="L3" i="55"/>
  <c r="L3" i="54"/>
  <c r="L3" i="53"/>
  <c r="L3" i="52"/>
  <c r="B40" i="58" l="1"/>
  <c r="B20" i="58"/>
  <c r="N3" i="57"/>
  <c r="M3" i="56"/>
  <c r="M3" i="55"/>
  <c r="M3" i="54"/>
  <c r="M3" i="53"/>
  <c r="M3" i="52"/>
  <c r="B41" i="58" l="1"/>
  <c r="O3" i="57"/>
  <c r="N3" i="56"/>
  <c r="N3" i="55"/>
  <c r="N3" i="54"/>
  <c r="N3" i="53"/>
  <c r="N3" i="52"/>
  <c r="O3" i="56" l="1"/>
  <c r="O3" i="55"/>
  <c r="O3" i="54"/>
  <c r="O3" i="53"/>
  <c r="O3" i="52"/>
  <c r="A9" i="25" l="1"/>
  <c r="A12" i="25" s="1"/>
  <c r="A15" i="25" s="1"/>
  <c r="A18" i="25" s="1"/>
  <c r="A21" i="25" s="1"/>
  <c r="A9" i="30"/>
  <c r="A12" i="30" s="1"/>
  <c r="A15" i="30" s="1"/>
  <c r="A18" i="30" s="1"/>
  <c r="A21" i="30" s="1"/>
  <c r="A20" i="12"/>
  <c r="A17" i="25"/>
  <c r="A14" i="30"/>
  <c r="A11" i="12"/>
  <c r="A8" i="25"/>
  <c r="A5" i="30"/>
  <c r="A20" i="25" l="1"/>
  <c r="A33" i="3"/>
  <c r="A20" i="30"/>
  <c r="A7" i="29"/>
  <c r="A8" i="30"/>
  <c r="A17" i="30"/>
  <c r="A72" i="3"/>
  <c r="A20" i="3"/>
  <c r="A11" i="25"/>
  <c r="A8" i="12"/>
  <c r="A11" i="30"/>
  <c r="A5" i="25"/>
  <c r="A14" i="25"/>
  <c r="A14" i="12"/>
  <c r="A7" i="5"/>
  <c r="A5" i="12"/>
  <c r="A17" i="12"/>
  <c r="A7" i="6"/>
  <c r="A46" i="3"/>
  <c r="A7" i="1"/>
  <c r="A7" i="3"/>
  <c r="A59" i="3"/>
  <c r="I93" i="26"/>
  <c r="G93" i="26" l="1"/>
  <c r="D93" i="26"/>
  <c r="C93" i="26"/>
  <c r="J93" i="26"/>
  <c r="F93" i="26"/>
  <c r="E93" i="26"/>
  <c r="H93" i="26"/>
  <c r="B9" i="25"/>
  <c r="D9" i="23" l="1"/>
  <c r="E9" i="23" s="1"/>
  <c r="J4" i="21" s="1"/>
  <c r="D6" i="25" l="1"/>
  <c r="E6" i="25"/>
  <c r="D6" i="30"/>
  <c r="E6" i="30"/>
  <c r="G49" i="26" l="1"/>
  <c r="C49" i="26"/>
  <c r="D49" i="26"/>
  <c r="J49" i="26"/>
  <c r="E49" i="26"/>
  <c r="I49" i="26"/>
  <c r="F49" i="26"/>
  <c r="H49" i="26"/>
  <c r="C9" i="25" l="1"/>
  <c r="E9" i="25" l="1"/>
  <c r="D9" i="25"/>
  <c r="B12" i="25"/>
  <c r="C12" i="25"/>
  <c r="F21" i="29"/>
  <c r="E73" i="6"/>
  <c r="E73" i="5"/>
  <c r="E73" i="29"/>
  <c r="E73" i="28"/>
  <c r="J115" i="26"/>
  <c r="J18" i="25" s="1"/>
  <c r="E60" i="6" s="1"/>
  <c r="I115" i="26"/>
  <c r="I18" i="25" s="1"/>
  <c r="E60" i="5" s="1"/>
  <c r="H115" i="26"/>
  <c r="J18" i="30" s="1"/>
  <c r="E60" i="29" s="1"/>
  <c r="G115" i="26"/>
  <c r="I18" i="30" s="1"/>
  <c r="E60" i="28" s="1"/>
  <c r="F115" i="26"/>
  <c r="E115" i="26"/>
  <c r="D115" i="26"/>
  <c r="C115" i="26"/>
  <c r="J15" i="25"/>
  <c r="E47" i="6" s="1"/>
  <c r="I15" i="25"/>
  <c r="E47" i="5" s="1"/>
  <c r="J15" i="30"/>
  <c r="E47" i="29" s="1"/>
  <c r="I15" i="30"/>
  <c r="E47" i="28" s="1"/>
  <c r="J71" i="26"/>
  <c r="J12" i="25" s="1"/>
  <c r="E34" i="6" s="1"/>
  <c r="I71" i="26"/>
  <c r="I12" i="25" s="1"/>
  <c r="E34" i="5" s="1"/>
  <c r="H71" i="26"/>
  <c r="J12" i="30" s="1"/>
  <c r="E34" i="29" s="1"/>
  <c r="G71" i="26"/>
  <c r="I12" i="30" s="1"/>
  <c r="E34" i="28" s="1"/>
  <c r="F71" i="26"/>
  <c r="E71" i="26"/>
  <c r="D71" i="26"/>
  <c r="C71" i="26"/>
  <c r="J9" i="25"/>
  <c r="E21" i="6" s="1"/>
  <c r="I9" i="25"/>
  <c r="E21" i="5" s="1"/>
  <c r="J9" i="30"/>
  <c r="E21" i="29" s="1"/>
  <c r="I9" i="30"/>
  <c r="E21" i="28" s="1"/>
  <c r="J9" i="12"/>
  <c r="E21" i="3" s="1"/>
  <c r="D27" i="26"/>
  <c r="E27" i="26"/>
  <c r="F27" i="26"/>
  <c r="G27" i="26"/>
  <c r="I6" i="30" s="1"/>
  <c r="E8" i="28" s="1"/>
  <c r="H27" i="26"/>
  <c r="J6" i="30" s="1"/>
  <c r="E8" i="29" s="1"/>
  <c r="I27" i="26"/>
  <c r="I6" i="25" s="1"/>
  <c r="E8" i="5" s="1"/>
  <c r="J27" i="26"/>
  <c r="J6" i="25" s="1"/>
  <c r="E8" i="6" s="1"/>
  <c r="C27" i="26"/>
  <c r="A4" i="21"/>
  <c r="B4" i="21"/>
  <c r="C4" i="21"/>
  <c r="D5" i="21"/>
  <c r="E5" i="21" s="1"/>
  <c r="F4" i="21" l="1"/>
  <c r="K4" i="21"/>
  <c r="D12" i="25"/>
  <c r="E12" i="25"/>
  <c r="J5" i="21"/>
  <c r="B5" i="21"/>
  <c r="B15" i="25"/>
  <c r="A5" i="21"/>
  <c r="D6" i="21"/>
  <c r="E6" i="21" s="1"/>
  <c r="C5" i="21"/>
  <c r="J12" i="12"/>
  <c r="E34" i="3" s="1"/>
  <c r="J15" i="12"/>
  <c r="E47" i="3" s="1"/>
  <c r="J18" i="12"/>
  <c r="E60" i="3" s="1"/>
  <c r="E73" i="3"/>
  <c r="I12" i="12"/>
  <c r="E34" i="1" s="1"/>
  <c r="J6" i="12"/>
  <c r="E8" i="3" s="1"/>
  <c r="E73" i="1"/>
  <c r="I18" i="12"/>
  <c r="E60" i="1" s="1"/>
  <c r="I15" i="12"/>
  <c r="E47" i="1" s="1"/>
  <c r="I9" i="12"/>
  <c r="E21" i="1" s="1"/>
  <c r="I6" i="12"/>
  <c r="E8" i="1" s="1"/>
  <c r="C9" i="30"/>
  <c r="C15" i="25"/>
  <c r="B9" i="30"/>
  <c r="B9" i="12"/>
  <c r="C9" i="12"/>
  <c r="F5" i="21" l="1"/>
  <c r="K5" i="21"/>
  <c r="E15" i="25"/>
  <c r="D15" i="25"/>
  <c r="E9" i="30"/>
  <c r="D9" i="30"/>
  <c r="J6" i="21"/>
  <c r="D9" i="12"/>
  <c r="E9" i="12"/>
  <c r="B6" i="21"/>
  <c r="A6" i="21"/>
  <c r="B18" i="25"/>
  <c r="C6" i="21"/>
  <c r="D7" i="21"/>
  <c r="E7" i="21" s="1"/>
  <c r="C18" i="25"/>
  <c r="C12" i="30"/>
  <c r="B12" i="30"/>
  <c r="B12" i="12"/>
  <c r="C12" i="12"/>
  <c r="F6" i="21" l="1"/>
  <c r="K6" i="21"/>
  <c r="D18" i="25"/>
  <c r="E18" i="25"/>
  <c r="E12" i="30"/>
  <c r="D12" i="30"/>
  <c r="E12" i="12"/>
  <c r="J7" i="21"/>
  <c r="D12" i="12"/>
  <c r="B21" i="25"/>
  <c r="C7" i="21"/>
  <c r="D8" i="21"/>
  <c r="E8" i="21" s="1"/>
  <c r="A7" i="21"/>
  <c r="B7" i="21"/>
  <c r="B15" i="30"/>
  <c r="C15" i="30"/>
  <c r="C21" i="25"/>
  <c r="A20" i="6"/>
  <c r="A20" i="28"/>
  <c r="A20" i="5"/>
  <c r="A33" i="5"/>
  <c r="A33" i="6"/>
  <c r="A33" i="28"/>
  <c r="A33" i="1"/>
  <c r="C15" i="12"/>
  <c r="B15" i="12"/>
  <c r="A20" i="29"/>
  <c r="A20" i="1"/>
  <c r="A33" i="29"/>
  <c r="E21" i="25" l="1"/>
  <c r="F7" i="21"/>
  <c r="K7" i="21"/>
  <c r="D21" i="25"/>
  <c r="E15" i="30"/>
  <c r="D15" i="30"/>
  <c r="J8" i="21"/>
  <c r="D15" i="12"/>
  <c r="C8" i="21"/>
  <c r="B8" i="21"/>
  <c r="D9" i="21"/>
  <c r="E9" i="21" s="1"/>
  <c r="A8" i="21"/>
  <c r="A46" i="1"/>
  <c r="B18" i="12"/>
  <c r="B18" i="30"/>
  <c r="C18" i="30"/>
  <c r="A46" i="5"/>
  <c r="A46" i="6"/>
  <c r="A46" i="28"/>
  <c r="C18" i="12"/>
  <c r="A46" i="29"/>
  <c r="K8" i="21" l="1"/>
  <c r="F8" i="21"/>
  <c r="D18" i="30"/>
  <c r="E18" i="30"/>
  <c r="E15" i="12"/>
  <c r="D18" i="12"/>
  <c r="J9" i="21"/>
  <c r="A59" i="1"/>
  <c r="C9" i="21"/>
  <c r="B9" i="21"/>
  <c r="A9" i="21"/>
  <c r="D10" i="21"/>
  <c r="E10" i="21" s="1"/>
  <c r="C21" i="30"/>
  <c r="B21" i="30"/>
  <c r="C21" i="12"/>
  <c r="B21" i="12"/>
  <c r="E21" i="30" l="1"/>
  <c r="E21" i="12"/>
  <c r="F9" i="21"/>
  <c r="K9" i="21"/>
  <c r="D21" i="30"/>
  <c r="D21" i="12"/>
  <c r="E18" i="12"/>
  <c r="J10" i="21"/>
  <c r="A59" i="5"/>
  <c r="A59" i="28"/>
  <c r="A59" i="6"/>
  <c r="A59" i="29"/>
  <c r="B10" i="21"/>
  <c r="A10" i="21"/>
  <c r="C10" i="21"/>
  <c r="D11" i="21"/>
  <c r="E11" i="21" s="1"/>
  <c r="A72" i="6"/>
  <c r="A72" i="28"/>
  <c r="A72" i="5"/>
  <c r="A72" i="29"/>
  <c r="A72" i="1"/>
  <c r="B1" i="6"/>
  <c r="C1" i="6" s="1"/>
  <c r="D1" i="6" s="1"/>
  <c r="E1" i="6" s="1"/>
  <c r="F1" i="6" s="1"/>
  <c r="G1" i="6" s="1"/>
  <c r="H1" i="6" s="1"/>
  <c r="I1" i="6" s="1"/>
  <c r="B1" i="5"/>
  <c r="C1" i="5" s="1"/>
  <c r="D1" i="5" s="1"/>
  <c r="E1" i="5" s="1"/>
  <c r="F1" i="5" s="1"/>
  <c r="G1" i="5" s="1"/>
  <c r="H1" i="5" s="1"/>
  <c r="I1" i="5" s="1"/>
  <c r="B1" i="29"/>
  <c r="C1" i="29" s="1"/>
  <c r="D1" i="29" s="1"/>
  <c r="E1" i="29" s="1"/>
  <c r="F1" i="29" s="1"/>
  <c r="G1" i="29" s="1"/>
  <c r="H1" i="29" s="1"/>
  <c r="I1" i="29" s="1"/>
  <c r="B1" i="28"/>
  <c r="C1" i="28" s="1"/>
  <c r="D1" i="28" s="1"/>
  <c r="E1" i="28" s="1"/>
  <c r="F1" i="28" s="1"/>
  <c r="G1" i="28" s="1"/>
  <c r="H1" i="28" s="1"/>
  <c r="I1" i="28" s="1"/>
  <c r="B1" i="3"/>
  <c r="C1" i="3" s="1"/>
  <c r="D1" i="3" s="1"/>
  <c r="E1" i="3" s="1"/>
  <c r="F1" i="3" s="1"/>
  <c r="G1" i="3" s="1"/>
  <c r="H1" i="3" s="1"/>
  <c r="I1" i="3" s="1"/>
  <c r="B1" i="1"/>
  <c r="C1" i="1" s="1"/>
  <c r="D1" i="1" s="1"/>
  <c r="E1" i="1" s="1"/>
  <c r="F1" i="1" s="1"/>
  <c r="G1" i="1" s="1"/>
  <c r="H1" i="1" s="1"/>
  <c r="I1" i="1" s="1"/>
  <c r="F10" i="21" l="1"/>
  <c r="K10" i="21"/>
  <c r="J11" i="21"/>
  <c r="B11" i="21"/>
  <c r="A11" i="21"/>
  <c r="D12" i="21"/>
  <c r="E12" i="21" s="1"/>
  <c r="C11" i="21"/>
  <c r="F11" i="21" l="1"/>
  <c r="K11" i="21"/>
  <c r="J12" i="21"/>
  <c r="C12" i="21"/>
  <c r="D13" i="21"/>
  <c r="E13" i="21" s="1"/>
  <c r="B12" i="21"/>
  <c r="A12" i="21"/>
  <c r="K12" i="21" l="1"/>
  <c r="F12" i="21"/>
  <c r="J13" i="21"/>
  <c r="E17" i="4"/>
  <c r="B13" i="21"/>
  <c r="A13" i="21"/>
  <c r="D14" i="21"/>
  <c r="E14" i="21" s="1"/>
  <c r="C13" i="21"/>
  <c r="I28" i="28"/>
  <c r="I41" i="28" s="1"/>
  <c r="I54" i="28" s="1"/>
  <c r="I67" i="28" s="1"/>
  <c r="I80" i="28" s="1"/>
  <c r="I28" i="29"/>
  <c r="I41" i="29" s="1"/>
  <c r="I54" i="29" s="1"/>
  <c r="I67" i="29" s="1"/>
  <c r="I80" i="29" s="1"/>
  <c r="I62" i="58"/>
  <c r="F13" i="21" l="1"/>
  <c r="K13" i="21"/>
  <c r="J14" i="21"/>
  <c r="B14" i="21"/>
  <c r="C14" i="21"/>
  <c r="A14" i="21"/>
  <c r="D15" i="21"/>
  <c r="E15" i="21" s="1"/>
  <c r="F14" i="21" l="1"/>
  <c r="K14" i="21"/>
  <c r="J15" i="21"/>
  <c r="I17" i="4"/>
  <c r="B15" i="21"/>
  <c r="C15" i="21"/>
  <c r="A15" i="21"/>
  <c r="D16" i="21"/>
  <c r="E16" i="21" s="1"/>
  <c r="F15" i="21" l="1"/>
  <c r="K15" i="21"/>
  <c r="J16" i="21"/>
  <c r="B16" i="21"/>
  <c r="C16" i="21"/>
  <c r="A16" i="21"/>
  <c r="D17" i="21"/>
  <c r="E17" i="21" s="1"/>
  <c r="F34" i="29"/>
  <c r="F47" i="29" s="1"/>
  <c r="F60" i="29" s="1"/>
  <c r="F73" i="29" s="1"/>
  <c r="F21" i="28"/>
  <c r="F34" i="28" s="1"/>
  <c r="F47" i="28" s="1"/>
  <c r="F60" i="28" s="1"/>
  <c r="F73" i="28" s="1"/>
  <c r="K16" i="21" l="1"/>
  <c r="F16" i="21"/>
  <c r="J17" i="21"/>
  <c r="B17" i="21"/>
  <c r="D18" i="21"/>
  <c r="E18" i="21" s="1"/>
  <c r="A17" i="21"/>
  <c r="C17" i="21"/>
  <c r="F6" i="30"/>
  <c r="H75" i="29"/>
  <c r="F17" i="21" l="1"/>
  <c r="K17" i="21"/>
  <c r="J18" i="21"/>
  <c r="C18" i="21"/>
  <c r="B18" i="21"/>
  <c r="A18" i="21"/>
  <c r="D19" i="21"/>
  <c r="E19" i="21" s="1"/>
  <c r="F12" i="30"/>
  <c r="F9" i="30"/>
  <c r="F18" i="21" l="1"/>
  <c r="K18" i="21"/>
  <c r="J19" i="21"/>
  <c r="D20" i="21"/>
  <c r="E20" i="21" s="1"/>
  <c r="B19" i="21"/>
  <c r="A19" i="21"/>
  <c r="C19" i="21"/>
  <c r="E10" i="29"/>
  <c r="E10" i="28"/>
  <c r="F15" i="30"/>
  <c r="H75" i="28"/>
  <c r="F19" i="21" l="1"/>
  <c r="K19" i="21"/>
  <c r="J20" i="21"/>
  <c r="B20" i="21"/>
  <c r="A20" i="21"/>
  <c r="C20" i="21"/>
  <c r="D21" i="21"/>
  <c r="E21" i="21" s="1"/>
  <c r="E36" i="29"/>
  <c r="E23" i="29"/>
  <c r="E23" i="28"/>
  <c r="F18" i="30"/>
  <c r="K20" i="21" l="1"/>
  <c r="F20" i="21"/>
  <c r="J21" i="21"/>
  <c r="B21" i="21"/>
  <c r="A21" i="21"/>
  <c r="D22" i="21"/>
  <c r="E22" i="21" s="1"/>
  <c r="C21" i="21"/>
  <c r="E36" i="28"/>
  <c r="F21" i="30"/>
  <c r="E49" i="29"/>
  <c r="E49" i="28"/>
  <c r="F21" i="21" l="1"/>
  <c r="K21" i="21"/>
  <c r="J22" i="21"/>
  <c r="D23" i="21"/>
  <c r="E23" i="21" s="1"/>
  <c r="B22" i="21"/>
  <c r="C22" i="21"/>
  <c r="A22" i="21"/>
  <c r="E75" i="28"/>
  <c r="F22" i="21" l="1"/>
  <c r="K22" i="21"/>
  <c r="J23" i="21"/>
  <c r="C23" i="21"/>
  <c r="B23" i="21"/>
  <c r="A23" i="21"/>
  <c r="D24" i="21"/>
  <c r="E24" i="21" s="1"/>
  <c r="E62" i="29"/>
  <c r="E75" i="29"/>
  <c r="E62" i="28"/>
  <c r="F23" i="21" l="1"/>
  <c r="K23" i="21"/>
  <c r="J24" i="21"/>
  <c r="D25" i="21"/>
  <c r="E25" i="21" s="1"/>
  <c r="C24" i="21"/>
  <c r="B24" i="21"/>
  <c r="A24" i="21"/>
  <c r="K24" i="21" l="1"/>
  <c r="F24" i="21"/>
  <c r="J25" i="21"/>
  <c r="B25" i="21"/>
  <c r="D26" i="21"/>
  <c r="E26" i="21" s="1"/>
  <c r="C25" i="21"/>
  <c r="A25" i="21"/>
  <c r="I28" i="1"/>
  <c r="I41" i="1" s="1"/>
  <c r="I54" i="1" s="1"/>
  <c r="I67" i="1" s="1"/>
  <c r="I80" i="1" s="1"/>
  <c r="I28" i="3"/>
  <c r="I41" i="3" s="1"/>
  <c r="I54" i="3" s="1"/>
  <c r="I67" i="3" s="1"/>
  <c r="I80" i="3" s="1"/>
  <c r="F25" i="21" l="1"/>
  <c r="K25" i="21"/>
  <c r="J26" i="21"/>
  <c r="I28" i="6"/>
  <c r="I41" i="6" s="1"/>
  <c r="I54" i="6" s="1"/>
  <c r="I67" i="6" s="1"/>
  <c r="I80" i="6" s="1"/>
  <c r="I28" i="5"/>
  <c r="I41" i="5" s="1"/>
  <c r="I54" i="5" s="1"/>
  <c r="I67" i="5" s="1"/>
  <c r="I80" i="5" s="1"/>
  <c r="B26" i="21"/>
  <c r="D27" i="21"/>
  <c r="E27" i="21" s="1"/>
  <c r="A26" i="21"/>
  <c r="C26" i="21"/>
  <c r="F26" i="21" l="1"/>
  <c r="K26" i="21"/>
  <c r="J27" i="21"/>
  <c r="B27" i="21"/>
  <c r="D28" i="21"/>
  <c r="E28" i="21" s="1"/>
  <c r="C27" i="21"/>
  <c r="A27" i="21"/>
  <c r="F27" i="21" l="1"/>
  <c r="K27" i="21"/>
  <c r="J28" i="21"/>
  <c r="B28" i="21"/>
  <c r="C28" i="21"/>
  <c r="D29" i="21"/>
  <c r="E29" i="21" s="1"/>
  <c r="A28" i="21"/>
  <c r="K28" i="21" l="1"/>
  <c r="F28" i="21"/>
  <c r="J29" i="21"/>
  <c r="C29" i="21"/>
  <c r="B29" i="21"/>
  <c r="D30" i="21"/>
  <c r="E30" i="21" s="1"/>
  <c r="A29" i="21"/>
  <c r="H23" i="1"/>
  <c r="F29" i="21" l="1"/>
  <c r="K29" i="21"/>
  <c r="J30" i="21"/>
  <c r="B30" i="21"/>
  <c r="D31" i="21"/>
  <c r="E31" i="21" s="1"/>
  <c r="A30" i="21"/>
  <c r="C30" i="21"/>
  <c r="H36" i="1"/>
  <c r="F30" i="21" l="1"/>
  <c r="K30" i="21"/>
  <c r="J31" i="21"/>
  <c r="A31" i="21"/>
  <c r="D32" i="21"/>
  <c r="E32" i="21" s="1"/>
  <c r="C31" i="21"/>
  <c r="B31" i="21"/>
  <c r="H49" i="1"/>
  <c r="F31" i="21" l="1"/>
  <c r="K31" i="21"/>
  <c r="J32" i="21"/>
  <c r="A32" i="21"/>
  <c r="C32" i="21"/>
  <c r="D33" i="21"/>
  <c r="E33" i="21" s="1"/>
  <c r="B32" i="21"/>
  <c r="H75" i="1"/>
  <c r="H62" i="1"/>
  <c r="K32" i="21" l="1"/>
  <c r="F32" i="21"/>
  <c r="J33" i="21"/>
  <c r="C33" i="21"/>
  <c r="B33" i="21"/>
  <c r="A33" i="21"/>
  <c r="D34" i="21"/>
  <c r="E34" i="21" s="1"/>
  <c r="E23" i="5"/>
  <c r="E23" i="6"/>
  <c r="E23" i="3"/>
  <c r="F33" i="21" l="1"/>
  <c r="K33" i="21"/>
  <c r="J34" i="21"/>
  <c r="A34" i="21"/>
  <c r="C34" i="21"/>
  <c r="B34" i="21"/>
  <c r="D35" i="21"/>
  <c r="E35" i="21" s="1"/>
  <c r="E36" i="5"/>
  <c r="E36" i="6"/>
  <c r="E23" i="1"/>
  <c r="E36" i="3"/>
  <c r="F34" i="21" l="1"/>
  <c r="K34" i="21"/>
  <c r="J35" i="21"/>
  <c r="A35" i="21"/>
  <c r="D36" i="21"/>
  <c r="E36" i="21" s="1"/>
  <c r="C35" i="21"/>
  <c r="B35" i="21"/>
  <c r="E49" i="5"/>
  <c r="E49" i="6"/>
  <c r="E36" i="1"/>
  <c r="E49" i="3"/>
  <c r="F6" i="12"/>
  <c r="F35" i="21" l="1"/>
  <c r="K35" i="21"/>
  <c r="J36" i="21"/>
  <c r="B36" i="21"/>
  <c r="A36" i="21"/>
  <c r="D37" i="21"/>
  <c r="E37" i="21" s="1"/>
  <c r="C36" i="21"/>
  <c r="E75" i="6"/>
  <c r="E75" i="5"/>
  <c r="E62" i="5"/>
  <c r="E62" i="6"/>
  <c r="E62" i="3"/>
  <c r="E49" i="1"/>
  <c r="E75" i="3"/>
  <c r="A9" i="12"/>
  <c r="A12" i="12" s="1"/>
  <c r="A15" i="12" s="1"/>
  <c r="A18" i="12" s="1"/>
  <c r="A21" i="12" s="1"/>
  <c r="F21" i="6"/>
  <c r="F34" i="6" s="1"/>
  <c r="F47" i="6" s="1"/>
  <c r="F60" i="6" s="1"/>
  <c r="F73" i="6" s="1"/>
  <c r="F21" i="5"/>
  <c r="F34" i="5" s="1"/>
  <c r="F47" i="5" s="1"/>
  <c r="F60" i="5" s="1"/>
  <c r="F73" i="5" s="1"/>
  <c r="F21" i="3"/>
  <c r="F34" i="3" s="1"/>
  <c r="F47" i="3" s="1"/>
  <c r="F60" i="3" s="1"/>
  <c r="F73" i="3" s="1"/>
  <c r="F21" i="1"/>
  <c r="F34" i="1" s="1"/>
  <c r="F47" i="1" s="1"/>
  <c r="F60" i="1" s="1"/>
  <c r="F73" i="1" s="1"/>
  <c r="H10" i="1"/>
  <c r="K36" i="21" l="1"/>
  <c r="F36" i="21"/>
  <c r="J37" i="21"/>
  <c r="B37" i="21"/>
  <c r="A37" i="21"/>
  <c r="D38" i="21"/>
  <c r="E38" i="21" s="1"/>
  <c r="C37" i="21"/>
  <c r="E62" i="1"/>
  <c r="E75" i="1"/>
  <c r="F37" i="21" l="1"/>
  <c r="K37" i="21"/>
  <c r="J38" i="21"/>
  <c r="C38" i="21"/>
  <c r="D39" i="21"/>
  <c r="E39" i="21" s="1"/>
  <c r="B38" i="21"/>
  <c r="A38" i="21"/>
  <c r="F9" i="12"/>
  <c r="F38" i="21" l="1"/>
  <c r="K38" i="21"/>
  <c r="J39" i="21"/>
  <c r="B39" i="21"/>
  <c r="A39" i="21"/>
  <c r="D40" i="21"/>
  <c r="E40" i="21" s="1"/>
  <c r="C39" i="21"/>
  <c r="F12" i="12"/>
  <c r="F15" i="12"/>
  <c r="E10" i="1"/>
  <c r="F39" i="21" l="1"/>
  <c r="K39" i="21"/>
  <c r="J40" i="21"/>
  <c r="D41" i="21"/>
  <c r="E41" i="21" s="1"/>
  <c r="C40" i="21"/>
  <c r="B40" i="21"/>
  <c r="A40" i="21"/>
  <c r="H75" i="3"/>
  <c r="F18" i="12"/>
  <c r="E10" i="6"/>
  <c r="E10" i="5"/>
  <c r="K40" i="21" l="1"/>
  <c r="F40" i="21"/>
  <c r="J41" i="21"/>
  <c r="B41" i="21"/>
  <c r="C41" i="21"/>
  <c r="A41" i="21"/>
  <c r="D42" i="21"/>
  <c r="E42" i="21" s="1"/>
  <c r="H75" i="5"/>
  <c r="F21" i="12"/>
  <c r="F41" i="21" l="1"/>
  <c r="K41" i="21"/>
  <c r="J42" i="21"/>
  <c r="B42" i="21"/>
  <c r="A42" i="21"/>
  <c r="C42" i="21"/>
  <c r="D43" i="21"/>
  <c r="E43" i="21" s="1"/>
  <c r="H75" i="6"/>
  <c r="F42" i="21" l="1"/>
  <c r="K42" i="21"/>
  <c r="J43" i="21"/>
  <c r="B43" i="21"/>
  <c r="A43" i="21"/>
  <c r="D44" i="21"/>
  <c r="E44" i="21" s="1"/>
  <c r="C43" i="21"/>
  <c r="F43" i="21" l="1"/>
  <c r="K43" i="21"/>
  <c r="J44" i="21"/>
  <c r="B44" i="21"/>
  <c r="C44" i="21"/>
  <c r="A44" i="21"/>
  <c r="D45" i="21"/>
  <c r="E45" i="21" s="1"/>
  <c r="E10" i="3"/>
  <c r="K44" i="21" l="1"/>
  <c r="F44" i="21"/>
  <c r="J45" i="21"/>
  <c r="B45" i="21"/>
  <c r="D46" i="21"/>
  <c r="E46" i="21" s="1"/>
  <c r="A45" i="21"/>
  <c r="C45" i="21"/>
  <c r="F45" i="21" l="1"/>
  <c r="K45" i="21"/>
  <c r="J46" i="21"/>
  <c r="B46" i="21"/>
  <c r="A46" i="21"/>
  <c r="D47" i="21"/>
  <c r="E47" i="21" s="1"/>
  <c r="C46" i="21"/>
  <c r="F46" i="21" l="1"/>
  <c r="K46" i="21"/>
  <c r="J47" i="21"/>
  <c r="B47" i="21"/>
  <c r="A47" i="21"/>
  <c r="C47" i="21"/>
  <c r="D48" i="21"/>
  <c r="E48" i="21" s="1"/>
  <c r="F47" i="21" l="1"/>
  <c r="K47" i="21"/>
  <c r="J48" i="21"/>
  <c r="B48" i="21"/>
  <c r="A48" i="21"/>
  <c r="C48" i="21"/>
  <c r="D49" i="21"/>
  <c r="E49" i="21" s="1"/>
  <c r="K48" i="21" l="1"/>
  <c r="F48" i="21"/>
  <c r="J49" i="21"/>
  <c r="D50" i="21"/>
  <c r="E50" i="21" s="1"/>
  <c r="C49" i="21"/>
  <c r="B49" i="21"/>
  <c r="A49" i="21"/>
  <c r="F49" i="21" l="1"/>
  <c r="K49" i="21"/>
  <c r="J50" i="21"/>
  <c r="C50" i="21"/>
  <c r="D51" i="21"/>
  <c r="E51" i="21" s="1"/>
  <c r="B50" i="21"/>
  <c r="A50" i="21"/>
  <c r="F50" i="21" l="1"/>
  <c r="K50" i="21"/>
  <c r="J51" i="21"/>
  <c r="D52" i="21"/>
  <c r="E52" i="21" s="1"/>
  <c r="C51" i="21"/>
  <c r="B51" i="21"/>
  <c r="A51" i="21"/>
  <c r="F51" i="21" l="1"/>
  <c r="K51" i="21"/>
  <c r="J52" i="21"/>
  <c r="D53" i="21"/>
  <c r="E53" i="21" s="1"/>
  <c r="C52" i="21"/>
  <c r="B52" i="21"/>
  <c r="A52" i="21"/>
  <c r="K52" i="21" l="1"/>
  <c r="F52" i="21"/>
  <c r="J53" i="21"/>
  <c r="B53" i="21"/>
  <c r="C53" i="21"/>
  <c r="A53" i="21"/>
  <c r="D54" i="21"/>
  <c r="E54" i="21" s="1"/>
  <c r="F53" i="21" l="1"/>
  <c r="K53" i="21"/>
  <c r="J54" i="21"/>
  <c r="C54" i="21"/>
  <c r="D55" i="21"/>
  <c r="E55" i="21" s="1"/>
  <c r="B54" i="21"/>
  <c r="A54" i="21"/>
  <c r="F54" i="21" l="1"/>
  <c r="K54" i="21"/>
  <c r="J55" i="21"/>
  <c r="D56" i="21"/>
  <c r="E56" i="21" s="1"/>
  <c r="C55" i="21"/>
  <c r="B55" i="21"/>
  <c r="A55" i="21"/>
  <c r="F55" i="21" l="1"/>
  <c r="K55" i="21"/>
  <c r="J56" i="21"/>
  <c r="B56" i="21"/>
  <c r="C56" i="21"/>
  <c r="A56" i="21"/>
  <c r="D57" i="21"/>
  <c r="E57" i="21" s="1"/>
  <c r="K56" i="21" l="1"/>
  <c r="F56" i="21"/>
  <c r="J57" i="21"/>
  <c r="B57" i="21"/>
  <c r="C57" i="21"/>
  <c r="A57" i="21"/>
  <c r="D58" i="21"/>
  <c r="E58" i="21" s="1"/>
  <c r="F57" i="21" l="1"/>
  <c r="K57" i="21"/>
  <c r="J58" i="21"/>
  <c r="C58" i="21"/>
  <c r="D59" i="21"/>
  <c r="E59" i="21" s="1"/>
  <c r="B58" i="21"/>
  <c r="A58" i="21"/>
  <c r="F58" i="21" l="1"/>
  <c r="K58" i="21"/>
  <c r="J59" i="21"/>
  <c r="B59" i="21"/>
  <c r="A59" i="21"/>
  <c r="D60" i="21"/>
  <c r="E60" i="21" s="1"/>
  <c r="C59" i="21"/>
  <c r="F59" i="21" l="1"/>
  <c r="K59" i="21"/>
  <c r="J60" i="21"/>
  <c r="B60" i="21"/>
  <c r="C60" i="21"/>
  <c r="A60" i="21"/>
  <c r="D61" i="21"/>
  <c r="E61" i="21" s="1"/>
  <c r="K60" i="21" l="1"/>
  <c r="F60" i="21"/>
  <c r="J61" i="21"/>
  <c r="B61" i="21"/>
  <c r="A61" i="21"/>
  <c r="D62" i="21"/>
  <c r="E62" i="21" s="1"/>
  <c r="C61" i="21"/>
  <c r="F61" i="21" l="1"/>
  <c r="K61" i="21"/>
  <c r="J62" i="21"/>
  <c r="A62" i="21"/>
  <c r="C62" i="21"/>
  <c r="D63" i="21"/>
  <c r="E63" i="21" s="1"/>
  <c r="B62" i="21"/>
  <c r="F62" i="21" l="1"/>
  <c r="K62" i="21"/>
  <c r="J63" i="21"/>
  <c r="B63" i="21"/>
  <c r="A63" i="21"/>
  <c r="D64" i="21"/>
  <c r="E64" i="21" s="1"/>
  <c r="C63" i="21"/>
  <c r="F63" i="21" l="1"/>
  <c r="K63" i="21"/>
  <c r="J64" i="21"/>
  <c r="C64" i="21"/>
  <c r="D65" i="21"/>
  <c r="E65" i="21" s="1"/>
  <c r="B64" i="21"/>
  <c r="A64" i="21"/>
  <c r="F64" i="21" l="1"/>
  <c r="K64" i="21"/>
  <c r="J65" i="21"/>
  <c r="B65" i="21"/>
  <c r="A65" i="21"/>
  <c r="D66" i="21"/>
  <c r="E66" i="21" s="1"/>
  <c r="C65" i="21"/>
  <c r="F65" i="21" l="1"/>
  <c r="K65" i="21"/>
  <c r="J66" i="21"/>
  <c r="B66" i="21"/>
  <c r="A66" i="21"/>
  <c r="D67" i="21"/>
  <c r="E67" i="21" s="1"/>
  <c r="C66" i="21"/>
  <c r="F66" i="21" l="1"/>
  <c r="K66" i="21"/>
  <c r="J67" i="21"/>
  <c r="B67" i="21"/>
  <c r="D68" i="21"/>
  <c r="E68" i="21" s="1"/>
  <c r="A67" i="21"/>
  <c r="C67" i="21"/>
  <c r="F67" i="21" l="1"/>
  <c r="K67" i="21"/>
  <c r="J68" i="21"/>
  <c r="C68" i="21"/>
  <c r="D69" i="21"/>
  <c r="E69" i="21" s="1"/>
  <c r="B68" i="21"/>
  <c r="A68" i="21"/>
  <c r="K68" i="21" l="1"/>
  <c r="F68" i="21"/>
  <c r="J69" i="21"/>
  <c r="D70" i="21"/>
  <c r="E70" i="21" s="1"/>
  <c r="C69" i="21"/>
  <c r="B69" i="21"/>
  <c r="A69" i="21"/>
  <c r="F69" i="21" l="1"/>
  <c r="K69" i="21"/>
  <c r="J70" i="21"/>
  <c r="B70" i="21"/>
  <c r="A70" i="21"/>
  <c r="C70" i="21"/>
  <c r="D71" i="21"/>
  <c r="E71" i="21" s="1"/>
  <c r="F70" i="21" l="1"/>
  <c r="K70" i="21"/>
  <c r="J71" i="21"/>
  <c r="B71" i="21"/>
  <c r="A71" i="21"/>
  <c r="D72" i="21"/>
  <c r="E72" i="21" s="1"/>
  <c r="C71" i="21"/>
  <c r="F71" i="21" l="1"/>
  <c r="K71" i="21"/>
  <c r="J72" i="21"/>
  <c r="B72" i="21"/>
  <c r="C72" i="21"/>
  <c r="A72" i="21"/>
  <c r="D73" i="21"/>
  <c r="E73" i="21" s="1"/>
  <c r="F72" i="21" l="1"/>
  <c r="K72" i="21"/>
  <c r="J73" i="21"/>
  <c r="B73" i="21"/>
  <c r="A73" i="21"/>
  <c r="D74" i="21"/>
  <c r="E74" i="21" s="1"/>
  <c r="C73" i="21"/>
  <c r="F73" i="21" l="1"/>
  <c r="K73" i="21"/>
  <c r="J74" i="21"/>
  <c r="B74" i="21"/>
  <c r="D75" i="21"/>
  <c r="E75" i="21" s="1"/>
  <c r="A74" i="21"/>
  <c r="C74" i="21"/>
  <c r="F74" i="21" l="1"/>
  <c r="K74" i="21"/>
  <c r="J75" i="21"/>
  <c r="A75" i="21"/>
  <c r="D76" i="21"/>
  <c r="E76" i="21" s="1"/>
  <c r="C75" i="21"/>
  <c r="B75" i="21"/>
  <c r="F75" i="21" l="1"/>
  <c r="K75" i="21"/>
  <c r="J76" i="21"/>
  <c r="B76" i="21"/>
  <c r="A76" i="21"/>
  <c r="C76" i="21"/>
  <c r="D77" i="21"/>
  <c r="E77" i="21" s="1"/>
  <c r="K76" i="21" l="1"/>
  <c r="F76" i="21"/>
  <c r="J77" i="21"/>
  <c r="B77" i="21"/>
  <c r="C77" i="21"/>
  <c r="A77" i="21"/>
  <c r="D78" i="21"/>
  <c r="E78" i="21" s="1"/>
  <c r="F77" i="21" l="1"/>
  <c r="K77" i="21"/>
  <c r="J78" i="21"/>
  <c r="A78" i="21"/>
  <c r="C78" i="21"/>
  <c r="D79" i="21"/>
  <c r="E79" i="21" s="1"/>
  <c r="B78" i="21"/>
  <c r="F78" i="21" l="1"/>
  <c r="K78" i="21"/>
  <c r="J79" i="21"/>
  <c r="D80" i="21"/>
  <c r="E80" i="21" s="1"/>
  <c r="B79" i="21"/>
  <c r="A79" i="21"/>
  <c r="C79" i="21"/>
  <c r="F79" i="21" l="1"/>
  <c r="K79" i="21"/>
  <c r="J80" i="21"/>
  <c r="B80" i="21"/>
  <c r="A80" i="21"/>
  <c r="D81" i="21"/>
  <c r="E81" i="21" s="1"/>
  <c r="C80" i="21"/>
  <c r="F80" i="21" l="1"/>
  <c r="K80" i="21"/>
  <c r="J81" i="21"/>
  <c r="B81" i="21"/>
  <c r="C81" i="21"/>
  <c r="A81" i="21"/>
  <c r="D82" i="21"/>
  <c r="E82" i="21" s="1"/>
  <c r="F81" i="21" l="1"/>
  <c r="K81" i="21"/>
  <c r="J82" i="21"/>
  <c r="A82" i="21"/>
  <c r="C82" i="21"/>
  <c r="D83" i="21"/>
  <c r="E83" i="21" s="1"/>
  <c r="B82" i="21"/>
  <c r="F82" i="21" l="1"/>
  <c r="K82" i="21"/>
  <c r="J83" i="21"/>
  <c r="D84" i="21"/>
  <c r="E84" i="21" s="1"/>
  <c r="B83" i="21"/>
  <c r="A83" i="21"/>
  <c r="C83" i="21"/>
  <c r="F83" i="21" l="1"/>
  <c r="K83" i="21"/>
  <c r="J84" i="21"/>
  <c r="B84" i="21"/>
  <c r="A84" i="21"/>
  <c r="D85" i="21"/>
  <c r="E85" i="21" s="1"/>
  <c r="C84" i="21"/>
  <c r="K84" i="21" l="1"/>
  <c r="F84" i="21"/>
  <c r="J85" i="21"/>
  <c r="B85" i="21"/>
  <c r="C85" i="21"/>
  <c r="A85" i="21"/>
  <c r="D86" i="21"/>
  <c r="E86" i="21" s="1"/>
  <c r="F85" i="21" l="1"/>
  <c r="K85" i="21"/>
  <c r="J86" i="21"/>
  <c r="B86" i="21"/>
  <c r="D87" i="21"/>
  <c r="E87" i="21" s="1"/>
  <c r="C86" i="21"/>
  <c r="A86" i="21"/>
  <c r="F86" i="21" l="1"/>
  <c r="K86" i="21"/>
  <c r="J87" i="21"/>
  <c r="D88" i="21"/>
  <c r="E88" i="21" s="1"/>
  <c r="B87" i="21"/>
  <c r="A87" i="21"/>
  <c r="C87" i="21"/>
  <c r="F87" i="21" l="1"/>
  <c r="K87" i="21"/>
  <c r="J88" i="21"/>
  <c r="A88" i="21"/>
  <c r="D89" i="21"/>
  <c r="E89" i="21" s="1"/>
  <c r="C88" i="21"/>
  <c r="B88" i="21"/>
  <c r="F88" i="21" l="1"/>
  <c r="K88" i="21"/>
  <c r="J89" i="21"/>
  <c r="D90" i="21"/>
  <c r="E90" i="21" s="1"/>
  <c r="C89" i="21"/>
  <c r="B89" i="21"/>
  <c r="A89" i="21"/>
  <c r="F89" i="21" l="1"/>
  <c r="K89" i="21"/>
  <c r="J90" i="21"/>
  <c r="A90" i="21"/>
  <c r="D91" i="21"/>
  <c r="E91" i="21" s="1"/>
  <c r="C90" i="21"/>
  <c r="B90" i="21"/>
  <c r="F90" i="21" l="1"/>
  <c r="K90" i="21"/>
  <c r="J91" i="21"/>
  <c r="A91" i="21"/>
  <c r="B91" i="21"/>
  <c r="C91" i="21"/>
  <c r="D92" i="21"/>
  <c r="E92" i="21" s="1"/>
  <c r="F91" i="21" l="1"/>
  <c r="K91" i="21"/>
  <c r="J92" i="21"/>
  <c r="A92" i="21"/>
  <c r="C92" i="21"/>
  <c r="B92" i="21"/>
  <c r="D93" i="21"/>
  <c r="E93" i="21" s="1"/>
  <c r="K92" i="21" l="1"/>
  <c r="F92" i="21"/>
  <c r="J93" i="21"/>
  <c r="A93" i="21"/>
  <c r="C93" i="21"/>
  <c r="B93" i="21"/>
  <c r="D94" i="21"/>
  <c r="E94" i="21" s="1"/>
  <c r="F93" i="21" l="1"/>
  <c r="K93" i="21"/>
  <c r="J94" i="21"/>
  <c r="A94" i="21"/>
  <c r="D95" i="21"/>
  <c r="E95" i="21" s="1"/>
  <c r="C94" i="21"/>
  <c r="B94" i="21"/>
  <c r="F94" i="21" l="1"/>
  <c r="K94" i="21"/>
  <c r="J95" i="21"/>
  <c r="A95" i="21"/>
  <c r="C95" i="21"/>
  <c r="D96" i="21"/>
  <c r="E96" i="21" s="1"/>
  <c r="B95" i="21"/>
  <c r="F95" i="21" l="1"/>
  <c r="K95" i="21"/>
  <c r="J96" i="21"/>
  <c r="D97" i="21"/>
  <c r="E97" i="21" s="1"/>
  <c r="C96" i="21"/>
  <c r="B96" i="21"/>
  <c r="A96" i="21"/>
  <c r="F96" i="21" l="1"/>
  <c r="K96" i="21"/>
  <c r="J97" i="21"/>
  <c r="A97" i="21"/>
  <c r="D98" i="21"/>
  <c r="E98" i="21" s="1"/>
  <c r="C97" i="21"/>
  <c r="B97" i="21"/>
  <c r="F97" i="21" l="1"/>
  <c r="K97" i="21"/>
  <c r="J98" i="21"/>
  <c r="C98" i="21"/>
  <c r="B98" i="21"/>
  <c r="A98" i="21"/>
  <c r="D99" i="21"/>
  <c r="E99" i="21" s="1"/>
  <c r="F98" i="21" l="1"/>
  <c r="K98" i="21"/>
  <c r="J99" i="21"/>
  <c r="A99" i="21"/>
  <c r="B99" i="21"/>
  <c r="C99" i="21"/>
  <c r="D100" i="21"/>
  <c r="E100" i="21" s="1"/>
  <c r="F99" i="21" l="1"/>
  <c r="K99" i="21"/>
  <c r="J100" i="21"/>
  <c r="A100" i="21"/>
  <c r="D101" i="21"/>
  <c r="E101" i="21" s="1"/>
  <c r="C100" i="21"/>
  <c r="B100" i="21"/>
  <c r="K100" i="21" l="1"/>
  <c r="F100" i="21"/>
  <c r="J101" i="21"/>
  <c r="C101" i="21"/>
  <c r="A101" i="21"/>
  <c r="D102" i="21"/>
  <c r="E102" i="21" s="1"/>
  <c r="B101" i="21"/>
  <c r="F101" i="21" l="1"/>
  <c r="K101" i="21"/>
  <c r="J102" i="21"/>
  <c r="A102" i="21"/>
  <c r="C102" i="21"/>
  <c r="B102" i="21"/>
  <c r="D103" i="21"/>
  <c r="E103" i="21" s="1"/>
  <c r="F102" i="21" l="1"/>
  <c r="K102" i="21"/>
  <c r="J103" i="21"/>
  <c r="A103" i="21"/>
  <c r="C103" i="21"/>
  <c r="B103" i="21"/>
  <c r="D104" i="21"/>
  <c r="E104" i="21" s="1"/>
  <c r="F103" i="21" l="1"/>
  <c r="K103" i="21"/>
  <c r="J104" i="21"/>
  <c r="C104" i="21"/>
  <c r="A104" i="21"/>
  <c r="D105" i="21"/>
  <c r="E105" i="21" s="1"/>
  <c r="B104" i="21"/>
  <c r="F104" i="21" l="1"/>
  <c r="K104" i="21"/>
  <c r="J105" i="21"/>
  <c r="A105" i="21"/>
  <c r="D106" i="21"/>
  <c r="E106" i="21" s="1"/>
  <c r="C105" i="21"/>
  <c r="B105" i="21"/>
  <c r="F105" i="21" l="1"/>
  <c r="K105" i="21"/>
  <c r="J106" i="21"/>
  <c r="A106" i="21"/>
  <c r="B106" i="21"/>
  <c r="D107" i="21"/>
  <c r="E107" i="21" s="1"/>
  <c r="C106" i="21"/>
  <c r="F106" i="21" l="1"/>
  <c r="K106" i="21"/>
  <c r="J107" i="21"/>
  <c r="D108" i="21"/>
  <c r="E108" i="21" s="1"/>
  <c r="C107" i="21"/>
  <c r="B107" i="21"/>
  <c r="A107" i="21"/>
  <c r="F107" i="21" l="1"/>
  <c r="K107" i="21"/>
  <c r="J108" i="21"/>
  <c r="C108" i="21"/>
  <c r="A108" i="21"/>
  <c r="D109" i="21"/>
  <c r="E109" i="21" s="1"/>
  <c r="B108" i="21"/>
  <c r="K108" i="21" l="1"/>
  <c r="F108" i="21"/>
  <c r="J109" i="21"/>
  <c r="C109" i="21"/>
  <c r="D110" i="21"/>
  <c r="E110" i="21" s="1"/>
  <c r="B109" i="21"/>
  <c r="A109" i="21"/>
  <c r="F109" i="21" l="1"/>
  <c r="K109" i="21"/>
  <c r="J110" i="21"/>
  <c r="C110" i="21"/>
  <c r="D111" i="21"/>
  <c r="E111" i="21" s="1"/>
  <c r="B110" i="21"/>
  <c r="A110" i="21"/>
  <c r="F110" i="21" l="1"/>
  <c r="K110" i="21"/>
  <c r="J111" i="21"/>
  <c r="C111" i="21"/>
  <c r="D112" i="21"/>
  <c r="E112" i="21" s="1"/>
  <c r="A111" i="21"/>
  <c r="B111" i="21"/>
  <c r="F111" i="21" l="1"/>
  <c r="K111" i="21"/>
  <c r="J112" i="21"/>
  <c r="A112" i="21"/>
  <c r="D113" i="21"/>
  <c r="E113" i="21" s="1"/>
  <c r="B112" i="21"/>
  <c r="C112" i="21"/>
  <c r="F112" i="21" l="1"/>
  <c r="K112" i="21"/>
  <c r="J113" i="21"/>
  <c r="A113" i="21"/>
  <c r="D114" i="21"/>
  <c r="E114" i="21" s="1"/>
  <c r="C113" i="21"/>
  <c r="B113" i="21"/>
  <c r="F113" i="21" l="1"/>
  <c r="K113" i="21"/>
  <c r="J114" i="21"/>
  <c r="C114" i="21"/>
  <c r="A114" i="21"/>
  <c r="D115" i="21"/>
  <c r="E115" i="21" s="1"/>
  <c r="B114" i="21"/>
  <c r="F114" i="21" l="1"/>
  <c r="K114" i="21"/>
  <c r="J115" i="21"/>
  <c r="C115" i="21"/>
  <c r="A115" i="21"/>
  <c r="B115" i="21"/>
  <c r="D116" i="21"/>
  <c r="E116" i="21" s="1"/>
  <c r="F115" i="21" l="1"/>
  <c r="K115" i="21"/>
  <c r="J116" i="21"/>
  <c r="C116" i="21"/>
  <c r="D117" i="21"/>
  <c r="E117" i="21" s="1"/>
  <c r="B116" i="21"/>
  <c r="A116" i="21"/>
  <c r="K116" i="21" l="1"/>
  <c r="F116" i="21"/>
  <c r="J117" i="21"/>
  <c r="C117" i="21"/>
  <c r="D118" i="21"/>
  <c r="E118" i="21" s="1"/>
  <c r="B117" i="21"/>
  <c r="A117" i="21"/>
  <c r="F117" i="21" l="1"/>
  <c r="K117" i="21"/>
  <c r="J118" i="21"/>
  <c r="C118" i="21"/>
  <c r="B118" i="21"/>
  <c r="A118" i="21"/>
  <c r="D119" i="21"/>
  <c r="E119" i="21" s="1"/>
  <c r="F118" i="21" l="1"/>
  <c r="K118" i="21"/>
  <c r="J119" i="21"/>
  <c r="A119" i="21"/>
  <c r="B119" i="21"/>
  <c r="D120" i="21"/>
  <c r="E120" i="21" s="1"/>
  <c r="C119" i="21"/>
  <c r="F119" i="21" l="1"/>
  <c r="K119" i="21"/>
  <c r="J120" i="21"/>
  <c r="D121" i="21"/>
  <c r="E121" i="21" s="1"/>
  <c r="C120" i="21"/>
  <c r="B120" i="21"/>
  <c r="A120" i="21"/>
  <c r="F120" i="21" l="1"/>
  <c r="K120" i="21"/>
  <c r="J121" i="21"/>
  <c r="C121" i="21"/>
  <c r="A121" i="21"/>
  <c r="D122" i="21"/>
  <c r="E122" i="21" s="1"/>
  <c r="B121" i="21"/>
  <c r="F121" i="21" l="1"/>
  <c r="K121" i="21"/>
  <c r="J122" i="21"/>
  <c r="C122" i="21"/>
  <c r="A122" i="21"/>
  <c r="D123" i="21"/>
  <c r="E123" i="21" s="1"/>
  <c r="B122" i="21"/>
  <c r="F122" i="21" l="1"/>
  <c r="K122" i="21"/>
  <c r="J123" i="21"/>
  <c r="B123" i="21"/>
  <c r="D124" i="21"/>
  <c r="E124" i="21" s="1"/>
  <c r="C123" i="21"/>
  <c r="A123" i="21"/>
  <c r="F123" i="21" l="1"/>
  <c r="K123" i="21"/>
  <c r="J124" i="21"/>
  <c r="A124" i="21"/>
  <c r="B124" i="21"/>
  <c r="D125" i="21"/>
  <c r="E125" i="21" s="1"/>
  <c r="C124" i="21"/>
  <c r="K124" i="21" l="1"/>
  <c r="F124" i="21"/>
  <c r="J125" i="21"/>
  <c r="B125" i="21"/>
  <c r="A125" i="21"/>
  <c r="D126" i="21"/>
  <c r="E126" i="21" s="1"/>
  <c r="C125" i="21"/>
  <c r="F125" i="21" l="1"/>
  <c r="K125" i="21"/>
  <c r="J126" i="21"/>
  <c r="C126" i="21"/>
  <c r="A126" i="21"/>
  <c r="D127" i="21"/>
  <c r="E127" i="21" s="1"/>
  <c r="B126" i="21"/>
  <c r="F126" i="21" l="1"/>
  <c r="K126" i="21"/>
  <c r="J127" i="21"/>
  <c r="D128" i="21"/>
  <c r="E128" i="21" s="1"/>
  <c r="B127" i="21"/>
  <c r="C127" i="21"/>
  <c r="A127" i="21"/>
  <c r="F127" i="21" l="1"/>
  <c r="K127" i="21"/>
  <c r="J128" i="21"/>
  <c r="C128" i="21"/>
  <c r="D129" i="21"/>
  <c r="E129" i="21" s="1"/>
  <c r="B128" i="21"/>
  <c r="A128" i="21"/>
  <c r="F128" i="21" l="1"/>
  <c r="K128" i="21"/>
  <c r="J129" i="21"/>
  <c r="C129" i="21"/>
  <c r="B129" i="21"/>
  <c r="A129" i="21"/>
  <c r="D130" i="21"/>
  <c r="E130" i="21" s="1"/>
  <c r="F129" i="21" l="1"/>
  <c r="K129" i="21"/>
  <c r="J130" i="21"/>
  <c r="A130" i="21"/>
  <c r="D131" i="21"/>
  <c r="E131" i="21" s="1"/>
  <c r="C130" i="21"/>
  <c r="B130" i="21"/>
  <c r="F130" i="21" l="1"/>
  <c r="K130" i="21"/>
  <c r="J131" i="21"/>
  <c r="A131" i="21"/>
  <c r="B131" i="21"/>
  <c r="C131" i="21"/>
  <c r="D132" i="21"/>
  <c r="E132" i="21" s="1"/>
  <c r="F131" i="21" l="1"/>
  <c r="K131" i="21"/>
  <c r="J132" i="21"/>
  <c r="C132" i="21"/>
  <c r="A132" i="21"/>
  <c r="D133" i="21"/>
  <c r="E133" i="21" s="1"/>
  <c r="B132" i="21"/>
  <c r="K132" i="21" l="1"/>
  <c r="F132" i="21"/>
  <c r="J133" i="21"/>
  <c r="C133" i="21"/>
  <c r="A133" i="21"/>
  <c r="B133" i="21"/>
  <c r="D134" i="21"/>
  <c r="E134" i="21" s="1"/>
  <c r="F133" i="21" l="1"/>
  <c r="K133" i="21"/>
  <c r="J134" i="21"/>
  <c r="A134" i="21"/>
  <c r="B134" i="21"/>
  <c r="D135" i="21"/>
  <c r="E135" i="21" s="1"/>
  <c r="C134" i="21"/>
  <c r="F134" i="21" l="1"/>
  <c r="K134" i="21"/>
  <c r="J135" i="21"/>
  <c r="D136" i="21"/>
  <c r="E136" i="21" s="1"/>
  <c r="B135" i="21"/>
  <c r="C135" i="21"/>
  <c r="A135" i="21"/>
  <c r="F135" i="21" l="1"/>
  <c r="K135" i="21"/>
  <c r="J136" i="21"/>
  <c r="C136" i="21"/>
  <c r="A136" i="21"/>
  <c r="D137" i="21"/>
  <c r="E137" i="21" s="1"/>
  <c r="B136" i="21"/>
  <c r="F136" i="21" l="1"/>
  <c r="K136" i="21"/>
  <c r="J137" i="21"/>
  <c r="C137" i="21"/>
  <c r="B137" i="21"/>
  <c r="A137" i="21"/>
  <c r="D138" i="21"/>
  <c r="E138" i="21" s="1"/>
  <c r="F137" i="21" l="1"/>
  <c r="K137" i="21"/>
  <c r="J138" i="21"/>
  <c r="A138" i="21"/>
  <c r="B138" i="21"/>
  <c r="D139" i="21"/>
  <c r="E139" i="21" s="1"/>
  <c r="C138" i="21"/>
  <c r="F138" i="21" l="1"/>
  <c r="K138" i="21"/>
  <c r="J139" i="21"/>
  <c r="C139" i="21"/>
  <c r="A139" i="21"/>
  <c r="B139" i="21"/>
  <c r="D140" i="21"/>
  <c r="E140" i="21" s="1"/>
  <c r="F139" i="21" l="1"/>
  <c r="K139" i="21"/>
  <c r="J140" i="21"/>
  <c r="C140" i="21"/>
  <c r="A140" i="21"/>
  <c r="D141" i="21"/>
  <c r="E141" i="21" s="1"/>
  <c r="B140" i="21"/>
  <c r="K140" i="21" l="1"/>
  <c r="F140" i="21"/>
  <c r="J141" i="21"/>
  <c r="C141" i="21"/>
  <c r="D142" i="21"/>
  <c r="E142" i="21" s="1"/>
  <c r="B141" i="21"/>
  <c r="A141" i="21"/>
  <c r="F141" i="21" l="1"/>
  <c r="K141" i="21"/>
  <c r="J142" i="21"/>
  <c r="C142" i="21"/>
  <c r="D143" i="21"/>
  <c r="E143" i="21" s="1"/>
  <c r="B142" i="21"/>
  <c r="A142" i="21"/>
  <c r="F142" i="21" l="1"/>
  <c r="K142" i="21"/>
  <c r="J143" i="21"/>
  <c r="C143" i="21"/>
  <c r="D144" i="21"/>
  <c r="E144" i="21" s="1"/>
  <c r="A143" i="21"/>
  <c r="B143" i="21"/>
  <c r="F143" i="21" l="1"/>
  <c r="K143" i="21"/>
  <c r="J144" i="21"/>
  <c r="A144" i="21"/>
  <c r="D145" i="21"/>
  <c r="E145" i="21" s="1"/>
  <c r="C144" i="21"/>
  <c r="B144" i="21"/>
  <c r="F144" i="21" l="1"/>
  <c r="K144" i="21"/>
  <c r="J145" i="21"/>
  <c r="D146" i="21"/>
  <c r="E146" i="21" s="1"/>
  <c r="C145" i="21"/>
  <c r="B145" i="21"/>
  <c r="A145" i="21"/>
  <c r="F145" i="21" l="1"/>
  <c r="K145" i="21"/>
  <c r="J146" i="21"/>
  <c r="C146" i="21"/>
  <c r="A146" i="21"/>
  <c r="D147" i="21"/>
  <c r="E147" i="21" s="1"/>
  <c r="B146" i="21"/>
  <c r="F146" i="21" l="1"/>
  <c r="K146" i="21"/>
  <c r="J147" i="21"/>
  <c r="C147" i="21"/>
  <c r="D148" i="21"/>
  <c r="E148" i="21" s="1"/>
  <c r="A147" i="21"/>
  <c r="B147" i="21"/>
  <c r="F147" i="21" l="1"/>
  <c r="K147" i="21"/>
  <c r="J148" i="21"/>
  <c r="D149" i="21"/>
  <c r="E149" i="21" s="1"/>
  <c r="C148" i="21"/>
  <c r="B148" i="21"/>
  <c r="A148" i="21"/>
  <c r="K148" i="21" l="1"/>
  <c r="F148" i="21"/>
  <c r="J149" i="21"/>
  <c r="B149" i="21"/>
  <c r="A149" i="21"/>
  <c r="D150" i="21"/>
  <c r="E150" i="21" s="1"/>
  <c r="C149" i="21"/>
  <c r="F149" i="21" l="1"/>
  <c r="K149" i="21"/>
  <c r="J150" i="21"/>
  <c r="C150" i="21"/>
  <c r="B150" i="21"/>
  <c r="A150" i="21"/>
  <c r="D151" i="21"/>
  <c r="E151" i="21" s="1"/>
  <c r="F150" i="21" l="1"/>
  <c r="K150" i="21"/>
  <c r="J151" i="21"/>
  <c r="A151" i="21"/>
  <c r="B151" i="21"/>
  <c r="D152" i="21"/>
  <c r="E152" i="21" s="1"/>
  <c r="C151" i="21"/>
  <c r="F151" i="21" l="1"/>
  <c r="K151" i="21"/>
  <c r="J152" i="21"/>
  <c r="A152" i="21"/>
  <c r="D153" i="21"/>
  <c r="E153" i="21" s="1"/>
  <c r="C152" i="21"/>
  <c r="B152" i="21"/>
  <c r="F152" i="21" l="1"/>
  <c r="K152" i="21"/>
  <c r="J153" i="21"/>
  <c r="C153" i="21"/>
  <c r="B153" i="21"/>
  <c r="A153" i="21"/>
  <c r="D154" i="21"/>
  <c r="E154" i="21" s="1"/>
  <c r="F153" i="21" l="1"/>
  <c r="K153" i="21"/>
  <c r="J154" i="21"/>
  <c r="A154" i="21"/>
  <c r="C154" i="21"/>
  <c r="B154" i="21"/>
  <c r="D155" i="21"/>
  <c r="E155" i="21" s="1"/>
  <c r="F154" i="21" l="1"/>
  <c r="K154" i="21"/>
  <c r="J155" i="21"/>
  <c r="A155" i="21"/>
  <c r="B155" i="21"/>
  <c r="C155" i="21"/>
  <c r="D156" i="21"/>
  <c r="E156" i="21" s="1"/>
  <c r="F155" i="21" l="1"/>
  <c r="K155" i="21"/>
  <c r="J156" i="21"/>
  <c r="C156" i="21"/>
  <c r="A156" i="21"/>
  <c r="B156" i="21"/>
  <c r="D157" i="21"/>
  <c r="E157" i="21" s="1"/>
  <c r="K156" i="21" l="1"/>
  <c r="F156" i="21"/>
  <c r="J157" i="21"/>
  <c r="A157" i="21"/>
  <c r="C157" i="21"/>
  <c r="D158" i="21"/>
  <c r="E158" i="21" s="1"/>
  <c r="B157" i="21"/>
  <c r="F157" i="21" l="1"/>
  <c r="K157" i="21"/>
  <c r="J158" i="21"/>
  <c r="A158" i="21"/>
  <c r="B158" i="21"/>
  <c r="D159" i="21"/>
  <c r="E159" i="21" s="1"/>
  <c r="C158" i="21"/>
  <c r="F158" i="21" l="1"/>
  <c r="K158" i="21"/>
  <c r="J159" i="21"/>
  <c r="C159" i="21"/>
  <c r="A159" i="21"/>
  <c r="B159" i="21"/>
  <c r="D160" i="21"/>
  <c r="E160" i="21" s="1"/>
  <c r="F159" i="21" l="1"/>
  <c r="K159" i="21"/>
  <c r="J160" i="21"/>
  <c r="C160" i="21"/>
  <c r="A160" i="21"/>
  <c r="D161" i="21"/>
  <c r="E161" i="21" s="1"/>
  <c r="B160" i="21"/>
  <c r="F160" i="21" l="1"/>
  <c r="K160" i="21"/>
  <c r="J161" i="21"/>
  <c r="C161" i="21"/>
  <c r="D162" i="21"/>
  <c r="E162" i="21" s="1"/>
  <c r="B161" i="21"/>
  <c r="A161" i="21"/>
  <c r="F161" i="21" l="1"/>
  <c r="K161" i="21"/>
  <c r="J162" i="21"/>
  <c r="C162" i="21"/>
  <c r="B162" i="21"/>
  <c r="A162" i="21"/>
  <c r="D163" i="21"/>
  <c r="E163" i="21" s="1"/>
  <c r="F162" i="21" l="1"/>
  <c r="K162" i="21"/>
  <c r="J163" i="21"/>
  <c r="C163" i="21"/>
  <c r="D164" i="21"/>
  <c r="E164" i="21" s="1"/>
  <c r="A163" i="21"/>
  <c r="B163" i="21"/>
  <c r="F163" i="21" l="1"/>
  <c r="K163" i="21"/>
  <c r="J164" i="21"/>
  <c r="A164" i="21"/>
  <c r="B164" i="21"/>
  <c r="D165" i="21"/>
  <c r="E165" i="21" s="1"/>
  <c r="C164" i="21"/>
  <c r="K164" i="21" l="1"/>
  <c r="F164" i="21"/>
  <c r="J165" i="21"/>
  <c r="A165" i="21"/>
  <c r="D166" i="21"/>
  <c r="E166" i="21" s="1"/>
  <c r="B165" i="21"/>
  <c r="C165" i="21"/>
  <c r="F165" i="21" l="1"/>
  <c r="K165" i="21"/>
  <c r="J166" i="21"/>
  <c r="C166" i="21"/>
  <c r="B166" i="21"/>
  <c r="A166" i="21"/>
  <c r="D167" i="21"/>
  <c r="E167" i="21" s="1"/>
  <c r="F166" i="21" l="1"/>
  <c r="K166" i="21"/>
  <c r="J167" i="21"/>
  <c r="D168" i="21"/>
  <c r="E168" i="21" s="1"/>
  <c r="A167" i="21"/>
  <c r="B167" i="21"/>
  <c r="C167" i="21"/>
  <c r="F167" i="21" l="1"/>
  <c r="K167" i="21"/>
  <c r="J168" i="21"/>
  <c r="C168" i="21"/>
  <c r="B168" i="21"/>
  <c r="A168" i="21"/>
  <c r="D169" i="21"/>
  <c r="E169" i="21" s="1"/>
  <c r="F168" i="21" l="1"/>
  <c r="K168" i="21"/>
  <c r="J169" i="21"/>
  <c r="C169" i="21"/>
  <c r="D170" i="21"/>
  <c r="E170" i="21" s="1"/>
  <c r="B169" i="21"/>
  <c r="A169" i="21"/>
  <c r="F169" i="21" l="1"/>
  <c r="K169" i="21"/>
  <c r="J170" i="21"/>
  <c r="C170" i="21"/>
  <c r="B170" i="21"/>
  <c r="A170" i="21"/>
  <c r="D171" i="21"/>
  <c r="E171" i="21" s="1"/>
  <c r="F170" i="21" l="1"/>
  <c r="K170" i="21"/>
  <c r="J171" i="21"/>
  <c r="B171" i="21"/>
  <c r="C171" i="21"/>
  <c r="A171" i="21"/>
  <c r="D172" i="21"/>
  <c r="E172" i="21" s="1"/>
  <c r="F171" i="21" l="1"/>
  <c r="K171" i="21"/>
  <c r="J172" i="21"/>
  <c r="C172" i="21"/>
  <c r="A172" i="21"/>
  <c r="B172" i="21"/>
  <c r="D173" i="21"/>
  <c r="E173" i="21" s="1"/>
  <c r="K172" i="21" l="1"/>
  <c r="F172" i="21"/>
  <c r="J173" i="21"/>
  <c r="D174" i="21"/>
  <c r="E174" i="21" s="1"/>
  <c r="C173" i="21"/>
  <c r="B173" i="21"/>
  <c r="A173" i="21"/>
  <c r="F173" i="21" l="1"/>
  <c r="K173" i="21"/>
  <c r="J174" i="21"/>
  <c r="D175" i="21"/>
  <c r="E175" i="21" s="1"/>
  <c r="C174" i="21"/>
  <c r="B174" i="21"/>
  <c r="A174" i="21"/>
  <c r="F174" i="21" l="1"/>
  <c r="K174" i="21"/>
  <c r="J175" i="21"/>
  <c r="D176" i="21"/>
  <c r="E176" i="21" s="1"/>
  <c r="B175" i="21"/>
  <c r="A175" i="21"/>
  <c r="C175" i="21"/>
  <c r="F175" i="21" l="1"/>
  <c r="K175" i="21"/>
  <c r="J176" i="21"/>
  <c r="D177" i="21"/>
  <c r="E177" i="21" s="1"/>
  <c r="B176" i="21"/>
  <c r="A176" i="21"/>
  <c r="C176" i="21"/>
  <c r="F176" i="21" l="1"/>
  <c r="K176" i="21"/>
  <c r="J177" i="21"/>
  <c r="D178" i="21"/>
  <c r="E178" i="21" s="1"/>
  <c r="B177" i="21"/>
  <c r="A177" i="21"/>
  <c r="C177" i="21"/>
  <c r="F177" i="21" l="1"/>
  <c r="K177" i="21"/>
  <c r="J178" i="21"/>
  <c r="B178" i="21"/>
  <c r="D179" i="21"/>
  <c r="E179" i="21" s="1"/>
  <c r="C178" i="21"/>
  <c r="A178" i="21"/>
  <c r="F178" i="21" l="1"/>
  <c r="K178" i="21"/>
  <c r="J179" i="21"/>
  <c r="B179" i="21"/>
  <c r="D180" i="21"/>
  <c r="E180" i="21" s="1"/>
  <c r="C179" i="21"/>
  <c r="A179" i="21"/>
  <c r="F179" i="21" l="1"/>
  <c r="K179" i="21"/>
  <c r="J180" i="21"/>
  <c r="B180" i="21"/>
  <c r="A180" i="21"/>
  <c r="D181" i="21"/>
  <c r="E181" i="21" s="1"/>
  <c r="C180" i="21"/>
  <c r="F180" i="21" l="1"/>
  <c r="K180" i="21"/>
  <c r="J181" i="21"/>
  <c r="B181" i="21"/>
  <c r="A181" i="21"/>
  <c r="D182" i="21"/>
  <c r="E182" i="21" s="1"/>
  <c r="C181" i="21"/>
  <c r="F181" i="21" l="1"/>
  <c r="K181" i="21"/>
  <c r="J182" i="21"/>
  <c r="A182" i="21"/>
  <c r="D183" i="21"/>
  <c r="E183" i="21" s="1"/>
  <c r="C182" i="21"/>
  <c r="B182" i="21"/>
  <c r="F182" i="21" l="1"/>
  <c r="K182" i="21"/>
  <c r="J183" i="21"/>
  <c r="B183" i="21"/>
  <c r="A183" i="21"/>
  <c r="D184" i="21"/>
  <c r="E184" i="21" s="1"/>
  <c r="C183" i="21"/>
  <c r="F183" i="21" l="1"/>
  <c r="K183" i="21"/>
  <c r="J184" i="21"/>
  <c r="B184" i="21"/>
  <c r="C184" i="21"/>
  <c r="A184" i="21"/>
  <c r="D185" i="21"/>
  <c r="E185" i="21" s="1"/>
  <c r="F184" i="21" l="1"/>
  <c r="K184" i="21"/>
  <c r="J185" i="21"/>
  <c r="B185" i="21"/>
  <c r="A185" i="21"/>
  <c r="D186" i="21"/>
  <c r="E186" i="21" s="1"/>
  <c r="C185" i="21"/>
  <c r="F185" i="21" l="1"/>
  <c r="K185" i="21"/>
  <c r="J186" i="21"/>
  <c r="A186" i="21"/>
  <c r="B186" i="21"/>
  <c r="D187" i="21"/>
  <c r="E187" i="21" s="1"/>
  <c r="C186" i="21"/>
  <c r="F186" i="21" l="1"/>
  <c r="K186" i="21"/>
  <c r="J187" i="21"/>
  <c r="D188" i="21"/>
  <c r="E188" i="21" s="1"/>
  <c r="C187" i="21"/>
  <c r="B187" i="21"/>
  <c r="A187" i="21"/>
  <c r="F187" i="21" l="1"/>
  <c r="K187" i="21"/>
  <c r="J188" i="21"/>
  <c r="B188" i="21"/>
  <c r="A188" i="21"/>
  <c r="D189" i="21"/>
  <c r="E189" i="21" s="1"/>
  <c r="C188" i="21"/>
  <c r="F188" i="21" l="1"/>
  <c r="K188" i="21"/>
  <c r="J189" i="21"/>
  <c r="D190" i="21"/>
  <c r="E190" i="21" s="1"/>
  <c r="B189" i="21"/>
  <c r="A189" i="21"/>
  <c r="C189" i="21"/>
  <c r="F189" i="21" l="1"/>
  <c r="K189" i="21"/>
  <c r="J190" i="21"/>
  <c r="B190" i="21"/>
  <c r="A190" i="21"/>
  <c r="D191" i="21"/>
  <c r="E191" i="21" s="1"/>
  <c r="C190" i="21"/>
  <c r="F190" i="21" l="1"/>
  <c r="K190" i="21"/>
  <c r="J191" i="21"/>
  <c r="B191" i="21"/>
  <c r="D192" i="21"/>
  <c r="E192" i="21" s="1"/>
  <c r="C191" i="21"/>
  <c r="A191" i="21"/>
  <c r="F191" i="21" l="1"/>
  <c r="K191" i="21"/>
  <c r="J192" i="21"/>
  <c r="A192" i="21"/>
  <c r="D193" i="21"/>
  <c r="E193" i="21" s="1"/>
  <c r="C192" i="21"/>
  <c r="B192" i="21"/>
  <c r="F192" i="21" l="1"/>
  <c r="K192" i="21"/>
  <c r="J193" i="21"/>
  <c r="B193" i="21"/>
  <c r="A193" i="21"/>
  <c r="D194" i="21"/>
  <c r="E194" i="21" s="1"/>
  <c r="C193" i="21"/>
  <c r="F193" i="21" l="1"/>
  <c r="K193" i="21"/>
  <c r="J194" i="21"/>
  <c r="A194" i="21"/>
  <c r="C194" i="21"/>
  <c r="B194" i="21"/>
  <c r="D195" i="21"/>
  <c r="E195" i="21" s="1"/>
  <c r="F194" i="21" l="1"/>
  <c r="K194" i="21"/>
  <c r="J195" i="21"/>
  <c r="B195" i="21"/>
  <c r="A195" i="21"/>
  <c r="D196" i="21"/>
  <c r="E196" i="21" s="1"/>
  <c r="C195" i="21"/>
  <c r="F195" i="21" l="1"/>
  <c r="K195" i="21"/>
  <c r="J196" i="21"/>
  <c r="B196" i="21"/>
  <c r="A196" i="21"/>
  <c r="D197" i="21"/>
  <c r="E197" i="21" s="1"/>
  <c r="C196" i="21"/>
  <c r="F196" i="21" l="1"/>
  <c r="K196" i="21"/>
  <c r="J197" i="21"/>
  <c r="A197" i="21"/>
  <c r="D198" i="21"/>
  <c r="E198" i="21" s="1"/>
  <c r="C197" i="21"/>
  <c r="B197" i="21"/>
  <c r="F197" i="21" l="1"/>
  <c r="K197" i="21"/>
  <c r="J198" i="21"/>
  <c r="A198" i="21"/>
  <c r="D199" i="21"/>
  <c r="E199" i="21" s="1"/>
  <c r="C198" i="21"/>
  <c r="B198" i="21"/>
  <c r="F198" i="21" l="1"/>
  <c r="K198" i="21"/>
  <c r="J199" i="21"/>
  <c r="A199" i="21"/>
  <c r="D200" i="21"/>
  <c r="E200" i="21" s="1"/>
  <c r="C199" i="21"/>
  <c r="B199" i="21"/>
  <c r="F199" i="21" l="1"/>
  <c r="K199" i="21"/>
  <c r="J200" i="21"/>
  <c r="B200" i="21"/>
  <c r="C200" i="21"/>
  <c r="A200" i="21"/>
  <c r="D201" i="21"/>
  <c r="E201" i="21" s="1"/>
  <c r="F200" i="21" l="1"/>
  <c r="K200" i="21"/>
  <c r="J201" i="21"/>
  <c r="B201" i="21"/>
  <c r="C201" i="21"/>
  <c r="A201" i="21"/>
  <c r="D202" i="21"/>
  <c r="E202" i="21" s="1"/>
  <c r="F201" i="21" l="1"/>
  <c r="K201" i="21"/>
  <c r="J202" i="21"/>
  <c r="A202" i="21"/>
  <c r="B202" i="21"/>
  <c r="D203" i="21"/>
  <c r="E203" i="21" s="1"/>
  <c r="C202" i="21"/>
  <c r="F202" i="21" l="1"/>
  <c r="K202" i="21"/>
  <c r="J203" i="21"/>
  <c r="D204" i="21"/>
  <c r="E204" i="21" s="1"/>
  <c r="C203" i="21"/>
  <c r="B203" i="21"/>
  <c r="A203" i="21"/>
  <c r="F203" i="21" l="1"/>
  <c r="K203" i="21"/>
  <c r="J204" i="21"/>
  <c r="D205" i="21"/>
  <c r="E205" i="21" s="1"/>
  <c r="C204" i="21"/>
  <c r="B204" i="21"/>
  <c r="A204" i="21"/>
  <c r="F204" i="21" l="1"/>
  <c r="K204" i="21"/>
  <c r="J205" i="21"/>
  <c r="B205" i="21"/>
  <c r="D206" i="21"/>
  <c r="E206" i="21" s="1"/>
  <c r="C205" i="21"/>
  <c r="A205" i="21"/>
  <c r="F205" i="21" l="1"/>
  <c r="K205" i="21"/>
  <c r="J206" i="21"/>
  <c r="D207" i="21"/>
  <c r="E207" i="21" s="1"/>
  <c r="B206" i="21"/>
  <c r="A206" i="21"/>
  <c r="C206" i="21"/>
  <c r="F206" i="21" l="1"/>
  <c r="K206" i="21"/>
  <c r="J207" i="21"/>
  <c r="D208" i="21"/>
  <c r="E208" i="21" s="1"/>
  <c r="A207" i="21"/>
  <c r="C207" i="21"/>
  <c r="B207" i="21"/>
  <c r="F207" i="21" l="1"/>
  <c r="K207" i="21"/>
  <c r="J208" i="21"/>
  <c r="B208" i="21"/>
  <c r="A208" i="21"/>
  <c r="D209" i="21"/>
  <c r="E209" i="21" s="1"/>
  <c r="C208" i="21"/>
  <c r="F208" i="21" l="1"/>
  <c r="K208" i="21"/>
  <c r="J209" i="21"/>
  <c r="A209" i="21"/>
  <c r="D210" i="21"/>
  <c r="E210" i="21" s="1"/>
  <c r="C209" i="21"/>
  <c r="B209" i="21"/>
  <c r="F209" i="21" l="1"/>
  <c r="K209" i="21"/>
  <c r="J210" i="21"/>
  <c r="D211" i="21"/>
  <c r="E211" i="21" s="1"/>
  <c r="A210" i="21"/>
  <c r="B210" i="21"/>
  <c r="C210" i="21"/>
  <c r="F210" i="21" l="1"/>
  <c r="K210" i="21"/>
  <c r="J211" i="21"/>
  <c r="B211" i="21"/>
  <c r="D212" i="21"/>
  <c r="E212" i="21" s="1"/>
  <c r="A211" i="21"/>
  <c r="C211" i="21"/>
  <c r="F211" i="21" l="1"/>
  <c r="K211" i="21"/>
  <c r="J212" i="21"/>
  <c r="D213" i="21"/>
  <c r="E213" i="21" s="1"/>
  <c r="B212" i="21"/>
  <c r="A212" i="21"/>
  <c r="C212" i="21"/>
  <c r="F212" i="21" l="1"/>
  <c r="K212" i="21"/>
  <c r="J213" i="21"/>
  <c r="B213" i="21"/>
  <c r="C213" i="21"/>
  <c r="A213" i="21"/>
  <c r="D214" i="21"/>
  <c r="E214" i="21" s="1"/>
  <c r="F213" i="21" l="1"/>
  <c r="K213" i="21"/>
  <c r="J214" i="21"/>
  <c r="A214" i="21"/>
  <c r="D215" i="21"/>
  <c r="E215" i="21" s="1"/>
  <c r="C214" i="21"/>
  <c r="B214" i="21"/>
  <c r="F214" i="21" l="1"/>
  <c r="K214" i="21"/>
  <c r="J215" i="21"/>
  <c r="D216" i="21"/>
  <c r="E216" i="21" s="1"/>
  <c r="C215" i="21"/>
  <c r="B215" i="21"/>
  <c r="A215" i="21"/>
  <c r="F215" i="21" l="1"/>
  <c r="K215" i="21"/>
  <c r="J216" i="21"/>
  <c r="D217" i="21"/>
  <c r="E217" i="21" s="1"/>
  <c r="A216" i="21"/>
  <c r="C216" i="21"/>
  <c r="B216" i="21"/>
  <c r="F216" i="21" l="1"/>
  <c r="K216" i="21"/>
  <c r="J217" i="21"/>
  <c r="B217" i="21"/>
  <c r="D218" i="21"/>
  <c r="E218" i="21" s="1"/>
  <c r="A217" i="21"/>
  <c r="C217" i="21"/>
  <c r="F217" i="21" l="1"/>
  <c r="K217" i="21"/>
  <c r="J218" i="21"/>
  <c r="D219" i="21"/>
  <c r="E219" i="21" s="1"/>
  <c r="A218" i="21"/>
  <c r="C218" i="21"/>
  <c r="B218" i="21"/>
  <c r="F218" i="21" l="1"/>
  <c r="K218" i="21"/>
  <c r="J219" i="21"/>
  <c r="B219" i="21"/>
  <c r="C219" i="21"/>
  <c r="A219" i="21"/>
  <c r="D220" i="21"/>
  <c r="E220" i="21" s="1"/>
  <c r="F219" i="21" l="1"/>
  <c r="K219" i="21"/>
  <c r="J220" i="21"/>
  <c r="B220" i="21"/>
  <c r="A220" i="21"/>
  <c r="D221" i="21"/>
  <c r="E221" i="21" s="1"/>
  <c r="C220" i="21"/>
  <c r="F220" i="21" l="1"/>
  <c r="K220" i="21"/>
  <c r="J221" i="21"/>
  <c r="D222" i="21"/>
  <c r="E222" i="21" s="1"/>
  <c r="C221" i="21"/>
  <c r="B221" i="21"/>
  <c r="A221" i="21"/>
  <c r="F221" i="21" l="1"/>
  <c r="K221" i="21"/>
  <c r="J222" i="21"/>
  <c r="D223" i="21"/>
  <c r="E223" i="21" s="1"/>
  <c r="C222" i="21"/>
  <c r="B222" i="21"/>
  <c r="A222" i="21"/>
  <c r="F222" i="21" l="1"/>
  <c r="K222" i="21"/>
  <c r="J223" i="21"/>
  <c r="B223" i="21"/>
  <c r="D224" i="21"/>
  <c r="E224" i="21" s="1"/>
  <c r="C223" i="21"/>
  <c r="A223" i="21"/>
  <c r="F223" i="21" l="1"/>
  <c r="K223" i="21"/>
  <c r="J224" i="21"/>
  <c r="D225" i="21"/>
  <c r="E225" i="21" s="1"/>
  <c r="B224" i="21"/>
  <c r="A224" i="21"/>
  <c r="C224" i="21"/>
  <c r="F224" i="21" l="1"/>
  <c r="K224" i="21"/>
  <c r="J225" i="21"/>
  <c r="D226" i="21"/>
  <c r="E226" i="21" s="1"/>
  <c r="A225" i="21"/>
  <c r="C225" i="21"/>
  <c r="B225" i="21"/>
  <c r="F225" i="21" l="1"/>
  <c r="K225" i="21"/>
  <c r="J226" i="21"/>
  <c r="B226" i="21"/>
  <c r="D227" i="21"/>
  <c r="E227" i="21" s="1"/>
  <c r="C226" i="21"/>
  <c r="A226" i="21"/>
  <c r="F226" i="21" l="1"/>
  <c r="K226" i="21"/>
  <c r="J227" i="21"/>
  <c r="B227" i="21"/>
  <c r="D228" i="21"/>
  <c r="E228" i="21" s="1"/>
  <c r="A227" i="21"/>
  <c r="C227" i="21"/>
  <c r="F227" i="21" l="1"/>
  <c r="K227" i="21"/>
  <c r="J228" i="21"/>
  <c r="D229" i="21"/>
  <c r="E229" i="21" s="1"/>
  <c r="A228" i="21"/>
  <c r="C228" i="21"/>
  <c r="B228" i="21"/>
  <c r="F228" i="21" l="1"/>
  <c r="K228" i="21"/>
  <c r="J229" i="21"/>
  <c r="B229" i="21"/>
  <c r="C229" i="21"/>
  <c r="A229" i="21"/>
  <c r="D230" i="21"/>
  <c r="E230" i="21" s="1"/>
  <c r="F229" i="21" l="1"/>
  <c r="K229" i="21"/>
  <c r="J230" i="21"/>
  <c r="D231" i="21"/>
  <c r="E231" i="21" s="1"/>
  <c r="A230" i="21"/>
  <c r="C230" i="21"/>
  <c r="B230" i="21"/>
  <c r="F230" i="21" l="1"/>
  <c r="K230" i="21"/>
  <c r="J231" i="21"/>
  <c r="D232" i="21"/>
  <c r="E232" i="21" s="1"/>
  <c r="C231" i="21"/>
  <c r="A231" i="21"/>
  <c r="B231" i="21"/>
  <c r="F231" i="21" l="1"/>
  <c r="K231" i="21"/>
  <c r="J232" i="21"/>
  <c r="D233" i="21"/>
  <c r="E233" i="21" s="1"/>
  <c r="B232" i="21"/>
  <c r="A232" i="21"/>
  <c r="C232" i="21"/>
  <c r="F232" i="21" l="1"/>
  <c r="K232" i="21"/>
  <c r="J233" i="21"/>
  <c r="A233" i="21"/>
  <c r="D234" i="21"/>
  <c r="E234" i="21" s="1"/>
  <c r="C233" i="21"/>
  <c r="B233" i="21"/>
  <c r="F233" i="21" l="1"/>
  <c r="K233" i="21"/>
  <c r="J234" i="21"/>
  <c r="A234" i="21"/>
  <c r="D235" i="21"/>
  <c r="E235" i="21" s="1"/>
  <c r="C234" i="21"/>
  <c r="B234" i="21"/>
  <c r="F234" i="21" l="1"/>
  <c r="K234" i="21"/>
  <c r="J235" i="21"/>
  <c r="B235" i="21"/>
  <c r="A235" i="21"/>
  <c r="D236" i="21"/>
  <c r="E236" i="21" s="1"/>
  <c r="C235" i="21"/>
  <c r="F235" i="21" l="1"/>
  <c r="K235" i="21"/>
  <c r="J236" i="21"/>
  <c r="B236" i="21"/>
  <c r="C236" i="21"/>
  <c r="A236" i="21"/>
  <c r="D237" i="21"/>
  <c r="E237" i="21" s="1"/>
  <c r="F236" i="21" l="1"/>
  <c r="K236" i="21"/>
  <c r="J237" i="21"/>
  <c r="B237" i="21"/>
  <c r="A237" i="21"/>
  <c r="D238" i="21"/>
  <c r="E238" i="21" s="1"/>
  <c r="C237" i="21"/>
  <c r="F237" i="21" l="1"/>
  <c r="K237" i="21"/>
  <c r="J238" i="21"/>
  <c r="B238" i="21"/>
  <c r="A238" i="21"/>
  <c r="D239" i="21"/>
  <c r="E239" i="21" s="1"/>
  <c r="C238" i="21"/>
  <c r="F238" i="21" l="1"/>
  <c r="K238" i="21"/>
  <c r="J239" i="21"/>
  <c r="D240" i="21"/>
  <c r="E240" i="21" s="1"/>
  <c r="C239" i="21"/>
  <c r="B239" i="21"/>
  <c r="A239" i="21"/>
  <c r="F239" i="21" l="1"/>
  <c r="K239" i="21"/>
  <c r="J240" i="21"/>
  <c r="B240" i="21"/>
  <c r="A240" i="21"/>
  <c r="D241" i="21"/>
  <c r="E241" i="21" s="1"/>
  <c r="C240" i="21"/>
  <c r="F240" i="21" l="1"/>
  <c r="K240" i="21"/>
  <c r="J241" i="21"/>
  <c r="B241" i="21"/>
  <c r="D242" i="21"/>
  <c r="E242" i="21" s="1"/>
  <c r="A241" i="21"/>
  <c r="C241" i="21"/>
  <c r="F241" i="21" l="1"/>
  <c r="K241" i="21"/>
  <c r="J242" i="21"/>
  <c r="D243" i="21"/>
  <c r="E243" i="21" s="1"/>
  <c r="C242" i="21"/>
  <c r="A242" i="21"/>
  <c r="B242" i="21"/>
  <c r="F242" i="21" l="1"/>
  <c r="K242" i="21"/>
  <c r="J243" i="21"/>
  <c r="A243" i="21"/>
  <c r="D244" i="21"/>
  <c r="E244" i="21" s="1"/>
  <c r="C243" i="21"/>
  <c r="B243" i="21"/>
  <c r="F243" i="21" l="1"/>
  <c r="K243" i="21"/>
  <c r="J244" i="21"/>
  <c r="D245" i="21"/>
  <c r="E245" i="21" s="1"/>
  <c r="B244" i="21"/>
  <c r="A244" i="21"/>
  <c r="C244" i="21"/>
  <c r="F244" i="21" l="1"/>
  <c r="K244" i="21"/>
  <c r="J245" i="21"/>
  <c r="A245" i="21"/>
  <c r="D246" i="21"/>
  <c r="E246" i="21" s="1"/>
  <c r="C245" i="21"/>
  <c r="B245" i="21"/>
  <c r="F245" i="21" l="1"/>
  <c r="K245" i="21"/>
  <c r="J246" i="21"/>
  <c r="B246" i="21"/>
  <c r="D247" i="21"/>
  <c r="A246" i="21"/>
  <c r="C246" i="21"/>
  <c r="F246" i="21" l="1"/>
  <c r="K246" i="21"/>
  <c r="E247" i="21"/>
  <c r="J247" i="21"/>
  <c r="B247" i="21"/>
  <c r="A247" i="21"/>
  <c r="D248" i="21"/>
  <c r="E248" i="21" s="1"/>
  <c r="C247" i="21"/>
  <c r="F247" i="21" l="1"/>
  <c r="K247" i="21"/>
  <c r="J248" i="21"/>
  <c r="D249" i="21"/>
  <c r="E249" i="21" s="1"/>
  <c r="A248" i="21"/>
  <c r="C248" i="21"/>
  <c r="B248" i="21"/>
  <c r="F248" i="21" l="1"/>
  <c r="K248" i="21"/>
  <c r="J249" i="21"/>
  <c r="B249" i="21"/>
  <c r="A249" i="21"/>
  <c r="D250" i="21"/>
  <c r="E250" i="21" s="1"/>
  <c r="C249" i="21"/>
  <c r="F249" i="21" l="1"/>
  <c r="K249" i="21"/>
  <c r="J250" i="21"/>
  <c r="A250" i="21"/>
  <c r="D251" i="21"/>
  <c r="E251" i="21" s="1"/>
  <c r="C250" i="21"/>
  <c r="B250" i="21"/>
  <c r="F250" i="21" l="1"/>
  <c r="K250" i="21"/>
  <c r="J251" i="21"/>
  <c r="D252" i="21"/>
  <c r="E252" i="21" s="1"/>
  <c r="C251" i="21"/>
  <c r="B251" i="21"/>
  <c r="A251" i="21"/>
  <c r="F251" i="21" l="1"/>
  <c r="K251" i="21"/>
  <c r="J252" i="21"/>
  <c r="D253" i="21"/>
  <c r="E253" i="21" s="1"/>
  <c r="C252" i="21"/>
  <c r="B252" i="21"/>
  <c r="A252" i="21"/>
  <c r="F252" i="21" l="1"/>
  <c r="K252" i="21"/>
  <c r="J253" i="21"/>
  <c r="B253" i="21"/>
  <c r="D254" i="21"/>
  <c r="E254" i="21" s="1"/>
  <c r="C253" i="21"/>
  <c r="A253" i="21"/>
  <c r="F253" i="21" l="1"/>
  <c r="K253" i="21"/>
  <c r="J254" i="21"/>
  <c r="D255" i="21"/>
  <c r="E255" i="21" s="1"/>
  <c r="B254" i="21"/>
  <c r="C254" i="21"/>
  <c r="A254" i="21"/>
  <c r="F254" i="21" l="1"/>
  <c r="K254" i="21"/>
  <c r="J255" i="21"/>
  <c r="A255" i="21"/>
  <c r="D256" i="21"/>
  <c r="E256" i="21" s="1"/>
  <c r="C255" i="21"/>
  <c r="B255" i="21"/>
  <c r="F255" i="21" l="1"/>
  <c r="K255" i="21"/>
  <c r="J256" i="21"/>
  <c r="D257" i="21"/>
  <c r="E257" i="21" s="1"/>
  <c r="B256" i="21"/>
  <c r="A256" i="21"/>
  <c r="C256" i="21"/>
  <c r="F256" i="21" l="1"/>
  <c r="K256" i="21"/>
  <c r="J257" i="21"/>
  <c r="D258" i="21"/>
  <c r="E258" i="21" s="1"/>
  <c r="B257" i="21"/>
  <c r="C257" i="21"/>
  <c r="A257" i="21"/>
  <c r="F257" i="21" l="1"/>
  <c r="K257" i="21"/>
  <c r="J258" i="21"/>
  <c r="D259" i="21"/>
  <c r="E259" i="21" s="1"/>
  <c r="A258" i="21"/>
  <c r="C258" i="21"/>
  <c r="B258" i="21"/>
  <c r="F258" i="21" l="1"/>
  <c r="K258" i="21"/>
  <c r="J259" i="21"/>
  <c r="A259" i="21"/>
  <c r="D260" i="21"/>
  <c r="E260" i="21" s="1"/>
  <c r="C259" i="21"/>
  <c r="B259" i="21"/>
  <c r="F259" i="21" l="1"/>
  <c r="K259" i="21"/>
  <c r="J260" i="21"/>
  <c r="D261" i="21"/>
  <c r="E261" i="21" s="1"/>
  <c r="B260" i="21"/>
  <c r="A260" i="21"/>
  <c r="C260" i="21"/>
  <c r="F260" i="21" l="1"/>
  <c r="K260" i="21"/>
  <c r="J261" i="21"/>
  <c r="B261" i="21"/>
  <c r="C261" i="21"/>
  <c r="A261" i="21"/>
  <c r="D262" i="21"/>
  <c r="E262" i="21" s="1"/>
  <c r="F261" i="21" l="1"/>
  <c r="K261" i="21"/>
  <c r="J262" i="21"/>
  <c r="B262" i="21"/>
  <c r="D263" i="21"/>
  <c r="E263" i="21" s="1"/>
  <c r="C262" i="21"/>
  <c r="A262" i="21"/>
  <c r="F262" i="21" l="1"/>
  <c r="K262" i="21"/>
  <c r="J263" i="21"/>
  <c r="B263" i="21"/>
  <c r="A263" i="21"/>
  <c r="D264" i="21"/>
  <c r="E264" i="21" s="1"/>
  <c r="C263" i="21"/>
  <c r="F263" i="21" l="1"/>
  <c r="K263" i="21"/>
  <c r="J264" i="21"/>
  <c r="D265" i="21"/>
  <c r="E265" i="21" s="1"/>
  <c r="A264" i="21"/>
  <c r="C264" i="21"/>
  <c r="B264" i="21"/>
  <c r="F264" i="21" l="1"/>
  <c r="K264" i="21"/>
  <c r="J265" i="21"/>
  <c r="B265" i="21"/>
  <c r="A265" i="21"/>
  <c r="D266" i="21"/>
  <c r="E266" i="21" s="1"/>
  <c r="C265" i="21"/>
  <c r="F265" i="21" l="1"/>
  <c r="K265" i="21"/>
  <c r="J266" i="21"/>
  <c r="A266" i="21"/>
  <c r="D267" i="21"/>
  <c r="E267" i="21" s="1"/>
  <c r="C266" i="21"/>
  <c r="B266" i="21"/>
  <c r="F266" i="21" l="1"/>
  <c r="K266" i="21"/>
  <c r="J267" i="21"/>
  <c r="D268" i="21"/>
  <c r="E268" i="21" s="1"/>
  <c r="C267" i="21"/>
  <c r="B267" i="21"/>
  <c r="A267" i="21"/>
  <c r="F267" i="21" l="1"/>
  <c r="K267" i="21"/>
  <c r="J268" i="21"/>
  <c r="B268" i="21"/>
  <c r="C268" i="21"/>
  <c r="A268" i="21"/>
  <c r="D269" i="21"/>
  <c r="E269" i="21" s="1"/>
  <c r="F268" i="21" l="1"/>
  <c r="K268" i="21"/>
  <c r="J269" i="21"/>
  <c r="B269" i="21"/>
  <c r="D270" i="21"/>
  <c r="E270" i="21" s="1"/>
  <c r="C269" i="21"/>
  <c r="A269" i="21"/>
  <c r="F269" i="21" l="1"/>
  <c r="K269" i="21"/>
  <c r="J270" i="21"/>
  <c r="D271" i="21"/>
  <c r="E271" i="21" s="1"/>
  <c r="C270" i="21"/>
  <c r="A270" i="21"/>
  <c r="B270" i="21"/>
  <c r="F270" i="21" l="1"/>
  <c r="K270" i="21"/>
  <c r="J271" i="21"/>
  <c r="D272" i="21"/>
  <c r="E272" i="21" s="1"/>
  <c r="B271" i="21"/>
  <c r="C271" i="21"/>
  <c r="A271" i="21"/>
  <c r="F271" i="21" l="1"/>
  <c r="K271" i="21"/>
  <c r="J272" i="21"/>
  <c r="B272" i="21"/>
  <c r="A272" i="21"/>
  <c r="D273" i="21"/>
  <c r="E273" i="21" s="1"/>
  <c r="C272" i="21"/>
  <c r="F272" i="21" l="1"/>
  <c r="K272" i="21"/>
  <c r="J273" i="21"/>
  <c r="C273" i="21"/>
  <c r="B273" i="21"/>
  <c r="A273" i="21"/>
  <c r="D274" i="21"/>
  <c r="E274" i="21" s="1"/>
  <c r="F273" i="21" l="1"/>
  <c r="K273" i="21"/>
  <c r="J274" i="21"/>
  <c r="D275" i="21"/>
  <c r="E275" i="21" s="1"/>
  <c r="C274" i="21"/>
  <c r="A274" i="21"/>
  <c r="B274" i="21"/>
  <c r="F274" i="21" l="1"/>
  <c r="K274" i="21"/>
  <c r="J275" i="21"/>
  <c r="B275" i="21"/>
  <c r="A275" i="21"/>
  <c r="D276" i="21"/>
  <c r="E276" i="21" s="1"/>
  <c r="C275" i="21"/>
  <c r="F275" i="21" l="1"/>
  <c r="K275" i="21"/>
  <c r="J276" i="21"/>
  <c r="D277" i="21"/>
  <c r="E277" i="21" s="1"/>
  <c r="B276" i="21"/>
  <c r="A276" i="21"/>
  <c r="C276" i="21"/>
  <c r="F276" i="21" l="1"/>
  <c r="K276" i="21"/>
  <c r="J277" i="21"/>
  <c r="B277" i="21"/>
  <c r="A277" i="21"/>
  <c r="D278" i="21"/>
  <c r="E278" i="21" s="1"/>
  <c r="C277" i="21"/>
  <c r="F277" i="21" l="1"/>
  <c r="K277" i="21"/>
  <c r="J278" i="21"/>
  <c r="B278" i="21"/>
  <c r="D279" i="21"/>
  <c r="E279" i="21" s="1"/>
  <c r="C278" i="21"/>
  <c r="A278" i="21"/>
  <c r="F278" i="21" l="1"/>
  <c r="K278" i="21"/>
  <c r="J279" i="21"/>
  <c r="B279" i="21"/>
  <c r="A279" i="21"/>
  <c r="D280" i="21"/>
  <c r="E280" i="21" s="1"/>
  <c r="C279" i="21"/>
  <c r="F279" i="21" l="1"/>
  <c r="K279" i="21"/>
  <c r="J280" i="21"/>
  <c r="B280" i="21"/>
  <c r="C280" i="21"/>
  <c r="A280" i="21"/>
  <c r="D281" i="21"/>
  <c r="E281" i="21" s="1"/>
  <c r="F280" i="21" l="1"/>
  <c r="K280" i="21"/>
  <c r="J281" i="21"/>
  <c r="B281" i="21"/>
  <c r="A281" i="21"/>
  <c r="D282" i="21"/>
  <c r="E282" i="21" s="1"/>
  <c r="C281" i="21"/>
  <c r="F281" i="21" l="1"/>
  <c r="K281" i="21"/>
  <c r="J282" i="21"/>
  <c r="A282" i="21"/>
  <c r="B282" i="21"/>
  <c r="D283" i="21"/>
  <c r="E283" i="21" s="1"/>
  <c r="C282" i="21"/>
  <c r="F282" i="21" l="1"/>
  <c r="K282" i="21"/>
  <c r="J283" i="21"/>
  <c r="D284" i="21"/>
  <c r="E284" i="21" s="1"/>
  <c r="C283" i="21"/>
  <c r="B283" i="21"/>
  <c r="A283" i="21"/>
  <c r="F283" i="21" l="1"/>
  <c r="K283" i="21"/>
  <c r="J284" i="21"/>
  <c r="B284" i="21"/>
  <c r="A284" i="21"/>
  <c r="D285" i="21"/>
  <c r="E285" i="21" s="1"/>
  <c r="C284" i="21"/>
  <c r="F284" i="21" l="1"/>
  <c r="K284" i="21"/>
  <c r="J285" i="21"/>
  <c r="B285" i="21"/>
  <c r="D286" i="21"/>
  <c r="E286" i="21" s="1"/>
  <c r="C285" i="21"/>
  <c r="A285" i="21"/>
  <c r="F285" i="21" l="1"/>
  <c r="K285" i="21"/>
  <c r="J286" i="21"/>
  <c r="D287" i="21"/>
  <c r="E287" i="21" s="1"/>
  <c r="C286" i="21"/>
  <c r="B286" i="21"/>
  <c r="A286" i="21"/>
  <c r="F286" i="21" l="1"/>
  <c r="K286" i="21"/>
  <c r="J287" i="21"/>
  <c r="B287" i="21"/>
  <c r="A287" i="21"/>
  <c r="D288" i="21"/>
  <c r="E288" i="21" s="1"/>
  <c r="C287" i="21"/>
  <c r="F287" i="21" l="1"/>
  <c r="K287" i="21"/>
  <c r="J288" i="21"/>
  <c r="B288" i="21"/>
  <c r="A288" i="21"/>
  <c r="D289" i="21"/>
  <c r="E289" i="21" s="1"/>
  <c r="C288" i="21"/>
  <c r="F288" i="21" l="1"/>
  <c r="K288" i="21"/>
  <c r="J289" i="21"/>
  <c r="D290" i="21"/>
  <c r="E290" i="21" s="1"/>
  <c r="C289" i="21"/>
  <c r="B289" i="21"/>
  <c r="A289" i="21"/>
  <c r="F289" i="21" l="1"/>
  <c r="K289" i="21"/>
  <c r="J290" i="21"/>
  <c r="B290" i="21"/>
  <c r="D291" i="21"/>
  <c r="E291" i="21" s="1"/>
  <c r="C290" i="21"/>
  <c r="A290" i="21"/>
  <c r="F290" i="21" l="1"/>
  <c r="K290" i="21"/>
  <c r="J291" i="21"/>
  <c r="D292" i="21"/>
  <c r="E292" i="21" s="1"/>
  <c r="B291" i="21"/>
  <c r="A291" i="21"/>
  <c r="C291" i="21"/>
  <c r="F291" i="21" l="1"/>
  <c r="K291" i="21"/>
  <c r="J292" i="21"/>
  <c r="B292" i="21"/>
  <c r="D293" i="21"/>
  <c r="E293" i="21" s="1"/>
  <c r="A292" i="21"/>
  <c r="C292" i="21"/>
  <c r="F292" i="21" l="1"/>
  <c r="K292" i="21"/>
  <c r="J293" i="21"/>
  <c r="D294" i="21"/>
  <c r="E294" i="21" s="1"/>
  <c r="B293" i="21"/>
  <c r="A293" i="21"/>
  <c r="C293" i="21"/>
  <c r="F293" i="21" l="1"/>
  <c r="K293" i="21"/>
  <c r="J294" i="21"/>
  <c r="B294" i="21"/>
  <c r="A294" i="21"/>
  <c r="D295" i="21"/>
  <c r="E295" i="21" s="1"/>
  <c r="C294" i="21"/>
  <c r="F294" i="21" l="1"/>
  <c r="K294" i="21"/>
  <c r="J295" i="21"/>
  <c r="B295" i="21"/>
  <c r="D296" i="21"/>
  <c r="E296" i="21" s="1"/>
  <c r="A295" i="21"/>
  <c r="C295" i="21"/>
  <c r="F295" i="21" l="1"/>
  <c r="K295" i="21"/>
  <c r="J296" i="21"/>
  <c r="B296" i="21"/>
  <c r="C296" i="21"/>
  <c r="A296" i="21"/>
  <c r="D297" i="21"/>
  <c r="E297" i="21" s="1"/>
  <c r="F296" i="21" l="1"/>
  <c r="K296" i="21"/>
  <c r="J297" i="21"/>
  <c r="B297" i="21"/>
  <c r="A297" i="21"/>
  <c r="D298" i="21"/>
  <c r="E298" i="21" s="1"/>
  <c r="C297" i="21"/>
  <c r="F297" i="21" l="1"/>
  <c r="K297" i="21"/>
  <c r="J298" i="21"/>
  <c r="A298" i="21"/>
  <c r="B298" i="21"/>
  <c r="D299" i="21"/>
  <c r="E299" i="21" s="1"/>
  <c r="C298" i="21"/>
  <c r="F298" i="21" l="1"/>
  <c r="K298" i="21"/>
  <c r="J299" i="21"/>
  <c r="B299" i="21"/>
  <c r="C299" i="21"/>
  <c r="D300" i="21"/>
  <c r="E300" i="21" s="1"/>
  <c r="A299" i="21"/>
  <c r="F299" i="21" l="1"/>
  <c r="K299" i="21"/>
  <c r="J300" i="21"/>
  <c r="C300" i="21"/>
  <c r="D301" i="21"/>
  <c r="E301" i="21" s="1"/>
  <c r="B300" i="21"/>
  <c r="A300" i="21"/>
  <c r="F300" i="21" l="1"/>
  <c r="K300" i="21"/>
  <c r="J301" i="21"/>
  <c r="C301" i="21"/>
  <c r="A301" i="21"/>
  <c r="B301" i="21"/>
  <c r="D302" i="21"/>
  <c r="E302" i="21" s="1"/>
  <c r="F301" i="21" l="1"/>
  <c r="K301" i="21"/>
  <c r="J302" i="21"/>
  <c r="A302" i="21"/>
  <c r="D303" i="21"/>
  <c r="E303" i="21" s="1"/>
  <c r="C302" i="21"/>
  <c r="B302" i="21"/>
  <c r="F302" i="21" l="1"/>
  <c r="K302" i="21"/>
  <c r="J303" i="21"/>
  <c r="C303" i="21"/>
  <c r="A303" i="21"/>
  <c r="B303" i="21"/>
  <c r="D304" i="21"/>
  <c r="E304" i="21" s="1"/>
  <c r="F303" i="21" l="1"/>
  <c r="K303" i="21"/>
  <c r="J304" i="21"/>
  <c r="C304" i="21"/>
  <c r="D305" i="21"/>
  <c r="E305" i="21" s="1"/>
  <c r="B304" i="21"/>
  <c r="A304" i="21"/>
  <c r="F304" i="21" l="1"/>
  <c r="K304" i="21"/>
  <c r="J305" i="21"/>
  <c r="C305" i="21"/>
  <c r="D306" i="21"/>
  <c r="E306" i="21" s="1"/>
  <c r="B305" i="21"/>
  <c r="A305" i="21"/>
  <c r="F305" i="21" l="1"/>
  <c r="K305" i="21"/>
  <c r="J306" i="21"/>
  <c r="A306" i="21"/>
  <c r="C306" i="21"/>
  <c r="D307" i="21"/>
  <c r="E307" i="21" s="1"/>
  <c r="B306" i="21"/>
  <c r="F306" i="21" l="1"/>
  <c r="K306" i="21"/>
  <c r="J307" i="21"/>
  <c r="D308" i="21"/>
  <c r="E308" i="21" s="1"/>
  <c r="C307" i="21"/>
  <c r="B307" i="21"/>
  <c r="A307" i="21"/>
  <c r="F307" i="21" l="1"/>
  <c r="K307" i="21"/>
  <c r="J308" i="21"/>
  <c r="C308" i="21"/>
  <c r="B308" i="21"/>
  <c r="A308" i="21"/>
  <c r="D309" i="21"/>
  <c r="E309" i="21" s="1"/>
  <c r="F308" i="21" l="1"/>
  <c r="K308" i="21"/>
  <c r="J309" i="21"/>
  <c r="C309" i="21"/>
  <c r="B309" i="21"/>
  <c r="D310" i="21"/>
  <c r="E310" i="21" s="1"/>
  <c r="A309" i="21"/>
  <c r="F309" i="21" l="1"/>
  <c r="K309" i="21"/>
  <c r="J310" i="21"/>
  <c r="A310" i="21"/>
  <c r="C310" i="21"/>
  <c r="D311" i="21"/>
  <c r="E311" i="21" s="1"/>
  <c r="B310" i="21"/>
  <c r="F310" i="21" l="1"/>
  <c r="K310" i="21"/>
  <c r="J311" i="21"/>
  <c r="C311" i="21"/>
  <c r="B311" i="21"/>
  <c r="A311" i="21"/>
  <c r="D312" i="21"/>
  <c r="E312" i="21" s="1"/>
  <c r="F311" i="21" l="1"/>
  <c r="K311" i="21"/>
  <c r="J312" i="21"/>
  <c r="A312" i="21"/>
  <c r="B312" i="21"/>
  <c r="D313" i="21"/>
  <c r="E313" i="21" s="1"/>
  <c r="C312" i="21"/>
  <c r="F312" i="21" l="1"/>
  <c r="K312" i="21"/>
  <c r="J313" i="21"/>
  <c r="D314" i="21"/>
  <c r="E314" i="21" s="1"/>
  <c r="A313" i="21"/>
  <c r="C313" i="21"/>
  <c r="B313" i="21"/>
  <c r="F313" i="21" l="1"/>
  <c r="K313" i="21"/>
  <c r="J314" i="21"/>
  <c r="C314" i="21"/>
  <c r="B314" i="21"/>
  <c r="A314" i="21"/>
  <c r="D315" i="21"/>
  <c r="E315" i="21" s="1"/>
  <c r="F314" i="21" l="1"/>
  <c r="K314" i="21"/>
  <c r="J315" i="21"/>
  <c r="C315" i="21"/>
  <c r="B315" i="21"/>
  <c r="A315" i="21"/>
  <c r="D316" i="21"/>
  <c r="E316" i="21" s="1"/>
  <c r="F315" i="21" l="1"/>
  <c r="K315" i="21"/>
  <c r="J316" i="21"/>
  <c r="A316" i="21"/>
  <c r="C316" i="21"/>
  <c r="B316" i="21"/>
  <c r="D317" i="21"/>
  <c r="E317" i="21" s="1"/>
  <c r="F316" i="21" l="1"/>
  <c r="K316" i="21"/>
  <c r="J317" i="21"/>
  <c r="C317" i="21"/>
  <c r="A317" i="21"/>
  <c r="D318" i="21"/>
  <c r="E318" i="21" s="1"/>
  <c r="B317" i="21"/>
  <c r="F317" i="21" l="1"/>
  <c r="K317" i="21"/>
  <c r="J318" i="21"/>
  <c r="C318" i="21"/>
  <c r="B318" i="21"/>
  <c r="A318" i="21"/>
  <c r="D319" i="21"/>
  <c r="E319" i="21" s="1"/>
  <c r="F318" i="21" l="1"/>
  <c r="K318" i="21"/>
  <c r="J319" i="21"/>
  <c r="C319" i="21"/>
  <c r="A319" i="21"/>
  <c r="D320" i="21"/>
  <c r="E320" i="21" s="1"/>
  <c r="B319" i="21"/>
  <c r="F319" i="21" l="1"/>
  <c r="K319" i="21"/>
  <c r="J320" i="21"/>
  <c r="A320" i="21"/>
  <c r="D321" i="21"/>
  <c r="E321" i="21" s="1"/>
  <c r="C320" i="21"/>
  <c r="B320" i="21"/>
  <c r="F320" i="21" l="1"/>
  <c r="K320" i="21"/>
  <c r="J321" i="21"/>
  <c r="D322" i="21"/>
  <c r="E322" i="21" s="1"/>
  <c r="C321" i="21"/>
  <c r="B321" i="21"/>
  <c r="A321" i="21"/>
  <c r="F321" i="21" l="1"/>
  <c r="K321" i="21"/>
  <c r="J322" i="21"/>
  <c r="C322" i="21"/>
  <c r="B322" i="21"/>
  <c r="A322" i="21"/>
  <c r="D323" i="21"/>
  <c r="E323" i="21" s="1"/>
  <c r="F322" i="21" l="1"/>
  <c r="K322" i="21"/>
  <c r="J323" i="21"/>
  <c r="C323" i="21"/>
  <c r="B323" i="21"/>
  <c r="A323" i="21"/>
  <c r="D324" i="21"/>
  <c r="E324" i="21" s="1"/>
  <c r="F323" i="21" l="1"/>
  <c r="K323" i="21"/>
  <c r="J324" i="21"/>
  <c r="A324" i="21"/>
  <c r="C324" i="21"/>
  <c r="D325" i="21"/>
  <c r="E325" i="21" s="1"/>
  <c r="B324" i="21"/>
  <c r="F324" i="21" l="1"/>
  <c r="K324" i="21"/>
  <c r="J325" i="21"/>
  <c r="C325" i="21"/>
  <c r="B325" i="21"/>
  <c r="D326" i="21"/>
  <c r="E326" i="21" s="1"/>
  <c r="A325" i="21"/>
  <c r="F325" i="21" l="1"/>
  <c r="K325" i="21"/>
  <c r="J326" i="21"/>
  <c r="A326" i="21"/>
  <c r="C326" i="21"/>
  <c r="D327" i="21"/>
  <c r="E327" i="21" s="1"/>
  <c r="B326" i="21"/>
  <c r="F326" i="21" l="1"/>
  <c r="K326" i="21"/>
  <c r="J327" i="21"/>
  <c r="A327" i="21"/>
  <c r="D328" i="21"/>
  <c r="E328" i="21" s="1"/>
  <c r="C327" i="21"/>
  <c r="B327" i="21"/>
  <c r="F327" i="21" l="1"/>
  <c r="K327" i="21"/>
  <c r="J328" i="21"/>
  <c r="C328" i="21"/>
  <c r="D329" i="21"/>
  <c r="E329" i="21" s="1"/>
  <c r="B328" i="21"/>
  <c r="A328" i="21"/>
  <c r="F328" i="21" l="1"/>
  <c r="K328" i="21"/>
  <c r="J329" i="21"/>
  <c r="D330" i="21"/>
  <c r="E330" i="21" s="1"/>
  <c r="B329" i="21"/>
  <c r="A329" i="21"/>
  <c r="C329" i="21"/>
  <c r="F329" i="21" l="1"/>
  <c r="K329" i="21"/>
  <c r="J330" i="21"/>
  <c r="A330" i="21"/>
  <c r="C330" i="21"/>
  <c r="D331" i="21"/>
  <c r="E331" i="21" s="1"/>
  <c r="B330" i="21"/>
  <c r="F330" i="21" l="1"/>
  <c r="K330" i="21"/>
  <c r="J331" i="21"/>
  <c r="A331" i="21"/>
  <c r="B331" i="21"/>
  <c r="D332" i="21"/>
  <c r="E332" i="21" s="1"/>
  <c r="C331" i="21"/>
  <c r="F331" i="21" l="1"/>
  <c r="K331" i="21"/>
  <c r="J332" i="21"/>
  <c r="A332" i="21"/>
  <c r="B332" i="21"/>
  <c r="D333" i="21"/>
  <c r="E333" i="21" s="1"/>
  <c r="C332" i="21"/>
  <c r="F332" i="21" l="1"/>
  <c r="K332" i="21"/>
  <c r="J333" i="21"/>
  <c r="A333" i="21"/>
  <c r="D334" i="21"/>
  <c r="E334" i="21" s="1"/>
  <c r="C333" i="21"/>
  <c r="B333" i="21"/>
  <c r="F333" i="21" l="1"/>
  <c r="K333" i="21"/>
  <c r="J334" i="21"/>
  <c r="C334" i="21"/>
  <c r="B334" i="21"/>
  <c r="A334" i="21"/>
  <c r="D335" i="21"/>
  <c r="E335" i="21" s="1"/>
  <c r="F334" i="21" l="1"/>
  <c r="K334" i="21"/>
  <c r="J335" i="21"/>
  <c r="C335" i="21"/>
  <c r="B335" i="21"/>
  <c r="A335" i="21"/>
  <c r="D336" i="21"/>
  <c r="E336" i="21" s="1"/>
  <c r="F335" i="21" l="1"/>
  <c r="K335" i="21"/>
  <c r="J336" i="21"/>
  <c r="D337" i="21"/>
  <c r="E337" i="21" s="1"/>
  <c r="A336" i="21"/>
  <c r="C336" i="21"/>
  <c r="B336" i="21"/>
  <c r="F336" i="21" l="1"/>
  <c r="K336" i="21"/>
  <c r="J337" i="21"/>
  <c r="C337" i="21"/>
  <c r="A337" i="21"/>
  <c r="B337" i="21"/>
  <c r="D338" i="21"/>
  <c r="E338" i="21" s="1"/>
  <c r="F337" i="21" l="1"/>
  <c r="K337" i="21"/>
  <c r="J338" i="21"/>
  <c r="C338" i="21"/>
  <c r="B338" i="21"/>
  <c r="A338" i="21"/>
  <c r="D339" i="21"/>
  <c r="E339" i="21" s="1"/>
  <c r="F338" i="21" l="1"/>
  <c r="K338" i="21"/>
  <c r="J339" i="21"/>
  <c r="C339" i="21"/>
  <c r="A339" i="21"/>
  <c r="D340" i="21"/>
  <c r="E340" i="21" s="1"/>
  <c r="B339" i="21"/>
  <c r="F339" i="21" l="1"/>
  <c r="K339" i="21"/>
  <c r="J340" i="21"/>
  <c r="A340" i="21"/>
  <c r="C340" i="21"/>
  <c r="B340" i="21"/>
  <c r="D341" i="21"/>
  <c r="E341" i="21" s="1"/>
  <c r="F340" i="21" l="1"/>
  <c r="K340" i="21"/>
  <c r="J341" i="21"/>
  <c r="D342" i="21"/>
  <c r="E342" i="21" s="1"/>
  <c r="B341" i="21"/>
  <c r="A341" i="21"/>
  <c r="C341" i="21"/>
  <c r="F341" i="21" l="1"/>
  <c r="K341" i="21"/>
  <c r="J342" i="21"/>
  <c r="D343" i="21"/>
  <c r="E343" i="21" s="1"/>
  <c r="A342" i="21"/>
  <c r="C342" i="21"/>
  <c r="B342" i="21"/>
  <c r="F342" i="21" l="1"/>
  <c r="K342" i="21"/>
  <c r="J343" i="21"/>
  <c r="B343" i="21"/>
  <c r="D344" i="21"/>
  <c r="E344" i="21" s="1"/>
  <c r="C343" i="21"/>
  <c r="A343" i="21"/>
  <c r="F343" i="21" l="1"/>
  <c r="K343" i="21"/>
  <c r="J344" i="21"/>
  <c r="B344" i="21"/>
  <c r="A344" i="21"/>
  <c r="D345" i="21"/>
  <c r="E345" i="21" s="1"/>
  <c r="C344" i="21"/>
  <c r="F344" i="21" l="1"/>
  <c r="K344" i="21"/>
  <c r="J345" i="21"/>
  <c r="B345" i="21"/>
  <c r="D346" i="21"/>
  <c r="E346" i="21" s="1"/>
  <c r="A345" i="21"/>
  <c r="C345" i="21"/>
  <c r="F345" i="21" l="1"/>
  <c r="K345" i="21"/>
  <c r="J346" i="21"/>
  <c r="B346" i="21"/>
  <c r="A346" i="21"/>
  <c r="D347" i="21"/>
  <c r="E347" i="21" s="1"/>
  <c r="C346" i="21"/>
  <c r="F346" i="21" l="1"/>
  <c r="K346" i="21"/>
  <c r="J347" i="21"/>
  <c r="B347" i="21"/>
  <c r="D348" i="21"/>
  <c r="E348" i="21" s="1"/>
  <c r="C347" i="21"/>
  <c r="A347" i="21"/>
  <c r="F347" i="21" l="1"/>
  <c r="K347" i="21"/>
  <c r="J348" i="21"/>
  <c r="B348" i="21"/>
  <c r="A348" i="21"/>
  <c r="D349" i="21"/>
  <c r="E349" i="21" s="1"/>
  <c r="C348" i="21"/>
  <c r="F348" i="21" l="1"/>
  <c r="K348" i="21"/>
  <c r="J349" i="21"/>
  <c r="B349" i="21"/>
  <c r="C349" i="21"/>
  <c r="A349" i="21"/>
  <c r="D350" i="21"/>
  <c r="E350" i="21" s="1"/>
  <c r="F349" i="21" l="1"/>
  <c r="K349" i="21"/>
  <c r="J350" i="21"/>
  <c r="B350" i="21"/>
  <c r="A350" i="21"/>
  <c r="D351" i="21"/>
  <c r="E351" i="21" s="1"/>
  <c r="C350" i="21"/>
  <c r="F350" i="21" l="1"/>
  <c r="K350" i="21"/>
  <c r="J351" i="21"/>
  <c r="B351" i="21"/>
  <c r="A351" i="21"/>
  <c r="D352" i="21"/>
  <c r="E352" i="21" s="1"/>
  <c r="C351" i="21"/>
  <c r="F351" i="21" l="1"/>
  <c r="K351" i="21"/>
  <c r="J352" i="21"/>
  <c r="D353" i="21"/>
  <c r="E353" i="21" s="1"/>
  <c r="C352" i="21"/>
  <c r="B352" i="21"/>
  <c r="A352" i="21"/>
  <c r="F352" i="21" l="1"/>
  <c r="K352" i="21"/>
  <c r="J353" i="21"/>
  <c r="B353" i="21"/>
  <c r="A353" i="21"/>
  <c r="D354" i="21"/>
  <c r="E354" i="21" s="1"/>
  <c r="C353" i="21"/>
  <c r="F353" i="21" l="1"/>
  <c r="K353" i="21"/>
  <c r="J354" i="21"/>
  <c r="B354" i="21"/>
  <c r="D355" i="21"/>
  <c r="E355" i="21" s="1"/>
  <c r="C354" i="21"/>
  <c r="A354" i="21"/>
  <c r="F354" i="21" l="1"/>
  <c r="K354" i="21"/>
  <c r="J355" i="21"/>
  <c r="C355" i="21"/>
  <c r="B355" i="21"/>
  <c r="A355" i="21"/>
  <c r="D356" i="21"/>
  <c r="E356" i="21" s="1"/>
  <c r="F355" i="21" l="1"/>
  <c r="K355" i="21"/>
  <c r="J356" i="21"/>
  <c r="B356" i="21"/>
  <c r="C356" i="21"/>
  <c r="A356" i="21"/>
  <c r="D357" i="21"/>
  <c r="E357" i="21" s="1"/>
  <c r="F356" i="21" l="1"/>
  <c r="K356" i="21"/>
  <c r="J357" i="21"/>
  <c r="B357" i="21"/>
  <c r="A357" i="21"/>
  <c r="D358" i="21"/>
  <c r="E358" i="21" s="1"/>
  <c r="C357" i="21"/>
  <c r="F357" i="21" l="1"/>
  <c r="K357" i="21"/>
  <c r="J358" i="21"/>
  <c r="D359" i="21"/>
  <c r="E359" i="21" s="1"/>
  <c r="C358" i="21"/>
  <c r="B358" i="21"/>
  <c r="A358" i="21"/>
  <c r="F358" i="21" l="1"/>
  <c r="K358" i="21"/>
  <c r="J359" i="21"/>
  <c r="D360" i="21"/>
  <c r="E360" i="21" s="1"/>
  <c r="C359" i="21"/>
  <c r="B359" i="21"/>
  <c r="A359" i="21"/>
  <c r="F359" i="21" l="1"/>
  <c r="K359" i="21"/>
  <c r="J360" i="21"/>
  <c r="B360" i="21"/>
  <c r="D361" i="21"/>
  <c r="E361" i="21" s="1"/>
  <c r="C360" i="21"/>
  <c r="A360" i="21"/>
  <c r="F360" i="21" l="1"/>
  <c r="K360" i="21"/>
  <c r="J361" i="21"/>
  <c r="D362" i="21"/>
  <c r="E362" i="21" s="1"/>
  <c r="B361" i="21"/>
  <c r="A361" i="21"/>
  <c r="C361" i="21"/>
  <c r="F361" i="21" l="1"/>
  <c r="K361" i="21"/>
  <c r="J362" i="21"/>
  <c r="D363" i="21"/>
  <c r="E363" i="21" s="1"/>
  <c r="B362" i="21"/>
  <c r="A362" i="21"/>
  <c r="C362" i="21"/>
  <c r="F362" i="21" l="1"/>
  <c r="K362" i="21"/>
  <c r="J363" i="21"/>
  <c r="A363" i="21"/>
  <c r="D364" i="21"/>
  <c r="E364" i="21" s="1"/>
  <c r="C363" i="21"/>
  <c r="B363" i="21"/>
  <c r="F363" i="21" l="1"/>
  <c r="K363" i="21"/>
  <c r="J364" i="21"/>
  <c r="B364" i="21"/>
  <c r="A364" i="21"/>
  <c r="D365" i="21"/>
  <c r="E365" i="21" s="1"/>
  <c r="C364" i="21"/>
  <c r="F364" i="21" l="1"/>
  <c r="K364" i="21"/>
  <c r="J365" i="21"/>
  <c r="C365" i="21"/>
  <c r="B365" i="21"/>
  <c r="A365" i="21"/>
  <c r="D366" i="21"/>
  <c r="E366" i="21" s="1"/>
  <c r="F365" i="21" l="1"/>
  <c r="K365" i="21"/>
  <c r="J366" i="21"/>
  <c r="B366" i="21"/>
  <c r="A366" i="21"/>
  <c r="D367" i="21"/>
  <c r="E367" i="21" s="1"/>
  <c r="C366" i="21"/>
  <c r="F366" i="21" l="1"/>
  <c r="K366" i="21"/>
  <c r="J367" i="21"/>
  <c r="D368" i="21"/>
  <c r="C367" i="21"/>
  <c r="B367" i="21"/>
  <c r="A367" i="21"/>
  <c r="E368" i="21" l="1"/>
  <c r="D369" i="21"/>
  <c r="F367" i="21"/>
  <c r="K367" i="21"/>
  <c r="J368" i="21"/>
  <c r="B368" i="21"/>
  <c r="A368" i="21"/>
  <c r="E369" i="21"/>
  <c r="C368" i="21"/>
  <c r="F368" i="21" l="1"/>
  <c r="K368" i="21"/>
  <c r="J369" i="21"/>
  <c r="B369" i="21"/>
  <c r="A369" i="21"/>
  <c r="C369" i="21"/>
  <c r="F369" i="21" l="1"/>
  <c r="K369" i="21"/>
  <c r="H6" i="30" l="1"/>
  <c r="H21" i="30"/>
  <c r="G6" i="12"/>
  <c r="G9" i="30"/>
  <c r="G15" i="12"/>
  <c r="H18" i="12"/>
  <c r="G15" i="30"/>
  <c r="H6" i="12"/>
  <c r="H9" i="30"/>
  <c r="G18" i="30"/>
  <c r="G6" i="30"/>
  <c r="G12" i="12"/>
  <c r="G18" i="12"/>
  <c r="G21" i="30"/>
  <c r="H15" i="30"/>
  <c r="G12" i="30"/>
  <c r="G9" i="12"/>
  <c r="H12" i="12"/>
  <c r="G21" i="12"/>
  <c r="H12" i="30"/>
  <c r="H18" i="30"/>
  <c r="H9" i="12"/>
  <c r="H15" i="12"/>
  <c r="H21" i="12"/>
  <c r="B47" i="3" l="1"/>
  <c r="B47" i="1"/>
  <c r="B34" i="1"/>
  <c r="B34" i="3"/>
  <c r="B73" i="3"/>
  <c r="B73" i="1"/>
  <c r="C34" i="28"/>
  <c r="C36" i="28" s="1"/>
  <c r="C34" i="29"/>
  <c r="C36" i="29" s="1"/>
  <c r="C8" i="28"/>
  <c r="C10" i="28" s="1"/>
  <c r="C8" i="29"/>
  <c r="C10" i="29" s="1"/>
  <c r="C21" i="28"/>
  <c r="C23" i="28" s="1"/>
  <c r="C21" i="29"/>
  <c r="C23" i="29" s="1"/>
  <c r="B60" i="29"/>
  <c r="B60" i="28"/>
  <c r="C73" i="3"/>
  <c r="C75" i="3" s="1"/>
  <c r="C73" i="1"/>
  <c r="C75" i="1" s="1"/>
  <c r="C73" i="28"/>
  <c r="C75" i="28" s="1"/>
  <c r="C73" i="29"/>
  <c r="C75" i="29" s="1"/>
  <c r="C60" i="28"/>
  <c r="C62" i="28" s="1"/>
  <c r="C60" i="29"/>
  <c r="C62" i="29" s="1"/>
  <c r="C47" i="29"/>
  <c r="C49" i="29" s="1"/>
  <c r="C47" i="28"/>
  <c r="C49" i="28" s="1"/>
  <c r="C8" i="3"/>
  <c r="C10" i="3" s="1"/>
  <c r="C8" i="1"/>
  <c r="C10" i="1" s="1"/>
  <c r="B34" i="29"/>
  <c r="B34" i="28"/>
  <c r="B47" i="28"/>
  <c r="B47" i="29"/>
  <c r="C60" i="3"/>
  <c r="C62" i="3" s="1"/>
  <c r="C60" i="1"/>
  <c r="C62" i="1" s="1"/>
  <c r="B21" i="28"/>
  <c r="B21" i="29"/>
  <c r="B60" i="3"/>
  <c r="B60" i="1"/>
  <c r="B73" i="28"/>
  <c r="B73" i="29"/>
  <c r="B21" i="1"/>
  <c r="B21" i="3"/>
  <c r="C21" i="3"/>
  <c r="C23" i="3" s="1"/>
  <c r="C21" i="1"/>
  <c r="C23" i="1" s="1"/>
  <c r="C34" i="1"/>
  <c r="C36" i="1" s="1"/>
  <c r="C34" i="3"/>
  <c r="C36" i="3" s="1"/>
  <c r="B8" i="3"/>
  <c r="B8" i="1"/>
  <c r="C47" i="3"/>
  <c r="C49" i="3" s="1"/>
  <c r="C47" i="1"/>
  <c r="C49" i="1" s="1"/>
  <c r="B8" i="29"/>
  <c r="B8" i="28"/>
  <c r="B36" i="3" l="1"/>
  <c r="D34" i="3"/>
  <c r="D21" i="3"/>
  <c r="B23" i="3"/>
  <c r="D34" i="28"/>
  <c r="B36" i="28"/>
  <c r="D60" i="28"/>
  <c r="B62" i="28"/>
  <c r="B23" i="1"/>
  <c r="D21" i="1"/>
  <c r="D34" i="29"/>
  <c r="B36" i="29"/>
  <c r="D60" i="29"/>
  <c r="B62" i="29"/>
  <c r="B10" i="28"/>
  <c r="D8" i="28"/>
  <c r="D8" i="1"/>
  <c r="B10" i="1"/>
  <c r="D73" i="29"/>
  <c r="B75" i="29"/>
  <c r="B23" i="29"/>
  <c r="D21" i="29"/>
  <c r="D47" i="29"/>
  <c r="B49" i="29"/>
  <c r="D34" i="1"/>
  <c r="B36" i="1"/>
  <c r="B62" i="1"/>
  <c r="D60" i="1"/>
  <c r="D60" i="3"/>
  <c r="B62" i="3"/>
  <c r="D8" i="29"/>
  <c r="B10" i="29"/>
  <c r="B10" i="3"/>
  <c r="D8" i="3"/>
  <c r="B75" i="28"/>
  <c r="D73" i="28"/>
  <c r="D21" i="28"/>
  <c r="B23" i="28"/>
  <c r="D47" i="28"/>
  <c r="B49" i="28"/>
  <c r="B75" i="1"/>
  <c r="D73" i="1"/>
  <c r="D47" i="1"/>
  <c r="B49" i="1"/>
  <c r="B75" i="3"/>
  <c r="D73" i="3"/>
  <c r="B49" i="3"/>
  <c r="D47" i="3"/>
  <c r="G73" i="3" l="1"/>
  <c r="I73" i="3" s="1"/>
  <c r="D75" i="3"/>
  <c r="G73" i="1"/>
  <c r="I73" i="1" s="1"/>
  <c r="D75" i="1"/>
  <c r="G73" i="28"/>
  <c r="I73" i="28" s="1"/>
  <c r="D75" i="28"/>
  <c r="D62" i="1"/>
  <c r="G60" i="1"/>
  <c r="I60" i="1" s="1"/>
  <c r="G8" i="28"/>
  <c r="I8" i="28" s="1"/>
  <c r="D10" i="28"/>
  <c r="G47" i="3"/>
  <c r="I47" i="3" s="1"/>
  <c r="D49" i="3"/>
  <c r="G47" i="1"/>
  <c r="I47" i="1" s="1"/>
  <c r="D49" i="1"/>
  <c r="G47" i="28"/>
  <c r="I47" i="28" s="1"/>
  <c r="D49" i="28"/>
  <c r="G8" i="29"/>
  <c r="I8" i="29" s="1"/>
  <c r="D10" i="29"/>
  <c r="D49" i="29"/>
  <c r="G47" i="29"/>
  <c r="I47" i="29" s="1"/>
  <c r="G73" i="29"/>
  <c r="I73" i="29" s="1"/>
  <c r="D75" i="29"/>
  <c r="G34" i="29"/>
  <c r="I34" i="29" s="1"/>
  <c r="D36" i="29"/>
  <c r="D62" i="28"/>
  <c r="G60" i="28"/>
  <c r="I60" i="28" s="1"/>
  <c r="D23" i="3"/>
  <c r="G21" i="3"/>
  <c r="I21" i="3" s="1"/>
  <c r="G8" i="3"/>
  <c r="I8" i="3" s="1"/>
  <c r="D10" i="3"/>
  <c r="G21" i="29"/>
  <c r="I21" i="29" s="1"/>
  <c r="D23" i="29"/>
  <c r="G21" i="1"/>
  <c r="I21" i="1" s="1"/>
  <c r="D23" i="1"/>
  <c r="D36" i="3"/>
  <c r="G34" i="3"/>
  <c r="I34" i="3" s="1"/>
  <c r="G21" i="28"/>
  <c r="I21" i="28" s="1"/>
  <c r="D23" i="28"/>
  <c r="G60" i="3"/>
  <c r="I60" i="3" s="1"/>
  <c r="D62" i="3"/>
  <c r="D36" i="1"/>
  <c r="G34" i="1"/>
  <c r="I34" i="1" s="1"/>
  <c r="D10" i="1"/>
  <c r="G8" i="1"/>
  <c r="I8" i="1" s="1"/>
  <c r="G60" i="29"/>
  <c r="I60" i="29" s="1"/>
  <c r="D62" i="29"/>
  <c r="G34" i="28"/>
  <c r="I34" i="28" s="1"/>
  <c r="D36" i="28"/>
  <c r="I36" i="28" l="1"/>
  <c r="G36" i="28"/>
  <c r="I62" i="3"/>
  <c r="G62" i="3"/>
  <c r="I23" i="29"/>
  <c r="G23" i="29"/>
  <c r="I36" i="29"/>
  <c r="G36" i="29"/>
  <c r="I49" i="28"/>
  <c r="G49" i="28"/>
  <c r="I62" i="1"/>
  <c r="G62" i="1"/>
  <c r="I36" i="1"/>
  <c r="G36" i="1"/>
  <c r="I62" i="28"/>
  <c r="G62" i="28"/>
  <c r="I49" i="3"/>
  <c r="G49" i="3"/>
  <c r="G75" i="1"/>
  <c r="I75" i="1"/>
  <c r="I62" i="29"/>
  <c r="G62" i="29"/>
  <c r="I23" i="28"/>
  <c r="G23" i="28"/>
  <c r="I23" i="1"/>
  <c r="G23" i="1"/>
  <c r="I10" i="3"/>
  <c r="G10" i="3"/>
  <c r="I75" i="29"/>
  <c r="G75" i="29"/>
  <c r="I10" i="29"/>
  <c r="G10" i="29"/>
  <c r="G10" i="1"/>
  <c r="I10" i="1"/>
  <c r="G36" i="3"/>
  <c r="I36" i="3"/>
  <c r="I23" i="3"/>
  <c r="G23" i="3"/>
  <c r="I49" i="29"/>
  <c r="G49" i="29"/>
  <c r="I49" i="1"/>
  <c r="I52" i="1" s="1"/>
  <c r="G49" i="1"/>
  <c r="I10" i="28"/>
  <c r="G10" i="28"/>
  <c r="I75" i="28"/>
  <c r="G75" i="28"/>
  <c r="G75" i="3"/>
  <c r="I75" i="3"/>
  <c r="I78" i="3" l="1"/>
  <c r="I82" i="3" s="1"/>
  <c r="G13" i="4"/>
  <c r="I39" i="3"/>
  <c r="I43" i="3" s="1"/>
  <c r="G10" i="4"/>
  <c r="I78" i="1"/>
  <c r="I82" i="1" s="1"/>
  <c r="C13" i="4"/>
  <c r="H11" i="4"/>
  <c r="I52" i="29"/>
  <c r="I56" i="29" s="1"/>
  <c r="G8" i="4"/>
  <c r="I13" i="3"/>
  <c r="I17" i="3" s="1"/>
  <c r="D9" i="4"/>
  <c r="I26" i="28"/>
  <c r="I30" i="28" s="1"/>
  <c r="I65" i="28"/>
  <c r="I69" i="28" s="1"/>
  <c r="D12" i="4"/>
  <c r="C12" i="4"/>
  <c r="I65" i="1"/>
  <c r="I69" i="1" s="1"/>
  <c r="I39" i="29"/>
  <c r="I43" i="29" s="1"/>
  <c r="H10" i="4"/>
  <c r="G12" i="4"/>
  <c r="I65" i="3"/>
  <c r="I69" i="3" s="1"/>
  <c r="C8" i="4"/>
  <c r="I13" i="1"/>
  <c r="I17" i="1" s="1"/>
  <c r="D8" i="4"/>
  <c r="I13" i="28"/>
  <c r="I17" i="28" s="1"/>
  <c r="I13" i="29"/>
  <c r="I17" i="29" s="1"/>
  <c r="H8" i="4"/>
  <c r="I78" i="28"/>
  <c r="I82" i="28" s="1"/>
  <c r="D13" i="4"/>
  <c r="I56" i="1"/>
  <c r="C11" i="4"/>
  <c r="G9" i="4"/>
  <c r="I26" i="3"/>
  <c r="I30" i="3" s="1"/>
  <c r="H13" i="4"/>
  <c r="I78" i="29"/>
  <c r="I82" i="29" s="1"/>
  <c r="C9" i="4"/>
  <c r="E9" i="4" s="1"/>
  <c r="I26" i="1"/>
  <c r="I30" i="1" s="1"/>
  <c r="H12" i="4"/>
  <c r="I65" i="29"/>
  <c r="I69" i="29" s="1"/>
  <c r="I52" i="3"/>
  <c r="I56" i="3" s="1"/>
  <c r="G11" i="4"/>
  <c r="I39" i="1"/>
  <c r="I43" i="1" s="1"/>
  <c r="C10" i="4"/>
  <c r="D11" i="4"/>
  <c r="I52" i="28"/>
  <c r="I56" i="28" s="1"/>
  <c r="H9" i="4"/>
  <c r="I26" i="29"/>
  <c r="I30" i="29" s="1"/>
  <c r="D10" i="4"/>
  <c r="I39" i="28"/>
  <c r="I43" i="28" s="1"/>
  <c r="I11" i="4" l="1"/>
  <c r="H15" i="4"/>
  <c r="D15" i="4"/>
  <c r="C15" i="4"/>
  <c r="G15" i="4"/>
  <c r="E12" i="4"/>
  <c r="I9" i="4"/>
  <c r="I10" i="4"/>
  <c r="I12" i="4"/>
  <c r="E10" i="4"/>
  <c r="E11" i="4"/>
  <c r="E13" i="4"/>
  <c r="I13" i="4"/>
  <c r="E8" i="4"/>
  <c r="I8" i="4"/>
  <c r="G6" i="25"/>
  <c r="I15" i="4" l="1"/>
  <c r="I19" i="4" s="1"/>
  <c r="I24" i="4" s="1"/>
  <c r="E15" i="4"/>
  <c r="C8" i="6"/>
  <c r="C10" i="6" s="1"/>
  <c r="C8" i="5"/>
  <c r="C10" i="5" s="1"/>
  <c r="H6" i="25"/>
  <c r="F6" i="25"/>
  <c r="F9" i="25"/>
  <c r="G9" i="25"/>
  <c r="H9" i="25"/>
  <c r="E19" i="4" l="1"/>
  <c r="E24" i="4" s="1"/>
  <c r="B8" i="6"/>
  <c r="B8" i="5"/>
  <c r="B21" i="5"/>
  <c r="B21" i="6"/>
  <c r="C21" i="6"/>
  <c r="C23" i="6" s="1"/>
  <c r="C21" i="5"/>
  <c r="C23" i="5" s="1"/>
  <c r="H12" i="25"/>
  <c r="H18" i="25"/>
  <c r="G18" i="25"/>
  <c r="H15" i="25"/>
  <c r="G12" i="25"/>
  <c r="G15" i="25"/>
  <c r="F18" i="25"/>
  <c r="F15" i="25"/>
  <c r="F12" i="25"/>
  <c r="C60" i="6" l="1"/>
  <c r="C62" i="6" s="1"/>
  <c r="C60" i="5"/>
  <c r="C62" i="5" s="1"/>
  <c r="C47" i="5"/>
  <c r="C49" i="5" s="1"/>
  <c r="C47" i="6"/>
  <c r="C49" i="6" s="1"/>
  <c r="C34" i="5"/>
  <c r="C36" i="5" s="1"/>
  <c r="C34" i="6"/>
  <c r="C36" i="6" s="1"/>
  <c r="B23" i="6"/>
  <c r="D21" i="6"/>
  <c r="B47" i="5"/>
  <c r="B47" i="6"/>
  <c r="B34" i="5"/>
  <c r="B34" i="6"/>
  <c r="D21" i="5"/>
  <c r="B23" i="5"/>
  <c r="D8" i="5"/>
  <c r="B10" i="5"/>
  <c r="B60" i="6"/>
  <c r="B60" i="5"/>
  <c r="D8" i="6"/>
  <c r="B10" i="6"/>
  <c r="F21" i="25"/>
  <c r="G21" i="25"/>
  <c r="H21" i="25"/>
  <c r="B36" i="6" l="1"/>
  <c r="D34" i="6"/>
  <c r="D60" i="6"/>
  <c r="B62" i="6"/>
  <c r="D34" i="5"/>
  <c r="B36" i="5"/>
  <c r="D47" i="6"/>
  <c r="B49" i="6"/>
  <c r="B73" i="5"/>
  <c r="B73" i="6"/>
  <c r="G8" i="6"/>
  <c r="I8" i="6" s="1"/>
  <c r="D10" i="6"/>
  <c r="G8" i="5"/>
  <c r="I8" i="5" s="1"/>
  <c r="D10" i="5"/>
  <c r="G21" i="5"/>
  <c r="I21" i="5" s="1"/>
  <c r="D23" i="5"/>
  <c r="B49" i="5"/>
  <c r="D47" i="5"/>
  <c r="C73" i="6"/>
  <c r="C75" i="6" s="1"/>
  <c r="C73" i="5"/>
  <c r="C75" i="5" s="1"/>
  <c r="G21" i="6"/>
  <c r="I21" i="6" s="1"/>
  <c r="D23" i="6"/>
  <c r="D60" i="5"/>
  <c r="B62" i="5"/>
  <c r="G60" i="5" l="1"/>
  <c r="I60" i="5" s="1"/>
  <c r="D62" i="5"/>
  <c r="G23" i="5"/>
  <c r="I23" i="5"/>
  <c r="I10" i="6"/>
  <c r="G10" i="6"/>
  <c r="G47" i="6"/>
  <c r="I47" i="6" s="1"/>
  <c r="D49" i="6"/>
  <c r="D62" i="6"/>
  <c r="G60" i="6"/>
  <c r="I60" i="6" s="1"/>
  <c r="G47" i="5"/>
  <c r="I47" i="5" s="1"/>
  <c r="D49" i="5"/>
  <c r="D73" i="6"/>
  <c r="B75" i="6"/>
  <c r="G34" i="6"/>
  <c r="I34" i="6" s="1"/>
  <c r="D36" i="6"/>
  <c r="G23" i="6"/>
  <c r="I23" i="6"/>
  <c r="G10" i="5"/>
  <c r="I10" i="5"/>
  <c r="D73" i="5"/>
  <c r="B75" i="5"/>
  <c r="G34" i="5"/>
  <c r="I34" i="5" s="1"/>
  <c r="D36" i="5"/>
  <c r="I13" i="5" l="1"/>
  <c r="I17" i="5" s="1"/>
  <c r="K8" i="4"/>
  <c r="K9" i="4"/>
  <c r="I26" i="5"/>
  <c r="I30" i="5" s="1"/>
  <c r="I36" i="6"/>
  <c r="G36" i="6"/>
  <c r="I49" i="5"/>
  <c r="G49" i="5"/>
  <c r="G49" i="6"/>
  <c r="I49" i="6"/>
  <c r="I36" i="5"/>
  <c r="G36" i="5"/>
  <c r="I26" i="6"/>
  <c r="I30" i="6" s="1"/>
  <c r="M9" i="4"/>
  <c r="G62" i="6"/>
  <c r="I62" i="6"/>
  <c r="G73" i="5"/>
  <c r="I73" i="5" s="1"/>
  <c r="D75" i="5"/>
  <c r="D75" i="6"/>
  <c r="G73" i="6"/>
  <c r="I73" i="6" s="1"/>
  <c r="M8" i="4"/>
  <c r="I13" i="6"/>
  <c r="I17" i="6" s="1"/>
  <c r="I62" i="5"/>
  <c r="G62" i="5"/>
  <c r="I75" i="6" l="1"/>
  <c r="G75" i="6"/>
  <c r="I65" i="6"/>
  <c r="I69" i="6" s="1"/>
  <c r="M12" i="4"/>
  <c r="I65" i="5"/>
  <c r="I69" i="5" s="1"/>
  <c r="K12" i="4"/>
  <c r="I39" i="5"/>
  <c r="I43" i="5" s="1"/>
  <c r="K10" i="4"/>
  <c r="I52" i="5"/>
  <c r="I56" i="5" s="1"/>
  <c r="K11" i="4"/>
  <c r="I52" i="6"/>
  <c r="I56" i="6" s="1"/>
  <c r="M11" i="4"/>
  <c r="I75" i="5"/>
  <c r="G75" i="5"/>
  <c r="M10" i="4"/>
  <c r="I39" i="6"/>
  <c r="I43" i="6" s="1"/>
  <c r="K13" i="4" l="1"/>
  <c r="K15" i="4" s="1"/>
  <c r="K19" i="4" s="1"/>
  <c r="K24" i="4" s="1"/>
  <c r="I78" i="5"/>
  <c r="I82" i="5" s="1"/>
  <c r="I78" i="6"/>
  <c r="I82" i="6" s="1"/>
  <c r="M13" i="4"/>
  <c r="M15" i="4" s="1"/>
  <c r="M19" i="4" s="1"/>
  <c r="M24" i="4" s="1"/>
  <c r="D28" i="53" l="1"/>
  <c r="D28" i="56"/>
  <c r="D28" i="57"/>
  <c r="M30" i="58" l="1"/>
  <c r="K30" i="58"/>
  <c r="D28" i="54"/>
  <c r="D27" i="52"/>
  <c r="D28" i="55"/>
  <c r="D27" i="53"/>
  <c r="D27" i="57"/>
  <c r="D27" i="56"/>
  <c r="D28" i="52"/>
  <c r="C30" i="58" s="1"/>
  <c r="D30" i="58"/>
  <c r="E28" i="57"/>
  <c r="M31" i="58" s="1"/>
  <c r="E28" i="56"/>
  <c r="K31" i="58" s="1"/>
  <c r="E28" i="54"/>
  <c r="G31" i="58" s="1"/>
  <c r="E27" i="52"/>
  <c r="E28" i="55"/>
  <c r="H31" i="58" s="1"/>
  <c r="E28" i="53"/>
  <c r="D31" i="58" s="1"/>
  <c r="D39" i="62" l="1"/>
  <c r="D16" i="62"/>
  <c r="D50" i="62"/>
  <c r="D64" i="62"/>
  <c r="D27" i="55"/>
  <c r="E28" i="52"/>
  <c r="C31" i="58" s="1"/>
  <c r="E31" i="58" s="1"/>
  <c r="E27" i="56"/>
  <c r="E27" i="57"/>
  <c r="E27" i="53"/>
  <c r="C10" i="58"/>
  <c r="I31" i="58"/>
  <c r="D27" i="54"/>
  <c r="K9" i="58"/>
  <c r="M9" i="58"/>
  <c r="H30" i="58"/>
  <c r="C9" i="58"/>
  <c r="F28" i="53"/>
  <c r="D32" i="58" s="1"/>
  <c r="F28" i="52"/>
  <c r="C32" i="58" s="1"/>
  <c r="F28" i="55"/>
  <c r="H32" i="58" s="1"/>
  <c r="F28" i="54"/>
  <c r="G32" i="58" s="1"/>
  <c r="F28" i="56"/>
  <c r="K32" i="58" s="1"/>
  <c r="F28" i="57"/>
  <c r="M32" i="58" s="1"/>
  <c r="E30" i="58"/>
  <c r="D9" i="58"/>
  <c r="G30" i="58"/>
  <c r="I32" i="58" l="1"/>
  <c r="E32" i="58"/>
  <c r="E39" i="62"/>
  <c r="D27" i="62"/>
  <c r="E64" i="62"/>
  <c r="E50" i="62"/>
  <c r="E16" i="62"/>
  <c r="D75" i="62"/>
  <c r="D87" i="62"/>
  <c r="F27" i="52"/>
  <c r="F27" i="53"/>
  <c r="F27" i="57"/>
  <c r="F27" i="56"/>
  <c r="E27" i="55"/>
  <c r="G9" i="58"/>
  <c r="K10" i="58"/>
  <c r="H9" i="58"/>
  <c r="I30" i="58"/>
  <c r="E27" i="54"/>
  <c r="E9" i="58"/>
  <c r="D10" i="58"/>
  <c r="E10" i="58" s="1"/>
  <c r="M10" i="58"/>
  <c r="D88" i="62" l="1"/>
  <c r="E75" i="62"/>
  <c r="F39" i="62"/>
  <c r="F50" i="62"/>
  <c r="F64" i="62"/>
  <c r="F16" i="62"/>
  <c r="E27" i="62"/>
  <c r="E87" i="62"/>
  <c r="D99" i="62"/>
  <c r="F27" i="55"/>
  <c r="G10" i="58"/>
  <c r="I9" i="58"/>
  <c r="H10" i="58"/>
  <c r="K11" i="58"/>
  <c r="M11" i="58"/>
  <c r="D11" i="58"/>
  <c r="C11" i="58"/>
  <c r="F27" i="54"/>
  <c r="D100" i="62" l="1"/>
  <c r="E88" i="62"/>
  <c r="F27" i="62"/>
  <c r="G16" i="62"/>
  <c r="G50" i="62"/>
  <c r="G39" i="62"/>
  <c r="G64" i="62"/>
  <c r="F75" i="62"/>
  <c r="E99" i="62"/>
  <c r="F87" i="62"/>
  <c r="I10" i="58"/>
  <c r="G11" i="58"/>
  <c r="H11" i="58"/>
  <c r="E11" i="58"/>
  <c r="E100" i="62" l="1"/>
  <c r="F88" i="62"/>
  <c r="G75" i="62"/>
  <c r="H39" i="62"/>
  <c r="H50" i="62"/>
  <c r="H64" i="62"/>
  <c r="H16" i="62"/>
  <c r="G27" i="62"/>
  <c r="G87" i="62"/>
  <c r="F99" i="62"/>
  <c r="I11" i="58"/>
  <c r="J28" i="52"/>
  <c r="C36" i="58" s="1"/>
  <c r="J28" i="55"/>
  <c r="H36" i="58" s="1"/>
  <c r="J28" i="54"/>
  <c r="G36" i="58" s="1"/>
  <c r="J28" i="56"/>
  <c r="K36" i="58" s="1"/>
  <c r="J28" i="57"/>
  <c r="M36" i="58" s="1"/>
  <c r="I36" i="58" l="1"/>
  <c r="G88" i="62"/>
  <c r="F100" i="62"/>
  <c r="H27" i="62"/>
  <c r="I16" i="62"/>
  <c r="I50" i="62"/>
  <c r="I39" i="62"/>
  <c r="H75" i="62"/>
  <c r="I64" i="62"/>
  <c r="G99" i="62"/>
  <c r="H87" i="62"/>
  <c r="J16" i="62"/>
  <c r="J27" i="52"/>
  <c r="J64" i="62"/>
  <c r="J27" i="53"/>
  <c r="J50" i="62"/>
  <c r="J27" i="57"/>
  <c r="J27" i="56"/>
  <c r="J39" i="62"/>
  <c r="J28" i="53"/>
  <c r="D36" i="58" s="1"/>
  <c r="E36" i="58" s="1"/>
  <c r="K28" i="57"/>
  <c r="M37" i="58" s="1"/>
  <c r="K28" i="54"/>
  <c r="G37" i="58" s="1"/>
  <c r="K28" i="55"/>
  <c r="H37" i="58" s="1"/>
  <c r="K28" i="52"/>
  <c r="C37" i="58" s="1"/>
  <c r="K28" i="53"/>
  <c r="D37" i="58" s="1"/>
  <c r="H88" i="62" l="1"/>
  <c r="G100" i="62"/>
  <c r="I75" i="62"/>
  <c r="I27" i="62"/>
  <c r="I87" i="62"/>
  <c r="H99" i="62"/>
  <c r="J27" i="54"/>
  <c r="J27" i="62"/>
  <c r="J75" i="62"/>
  <c r="J27" i="55"/>
  <c r="E37" i="58"/>
  <c r="K39" i="62"/>
  <c r="K27" i="56"/>
  <c r="K50" i="62"/>
  <c r="K27" i="57"/>
  <c r="K64" i="62"/>
  <c r="K27" i="53"/>
  <c r="K16" i="62"/>
  <c r="K27" i="52"/>
  <c r="I37" i="58"/>
  <c r="K28" i="56"/>
  <c r="K37" i="58" s="1"/>
  <c r="M15" i="58"/>
  <c r="D15" i="58"/>
  <c r="L28" i="53"/>
  <c r="D38" i="58" s="1"/>
  <c r="L28" i="56"/>
  <c r="K38" i="58" s="1"/>
  <c r="L28" i="57"/>
  <c r="M38" i="58" s="1"/>
  <c r="K15" i="58"/>
  <c r="C15" i="58"/>
  <c r="P22" i="53" l="1"/>
  <c r="E15" i="58"/>
  <c r="H100" i="62"/>
  <c r="I88" i="62"/>
  <c r="I99" i="62"/>
  <c r="J87" i="62"/>
  <c r="J88" i="62" s="1"/>
  <c r="P22" i="57"/>
  <c r="M25" i="52"/>
  <c r="C16" i="58"/>
  <c r="D16" i="58"/>
  <c r="M16" i="58"/>
  <c r="K16" i="58"/>
  <c r="G15" i="58"/>
  <c r="L28" i="54"/>
  <c r="P22" i="54"/>
  <c r="L27" i="52"/>
  <c r="P21" i="52"/>
  <c r="L28" i="55"/>
  <c r="H38" i="58" s="1"/>
  <c r="P22" i="55"/>
  <c r="L27" i="53"/>
  <c r="P21" i="53"/>
  <c r="L27" i="57"/>
  <c r="P21" i="57"/>
  <c r="L27" i="56"/>
  <c r="P21" i="56"/>
  <c r="L28" i="52"/>
  <c r="C38" i="58" s="1"/>
  <c r="E38" i="58" s="1"/>
  <c r="P22" i="52"/>
  <c r="K75" i="62"/>
  <c r="K27" i="55"/>
  <c r="K27" i="54"/>
  <c r="K27" i="62"/>
  <c r="P22" i="56"/>
  <c r="H15" i="58"/>
  <c r="E16" i="58" l="1"/>
  <c r="I100" i="62"/>
  <c r="L39" i="62"/>
  <c r="P39" i="62" s="1"/>
  <c r="P38" i="62"/>
  <c r="L64" i="62"/>
  <c r="P64" i="62" s="1"/>
  <c r="P63" i="62"/>
  <c r="L16" i="62"/>
  <c r="P16" i="62" s="1"/>
  <c r="P15" i="62"/>
  <c r="L50" i="62"/>
  <c r="P50" i="62" s="1"/>
  <c r="P49" i="62"/>
  <c r="K87" i="62"/>
  <c r="K88" i="62" s="1"/>
  <c r="J99" i="62"/>
  <c r="J100" i="62" s="1"/>
  <c r="I15" i="58"/>
  <c r="H16" i="58"/>
  <c r="M17" i="58"/>
  <c r="O25" i="52"/>
  <c r="O28" i="52" s="1"/>
  <c r="C41" i="58" s="1"/>
  <c r="N25" i="52"/>
  <c r="N28" i="52" s="1"/>
  <c r="C40" i="58" s="1"/>
  <c r="G16" i="58"/>
  <c r="K17" i="58"/>
  <c r="D17" i="58"/>
  <c r="C17" i="58"/>
  <c r="G38" i="58"/>
  <c r="L27" i="54"/>
  <c r="P21" i="54"/>
  <c r="L27" i="55"/>
  <c r="P21" i="55"/>
  <c r="M28" i="52"/>
  <c r="C39" i="58" s="1"/>
  <c r="I16" i="58" l="1"/>
  <c r="P25" i="52"/>
  <c r="L75" i="62"/>
  <c r="P75" i="62" s="1"/>
  <c r="P74" i="62"/>
  <c r="L27" i="62"/>
  <c r="P27" i="62" s="1"/>
  <c r="P26" i="62"/>
  <c r="K99" i="62"/>
  <c r="K100" i="62" s="1"/>
  <c r="L87" i="62"/>
  <c r="L88" i="62" s="1"/>
  <c r="G17" i="58"/>
  <c r="H17" i="58"/>
  <c r="I38" i="58"/>
  <c r="E17" i="58"/>
  <c r="P88" i="62" l="1"/>
  <c r="P87" i="62"/>
  <c r="L99" i="62"/>
  <c r="L100" i="62" s="1"/>
  <c r="I17" i="58"/>
  <c r="P100" i="62" l="1"/>
  <c r="P99" i="62"/>
  <c r="E28" i="58" l="1"/>
  <c r="I28" i="58"/>
  <c r="K20" i="70" l="1"/>
  <c r="E21" i="70"/>
  <c r="K46" i="70"/>
  <c r="E47" i="70"/>
  <c r="K33" i="70"/>
  <c r="E34" i="70"/>
  <c r="K7" i="70"/>
  <c r="I27" i="57" l="1"/>
  <c r="M14" i="58" s="1"/>
  <c r="H27" i="57"/>
  <c r="M13" i="58" s="1"/>
  <c r="I27" i="56"/>
  <c r="K14" i="58" s="1"/>
  <c r="H27" i="56"/>
  <c r="K13" i="58" s="1"/>
  <c r="G27" i="57"/>
  <c r="G27" i="56"/>
  <c r="G27" i="52" l="1"/>
  <c r="C12" i="58" s="1"/>
  <c r="K12" i="58"/>
  <c r="G27" i="54"/>
  <c r="M12" i="58"/>
  <c r="I27" i="53"/>
  <c r="D14" i="58" s="1"/>
  <c r="H27" i="53"/>
  <c r="D13" i="58" s="1"/>
  <c r="G27" i="55"/>
  <c r="I27" i="52"/>
  <c r="C14" i="58" s="1"/>
  <c r="H27" i="52"/>
  <c r="C13" i="58" s="1"/>
  <c r="P18" i="56"/>
  <c r="I27" i="54"/>
  <c r="G14" i="58" s="1"/>
  <c r="H27" i="54"/>
  <c r="G13" i="58" s="1"/>
  <c r="P18" i="57"/>
  <c r="G27" i="53"/>
  <c r="I27" i="55"/>
  <c r="H14" i="58" s="1"/>
  <c r="H27" i="55"/>
  <c r="H13" i="58" s="1"/>
  <c r="I14" i="58" l="1"/>
  <c r="P18" i="53"/>
  <c r="E14" i="58"/>
  <c r="I13" i="58"/>
  <c r="E13" i="58"/>
  <c r="P18" i="55"/>
  <c r="P18" i="54"/>
  <c r="P18" i="52"/>
  <c r="D12" i="58"/>
  <c r="E12" i="58" s="1"/>
  <c r="H12" i="58"/>
  <c r="G12" i="58"/>
  <c r="I12" i="58" l="1"/>
  <c r="M24" i="54" l="1"/>
  <c r="N14" i="54"/>
  <c r="N15" i="53"/>
  <c r="M25" i="53"/>
  <c r="M24" i="56"/>
  <c r="N14" i="56"/>
  <c r="M24" i="57"/>
  <c r="N14" i="57"/>
  <c r="H28" i="52"/>
  <c r="C34" i="58" s="1"/>
  <c r="I28" i="52"/>
  <c r="C35" i="58" s="1"/>
  <c r="M25" i="56"/>
  <c r="N15" i="56"/>
  <c r="M25" i="57"/>
  <c r="N15" i="57"/>
  <c r="G28" i="57" l="1"/>
  <c r="N25" i="57"/>
  <c r="N28" i="57" s="1"/>
  <c r="M40" i="58" s="1"/>
  <c r="O15" i="57"/>
  <c r="O25" i="57" s="1"/>
  <c r="O28" i="57" s="1"/>
  <c r="M41" i="58" s="1"/>
  <c r="N25" i="56"/>
  <c r="N28" i="56" s="1"/>
  <c r="K40" i="58" s="1"/>
  <c r="O15" i="56"/>
  <c r="O25" i="56" s="1"/>
  <c r="O28" i="56" s="1"/>
  <c r="K41" i="58" s="1"/>
  <c r="M25" i="54"/>
  <c r="N15" i="54"/>
  <c r="M24" i="52"/>
  <c r="N14" i="52"/>
  <c r="I28" i="56"/>
  <c r="K35" i="58" s="1"/>
  <c r="H28" i="56"/>
  <c r="K34" i="58" s="1"/>
  <c r="M27" i="57"/>
  <c r="M27" i="56"/>
  <c r="N25" i="53"/>
  <c r="N28" i="53" s="1"/>
  <c r="D40" i="58" s="1"/>
  <c r="E40" i="58" s="1"/>
  <c r="O15" i="53"/>
  <c r="O25" i="53" s="1"/>
  <c r="O28" i="53" s="1"/>
  <c r="D41" i="58" s="1"/>
  <c r="M27" i="54"/>
  <c r="M24" i="55"/>
  <c r="N14" i="55"/>
  <c r="I28" i="57"/>
  <c r="M35" i="58" s="1"/>
  <c r="H28" i="57"/>
  <c r="M34" i="58" s="1"/>
  <c r="M28" i="57"/>
  <c r="M39" i="58" s="1"/>
  <c r="M28" i="56"/>
  <c r="K39" i="58" s="1"/>
  <c r="M25" i="55"/>
  <c r="N15" i="55"/>
  <c r="M24" i="53"/>
  <c r="N14" i="53"/>
  <c r="G28" i="56"/>
  <c r="P19" i="52"/>
  <c r="P28" i="52" s="1"/>
  <c r="G28" i="52"/>
  <c r="C33" i="58" s="1"/>
  <c r="N24" i="57"/>
  <c r="N27" i="57" s="1"/>
  <c r="M19" i="58" s="1"/>
  <c r="O14" i="57"/>
  <c r="O24" i="57" s="1"/>
  <c r="O27" i="57" s="1"/>
  <c r="M20" i="58" s="1"/>
  <c r="N24" i="56"/>
  <c r="N27" i="56" s="1"/>
  <c r="K19" i="58" s="1"/>
  <c r="O14" i="56"/>
  <c r="O24" i="56" s="1"/>
  <c r="O27" i="56" s="1"/>
  <c r="K20" i="58" s="1"/>
  <c r="M28" i="53"/>
  <c r="D39" i="58" s="1"/>
  <c r="E39" i="58" s="1"/>
  <c r="O14" i="54"/>
  <c r="O24" i="54" s="1"/>
  <c r="O27" i="54" s="1"/>
  <c r="G20" i="58" s="1"/>
  <c r="N24" i="54"/>
  <c r="N27" i="54" s="1"/>
  <c r="G19" i="58" s="1"/>
  <c r="P19" i="56" l="1"/>
  <c r="P25" i="53"/>
  <c r="M27" i="53"/>
  <c r="M28" i="55"/>
  <c r="H39" i="58" s="1"/>
  <c r="I28" i="55"/>
  <c r="H35" i="58" s="1"/>
  <c r="H28" i="55"/>
  <c r="H34" i="58" s="1"/>
  <c r="M27" i="55"/>
  <c r="G18" i="58"/>
  <c r="P27" i="54"/>
  <c r="K18" i="58"/>
  <c r="K22" i="58" s="1"/>
  <c r="P27" i="56"/>
  <c r="M18" i="58"/>
  <c r="M22" i="58" s="1"/>
  <c r="P27" i="57"/>
  <c r="I28" i="53"/>
  <c r="D35" i="58" s="1"/>
  <c r="E35" i="58" s="1"/>
  <c r="H28" i="53"/>
  <c r="D34" i="58" s="1"/>
  <c r="E34" i="58" s="1"/>
  <c r="M27" i="52"/>
  <c r="C18" i="58" s="1"/>
  <c r="M28" i="54"/>
  <c r="G39" i="58" s="1"/>
  <c r="I28" i="54"/>
  <c r="G35" i="58" s="1"/>
  <c r="H28" i="54"/>
  <c r="G34" i="58" s="1"/>
  <c r="P19" i="57"/>
  <c r="C43" i="58"/>
  <c r="C45" i="58" s="1"/>
  <c r="K33" i="58"/>
  <c r="K43" i="58" s="1"/>
  <c r="K45" i="58" s="1"/>
  <c r="P28" i="56"/>
  <c r="N24" i="53"/>
  <c r="N27" i="53" s="1"/>
  <c r="D19" i="58" s="1"/>
  <c r="O14" i="53"/>
  <c r="O24" i="53" s="1"/>
  <c r="O27" i="53" s="1"/>
  <c r="D20" i="58" s="1"/>
  <c r="N25" i="55"/>
  <c r="N28" i="55" s="1"/>
  <c r="H40" i="58" s="1"/>
  <c r="O15" i="55"/>
  <c r="O25" i="55" s="1"/>
  <c r="O28" i="55" s="1"/>
  <c r="H41" i="58" s="1"/>
  <c r="P25" i="56"/>
  <c r="P25" i="57"/>
  <c r="G28" i="55"/>
  <c r="O14" i="55"/>
  <c r="O24" i="55" s="1"/>
  <c r="O27" i="55" s="1"/>
  <c r="H20" i="58" s="1"/>
  <c r="I20" i="58" s="1"/>
  <c r="N24" i="55"/>
  <c r="N27" i="55" s="1"/>
  <c r="H19" i="58" s="1"/>
  <c r="I19" i="58" s="1"/>
  <c r="P24" i="54"/>
  <c r="E41" i="58"/>
  <c r="P24" i="56"/>
  <c r="P24" i="57"/>
  <c r="G28" i="53"/>
  <c r="N24" i="52"/>
  <c r="N27" i="52" s="1"/>
  <c r="C19" i="58" s="1"/>
  <c r="O14" i="52"/>
  <c r="O24" i="52" s="1"/>
  <c r="O27" i="52" s="1"/>
  <c r="C20" i="58" s="1"/>
  <c r="N25" i="54"/>
  <c r="N28" i="54" s="1"/>
  <c r="G40" i="58" s="1"/>
  <c r="O15" i="54"/>
  <c r="O25" i="54" s="1"/>
  <c r="O28" i="54" s="1"/>
  <c r="G41" i="58" s="1"/>
  <c r="G28" i="54"/>
  <c r="M33" i="58"/>
  <c r="M43" i="58" s="1"/>
  <c r="M45" i="58" s="1"/>
  <c r="P28" i="57"/>
  <c r="P19" i="54" l="1"/>
  <c r="I34" i="58"/>
  <c r="I39" i="58"/>
  <c r="I40" i="58"/>
  <c r="E19" i="58"/>
  <c r="P19" i="53"/>
  <c r="I35" i="58"/>
  <c r="H33" i="58"/>
  <c r="H43" i="58" s="1"/>
  <c r="H45" i="58" s="1"/>
  <c r="P28" i="55"/>
  <c r="P25" i="54"/>
  <c r="P24" i="52"/>
  <c r="P27" i="52" s="1"/>
  <c r="P24" i="55"/>
  <c r="P25" i="55"/>
  <c r="P24" i="53"/>
  <c r="G33" i="58"/>
  <c r="P28" i="54"/>
  <c r="I41" i="58"/>
  <c r="E20" i="58"/>
  <c r="D33" i="58"/>
  <c r="P28" i="53"/>
  <c r="P19" i="55"/>
  <c r="C22" i="58"/>
  <c r="G22" i="58"/>
  <c r="H18" i="58"/>
  <c r="H22" i="58" s="1"/>
  <c r="P27" i="55"/>
  <c r="D18" i="58"/>
  <c r="D22" i="58" s="1"/>
  <c r="P27" i="53"/>
  <c r="I18" i="58" l="1"/>
  <c r="I22" i="58" s="1"/>
  <c r="E18" i="58"/>
  <c r="E22" i="58" s="1"/>
  <c r="E33" i="58"/>
  <c r="E43" i="58" s="1"/>
  <c r="D43" i="58"/>
  <c r="D45" i="58" s="1"/>
  <c r="E45" i="58" s="1"/>
  <c r="I33" i="58"/>
  <c r="I43" i="58" s="1"/>
  <c r="G43" i="58"/>
  <c r="G45" i="58" s="1"/>
  <c r="I45" i="58" s="1"/>
  <c r="M25" i="58" l="1"/>
  <c r="M47" i="58" s="1"/>
  <c r="M57" i="58" s="1"/>
  <c r="M64" i="58" s="1"/>
  <c r="K25" i="58"/>
  <c r="K47" i="58" s="1"/>
  <c r="K57" i="58" s="1"/>
  <c r="K64" i="58" s="1"/>
  <c r="H25" i="58"/>
  <c r="H47" i="58" s="1"/>
  <c r="H57" i="58" s="1"/>
  <c r="H60" i="58" s="1"/>
  <c r="D25" i="58"/>
  <c r="D47" i="58" s="1"/>
  <c r="D57" i="58" s="1"/>
  <c r="D60" i="58" s="1"/>
  <c r="E7" i="58" l="1"/>
  <c r="C25" i="58"/>
  <c r="K26" i="4"/>
  <c r="K28" i="4" s="1"/>
  <c r="K32" i="4" s="1"/>
  <c r="K34" i="4" s="1"/>
  <c r="I7" i="58"/>
  <c r="G25" i="58"/>
  <c r="M26" i="4"/>
  <c r="M28" i="4" s="1"/>
  <c r="M32" i="4" s="1"/>
  <c r="M34" i="4" s="1"/>
  <c r="M20" i="4" l="1"/>
  <c r="M21" i="4" s="1"/>
  <c r="M36" i="4"/>
  <c r="E48" i="70" s="1"/>
  <c r="C47" i="58"/>
  <c r="E25" i="58"/>
  <c r="I25" i="58"/>
  <c r="G47" i="58"/>
  <c r="K20" i="4"/>
  <c r="K21" i="4" s="1"/>
  <c r="K36" i="4"/>
  <c r="E35" i="70" s="1"/>
  <c r="E49" i="70" l="1"/>
  <c r="E51" i="70" s="1"/>
  <c r="E54" i="70" s="1"/>
  <c r="E55" i="70" s="1"/>
  <c r="F47" i="70" s="1"/>
  <c r="F49" i="70" s="1"/>
  <c r="F51" i="70" s="1"/>
  <c r="F54" i="70" s="1"/>
  <c r="F55" i="70" s="1"/>
  <c r="G47" i="70" s="1"/>
  <c r="G49" i="70" s="1"/>
  <c r="G51" i="70" s="1"/>
  <c r="G54" i="70" s="1"/>
  <c r="G55" i="70" s="1"/>
  <c r="H47" i="70" s="1"/>
  <c r="H49" i="70" s="1"/>
  <c r="H51" i="70" s="1"/>
  <c r="H54" i="70" s="1"/>
  <c r="H55" i="70" s="1"/>
  <c r="I47" i="70" s="1"/>
  <c r="I49" i="70" s="1"/>
  <c r="I51" i="70" s="1"/>
  <c r="I54" i="70" s="1"/>
  <c r="I55" i="70" s="1"/>
  <c r="J47" i="70" s="1"/>
  <c r="J49" i="70" s="1"/>
  <c r="K48" i="70"/>
  <c r="E36" i="70"/>
  <c r="E38" i="70" s="1"/>
  <c r="E41" i="70" s="1"/>
  <c r="E42" i="70" s="1"/>
  <c r="F34" i="70" s="1"/>
  <c r="F36" i="70" s="1"/>
  <c r="F38" i="70" s="1"/>
  <c r="F41" i="70" s="1"/>
  <c r="F42" i="70" s="1"/>
  <c r="G34" i="70" s="1"/>
  <c r="G36" i="70" s="1"/>
  <c r="G38" i="70" s="1"/>
  <c r="G41" i="70" s="1"/>
  <c r="G42" i="70" s="1"/>
  <c r="H34" i="70" s="1"/>
  <c r="H36" i="70" s="1"/>
  <c r="H38" i="70" s="1"/>
  <c r="H41" i="70" s="1"/>
  <c r="H42" i="70" s="1"/>
  <c r="I34" i="70" s="1"/>
  <c r="I36" i="70" s="1"/>
  <c r="I38" i="70" s="1"/>
  <c r="I41" i="70" s="1"/>
  <c r="I42" i="70" s="1"/>
  <c r="J34" i="70" s="1"/>
  <c r="J36" i="70" s="1"/>
  <c r="K35" i="70"/>
  <c r="G57" i="58"/>
  <c r="G60" i="58" s="1"/>
  <c r="I47" i="58"/>
  <c r="I57" i="58" s="1"/>
  <c r="I64" i="58" s="1"/>
  <c r="C57" i="58"/>
  <c r="C60" i="58" s="1"/>
  <c r="E47" i="58"/>
  <c r="E57" i="58" s="1"/>
  <c r="E64" i="58" s="1"/>
  <c r="E26" i="4" l="1"/>
  <c r="E28" i="4" s="1"/>
  <c r="E32" i="4" s="1"/>
  <c r="E34" i="4" s="1"/>
  <c r="I26" i="4"/>
  <c r="I28" i="4" s="1"/>
  <c r="I32" i="4" s="1"/>
  <c r="I34" i="4" s="1"/>
  <c r="J38" i="70"/>
  <c r="J41" i="70" s="1"/>
  <c r="K41" i="70" s="1"/>
  <c r="K42" i="70" s="1"/>
  <c r="K59" i="58" s="1"/>
  <c r="K60" i="58" s="1"/>
  <c r="J51" i="70"/>
  <c r="J54" i="70" s="1"/>
  <c r="K54" i="70" s="1"/>
  <c r="K55" i="70" s="1"/>
  <c r="M59" i="58" s="1"/>
  <c r="M60" i="58" s="1"/>
  <c r="J42" i="70" l="1"/>
  <c r="J55" i="70"/>
  <c r="E36" i="4"/>
  <c r="E9" i="70" s="1"/>
  <c r="E20" i="4"/>
  <c r="E21" i="4" s="1"/>
  <c r="I20" i="4"/>
  <c r="I21" i="4" s="1"/>
  <c r="I36" i="4"/>
  <c r="E22" i="70" s="1"/>
  <c r="E23" i="70" l="1"/>
  <c r="E25" i="70" s="1"/>
  <c r="E28" i="70" s="1"/>
  <c r="E29" i="70" s="1"/>
  <c r="F21" i="70" s="1"/>
  <c r="F23" i="70" s="1"/>
  <c r="F25" i="70" s="1"/>
  <c r="F28" i="70" s="1"/>
  <c r="F29" i="70" s="1"/>
  <c r="G21" i="70" s="1"/>
  <c r="G23" i="70" s="1"/>
  <c r="G25" i="70" s="1"/>
  <c r="G28" i="70" s="1"/>
  <c r="G29" i="70" s="1"/>
  <c r="H21" i="70" s="1"/>
  <c r="H23" i="70" s="1"/>
  <c r="H25" i="70" s="1"/>
  <c r="H28" i="70" s="1"/>
  <c r="H29" i="70" s="1"/>
  <c r="I21" i="70" s="1"/>
  <c r="I23" i="70" s="1"/>
  <c r="I25" i="70" s="1"/>
  <c r="I28" i="70" s="1"/>
  <c r="I29" i="70" s="1"/>
  <c r="J21" i="70" s="1"/>
  <c r="J23" i="70" s="1"/>
  <c r="K22" i="70"/>
  <c r="K9" i="70"/>
  <c r="E10" i="70"/>
  <c r="E12" i="70" s="1"/>
  <c r="E15" i="70" s="1"/>
  <c r="E16" i="70" s="1"/>
  <c r="F8" i="70" s="1"/>
  <c r="F10" i="70" s="1"/>
  <c r="F12" i="70" s="1"/>
  <c r="F15" i="70" s="1"/>
  <c r="F16" i="70" s="1"/>
  <c r="G8" i="70" s="1"/>
  <c r="G10" i="70" s="1"/>
  <c r="G12" i="70" s="1"/>
  <c r="G15" i="70" s="1"/>
  <c r="G16" i="70" s="1"/>
  <c r="H8" i="70" s="1"/>
  <c r="H10" i="70" s="1"/>
  <c r="H12" i="70" s="1"/>
  <c r="H15" i="70" s="1"/>
  <c r="H16" i="70" s="1"/>
  <c r="I8" i="70" s="1"/>
  <c r="I10" i="70" s="1"/>
  <c r="I12" i="70" s="1"/>
  <c r="I15" i="70" s="1"/>
  <c r="I16" i="70" s="1"/>
  <c r="J8" i="70" s="1"/>
  <c r="J10" i="70" s="1"/>
  <c r="J12" i="70" l="1"/>
  <c r="J15" i="70" s="1"/>
  <c r="K15" i="70" s="1"/>
  <c r="K16" i="70" s="1"/>
  <c r="E59" i="58" s="1"/>
  <c r="E60" i="58" s="1"/>
  <c r="J25" i="70"/>
  <c r="J28" i="70" s="1"/>
  <c r="K28" i="70" s="1"/>
  <c r="K29" i="70" s="1"/>
  <c r="I59" i="58" s="1"/>
  <c r="I60" i="58" s="1"/>
  <c r="J29" i="70" l="1"/>
  <c r="J16" i="7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John Cogan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John Cogan:</t>
        </r>
        <r>
          <rPr>
            <sz val="9"/>
            <color indexed="81"/>
            <rFont val="Tahoma"/>
            <family val="2"/>
          </rPr>
          <t xml:space="preserve">
Column below contains the monthly adjustment  from the "Res NEMO" corresponding month.</t>
        </r>
      </text>
    </comment>
    <comment ref="D8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John Cogan:</t>
        </r>
        <r>
          <rPr>
            <sz val="9"/>
            <color indexed="81"/>
            <rFont val="Tahoma"/>
            <family val="2"/>
          </rPr>
          <t xml:space="preserve">
Column below contains the monthly adjustment  from the "Res WEMO" corresponding month.</t>
        </r>
      </text>
    </comment>
    <comment ref="G8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John Cogan:</t>
        </r>
        <r>
          <rPr>
            <sz val="9"/>
            <color indexed="81"/>
            <rFont val="Tahoma"/>
            <family val="2"/>
          </rPr>
          <t xml:space="preserve">
Column below contains the monthly adjustment  from the "SGS NEMO" corresponding month.</t>
        </r>
      </text>
    </comment>
    <comment ref="H8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John Cogan:</t>
        </r>
        <r>
          <rPr>
            <sz val="9"/>
            <color indexed="81"/>
            <rFont val="Tahoma"/>
            <family val="2"/>
          </rPr>
          <t xml:space="preserve">
Column below contains the monthly adjustment  from the "SGS WEMO" corresponding month.</t>
        </r>
      </text>
    </comment>
    <comment ref="K8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>John Cogan:</t>
        </r>
        <r>
          <rPr>
            <sz val="9"/>
            <color indexed="81"/>
            <rFont val="Tahoma"/>
            <family val="2"/>
          </rPr>
          <t xml:space="preserve">
Column below contains the monthly adjustment  from the "Res SEMO" corresponding month.</t>
        </r>
      </text>
    </comment>
    <comment ref="M8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>John Cogan:</t>
        </r>
        <r>
          <rPr>
            <sz val="9"/>
            <color indexed="81"/>
            <rFont val="Tahoma"/>
            <family val="2"/>
          </rPr>
          <t xml:space="preserve">
Column below contains the monthly adjustment  from the "SGS NEMO" corresponding month.</t>
        </r>
      </text>
    </comment>
    <comment ref="C17" authorId="0" shapeId="0" xr:uid="{00000000-0006-0000-0100-000007000000}">
      <text>
        <r>
          <rPr>
            <b/>
            <sz val="9"/>
            <color indexed="81"/>
            <rFont val="Tahoma"/>
            <family val="2"/>
          </rPr>
          <t>John Cogan:</t>
        </r>
        <r>
          <rPr>
            <sz val="9"/>
            <color indexed="81"/>
            <rFont val="Tahoma"/>
            <family val="2"/>
          </rPr>
          <t xml:space="preserve">
From Assumptions</t>
        </r>
      </text>
    </comment>
    <comment ref="G17" authorId="0" shapeId="0" xr:uid="{00000000-0006-0000-0100-000008000000}">
      <text>
        <r>
          <rPr>
            <b/>
            <sz val="9"/>
            <color indexed="81"/>
            <rFont val="Tahoma"/>
            <family val="2"/>
          </rPr>
          <t>John Cogan:</t>
        </r>
        <r>
          <rPr>
            <sz val="9"/>
            <color indexed="81"/>
            <rFont val="Tahoma"/>
            <family val="2"/>
          </rPr>
          <t xml:space="preserve">
From Assumptions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John Cogan</author>
  </authors>
  <commentList>
    <comment ref="D21" authorId="0" shapeId="0" xr:uid="{58519582-0179-4E79-A36A-62ED77F112E7}">
      <text>
        <r>
          <rPr>
            <b/>
            <sz val="9"/>
            <color indexed="81"/>
            <rFont val="Tahoma"/>
            <family val="2"/>
          </rPr>
          <t>John Cogan:</t>
        </r>
        <r>
          <rPr>
            <sz val="9"/>
            <color indexed="81"/>
            <rFont val="Tahoma"/>
            <family val="2"/>
          </rPr>
          <t xml:space="preserve">
From April Allocation</t>
        </r>
      </text>
    </comment>
    <comment ref="J21" authorId="0" shapeId="0" xr:uid="{E154D2CE-EB9F-4E7F-A556-0B2F56398BB0}">
      <text>
        <r>
          <rPr>
            <b/>
            <sz val="9"/>
            <color indexed="81"/>
            <rFont val="Tahoma"/>
            <family val="2"/>
          </rPr>
          <t>John Cogan:</t>
        </r>
        <r>
          <rPr>
            <sz val="9"/>
            <color indexed="81"/>
            <rFont val="Tahoma"/>
            <family val="2"/>
          </rPr>
          <t xml:space="preserve">
From Oct Allocation</t>
        </r>
      </text>
    </comment>
    <comment ref="L21" authorId="0" shapeId="0" xr:uid="{79CDEF2B-E09B-4810-AEBB-EF722A203664}">
      <text>
        <r>
          <rPr>
            <b/>
            <sz val="9"/>
            <color indexed="81"/>
            <rFont val="Tahoma"/>
            <family val="2"/>
          </rPr>
          <t>John Cogan:</t>
        </r>
        <r>
          <rPr>
            <sz val="9"/>
            <color indexed="81"/>
            <rFont val="Tahoma"/>
            <family val="2"/>
          </rPr>
          <t xml:space="preserve">
From Dec Allocation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John Cogan</author>
  </authors>
  <commentList>
    <comment ref="D21" authorId="0" shapeId="0" xr:uid="{00000000-0006-0000-0D00-000001000000}">
      <text>
        <r>
          <rPr>
            <b/>
            <sz val="9"/>
            <color indexed="81"/>
            <rFont val="Tahoma"/>
            <family val="2"/>
          </rPr>
          <t>John Cogan:</t>
        </r>
        <r>
          <rPr>
            <sz val="9"/>
            <color indexed="81"/>
            <rFont val="Tahoma"/>
            <family val="2"/>
          </rPr>
          <t xml:space="preserve">
From April Allocation</t>
        </r>
      </text>
    </comment>
    <comment ref="J21" authorId="0" shapeId="0" xr:uid="{00000000-0006-0000-0D00-000002000000}">
      <text>
        <r>
          <rPr>
            <b/>
            <sz val="9"/>
            <color indexed="81"/>
            <rFont val="Tahoma"/>
            <family val="2"/>
          </rPr>
          <t>John Cogan:</t>
        </r>
        <r>
          <rPr>
            <sz val="9"/>
            <color indexed="81"/>
            <rFont val="Tahoma"/>
            <family val="2"/>
          </rPr>
          <t xml:space="preserve">
From Oct Allocation</t>
        </r>
      </text>
    </comment>
    <comment ref="L21" authorId="0" shapeId="0" xr:uid="{00000000-0006-0000-0D00-000003000000}">
      <text>
        <r>
          <rPr>
            <b/>
            <sz val="9"/>
            <color indexed="81"/>
            <rFont val="Tahoma"/>
            <family val="2"/>
          </rPr>
          <t>John Cogan:</t>
        </r>
        <r>
          <rPr>
            <sz val="9"/>
            <color indexed="81"/>
            <rFont val="Tahoma"/>
            <family val="2"/>
          </rPr>
          <t xml:space="preserve">
From Dec Allocation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John Cogan</author>
  </authors>
  <commentList>
    <comment ref="D21" authorId="0" shapeId="0" xr:uid="{9CB282A8-E2FE-48EB-9E54-422D9F917538}">
      <text>
        <r>
          <rPr>
            <b/>
            <sz val="9"/>
            <color indexed="81"/>
            <rFont val="Tahoma"/>
            <family val="2"/>
          </rPr>
          <t>John Cogan:</t>
        </r>
        <r>
          <rPr>
            <sz val="9"/>
            <color indexed="81"/>
            <rFont val="Tahoma"/>
            <family val="2"/>
          </rPr>
          <t xml:space="preserve">
From April Allocation</t>
        </r>
      </text>
    </comment>
    <comment ref="J21" authorId="0" shapeId="0" xr:uid="{2D845230-4C60-4226-BBD7-65EBA2915E6B}">
      <text>
        <r>
          <rPr>
            <b/>
            <sz val="9"/>
            <color indexed="81"/>
            <rFont val="Tahoma"/>
            <family val="2"/>
          </rPr>
          <t>John Cogan:</t>
        </r>
        <r>
          <rPr>
            <sz val="9"/>
            <color indexed="81"/>
            <rFont val="Tahoma"/>
            <family val="2"/>
          </rPr>
          <t xml:space="preserve">
From Oct Allocation</t>
        </r>
      </text>
    </comment>
    <comment ref="L21" authorId="0" shapeId="0" xr:uid="{0438AA01-0566-4987-96CB-8697D727445B}">
      <text>
        <r>
          <rPr>
            <b/>
            <sz val="9"/>
            <color indexed="81"/>
            <rFont val="Tahoma"/>
            <family val="2"/>
          </rPr>
          <t>John Cogan:</t>
        </r>
        <r>
          <rPr>
            <sz val="9"/>
            <color indexed="81"/>
            <rFont val="Tahoma"/>
            <family val="2"/>
          </rPr>
          <t xml:space="preserve">
From Dec Allocation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John Cogan</author>
  </authors>
  <commentList>
    <comment ref="D21" authorId="0" shapeId="0" xr:uid="{E40037CD-931E-4ADA-AA67-2BD925226EC0}">
      <text>
        <r>
          <rPr>
            <b/>
            <sz val="9"/>
            <color indexed="81"/>
            <rFont val="Tahoma"/>
            <family val="2"/>
          </rPr>
          <t>John Cogan:</t>
        </r>
        <r>
          <rPr>
            <sz val="9"/>
            <color indexed="81"/>
            <rFont val="Tahoma"/>
            <family val="2"/>
          </rPr>
          <t xml:space="preserve">
From April Allocation</t>
        </r>
      </text>
    </comment>
    <comment ref="J21" authorId="0" shapeId="0" xr:uid="{3F36695B-1377-45DD-9626-17FC2D17D589}">
      <text>
        <r>
          <rPr>
            <b/>
            <sz val="9"/>
            <color indexed="81"/>
            <rFont val="Tahoma"/>
            <family val="2"/>
          </rPr>
          <t>John Cogan:</t>
        </r>
        <r>
          <rPr>
            <sz val="9"/>
            <color indexed="81"/>
            <rFont val="Tahoma"/>
            <family val="2"/>
          </rPr>
          <t xml:space="preserve">
From Oct Allocation</t>
        </r>
      </text>
    </comment>
    <comment ref="L21" authorId="0" shapeId="0" xr:uid="{D8F6D47C-8E0B-44DF-9FF9-6EAC1DBD194D}">
      <text>
        <r>
          <rPr>
            <b/>
            <sz val="9"/>
            <color indexed="81"/>
            <rFont val="Tahoma"/>
            <family val="2"/>
          </rPr>
          <t>John Cogan:</t>
        </r>
        <r>
          <rPr>
            <sz val="9"/>
            <color indexed="81"/>
            <rFont val="Tahoma"/>
            <family val="2"/>
          </rPr>
          <t xml:space="preserve">
From Dec Allocation</t>
        </r>
      </text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John Cogan</author>
  </authors>
  <commentList>
    <comment ref="D21" authorId="0" shapeId="0" xr:uid="{91AE2D76-6B3C-4B9B-AB68-0E8367393EBB}">
      <text>
        <r>
          <rPr>
            <b/>
            <sz val="9"/>
            <color indexed="81"/>
            <rFont val="Tahoma"/>
            <family val="2"/>
          </rPr>
          <t>John Cogan:</t>
        </r>
        <r>
          <rPr>
            <sz val="9"/>
            <color indexed="81"/>
            <rFont val="Tahoma"/>
            <family val="2"/>
          </rPr>
          <t xml:space="preserve">
From April Allocation</t>
        </r>
      </text>
    </comment>
    <comment ref="J21" authorId="0" shapeId="0" xr:uid="{1B4B2D6C-373F-49DA-BBD2-2D82AC86A284}">
      <text>
        <r>
          <rPr>
            <b/>
            <sz val="9"/>
            <color indexed="81"/>
            <rFont val="Tahoma"/>
            <family val="2"/>
          </rPr>
          <t>John Cogan:</t>
        </r>
        <r>
          <rPr>
            <sz val="9"/>
            <color indexed="81"/>
            <rFont val="Tahoma"/>
            <family val="2"/>
          </rPr>
          <t xml:space="preserve">
From Oct Allocation</t>
        </r>
      </text>
    </comment>
    <comment ref="L21" authorId="0" shapeId="0" xr:uid="{8AE1C065-8E55-4FB7-812F-E4DF3DFD321D}">
      <text>
        <r>
          <rPr>
            <b/>
            <sz val="9"/>
            <color indexed="81"/>
            <rFont val="Tahoma"/>
            <family val="2"/>
          </rPr>
          <t>John Cogan:</t>
        </r>
        <r>
          <rPr>
            <sz val="9"/>
            <color indexed="81"/>
            <rFont val="Tahoma"/>
            <family val="2"/>
          </rPr>
          <t xml:space="preserve">
From Dec Allocation</t>
        </r>
      </text>
    </comment>
  </commentList>
</comments>
</file>

<file path=xl/comments1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John Cogan</author>
  </authors>
  <commentList>
    <comment ref="E4" authorId="0" shapeId="0" xr:uid="{00000000-0006-0000-1500-000001000000}">
      <text>
        <r>
          <rPr>
            <b/>
            <sz val="9"/>
            <color indexed="81"/>
            <rFont val="Tahoma"/>
            <family val="2"/>
          </rPr>
          <t>John Cogan:</t>
        </r>
        <r>
          <rPr>
            <sz val="9"/>
            <color indexed="81"/>
            <rFont val="Tahoma"/>
            <family val="2"/>
          </rPr>
          <t xml:space="preserve">
Data is indexed from "Actual_Kirk_HDD" based on date.</t>
        </r>
      </text>
    </comment>
    <comment ref="J4" authorId="0" shapeId="0" xr:uid="{00000000-0006-0000-1500-000002000000}">
      <text>
        <r>
          <rPr>
            <b/>
            <sz val="9"/>
            <color indexed="81"/>
            <rFont val="Tahoma"/>
            <family val="2"/>
          </rPr>
          <t>John Cogan:</t>
        </r>
        <r>
          <rPr>
            <sz val="9"/>
            <color indexed="81"/>
            <rFont val="Tahoma"/>
            <family val="2"/>
          </rPr>
          <t xml:space="preserve">
Data is indexed from "Actual_CGI_HDD" based on date.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John Cogan</author>
  </authors>
  <commentList>
    <comment ref="B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John Cogan:</t>
        </r>
        <r>
          <rPr>
            <sz val="9"/>
            <color indexed="81"/>
            <rFont val="Tahoma"/>
            <family val="2"/>
          </rPr>
          <t xml:space="preserve">
Data taken from "Input_NEMO" for the corresponding month cycle Normal HDD.</t>
        </r>
      </text>
    </comment>
    <comment ref="C8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John Cogan:</t>
        </r>
        <r>
          <rPr>
            <sz val="9"/>
            <color indexed="81"/>
            <rFont val="Tahoma"/>
            <family val="2"/>
          </rPr>
          <t xml:space="preserve">
Data taken from "Input_NEMO" for the corresponding month cycle Actual HDD.</t>
        </r>
      </text>
    </comment>
    <comment ref="F8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John Cogan:</t>
        </r>
        <r>
          <rPr>
            <sz val="9"/>
            <color indexed="81"/>
            <rFont val="Tahoma"/>
            <family val="2"/>
          </rPr>
          <t xml:space="preserve">
Taken from "Assumptions"</t>
        </r>
      </text>
    </comment>
    <comment ref="H8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John Cogan:</t>
        </r>
        <r>
          <rPr>
            <sz val="9"/>
            <color indexed="81"/>
            <rFont val="Tahoma"/>
            <family val="2"/>
          </rPr>
          <t xml:space="preserve">
Taken from "Assumptions"</t>
        </r>
      </text>
    </comment>
    <comment ref="I15" authorId="0" shapeId="0" xr:uid="{00000000-0006-0000-0300-000005000000}">
      <text>
        <r>
          <rPr>
            <b/>
            <sz val="9"/>
            <color indexed="81"/>
            <rFont val="Tahoma"/>
            <family val="2"/>
          </rPr>
          <t>John Cogan:</t>
        </r>
        <r>
          <rPr>
            <sz val="9"/>
            <color indexed="81"/>
            <rFont val="Tahoma"/>
            <family val="2"/>
          </rPr>
          <t xml:space="preserve">
Taken from "Assumptions" corresponding month.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John Cogan</author>
  </authors>
  <commentList>
    <comment ref="B8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John Cogan:</t>
        </r>
        <r>
          <rPr>
            <sz val="9"/>
            <color indexed="81"/>
            <rFont val="Tahoma"/>
            <family val="2"/>
          </rPr>
          <t xml:space="preserve">
Data taken from "Input_NEMO" for the corresponding month cycle Normal HDD.</t>
        </r>
      </text>
    </comment>
    <comment ref="C8" authorId="0" shapeId="0" xr:uid="{00000000-0006-0000-0400-000002000000}">
      <text>
        <r>
          <rPr>
            <b/>
            <sz val="9"/>
            <color indexed="81"/>
            <rFont val="Tahoma"/>
            <family val="2"/>
          </rPr>
          <t>John Cogan:</t>
        </r>
        <r>
          <rPr>
            <sz val="9"/>
            <color indexed="81"/>
            <rFont val="Tahoma"/>
            <family val="2"/>
          </rPr>
          <t xml:space="preserve">
Data taken from "Input_NEMO" for the corresponding month cycle Actual HDD.</t>
        </r>
      </text>
    </comment>
    <comment ref="F8" authorId="0" shapeId="0" xr:uid="{00000000-0006-0000-0400-000003000000}">
      <text>
        <r>
          <rPr>
            <b/>
            <sz val="9"/>
            <color indexed="81"/>
            <rFont val="Tahoma"/>
            <family val="2"/>
          </rPr>
          <t>John Cogan:</t>
        </r>
        <r>
          <rPr>
            <sz val="9"/>
            <color indexed="81"/>
            <rFont val="Tahoma"/>
            <family val="2"/>
          </rPr>
          <t xml:space="preserve">
Taken from "Assumptions"</t>
        </r>
      </text>
    </comment>
    <comment ref="H8" authorId="0" shapeId="0" xr:uid="{00000000-0006-0000-0400-000004000000}">
      <text>
        <r>
          <rPr>
            <b/>
            <sz val="9"/>
            <color indexed="81"/>
            <rFont val="Tahoma"/>
            <family val="2"/>
          </rPr>
          <t>John Cogan:</t>
        </r>
        <r>
          <rPr>
            <sz val="9"/>
            <color indexed="81"/>
            <rFont val="Tahoma"/>
            <family val="2"/>
          </rPr>
          <t xml:space="preserve">
Taken from "Assumptions"</t>
        </r>
      </text>
    </comment>
    <comment ref="I15" authorId="0" shapeId="0" xr:uid="{00000000-0006-0000-0400-000005000000}">
      <text>
        <r>
          <rPr>
            <b/>
            <sz val="9"/>
            <color indexed="81"/>
            <rFont val="Tahoma"/>
            <family val="2"/>
          </rPr>
          <t>John Cogan:</t>
        </r>
        <r>
          <rPr>
            <sz val="9"/>
            <color indexed="81"/>
            <rFont val="Tahoma"/>
            <family val="2"/>
          </rPr>
          <t xml:space="preserve">
Taken from "Assumptions"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John Cogan</author>
  </authors>
  <commentList>
    <comment ref="B8" authorId="0" shapeId="0" xr:uid="{00000000-0006-0000-0500-000001000000}">
      <text>
        <r>
          <rPr>
            <b/>
            <sz val="9"/>
            <color indexed="81"/>
            <rFont val="Tahoma"/>
            <family val="2"/>
          </rPr>
          <t>John Cogan:</t>
        </r>
        <r>
          <rPr>
            <sz val="9"/>
            <color indexed="81"/>
            <rFont val="Tahoma"/>
            <family val="2"/>
          </rPr>
          <t xml:space="preserve">
Data taken from "Input_WEMO" for the corresponding month cycle Normal HDD.</t>
        </r>
      </text>
    </comment>
    <comment ref="C8" authorId="0" shapeId="0" xr:uid="{00000000-0006-0000-0500-000002000000}">
      <text>
        <r>
          <rPr>
            <b/>
            <sz val="9"/>
            <color indexed="81"/>
            <rFont val="Tahoma"/>
            <family val="2"/>
          </rPr>
          <t>John Cogan:</t>
        </r>
        <r>
          <rPr>
            <sz val="9"/>
            <color indexed="81"/>
            <rFont val="Tahoma"/>
            <family val="2"/>
          </rPr>
          <t xml:space="preserve">
Data taken from "Input_WEMO" for the corresponding month cycle Actual HDD.</t>
        </r>
      </text>
    </comment>
    <comment ref="F8" authorId="0" shapeId="0" xr:uid="{00000000-0006-0000-0500-000003000000}">
      <text>
        <r>
          <rPr>
            <b/>
            <sz val="9"/>
            <color indexed="81"/>
            <rFont val="Tahoma"/>
            <family val="2"/>
          </rPr>
          <t>John Cogan:</t>
        </r>
        <r>
          <rPr>
            <sz val="9"/>
            <color indexed="81"/>
            <rFont val="Tahoma"/>
            <family val="2"/>
          </rPr>
          <t xml:space="preserve">
Taken from "Assumptions"</t>
        </r>
      </text>
    </comment>
    <comment ref="H8" authorId="0" shapeId="0" xr:uid="{00000000-0006-0000-0500-000004000000}">
      <text>
        <r>
          <rPr>
            <b/>
            <sz val="9"/>
            <color indexed="81"/>
            <rFont val="Tahoma"/>
            <family val="2"/>
          </rPr>
          <t>John Cogan:</t>
        </r>
        <r>
          <rPr>
            <sz val="9"/>
            <color indexed="81"/>
            <rFont val="Tahoma"/>
            <family val="2"/>
          </rPr>
          <t xml:space="preserve">
Taken from "Assumptions"</t>
        </r>
      </text>
    </comment>
    <comment ref="I15" authorId="0" shapeId="0" xr:uid="{00000000-0006-0000-0500-000005000000}">
      <text>
        <r>
          <rPr>
            <b/>
            <sz val="9"/>
            <color indexed="81"/>
            <rFont val="Tahoma"/>
            <family val="2"/>
          </rPr>
          <t>John Cogan:</t>
        </r>
        <r>
          <rPr>
            <sz val="9"/>
            <color indexed="81"/>
            <rFont val="Tahoma"/>
            <family val="2"/>
          </rPr>
          <t xml:space="preserve">
Taken from "Tariff Factors
"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John Cogan</author>
  </authors>
  <commentList>
    <comment ref="B8" authorId="0" shapeId="0" xr:uid="{00000000-0006-0000-0600-000001000000}">
      <text>
        <r>
          <rPr>
            <b/>
            <sz val="9"/>
            <color indexed="81"/>
            <rFont val="Tahoma"/>
            <family val="2"/>
          </rPr>
          <t>John Cogan:</t>
        </r>
        <r>
          <rPr>
            <sz val="9"/>
            <color indexed="81"/>
            <rFont val="Tahoma"/>
            <family val="2"/>
          </rPr>
          <t xml:space="preserve">
Data taken from "Input_WEMO" for the corresponding month cycle Normal HDD.</t>
        </r>
      </text>
    </comment>
    <comment ref="C8" authorId="0" shapeId="0" xr:uid="{00000000-0006-0000-0600-000002000000}">
      <text>
        <r>
          <rPr>
            <b/>
            <sz val="9"/>
            <color indexed="81"/>
            <rFont val="Tahoma"/>
            <family val="2"/>
          </rPr>
          <t>John Cogan:</t>
        </r>
        <r>
          <rPr>
            <sz val="9"/>
            <color indexed="81"/>
            <rFont val="Tahoma"/>
            <family val="2"/>
          </rPr>
          <t xml:space="preserve">
Data taken from "Input_WEMO" for the corresponding month cycle Actual HDD.</t>
        </r>
      </text>
    </comment>
    <comment ref="F8" authorId="0" shapeId="0" xr:uid="{00000000-0006-0000-0600-000003000000}">
      <text>
        <r>
          <rPr>
            <b/>
            <sz val="9"/>
            <color indexed="81"/>
            <rFont val="Tahoma"/>
            <family val="2"/>
          </rPr>
          <t>John Cogan:</t>
        </r>
        <r>
          <rPr>
            <sz val="9"/>
            <color indexed="81"/>
            <rFont val="Tahoma"/>
            <family val="2"/>
          </rPr>
          <t xml:space="preserve">
Taken from "Assumptions"</t>
        </r>
      </text>
    </comment>
    <comment ref="H8" authorId="0" shapeId="0" xr:uid="{00000000-0006-0000-0600-000004000000}">
      <text>
        <r>
          <rPr>
            <b/>
            <sz val="9"/>
            <color indexed="81"/>
            <rFont val="Tahoma"/>
            <family val="2"/>
          </rPr>
          <t>John Cogan:</t>
        </r>
        <r>
          <rPr>
            <sz val="9"/>
            <color indexed="81"/>
            <rFont val="Tahoma"/>
            <family val="2"/>
          </rPr>
          <t xml:space="preserve">
Taken from "Assumptions"</t>
        </r>
      </text>
    </comment>
    <comment ref="I15" authorId="0" shapeId="0" xr:uid="{00000000-0006-0000-0600-000005000000}">
      <text>
        <r>
          <rPr>
            <b/>
            <sz val="9"/>
            <color indexed="81"/>
            <rFont val="Tahoma"/>
            <family val="2"/>
          </rPr>
          <t>John Cogan:</t>
        </r>
        <r>
          <rPr>
            <sz val="9"/>
            <color indexed="81"/>
            <rFont val="Tahoma"/>
            <family val="2"/>
          </rPr>
          <t xml:space="preserve">
Taken from "Assumptions"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John Cogan</author>
  </authors>
  <commentList>
    <comment ref="B8" authorId="0" shapeId="0" xr:uid="{00000000-0006-0000-0700-000001000000}">
      <text>
        <r>
          <rPr>
            <b/>
            <sz val="9"/>
            <color indexed="81"/>
            <rFont val="Tahoma"/>
            <family val="2"/>
          </rPr>
          <t>John Cogan:</t>
        </r>
        <r>
          <rPr>
            <sz val="9"/>
            <color indexed="81"/>
            <rFont val="Tahoma"/>
            <family val="2"/>
          </rPr>
          <t xml:space="preserve">
Data taken from "Input_SEMO" for the corresponding month cycle Normal HDD.</t>
        </r>
      </text>
    </comment>
    <comment ref="C8" authorId="0" shapeId="0" xr:uid="{00000000-0006-0000-0700-000002000000}">
      <text>
        <r>
          <rPr>
            <b/>
            <sz val="9"/>
            <color indexed="81"/>
            <rFont val="Tahoma"/>
            <family val="2"/>
          </rPr>
          <t>John Cogan:</t>
        </r>
        <r>
          <rPr>
            <sz val="9"/>
            <color indexed="81"/>
            <rFont val="Tahoma"/>
            <family val="2"/>
          </rPr>
          <t xml:space="preserve">
Data taken from "Input_SEMO" for the corresponding month cycle Actual HDD.</t>
        </r>
      </text>
    </comment>
    <comment ref="F8" authorId="0" shapeId="0" xr:uid="{00000000-0006-0000-0700-000003000000}">
      <text>
        <r>
          <rPr>
            <b/>
            <sz val="9"/>
            <color indexed="81"/>
            <rFont val="Tahoma"/>
            <family val="2"/>
          </rPr>
          <t>John Cogan:</t>
        </r>
        <r>
          <rPr>
            <sz val="9"/>
            <color indexed="81"/>
            <rFont val="Tahoma"/>
            <family val="2"/>
          </rPr>
          <t xml:space="preserve">
Taken from "Assumptions"</t>
        </r>
      </text>
    </comment>
    <comment ref="H8" authorId="0" shapeId="0" xr:uid="{00000000-0006-0000-0700-000004000000}">
      <text>
        <r>
          <rPr>
            <b/>
            <sz val="9"/>
            <color indexed="81"/>
            <rFont val="Tahoma"/>
            <family val="2"/>
          </rPr>
          <t>John Cogan:</t>
        </r>
        <r>
          <rPr>
            <sz val="9"/>
            <color indexed="81"/>
            <rFont val="Tahoma"/>
            <family val="2"/>
          </rPr>
          <t xml:space="preserve">
Taken from "Assumptions"</t>
        </r>
      </text>
    </comment>
    <comment ref="I15" authorId="0" shapeId="0" xr:uid="{00000000-0006-0000-0700-000005000000}">
      <text>
        <r>
          <rPr>
            <b/>
            <sz val="9"/>
            <color indexed="81"/>
            <rFont val="Tahoma"/>
            <family val="2"/>
          </rPr>
          <t>John Cogan:</t>
        </r>
        <r>
          <rPr>
            <sz val="9"/>
            <color indexed="81"/>
            <rFont val="Tahoma"/>
            <family val="2"/>
          </rPr>
          <t xml:space="preserve">
Taken from "Assumptions"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John Cogan</author>
  </authors>
  <commentList>
    <comment ref="B8" authorId="0" shapeId="0" xr:uid="{00000000-0006-0000-0800-000001000000}">
      <text>
        <r>
          <rPr>
            <b/>
            <sz val="9"/>
            <color indexed="81"/>
            <rFont val="Tahoma"/>
            <family val="2"/>
          </rPr>
          <t>John Cogan:</t>
        </r>
        <r>
          <rPr>
            <sz val="9"/>
            <color indexed="81"/>
            <rFont val="Tahoma"/>
            <family val="2"/>
          </rPr>
          <t xml:space="preserve">
Data taken from "Input_SEMO" for the corresponding month cycle Normal HDD.</t>
        </r>
      </text>
    </comment>
    <comment ref="C8" authorId="0" shapeId="0" xr:uid="{00000000-0006-0000-0800-000002000000}">
      <text>
        <r>
          <rPr>
            <b/>
            <sz val="9"/>
            <color indexed="81"/>
            <rFont val="Tahoma"/>
            <family val="2"/>
          </rPr>
          <t>John Cogan:</t>
        </r>
        <r>
          <rPr>
            <sz val="9"/>
            <color indexed="81"/>
            <rFont val="Tahoma"/>
            <family val="2"/>
          </rPr>
          <t xml:space="preserve">
Data taken from "Input_SEMO" for the corresponding month cycle Actual HDD.</t>
        </r>
      </text>
    </comment>
    <comment ref="F8" authorId="0" shapeId="0" xr:uid="{00000000-0006-0000-0800-000003000000}">
      <text>
        <r>
          <rPr>
            <b/>
            <sz val="9"/>
            <color indexed="81"/>
            <rFont val="Tahoma"/>
            <family val="2"/>
          </rPr>
          <t>John Cogan:</t>
        </r>
        <r>
          <rPr>
            <sz val="9"/>
            <color indexed="81"/>
            <rFont val="Tahoma"/>
            <family val="2"/>
          </rPr>
          <t xml:space="preserve">
Taken from "Assumptions"</t>
        </r>
      </text>
    </comment>
    <comment ref="H8" authorId="0" shapeId="0" xr:uid="{00000000-0006-0000-0800-000004000000}">
      <text>
        <r>
          <rPr>
            <b/>
            <sz val="9"/>
            <color indexed="81"/>
            <rFont val="Tahoma"/>
            <family val="2"/>
          </rPr>
          <t>John Cogan:</t>
        </r>
        <r>
          <rPr>
            <sz val="9"/>
            <color indexed="81"/>
            <rFont val="Tahoma"/>
            <family val="2"/>
          </rPr>
          <t xml:space="preserve">
Taken from "Assumptions"</t>
        </r>
      </text>
    </comment>
    <comment ref="I15" authorId="0" shapeId="0" xr:uid="{00000000-0006-0000-0800-000005000000}">
      <text>
        <r>
          <rPr>
            <b/>
            <sz val="9"/>
            <color indexed="81"/>
            <rFont val="Tahoma"/>
            <family val="2"/>
          </rPr>
          <t>John Cogan:</t>
        </r>
        <r>
          <rPr>
            <sz val="9"/>
            <color indexed="81"/>
            <rFont val="Tahoma"/>
            <family val="2"/>
          </rPr>
          <t xml:space="preserve">
Taken from "Assumptions"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John Cogan</author>
  </authors>
  <commentList>
    <comment ref="C9" authorId="0" shapeId="0" xr:uid="{00000000-0006-0000-0A00-000001000000}">
      <text>
        <r>
          <rPr>
            <b/>
            <sz val="9"/>
            <color indexed="81"/>
            <rFont val="Tahoma"/>
            <family val="2"/>
          </rPr>
          <t>John Cogan:</t>
        </r>
        <r>
          <rPr>
            <sz val="9"/>
            <color indexed="81"/>
            <rFont val="Tahoma"/>
            <family val="2"/>
          </rPr>
          <t xml:space="preserve">
Column below contains the monthly adjustment  from the "Res NEMO" corresponding month.</t>
        </r>
      </text>
    </comment>
    <comment ref="D9" authorId="0" shapeId="0" xr:uid="{00000000-0006-0000-0A00-000002000000}">
      <text>
        <r>
          <rPr>
            <b/>
            <sz val="9"/>
            <color indexed="81"/>
            <rFont val="Tahoma"/>
            <family val="2"/>
          </rPr>
          <t>John Cogan:</t>
        </r>
        <r>
          <rPr>
            <sz val="9"/>
            <color indexed="81"/>
            <rFont val="Tahoma"/>
            <family val="2"/>
          </rPr>
          <t xml:space="preserve">
Column below contains the monthly adjustment  from the "Res NEMO" corresponding month.</t>
        </r>
      </text>
    </comment>
    <comment ref="G9" authorId="0" shapeId="0" xr:uid="{00000000-0006-0000-0A00-000003000000}">
      <text>
        <r>
          <rPr>
            <b/>
            <sz val="9"/>
            <color indexed="81"/>
            <rFont val="Tahoma"/>
            <family val="2"/>
          </rPr>
          <t>John Cogan:</t>
        </r>
        <r>
          <rPr>
            <sz val="9"/>
            <color indexed="81"/>
            <rFont val="Tahoma"/>
            <family val="2"/>
          </rPr>
          <t xml:space="preserve">
Column below contains the monthly adjustment  from the "Res NEMO" corresponding month.</t>
        </r>
      </text>
    </comment>
    <comment ref="H9" authorId="0" shapeId="0" xr:uid="{00000000-0006-0000-0A00-000004000000}">
      <text>
        <r>
          <rPr>
            <b/>
            <sz val="9"/>
            <color indexed="81"/>
            <rFont val="Tahoma"/>
            <family val="2"/>
          </rPr>
          <t>John Cogan:</t>
        </r>
        <r>
          <rPr>
            <sz val="9"/>
            <color indexed="81"/>
            <rFont val="Tahoma"/>
            <family val="2"/>
          </rPr>
          <t xml:space="preserve">
Column below contains the monthly adjustment  from the "Res NEMO" corresponding month.</t>
        </r>
      </text>
    </comment>
    <comment ref="K9" authorId="0" shapeId="0" xr:uid="{00000000-0006-0000-0A00-000005000000}">
      <text>
        <r>
          <rPr>
            <b/>
            <sz val="9"/>
            <color indexed="81"/>
            <rFont val="Tahoma"/>
            <family val="2"/>
          </rPr>
          <t>John Cogan:</t>
        </r>
        <r>
          <rPr>
            <sz val="9"/>
            <color indexed="81"/>
            <rFont val="Tahoma"/>
            <family val="2"/>
          </rPr>
          <t xml:space="preserve">
Column below contains the monthly adjustment  from the "Res NEMO" corresponding month.</t>
        </r>
      </text>
    </comment>
    <comment ref="M9" authorId="0" shapeId="0" xr:uid="{00000000-0006-0000-0A00-000006000000}">
      <text>
        <r>
          <rPr>
            <b/>
            <sz val="9"/>
            <color indexed="81"/>
            <rFont val="Tahoma"/>
            <family val="2"/>
          </rPr>
          <t>John Cogan:</t>
        </r>
        <r>
          <rPr>
            <sz val="9"/>
            <color indexed="81"/>
            <rFont val="Tahoma"/>
            <family val="2"/>
          </rPr>
          <t xml:space="preserve">
Column below contains the monthly adjustment  from the "Res NEMO" corresponding month.</t>
        </r>
      </text>
    </comment>
    <comment ref="C30" authorId="0" shapeId="0" xr:uid="{00000000-0006-0000-0A00-000007000000}">
      <text>
        <r>
          <rPr>
            <b/>
            <sz val="9"/>
            <color indexed="81"/>
            <rFont val="Tahoma"/>
            <family val="2"/>
          </rPr>
          <t>John Cogan:</t>
        </r>
        <r>
          <rPr>
            <sz val="9"/>
            <color indexed="81"/>
            <rFont val="Tahoma"/>
            <family val="2"/>
          </rPr>
          <t xml:space="preserve">
Column below contains the monthly adjustment  from the "Res NEMO" corresponding month.</t>
        </r>
      </text>
    </comment>
    <comment ref="D30" authorId="0" shapeId="0" xr:uid="{00000000-0006-0000-0A00-000008000000}">
      <text>
        <r>
          <rPr>
            <b/>
            <sz val="9"/>
            <color indexed="81"/>
            <rFont val="Tahoma"/>
            <family val="2"/>
          </rPr>
          <t>John Cogan:</t>
        </r>
        <r>
          <rPr>
            <sz val="9"/>
            <color indexed="81"/>
            <rFont val="Tahoma"/>
            <family val="2"/>
          </rPr>
          <t xml:space="preserve">
Column below contains the monthly adjustment  from the "Res NEMO" corresponding month.</t>
        </r>
      </text>
    </comment>
    <comment ref="G30" authorId="0" shapeId="0" xr:uid="{00000000-0006-0000-0A00-000009000000}">
      <text>
        <r>
          <rPr>
            <b/>
            <sz val="9"/>
            <color indexed="81"/>
            <rFont val="Tahoma"/>
            <family val="2"/>
          </rPr>
          <t>John Cogan:</t>
        </r>
        <r>
          <rPr>
            <sz val="9"/>
            <color indexed="81"/>
            <rFont val="Tahoma"/>
            <family val="2"/>
          </rPr>
          <t xml:space="preserve">
Column below contains the monthly adjustment  from the "Res NEMO" corresponding month.</t>
        </r>
      </text>
    </comment>
    <comment ref="H30" authorId="0" shapeId="0" xr:uid="{00000000-0006-0000-0A00-00000A000000}">
      <text>
        <r>
          <rPr>
            <b/>
            <sz val="9"/>
            <color indexed="81"/>
            <rFont val="Tahoma"/>
            <family val="2"/>
          </rPr>
          <t>John Cogan:</t>
        </r>
        <r>
          <rPr>
            <sz val="9"/>
            <color indexed="81"/>
            <rFont val="Tahoma"/>
            <family val="2"/>
          </rPr>
          <t xml:space="preserve">
Column below contains the monthly adjustment  from the "Res NEMO" corresponding month.</t>
        </r>
      </text>
    </comment>
    <comment ref="K30" authorId="0" shapeId="0" xr:uid="{00000000-0006-0000-0A00-00000B000000}">
      <text>
        <r>
          <rPr>
            <b/>
            <sz val="9"/>
            <color indexed="81"/>
            <rFont val="Tahoma"/>
            <family val="2"/>
          </rPr>
          <t>John Cogan:</t>
        </r>
        <r>
          <rPr>
            <sz val="9"/>
            <color indexed="81"/>
            <rFont val="Tahoma"/>
            <family val="2"/>
          </rPr>
          <t xml:space="preserve">
Column below contains the monthly adjustment  from the "Res NEMO" corresponding month.</t>
        </r>
      </text>
    </comment>
    <comment ref="M30" authorId="0" shapeId="0" xr:uid="{00000000-0006-0000-0A00-00000C000000}">
      <text>
        <r>
          <rPr>
            <b/>
            <sz val="9"/>
            <color indexed="81"/>
            <rFont val="Tahoma"/>
            <family val="2"/>
          </rPr>
          <t>John Cogan:</t>
        </r>
        <r>
          <rPr>
            <sz val="9"/>
            <color indexed="81"/>
            <rFont val="Tahoma"/>
            <family val="2"/>
          </rPr>
          <t xml:space="preserve">
Column below contains the monthly adjustment  from the "Res NEMO" corresponding month.</t>
        </r>
      </text>
    </comment>
    <comment ref="C62" authorId="0" shapeId="0" xr:uid="{00000000-0006-0000-0A00-00000D000000}">
      <text>
        <r>
          <rPr>
            <b/>
            <sz val="9"/>
            <color indexed="81"/>
            <rFont val="Tahoma"/>
            <family val="2"/>
          </rPr>
          <t>John Cogan:</t>
        </r>
        <r>
          <rPr>
            <sz val="9"/>
            <color indexed="81"/>
            <rFont val="Tahoma"/>
            <family val="2"/>
          </rPr>
          <t xml:space="preserve">
From Assumptions</t>
        </r>
      </text>
    </comment>
    <comment ref="G62" authorId="0" shapeId="0" xr:uid="{00000000-0006-0000-0A00-00000E000000}">
      <text>
        <r>
          <rPr>
            <b/>
            <sz val="9"/>
            <color indexed="81"/>
            <rFont val="Tahoma"/>
            <family val="2"/>
          </rPr>
          <t>John Cogan:</t>
        </r>
        <r>
          <rPr>
            <sz val="9"/>
            <color indexed="81"/>
            <rFont val="Tahoma"/>
            <family val="2"/>
          </rPr>
          <t xml:space="preserve">
From Assumptions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John Cogan</author>
  </authors>
  <commentList>
    <comment ref="D21" authorId="0" shapeId="0" xr:uid="{00000000-0006-0000-0B00-000001000000}">
      <text>
        <r>
          <rPr>
            <b/>
            <sz val="9"/>
            <color indexed="81"/>
            <rFont val="Tahoma"/>
            <family val="2"/>
          </rPr>
          <t>John Cogan:</t>
        </r>
        <r>
          <rPr>
            <sz val="9"/>
            <color indexed="81"/>
            <rFont val="Tahoma"/>
            <family val="2"/>
          </rPr>
          <t xml:space="preserve">
From April Allocation</t>
        </r>
      </text>
    </comment>
    <comment ref="J21" authorId="0" shapeId="0" xr:uid="{00000000-0006-0000-0B00-000002000000}">
      <text>
        <r>
          <rPr>
            <b/>
            <sz val="9"/>
            <color indexed="81"/>
            <rFont val="Tahoma"/>
            <family val="2"/>
          </rPr>
          <t>John Cogan:</t>
        </r>
        <r>
          <rPr>
            <sz val="9"/>
            <color indexed="81"/>
            <rFont val="Tahoma"/>
            <family val="2"/>
          </rPr>
          <t xml:space="preserve">
From Oct Allocation</t>
        </r>
      </text>
    </comment>
    <comment ref="L21" authorId="0" shapeId="0" xr:uid="{00000000-0006-0000-0B00-000003000000}">
      <text>
        <r>
          <rPr>
            <b/>
            <sz val="9"/>
            <color indexed="81"/>
            <rFont val="Tahoma"/>
            <family val="2"/>
          </rPr>
          <t>John Cogan:</t>
        </r>
        <r>
          <rPr>
            <sz val="9"/>
            <color indexed="81"/>
            <rFont val="Tahoma"/>
            <family val="2"/>
          </rPr>
          <t xml:space="preserve">
From Dec Allocation</t>
        </r>
      </text>
    </comment>
  </commentList>
</comments>
</file>

<file path=xl/sharedStrings.xml><?xml version="1.0" encoding="utf-8"?>
<sst xmlns="http://schemas.openxmlformats.org/spreadsheetml/2006/main" count="1191" uniqueCount="259">
  <si>
    <t>July</t>
  </si>
  <si>
    <t>Normal HDD</t>
  </si>
  <si>
    <t>Actual HDD</t>
  </si>
  <si>
    <t>Difference</t>
  </si>
  <si>
    <t>Customers</t>
  </si>
  <si>
    <t>In Cycle</t>
  </si>
  <si>
    <t>Beta</t>
  </si>
  <si>
    <t>WNAR</t>
  </si>
  <si>
    <t>Residential WNAR</t>
  </si>
  <si>
    <t>WRVR</t>
  </si>
  <si>
    <t xml:space="preserve">Monthly </t>
  </si>
  <si>
    <t>Adjustment</t>
  </si>
  <si>
    <t>(1)-(2)</t>
  </si>
  <si>
    <t>(Data Input)</t>
  </si>
  <si>
    <t>(Tariff)</t>
  </si>
  <si>
    <t>(3)*(4)*(5)</t>
  </si>
  <si>
    <t>(6)*(7)</t>
  </si>
  <si>
    <t>Total</t>
  </si>
  <si>
    <t>Residential</t>
  </si>
  <si>
    <t>SEMO</t>
  </si>
  <si>
    <t>May</t>
  </si>
  <si>
    <t>June</t>
  </si>
  <si>
    <t>Total Adjustment</t>
  </si>
  <si>
    <t>Billing Determinants</t>
  </si>
  <si>
    <t xml:space="preserve">Billing Determinants </t>
  </si>
  <si>
    <t>CSWNA</t>
  </si>
  <si>
    <t>SGS WNAR</t>
  </si>
  <si>
    <t>CSWNA Summary</t>
  </si>
  <si>
    <t>Bill</t>
  </si>
  <si>
    <t>Meter</t>
  </si>
  <si>
    <t xml:space="preserve">Days per </t>
  </si>
  <si>
    <t>Normal HDDs</t>
  </si>
  <si>
    <t xml:space="preserve">Actual HDDs </t>
  </si>
  <si>
    <t>Cycle</t>
  </si>
  <si>
    <t>Month</t>
  </si>
  <si>
    <t>Read Date 1</t>
  </si>
  <si>
    <t>Read Date 2</t>
  </si>
  <si>
    <t>Billing Cycle</t>
  </si>
  <si>
    <t xml:space="preserve"> per Billing Cycle</t>
  </si>
  <si>
    <t>per Billing Cycle</t>
  </si>
  <si>
    <t>STATION: CAPE_GIRARDEAU_FAA_AIRP, MO   (Station ID: 231289)</t>
  </si>
  <si>
    <t>mm</t>
  </si>
  <si>
    <t>dd</t>
  </si>
  <si>
    <t>Liberty Utilities</t>
  </si>
  <si>
    <t xml:space="preserve"> </t>
  </si>
  <si>
    <t>CYCLE</t>
  </si>
  <si>
    <t>JAN</t>
  </si>
  <si>
    <t>FEB</t>
  </si>
  <si>
    <t>MAR</t>
  </si>
  <si>
    <t>APR</t>
  </si>
  <si>
    <t>MAY</t>
  </si>
  <si>
    <t>AUG</t>
  </si>
  <si>
    <t>OCT</t>
  </si>
  <si>
    <t>NOV</t>
  </si>
  <si>
    <t>STATION: KIRKSVILLE, MO   (Station ID: 234544)</t>
  </si>
  <si>
    <t>Daily Data Between Two Dates</t>
  </si>
  <si>
    <t xml:space="preserve"> CAPE GIRARDEAU MUNICIPAL AP (MO)</t>
  </si>
  <si>
    <t xml:space="preserve"> USW00003935</t>
  </si>
  <si>
    <t>Date</t>
  </si>
  <si>
    <t>TMAX</t>
  </si>
  <si>
    <t>TMIN</t>
  </si>
  <si>
    <t>TAVG</t>
  </si>
  <si>
    <t>AHDD</t>
  </si>
  <si>
    <t># of Bills</t>
  </si>
  <si>
    <t>SGS</t>
  </si>
  <si>
    <t>01</t>
  </si>
  <si>
    <t>60-GCSF</t>
  </si>
  <si>
    <t>60-GRF</t>
  </si>
  <si>
    <t>61-GCSF</t>
  </si>
  <si>
    <t>61-GRF</t>
  </si>
  <si>
    <t>62-GCSF</t>
  </si>
  <si>
    <t>62-GRF</t>
  </si>
  <si>
    <t>63-GCSF</t>
  </si>
  <si>
    <t>63-GRF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</si>
  <si>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</si>
  <si>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</si>
  <si>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</si>
  <si>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</si>
  <si>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</si>
  <si>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</si>
  <si>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</si>
  <si>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</si>
  <si>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</si>
  <si>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</si>
  <si>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</si>
  <si>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</si>
  <si>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</si>
  <si>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</si>
  <si>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</si>
  <si>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</si>
  <si>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</si>
  <si>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</si>
  <si>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SEMO Residential</t>
  </si>
  <si>
    <t>Normal</t>
  </si>
  <si>
    <t>Actual</t>
  </si>
  <si>
    <t>HDD</t>
  </si>
  <si>
    <t>Year</t>
  </si>
  <si>
    <t>year</t>
  </si>
  <si>
    <t>SEMO - Cape Girardeau</t>
  </si>
  <si>
    <t>NEMO</t>
  </si>
  <si>
    <t>WEMO</t>
  </si>
  <si>
    <t>Small GS</t>
  </si>
  <si>
    <t>b</t>
  </si>
  <si>
    <t>SRR</t>
  </si>
  <si>
    <t>NDDij</t>
  </si>
  <si>
    <t>ADDij</t>
  </si>
  <si>
    <t>(NNDij - ADDij)</t>
  </si>
  <si>
    <t>Cij</t>
  </si>
  <si>
    <t>Weather Normalization Adjustment Rider</t>
  </si>
  <si>
    <t>Semiannual Adjustment Filing</t>
  </si>
  <si>
    <r>
      <t>WNA</t>
    </r>
    <r>
      <rPr>
        <vertAlign val="subscript"/>
        <sz val="11"/>
        <rFont val="Calibri"/>
        <family val="2"/>
        <scheme val="minor"/>
      </rPr>
      <t>i</t>
    </r>
  </si>
  <si>
    <t xml:space="preserve">Customer Bill Count </t>
  </si>
  <si>
    <t>Res</t>
  </si>
  <si>
    <t>NEMO &amp; WEMO</t>
  </si>
  <si>
    <t>https://mrcc.illinois.edu/CLIMATE/Station/Daily/StnDyBTD.jsp</t>
  </si>
  <si>
    <t>Sales (Ccf)</t>
  </si>
  <si>
    <t>Liberty Utilities (Midstreams Natural Gas) Corp.</t>
  </si>
  <si>
    <t>1-19</t>
  </si>
  <si>
    <t>Current Period Adjustment</t>
  </si>
  <si>
    <t>Balance Forward</t>
  </si>
  <si>
    <t>Ending Balance</t>
  </si>
  <si>
    <t>CSWA</t>
  </si>
  <si>
    <t>Semiannual Adjustment</t>
  </si>
  <si>
    <t>Average Balance</t>
  </si>
  <si>
    <t>Carrying Cost</t>
  </si>
  <si>
    <t>Balance After Interest</t>
  </si>
  <si>
    <t>WNAR Rates Effective</t>
  </si>
  <si>
    <t>Estimates</t>
  </si>
  <si>
    <t>WNAR Billings - Rates Effective</t>
  </si>
  <si>
    <t>True-Up</t>
  </si>
  <si>
    <t>SRR Residential SEMO</t>
  </si>
  <si>
    <t>SRR SGS SEMO</t>
  </si>
  <si>
    <t>SRR Residential NEMO</t>
  </si>
  <si>
    <t>Adjusted Beginning Balance</t>
  </si>
  <si>
    <t>SRR Residential WEMO</t>
  </si>
  <si>
    <t>SRR SGS NEMO</t>
  </si>
  <si>
    <t>SRR SGS WEMO</t>
  </si>
  <si>
    <t>SRR Summary</t>
  </si>
  <si>
    <t>Reconciling Period Adjustment</t>
  </si>
  <si>
    <t>CSWNA Billing Summary</t>
  </si>
  <si>
    <t>Total Billings</t>
  </si>
  <si>
    <t>Total CSWNA</t>
  </si>
  <si>
    <t>SRR Billing Summary</t>
  </si>
  <si>
    <t>Total SRR</t>
  </si>
  <si>
    <t>Rev Month</t>
  </si>
  <si>
    <t>Assumptions</t>
  </si>
  <si>
    <t>Small SGS</t>
  </si>
  <si>
    <t>Beta coefficient</t>
  </si>
  <si>
    <t>Rates</t>
  </si>
  <si>
    <t>Winter</t>
  </si>
  <si>
    <t>Summer</t>
  </si>
  <si>
    <t>August</t>
  </si>
  <si>
    <t>September</t>
  </si>
  <si>
    <t>October</t>
  </si>
  <si>
    <t>Accounting Mo.</t>
  </si>
  <si>
    <t>Index</t>
  </si>
  <si>
    <t>Effective with September 2018, all meters on all cycles are read on the same date.  Billing revenue is for the month preceding the accounting bill month.</t>
  </si>
  <si>
    <t>&lt;&lt; Accounting Month</t>
  </si>
  <si>
    <t>Effective with February 2019, all meters on all cycles are read on the same date.  Billing revenue is for the month preceding the accounting bill month.</t>
  </si>
  <si>
    <t>Flow</t>
  </si>
  <si>
    <t>Staff's Normailized Heating Degree Days ("HDD)"</t>
  </si>
  <si>
    <t>https://www.efis.psc.mo.gov/mpsc/commoncomponents</t>
  </si>
  <si>
    <t>/[kirk_YYYYMM_RN.xlsx]365da_avg_adw</t>
  </si>
  <si>
    <t>/[cgi_YYYYMM_RN.xlsx]365da_avg_adw</t>
  </si>
  <si>
    <t>NEMO/WEMO</t>
  </si>
  <si>
    <t>Day</t>
  </si>
  <si>
    <t>Look-up</t>
  </si>
  <si>
    <t>Total NEMO &amp; WEMO</t>
  </si>
  <si>
    <t>Annual</t>
  </si>
  <si>
    <t>Variance</t>
  </si>
  <si>
    <t>Revenue</t>
  </si>
  <si>
    <t>Estimated Period</t>
  </si>
  <si>
    <t>TOTAL</t>
  </si>
  <si>
    <t xml:space="preserve">Lookup </t>
  </si>
  <si>
    <t>Book to Filing WNA Rider Recovery Reconciliation</t>
  </si>
  <si>
    <t>Per Books</t>
  </si>
  <si>
    <t>Per Filing</t>
  </si>
  <si>
    <t>Filing Check</t>
  </si>
  <si>
    <t>WNA</t>
  </si>
  <si>
    <t>WNA Recovery</t>
  </si>
  <si>
    <t>WNA Amount to be Recovered</t>
  </si>
  <si>
    <t>Effective Rates</t>
  </si>
  <si>
    <t>JUNE</t>
  </si>
  <si>
    <t>JULY</t>
  </si>
  <si>
    <t>Aug</t>
  </si>
  <si>
    <t>Chillicothe</t>
  </si>
  <si>
    <t>Factors</t>
  </si>
  <si>
    <t>Adj HDDs</t>
  </si>
  <si>
    <t>Jan</t>
  </si>
  <si>
    <t>Feb</t>
  </si>
  <si>
    <t>Mar</t>
  </si>
  <si>
    <t>Apr</t>
  </si>
  <si>
    <t>Jun</t>
  </si>
  <si>
    <t>Jul</t>
  </si>
  <si>
    <t>Sep</t>
  </si>
  <si>
    <t>Oct</t>
  </si>
  <si>
    <t>Nov</t>
  </si>
  <si>
    <t>Dec</t>
  </si>
  <si>
    <t>WNA Excess Amount</t>
  </si>
  <si>
    <t>CSWNA Unadjusted</t>
  </si>
  <si>
    <t>WNA Limit Adjustment</t>
  </si>
  <si>
    <t>CSWNA Adjusted</t>
  </si>
  <si>
    <t xml:space="preserve">Proposed WNA </t>
  </si>
  <si>
    <t>WNA Change Form Prior Period</t>
  </si>
  <si>
    <t>WNA Change Limit</t>
  </si>
  <si>
    <t>NEMO &amp; WEMO Residential</t>
  </si>
  <si>
    <t>NEMO &amp; WEMO Small GS</t>
  </si>
  <si>
    <t>WNA Excess Limit Carrying Cost</t>
  </si>
  <si>
    <t>Excess Limit Amount</t>
  </si>
  <si>
    <t xml:space="preserve">Computed </t>
  </si>
  <si>
    <t xml:space="preserve">Kirksville </t>
  </si>
  <si>
    <t>Input</t>
  </si>
  <si>
    <t>WSJ Prime Lending Rate 1/</t>
  </si>
  <si>
    <t>1/ WSJ prime lending rate effective 1st business day of the month.</t>
  </si>
  <si>
    <t>Tariff Rate Adjustment  2/</t>
  </si>
  <si>
    <t>*Monthly Interest Rate</t>
  </si>
  <si>
    <t>Monthly Interest Rate *</t>
  </si>
  <si>
    <t>Line No.</t>
  </si>
  <si>
    <t>Ln 2 + Ln 3</t>
  </si>
  <si>
    <t>Ln 4 + Ln 5</t>
  </si>
  <si>
    <t>Avg Ln 4, Ln 6</t>
  </si>
  <si>
    <t>Ln 8 x Ln 10</t>
  </si>
  <si>
    <t>Ln 6 + Ln 11</t>
  </si>
  <si>
    <t>Ln 15 + Ln 16</t>
  </si>
  <si>
    <t>Ln 17 + Ln 18</t>
  </si>
  <si>
    <t>Avg Ln 17, Ln 19</t>
  </si>
  <si>
    <t>Ln 28 + Ln 29</t>
  </si>
  <si>
    <t>Ln 30 + Ln 31</t>
  </si>
  <si>
    <t>Avg Ln 30, Ln 32</t>
  </si>
  <si>
    <t>Ln 41 + Ln 42</t>
  </si>
  <si>
    <t>Ln 43 + Ln 44</t>
  </si>
  <si>
    <t>Avg Ln 43, Ln 45</t>
  </si>
  <si>
    <t>NEMO/WEMO - Chillicothe Adj.</t>
  </si>
  <si>
    <t>SEMO Small GS</t>
  </si>
  <si>
    <t>CSWNA Reconciliation Summary</t>
  </si>
  <si>
    <t>1/ Negative amount = Due Customer, Positive amount = Due Company</t>
  </si>
  <si>
    <t>Net Recovery 1/</t>
  </si>
  <si>
    <t>SRR Adjustment 1/</t>
  </si>
  <si>
    <t>WNA Deferred Balance 1/</t>
  </si>
  <si>
    <t>Tariff</t>
  </si>
  <si>
    <t>SEPT</t>
  </si>
  <si>
    <t>DEC</t>
  </si>
  <si>
    <t>2021 S1 WNA Proposed</t>
  </si>
  <si>
    <t>2020 S2 WNA</t>
  </si>
  <si>
    <t>July 2020</t>
  </si>
  <si>
    <t>August 2020</t>
  </si>
  <si>
    <t>September 2020</t>
  </si>
  <si>
    <t>October 2020</t>
  </si>
  <si>
    <t>November 2020</t>
  </si>
  <si>
    <t>December 2020</t>
  </si>
  <si>
    <t>2/ Reflects a 2% point reduction from the prime lending rate.</t>
  </si>
  <si>
    <t>April 2020</t>
  </si>
  <si>
    <t>May 2020</t>
  </si>
  <si>
    <t>June 2020</t>
  </si>
  <si>
    <t>January 2021</t>
  </si>
  <si>
    <t>February 2021</t>
  </si>
  <si>
    <t>March 2021</t>
  </si>
  <si>
    <t>9-Months Ending December 2020</t>
  </si>
  <si>
    <t>umTariffID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</si>
</sst>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00000_);_(* \(#,##0.0000000\);_(* &quot;-&quot;??_);_(@_)"/>
    <numFmt numFmtId="165" formatCode="_(&quot;$&quot;* #,##0.00000_);_(&quot;$&quot;* \(#,##0.00000\);_(&quot;$&quot;* &quot;-&quot;??_);_(@_)"/>
    <numFmt numFmtId="166" formatCode="_(* #,##0_);_(* \(#,##0\);_(* &quot;-&quot;??_);_(@_)"/>
    <numFmt numFmtId="167" formatCode="_(* #,##0.0_);_(* \(#,##0.0\);_(* &quot;-&quot;??_);_(@_)"/>
    <numFmt numFmtId="168" formatCode="General_)"/>
    <numFmt numFmtId="169" formatCode="_(&quot;$&quot;* #,##0_);_(&quot;$&quot;* \(#,##0\);_(&quot;$&quot;* &quot;-&quot;??_);_(@_)"/>
    <numFmt numFmtId="170" formatCode="0.0%"/>
    <numFmt numFmtId="173" formatCode="_(&quot;$&quot;* #,##0.000000000_);_(&quot;$&quot;* \(#,##0.000000000\);_(&quot;$&quot;* &quot;-&quot;??_);_(@_)"/>
    <numFmt numFmtId="174" formatCode="[$-409]mmmm\ d\,\ yyyy;@"/>
    <numFmt numFmtId="175" formatCode="[$-409]mmm\-yy;@"/>
    <numFmt numFmtId="176" formatCode="&quot;$&quot;#,##0.00000_);\(&quot;$&quot;#,##0.00000\)"/>
    <numFmt numFmtId="177" formatCode="0.0000%"/>
    <numFmt numFmtId="178" formatCode="0.00000"/>
    <numFmt numFmtId="179" formatCode="_(* #,##0.00000_);_(* \(#,##0.00000\);_(* &quot;-&quot;??_);_(@_)"/>
    <numFmt numFmtId="180" formatCode="_(&quot;$&quot;* #,##0.00000_);_(&quot;$&quot;* \(#,##0.00000\);_(&quot;$&quot;* &quot;-&quot;?????_);_(@_)"/>
    <numFmt numFmtId="181" formatCode="0.000"/>
  </numFmts>
  <fonts count="5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name val="Arial"/>
      <family val="2"/>
    </font>
    <font>
      <sz val="10"/>
      <name val="Courier"/>
      <family val="3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60A8"/>
      <name val="Calibri"/>
      <family val="2"/>
      <scheme val="minor"/>
    </font>
    <font>
      <sz val="12"/>
      <name val="Helv"/>
    </font>
    <font>
      <b/>
      <i/>
      <sz val="16"/>
      <color indexed="12"/>
      <name val="Tms Rmn"/>
    </font>
    <font>
      <b/>
      <i/>
      <sz val="12"/>
      <color indexed="12"/>
      <name val="Tms Rmn"/>
    </font>
    <font>
      <i/>
      <sz val="12"/>
      <color indexed="12"/>
      <name val="Tms Rmn"/>
    </font>
    <font>
      <sz val="10"/>
      <color indexed="8"/>
      <name val="Arial"/>
      <family val="2"/>
    </font>
    <font>
      <b/>
      <i/>
      <sz val="12"/>
      <color rgb="FF0000FF"/>
      <name val="Tms Rmn"/>
    </font>
    <font>
      <i/>
      <sz val="12"/>
      <color rgb="FF0000FF"/>
      <name val="Tms Rmn"/>
    </font>
    <font>
      <i/>
      <sz val="12"/>
      <color rgb="FF0000FF"/>
      <name val="Times New Roman"/>
      <family val="1"/>
    </font>
    <font>
      <sz val="10"/>
      <name val="Arial"/>
      <family val="2"/>
    </font>
    <font>
      <sz val="14"/>
      <color theme="1"/>
      <name val="Symbol"/>
      <family val="1"/>
      <charset val="2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4"/>
      <color theme="1"/>
      <name val="Calibri"/>
      <family val="2"/>
      <scheme val="minor"/>
    </font>
    <font>
      <vertAlign val="subscript"/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rgb="FF7030A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0"/>
      <name val="Arial"/>
      <family val="2"/>
    </font>
    <font>
      <b/>
      <sz val="14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9C5700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4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5B9ED5"/>
        <bgColor indexed="64"/>
      </patternFill>
    </fill>
    <fill>
      <patternFill patternType="solid">
        <fgColor rgb="FF5A9ED6"/>
        <bgColor indexed="64"/>
      </patternFill>
    </fill>
    <fill>
      <patternFill patternType="solid">
        <fgColor rgb="FF5B95D5"/>
        <bgColor indexed="64"/>
      </patternFill>
    </fill>
    <fill>
      <patternFill patternType="gray0625"/>
    </fill>
    <fill>
      <patternFill patternType="solid">
        <fgColor theme="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FF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F2D8EC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8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168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9" fontId="1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7" fillId="0" borderId="0" applyNumberFormat="0" applyFill="0" applyBorder="0" applyAlignment="0" applyProtection="0"/>
    <xf numFmtId="0" fontId="38" fillId="0" borderId="16" applyNumberFormat="0" applyFill="0" applyAlignment="0" applyProtection="0"/>
    <xf numFmtId="0" fontId="39" fillId="0" borderId="17" applyNumberFormat="0" applyFill="0" applyAlignment="0" applyProtection="0"/>
    <xf numFmtId="0" fontId="40" fillId="0" borderId="18" applyNumberFormat="0" applyFill="0" applyAlignment="0" applyProtection="0"/>
    <xf numFmtId="0" fontId="40" fillId="0" borderId="0" applyNumberFormat="0" applyFill="0" applyBorder="0" applyAlignment="0" applyProtection="0"/>
    <xf numFmtId="0" fontId="41" fillId="15" borderId="0" applyNumberFormat="0" applyBorder="0" applyAlignment="0" applyProtection="0"/>
    <xf numFmtId="0" fontId="42" fillId="16" borderId="0" applyNumberFormat="0" applyBorder="0" applyAlignment="0" applyProtection="0"/>
    <xf numFmtId="0" fontId="43" fillId="18" borderId="19" applyNumberFormat="0" applyAlignment="0" applyProtection="0"/>
    <xf numFmtId="0" fontId="44" fillId="19" borderId="20" applyNumberFormat="0" applyAlignment="0" applyProtection="0"/>
    <xf numFmtId="0" fontId="45" fillId="19" borderId="19" applyNumberFormat="0" applyAlignment="0" applyProtection="0"/>
    <xf numFmtId="0" fontId="46" fillId="0" borderId="21" applyNumberFormat="0" applyFill="0" applyAlignment="0" applyProtection="0"/>
    <xf numFmtId="0" fontId="2" fillId="20" borderId="22" applyNumberFormat="0" applyAlignment="0" applyProtection="0"/>
    <xf numFmtId="0" fontId="47" fillId="0" borderId="0" applyNumberFormat="0" applyFill="0" applyBorder="0" applyAlignment="0" applyProtection="0"/>
    <xf numFmtId="0" fontId="1" fillId="21" borderId="23" applyNumberFormat="0" applyFont="0" applyAlignment="0" applyProtection="0"/>
    <xf numFmtId="0" fontId="48" fillId="0" borderId="0" applyNumberFormat="0" applyFill="0" applyBorder="0" applyAlignment="0" applyProtection="0"/>
    <xf numFmtId="0" fontId="3" fillId="0" borderId="24" applyNumberFormat="0" applyFill="0" applyAlignment="0" applyProtection="0"/>
    <xf numFmtId="0" fontId="30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30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30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30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30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30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4" borderId="0" applyNumberFormat="0" applyBorder="0" applyAlignment="0" applyProtection="0"/>
    <xf numFmtId="0" fontId="1" fillId="29" borderId="0" applyNumberFormat="0" applyBorder="0" applyAlignment="0" applyProtection="0"/>
    <xf numFmtId="0" fontId="1" fillId="25" borderId="0" applyNumberFormat="0" applyBorder="0" applyAlignment="0" applyProtection="0"/>
    <xf numFmtId="0" fontId="49" fillId="17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</cellStyleXfs>
  <cellXfs count="335">
    <xf numFmtId="0" fontId="0" fillId="0" borderId="0" xfId="0"/>
    <xf numFmtId="0" fontId="0" fillId="0" borderId="0" xfId="0" applyAlignment="1">
      <alignment horizontal="left" vertical="center"/>
    </xf>
    <xf numFmtId="44" fontId="0" fillId="0" borderId="0" xfId="2" applyFont="1"/>
    <xf numFmtId="166" fontId="0" fillId="0" borderId="0" xfId="1" applyNumberFormat="1" applyFont="1"/>
    <xf numFmtId="0" fontId="0" fillId="0" borderId="0" xfId="0" applyAlignment="1">
      <alignment horizontal="right" vertical="center"/>
    </xf>
    <xf numFmtId="0" fontId="2" fillId="3" borderId="2" xfId="0" applyFont="1" applyFill="1" applyBorder="1"/>
    <xf numFmtId="0" fontId="2" fillId="3" borderId="5" xfId="0" applyFont="1" applyFill="1" applyBorder="1"/>
    <xf numFmtId="0" fontId="2" fillId="3" borderId="0" xfId="0" applyFont="1" applyFill="1" applyAlignment="1">
      <alignment horizontal="right"/>
    </xf>
    <xf numFmtId="0" fontId="2" fillId="3" borderId="0" xfId="0" applyFont="1" applyFill="1"/>
    <xf numFmtId="0" fontId="2" fillId="3" borderId="6" xfId="0" applyFont="1" applyFill="1" applyBorder="1" applyAlignment="1">
      <alignment horizontal="right"/>
    </xf>
    <xf numFmtId="0" fontId="2" fillId="3" borderId="7" xfId="0" applyFont="1" applyFill="1" applyBorder="1"/>
    <xf numFmtId="0" fontId="2" fillId="3" borderId="8" xfId="0" applyFont="1" applyFill="1" applyBorder="1" applyAlignment="1">
      <alignment horizontal="right"/>
    </xf>
    <xf numFmtId="0" fontId="2" fillId="3" borderId="9" xfId="0" applyFont="1" applyFill="1" applyBorder="1" applyAlignment="1">
      <alignment horizontal="right"/>
    </xf>
    <xf numFmtId="0" fontId="4" fillId="2" borderId="10" xfId="0" applyFont="1" applyFill="1" applyBorder="1" applyAlignment="1">
      <alignment horizontal="right" vertical="center"/>
    </xf>
    <xf numFmtId="0" fontId="4" fillId="2" borderId="11" xfId="0" applyFont="1" applyFill="1" applyBorder="1" applyAlignment="1">
      <alignment horizontal="right" vertical="center"/>
    </xf>
    <xf numFmtId="0" fontId="4" fillId="2" borderId="11" xfId="0" quotePrefix="1" applyFont="1" applyFill="1" applyBorder="1" applyAlignment="1">
      <alignment horizontal="right" vertical="center"/>
    </xf>
    <xf numFmtId="0" fontId="4" fillId="2" borderId="12" xfId="0" quotePrefix="1" applyFont="1" applyFill="1" applyBorder="1" applyAlignment="1">
      <alignment horizontal="right" vertical="center"/>
    </xf>
    <xf numFmtId="0" fontId="0" fillId="0" borderId="13" xfId="0" applyBorder="1"/>
    <xf numFmtId="0" fontId="2" fillId="3" borderId="1" xfId="0" applyFont="1" applyFill="1" applyBorder="1"/>
    <xf numFmtId="166" fontId="0" fillId="0" borderId="13" xfId="1" applyNumberFormat="1" applyFont="1" applyBorder="1"/>
    <xf numFmtId="166" fontId="0" fillId="0" borderId="0" xfId="0" applyNumberFormat="1"/>
    <xf numFmtId="166" fontId="0" fillId="0" borderId="13" xfId="0" applyNumberFormat="1" applyBorder="1"/>
    <xf numFmtId="3" fontId="0" fillId="0" borderId="0" xfId="0" applyNumberFormat="1"/>
    <xf numFmtId="0" fontId="4" fillId="2" borderId="12" xfId="0" applyFont="1" applyFill="1" applyBorder="1" applyAlignment="1">
      <alignment horizontal="right" vertical="center"/>
    </xf>
    <xf numFmtId="0" fontId="2" fillId="3" borderId="10" xfId="0" applyFont="1" applyFill="1" applyBorder="1"/>
    <xf numFmtId="0" fontId="2" fillId="3" borderId="11" xfId="0" applyFont="1" applyFill="1" applyBorder="1"/>
    <xf numFmtId="165" fontId="2" fillId="3" borderId="12" xfId="2" applyNumberFormat="1" applyFont="1" applyFill="1" applyBorder="1"/>
    <xf numFmtId="164" fontId="3" fillId="4" borderId="1" xfId="1" applyNumberFormat="1" applyFont="1" applyFill="1" applyBorder="1"/>
    <xf numFmtId="165" fontId="3" fillId="4" borderId="1" xfId="2" applyNumberFormat="1" applyFont="1" applyFill="1" applyBorder="1"/>
    <xf numFmtId="3" fontId="3" fillId="4" borderId="1" xfId="0" applyNumberFormat="1" applyFont="1" applyFill="1" applyBorder="1"/>
    <xf numFmtId="0" fontId="5" fillId="0" borderId="0" xfId="3"/>
    <xf numFmtId="0" fontId="8" fillId="0" borderId="0" xfId="0" applyFont="1"/>
    <xf numFmtId="14" fontId="8" fillId="0" borderId="0" xfId="0" applyNumberFormat="1" applyFont="1"/>
    <xf numFmtId="167" fontId="8" fillId="0" borderId="0" xfId="1" applyNumberFormat="1" applyFont="1"/>
    <xf numFmtId="168" fontId="11" fillId="0" borderId="0" xfId="4" applyFont="1"/>
    <xf numFmtId="168" fontId="10" fillId="0" borderId="0" xfId="4"/>
    <xf numFmtId="168" fontId="12" fillId="0" borderId="0" xfId="4" applyFont="1"/>
    <xf numFmtId="168" fontId="13" fillId="0" borderId="0" xfId="4" applyFont="1" applyAlignment="1">
      <alignment horizontal="centerContinuous"/>
    </xf>
    <xf numFmtId="0" fontId="14" fillId="0" borderId="0" xfId="3" applyFont="1"/>
    <xf numFmtId="168" fontId="13" fillId="0" borderId="0" xfId="4" applyFont="1"/>
    <xf numFmtId="168" fontId="12" fillId="0" borderId="1" xfId="4" applyFont="1" applyBorder="1" applyAlignment="1">
      <alignment horizontal="center"/>
    </xf>
    <xf numFmtId="168" fontId="12" fillId="0" borderId="1" xfId="4" applyFont="1" applyBorder="1"/>
    <xf numFmtId="168" fontId="13" fillId="0" borderId="1" xfId="4" applyFont="1" applyBorder="1"/>
    <xf numFmtId="0" fontId="5" fillId="0" borderId="0" xfId="3" applyAlignment="1">
      <alignment horizontal="center"/>
    </xf>
    <xf numFmtId="14" fontId="5" fillId="0" borderId="0" xfId="3" applyNumberFormat="1"/>
    <xf numFmtId="0" fontId="6" fillId="0" borderId="0" xfId="11" applyFont="1"/>
    <xf numFmtId="0" fontId="0" fillId="0" borderId="0" xfId="0" applyAlignment="1">
      <alignment horizontal="center"/>
    </xf>
    <xf numFmtId="166" fontId="8" fillId="0" borderId="0" xfId="1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0" fillId="5" borderId="0" xfId="0" applyFill="1"/>
    <xf numFmtId="0" fontId="7" fillId="3" borderId="3" xfId="0" applyFont="1" applyFill="1" applyBorder="1" applyAlignment="1">
      <alignment horizontal="center" wrapText="1"/>
    </xf>
    <xf numFmtId="0" fontId="7" fillId="3" borderId="8" xfId="0" applyFont="1" applyFill="1" applyBorder="1" applyAlignment="1">
      <alignment horizontal="center" wrapText="1"/>
    </xf>
    <xf numFmtId="0" fontId="8" fillId="0" borderId="0" xfId="0" applyFont="1" applyAlignment="1">
      <alignment horizontal="center" vertical="center" wrapText="1"/>
    </xf>
    <xf numFmtId="166" fontId="9" fillId="0" borderId="0" xfId="1" applyNumberFormat="1" applyFont="1"/>
    <xf numFmtId="0" fontId="7" fillId="3" borderId="0" xfId="0" applyFont="1" applyFill="1" applyAlignment="1">
      <alignment horizontal="center" wrapText="1"/>
    </xf>
    <xf numFmtId="14" fontId="0" fillId="0" borderId="0" xfId="0" applyNumberFormat="1" applyAlignment="1">
      <alignment horizontal="left" vertical="center"/>
    </xf>
    <xf numFmtId="167" fontId="0" fillId="0" borderId="0" xfId="1" applyNumberFormat="1" applyFont="1" applyAlignment="1">
      <alignment horizontal="right" vertical="center"/>
    </xf>
    <xf numFmtId="0" fontId="0" fillId="0" borderId="0" xfId="0" applyAlignment="1">
      <alignment horizontal="right"/>
    </xf>
    <xf numFmtId="0" fontId="7" fillId="3" borderId="12" xfId="0" applyFont="1" applyFill="1" applyBorder="1" applyAlignment="1">
      <alignment horizontal="center"/>
    </xf>
    <xf numFmtId="14" fontId="0" fillId="0" borderId="0" xfId="0" applyNumberFormat="1"/>
    <xf numFmtId="167" fontId="0" fillId="0" borderId="0" xfId="1" applyNumberFormat="1" applyFont="1"/>
    <xf numFmtId="169" fontId="0" fillId="0" borderId="0" xfId="2" applyNumberFormat="1" applyFont="1"/>
    <xf numFmtId="167" fontId="8" fillId="0" borderId="0" xfId="0" applyNumberFormat="1" applyFont="1"/>
    <xf numFmtId="43" fontId="0" fillId="0" borderId="0" xfId="0" applyNumberFormat="1"/>
    <xf numFmtId="170" fontId="0" fillId="0" borderId="0" xfId="19" applyNumberFormat="1" applyFont="1"/>
    <xf numFmtId="43" fontId="0" fillId="0" borderId="0" xfId="1" applyFont="1" applyAlignment="1">
      <alignment horizontal="right"/>
    </xf>
    <xf numFmtId="14" fontId="0" fillId="0" borderId="0" xfId="0" applyNumberFormat="1" applyAlignment="1">
      <alignment horizontal="right"/>
    </xf>
    <xf numFmtId="0" fontId="2" fillId="3" borderId="5" xfId="0" applyFont="1" applyFill="1" applyBorder="1" applyAlignment="1">
      <alignment horizontal="right"/>
    </xf>
    <xf numFmtId="43" fontId="2" fillId="3" borderId="7" xfId="1" applyFont="1" applyFill="1" applyBorder="1" applyAlignment="1">
      <alignment horizontal="right"/>
    </xf>
    <xf numFmtId="43" fontId="2" fillId="3" borderId="9" xfId="1" applyFont="1" applyFill="1" applyBorder="1" applyAlignment="1">
      <alignment horizontal="right"/>
    </xf>
    <xf numFmtId="0" fontId="2" fillId="7" borderId="0" xfId="0" applyFont="1" applyFill="1" applyAlignment="1">
      <alignment horizontal="center"/>
    </xf>
    <xf numFmtId="0" fontId="2" fillId="7" borderId="0" xfId="0" applyFont="1" applyFill="1" applyAlignment="1">
      <alignment horizontal="right"/>
    </xf>
    <xf numFmtId="0" fontId="2" fillId="7" borderId="5" xfId="0" applyFont="1" applyFill="1" applyBorder="1" applyAlignment="1">
      <alignment horizontal="left"/>
    </xf>
    <xf numFmtId="0" fontId="2" fillId="7" borderId="2" xfId="0" applyFont="1" applyFill="1" applyBorder="1" applyAlignment="1">
      <alignment horizontal="left"/>
    </xf>
    <xf numFmtId="0" fontId="2" fillId="7" borderId="3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right"/>
    </xf>
    <xf numFmtId="0" fontId="2" fillId="7" borderId="7" xfId="0" applyFont="1" applyFill="1" applyBorder="1" applyAlignment="1">
      <alignment horizontal="center"/>
    </xf>
    <xf numFmtId="0" fontId="2" fillId="7" borderId="8" xfId="0" applyFont="1" applyFill="1" applyBorder="1" applyAlignment="1">
      <alignment horizontal="center"/>
    </xf>
    <xf numFmtId="0" fontId="2" fillId="7" borderId="8" xfId="0" applyFont="1" applyFill="1" applyBorder="1" applyAlignment="1">
      <alignment horizontal="right"/>
    </xf>
    <xf numFmtId="166" fontId="2" fillId="3" borderId="3" xfId="1" applyNumberFormat="1" applyFont="1" applyFill="1" applyBorder="1" applyAlignment="1">
      <alignment horizontal="center"/>
    </xf>
    <xf numFmtId="166" fontId="2" fillId="3" borderId="4" xfId="1" applyNumberFormat="1" applyFont="1" applyFill="1" applyBorder="1" applyAlignment="1">
      <alignment horizontal="center"/>
    </xf>
    <xf numFmtId="0" fontId="2" fillId="3" borderId="4" xfId="0" applyFont="1" applyFill="1" applyBorder="1"/>
    <xf numFmtId="0" fontId="0" fillId="0" borderId="0" xfId="0" applyAlignment="1">
      <alignment horizontal="left"/>
    </xf>
    <xf numFmtId="0" fontId="2" fillId="8" borderId="7" xfId="0" applyFont="1" applyFill="1" applyBorder="1" applyAlignment="1">
      <alignment horizontal="right"/>
    </xf>
    <xf numFmtId="0" fontId="2" fillId="8" borderId="8" xfId="0" applyFont="1" applyFill="1" applyBorder="1" applyAlignment="1">
      <alignment horizontal="right"/>
    </xf>
    <xf numFmtId="0" fontId="2" fillId="8" borderId="9" xfId="0" applyFont="1" applyFill="1" applyBorder="1" applyAlignment="1">
      <alignment horizontal="right"/>
    </xf>
    <xf numFmtId="0" fontId="2" fillId="8" borderId="2" xfId="0" applyFont="1" applyFill="1" applyBorder="1" applyAlignment="1">
      <alignment horizontal="left"/>
    </xf>
    <xf numFmtId="0" fontId="2" fillId="9" borderId="7" xfId="0" applyFont="1" applyFill="1" applyBorder="1" applyAlignment="1">
      <alignment horizontal="left"/>
    </xf>
    <xf numFmtId="166" fontId="2" fillId="8" borderId="3" xfId="1" applyNumberFormat="1" applyFont="1" applyFill="1" applyBorder="1" applyAlignment="1">
      <alignment horizontal="right"/>
    </xf>
    <xf numFmtId="166" fontId="2" fillId="8" borderId="4" xfId="1" applyNumberFormat="1" applyFont="1" applyFill="1" applyBorder="1" applyAlignment="1">
      <alignment horizontal="right"/>
    </xf>
    <xf numFmtId="166" fontId="2" fillId="8" borderId="8" xfId="1" applyNumberFormat="1" applyFont="1" applyFill="1" applyBorder="1" applyAlignment="1">
      <alignment horizontal="right"/>
    </xf>
    <xf numFmtId="166" fontId="2" fillId="8" borderId="9" xfId="1" applyNumberFormat="1" applyFont="1" applyFill="1" applyBorder="1" applyAlignment="1">
      <alignment horizontal="right"/>
    </xf>
    <xf numFmtId="0" fontId="2" fillId="3" borderId="14" xfId="0" applyFont="1" applyFill="1" applyBorder="1"/>
    <xf numFmtId="165" fontId="2" fillId="3" borderId="15" xfId="2" applyNumberFormat="1" applyFont="1" applyFill="1" applyBorder="1"/>
    <xf numFmtId="0" fontId="0" fillId="0" borderId="0" xfId="0" quotePrefix="1"/>
    <xf numFmtId="0" fontId="4" fillId="2" borderId="0" xfId="0" applyFont="1" applyFill="1" applyBorder="1" applyAlignment="1">
      <alignment horizontal="right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0" xfId="0" quotePrefix="1" applyFont="1" applyFill="1" applyBorder="1" applyAlignment="1">
      <alignment horizontal="center" vertical="center"/>
    </xf>
    <xf numFmtId="0" fontId="19" fillId="2" borderId="0" xfId="0" applyFont="1" applyFill="1" applyAlignment="1">
      <alignment horizontal="center"/>
    </xf>
    <xf numFmtId="0" fontId="3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7" fillId="3" borderId="0" xfId="0" applyFont="1" applyFill="1" applyBorder="1" applyAlignment="1">
      <alignment horizontal="center"/>
    </xf>
    <xf numFmtId="173" fontId="0" fillId="0" borderId="0" xfId="0" applyNumberFormat="1"/>
    <xf numFmtId="0" fontId="0" fillId="0" borderId="0" xfId="0" applyBorder="1"/>
    <xf numFmtId="0" fontId="2" fillId="8" borderId="5" xfId="0" applyFont="1" applyFill="1" applyBorder="1" applyAlignment="1">
      <alignment horizontal="center"/>
    </xf>
    <xf numFmtId="0" fontId="2" fillId="8" borderId="0" xfId="0" applyFont="1" applyFill="1" applyBorder="1" applyAlignment="1">
      <alignment horizontal="center"/>
    </xf>
    <xf numFmtId="166" fontId="26" fillId="0" borderId="0" xfId="1" applyNumberFormat="1" applyFont="1"/>
    <xf numFmtId="166" fontId="4" fillId="0" borderId="0" xfId="1" applyNumberFormat="1" applyFont="1"/>
    <xf numFmtId="0" fontId="2" fillId="3" borderId="0" xfId="0" applyFont="1" applyFill="1" applyAlignment="1">
      <alignment horizontal="center"/>
    </xf>
    <xf numFmtId="0" fontId="2" fillId="3" borderId="6" xfId="0" applyFont="1" applyFill="1" applyBorder="1" applyAlignment="1">
      <alignment horizontal="center"/>
    </xf>
    <xf numFmtId="166" fontId="2" fillId="0" borderId="0" xfId="1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right"/>
    </xf>
    <xf numFmtId="0" fontId="4" fillId="0" borderId="0" xfId="0" applyFont="1" applyFill="1" applyBorder="1" applyAlignment="1">
      <alignment horizontal="right" vertical="center"/>
    </xf>
    <xf numFmtId="0" fontId="0" fillId="0" borderId="0" xfId="0" applyFill="1" applyBorder="1"/>
    <xf numFmtId="169" fontId="0" fillId="0" borderId="0" xfId="2" applyNumberFormat="1" applyFont="1" applyFill="1" applyBorder="1"/>
    <xf numFmtId="166" fontId="0" fillId="0" borderId="0" xfId="1" applyNumberFormat="1" applyFont="1" applyFill="1" applyBorder="1"/>
    <xf numFmtId="3" fontId="0" fillId="0" borderId="0" xfId="0" applyNumberFormat="1" applyFill="1" applyBorder="1"/>
    <xf numFmtId="165" fontId="2" fillId="0" borderId="0" xfId="2" applyNumberFormat="1" applyFont="1" applyFill="1" applyBorder="1"/>
    <xf numFmtId="0" fontId="0" fillId="0" borderId="0" xfId="0" applyAlignment="1">
      <alignment horizontal="center" wrapText="1"/>
    </xf>
    <xf numFmtId="0" fontId="27" fillId="0" borderId="0" xfId="20" applyAlignment="1">
      <alignment horizontal="left" vertical="center"/>
    </xf>
    <xf numFmtId="166" fontId="0" fillId="0" borderId="0" xfId="1" applyNumberFormat="1" applyFont="1" applyAlignment="1">
      <alignment horizontal="right" vertical="center"/>
    </xf>
    <xf numFmtId="166" fontId="28" fillId="0" borderId="0" xfId="1" applyNumberFormat="1" applyFont="1" applyAlignment="1">
      <alignment horizontal="right" vertical="center"/>
    </xf>
    <xf numFmtId="166" fontId="4" fillId="0" borderId="0" xfId="1" applyNumberFormat="1" applyFont="1" applyAlignment="1">
      <alignment horizontal="right" vertical="center"/>
    </xf>
    <xf numFmtId="0" fontId="28" fillId="0" borderId="0" xfId="0" applyFont="1" applyAlignment="1">
      <alignment horizontal="right" vertical="center"/>
    </xf>
    <xf numFmtId="167" fontId="4" fillId="0" borderId="0" xfId="1" applyNumberFormat="1" applyFont="1" applyAlignment="1">
      <alignment horizontal="right" vertical="center"/>
    </xf>
    <xf numFmtId="166" fontId="29" fillId="0" borderId="0" xfId="1" applyNumberFormat="1" applyFont="1"/>
    <xf numFmtId="166" fontId="0" fillId="0" borderId="0" xfId="1" applyNumberFormat="1" applyFont="1" applyAlignment="1">
      <alignment horizontal="center"/>
    </xf>
    <xf numFmtId="166" fontId="0" fillId="0" borderId="0" xfId="1" applyNumberFormat="1" applyFont="1" applyBorder="1"/>
    <xf numFmtId="16" fontId="0" fillId="0" borderId="0" xfId="0" quotePrefix="1" applyNumberFormat="1" applyAlignment="1">
      <alignment horizontal="left" vertical="center"/>
    </xf>
    <xf numFmtId="14" fontId="0" fillId="0" borderId="0" xfId="0" applyNumberFormat="1" applyAlignment="1">
      <alignment horizontal="center"/>
    </xf>
    <xf numFmtId="169" fontId="0" fillId="0" borderId="0" xfId="2" applyNumberFormat="1" applyFont="1" applyBorder="1"/>
    <xf numFmtId="0" fontId="2" fillId="10" borderId="0" xfId="0" applyFont="1" applyFill="1"/>
    <xf numFmtId="169" fontId="0" fillId="0" borderId="3" xfId="2" applyNumberFormat="1" applyFont="1" applyFill="1" applyBorder="1"/>
    <xf numFmtId="169" fontId="0" fillId="0" borderId="3" xfId="2" applyNumberFormat="1" applyFont="1" applyBorder="1"/>
    <xf numFmtId="0" fontId="2" fillId="11" borderId="5" xfId="0" applyFont="1" applyFill="1" applyBorder="1"/>
    <xf numFmtId="0" fontId="2" fillId="0" borderId="0" xfId="0" applyFont="1" applyAlignment="1">
      <alignment horizontal="center"/>
    </xf>
    <xf numFmtId="0" fontId="0" fillId="0" borderId="0" xfId="0" applyBorder="1" applyAlignment="1">
      <alignment horizontal="left"/>
    </xf>
    <xf numFmtId="0" fontId="2" fillId="3" borderId="1" xfId="0" applyFont="1" applyFill="1" applyBorder="1" applyAlignment="1">
      <alignment horizontal="left"/>
    </xf>
    <xf numFmtId="166" fontId="0" fillId="0" borderId="0" xfId="0" applyNumberFormat="1" applyBorder="1"/>
    <xf numFmtId="0" fontId="4" fillId="2" borderId="0" xfId="0" quotePrefix="1" applyFont="1" applyFill="1" applyBorder="1" applyAlignment="1">
      <alignment horizontal="right" vertical="center"/>
    </xf>
    <xf numFmtId="175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76" fontId="0" fillId="0" borderId="0" xfId="1" applyNumberFormat="1" applyFont="1" applyAlignment="1">
      <alignment horizontal="right"/>
    </xf>
    <xf numFmtId="176" fontId="0" fillId="0" borderId="0" xfId="0" applyNumberFormat="1" applyAlignment="1">
      <alignment horizontal="right"/>
    </xf>
    <xf numFmtId="169" fontId="0" fillId="0" borderId="0" xfId="2" applyNumberFormat="1" applyFont="1" applyAlignment="1">
      <alignment horizontal="right"/>
    </xf>
    <xf numFmtId="44" fontId="0" fillId="0" borderId="0" xfId="2" applyFont="1" applyAlignment="1">
      <alignment horizontal="right"/>
    </xf>
    <xf numFmtId="44" fontId="0" fillId="0" borderId="0" xfId="2" applyFont="1" applyAlignment="1">
      <alignment horizontal="center" vertical="center"/>
    </xf>
    <xf numFmtId="177" fontId="0" fillId="0" borderId="0" xfId="19" applyNumberFormat="1" applyFont="1" applyAlignment="1">
      <alignment horizontal="center"/>
    </xf>
    <xf numFmtId="174" fontId="0" fillId="0" borderId="0" xfId="0" applyNumberFormat="1" applyAlignment="1">
      <alignment horizontal="center"/>
    </xf>
    <xf numFmtId="0" fontId="2" fillId="12" borderId="0" xfId="0" applyFont="1" applyFill="1" applyAlignment="1">
      <alignment horizontal="right"/>
    </xf>
    <xf numFmtId="0" fontId="0" fillId="12" borderId="0" xfId="0" applyFill="1"/>
    <xf numFmtId="0" fontId="30" fillId="12" borderId="0" xfId="0" applyFont="1" applyFill="1"/>
    <xf numFmtId="0" fontId="30" fillId="12" borderId="0" xfId="0" applyFont="1" applyFill="1" applyAlignment="1">
      <alignment horizontal="center"/>
    </xf>
    <xf numFmtId="175" fontId="32" fillId="12" borderId="0" xfId="0" applyNumberFormat="1" applyFont="1" applyFill="1" applyAlignment="1">
      <alignment horizontal="center"/>
    </xf>
    <xf numFmtId="0" fontId="2" fillId="12" borderId="0" xfId="0" applyFont="1" applyFill="1"/>
    <xf numFmtId="0" fontId="2" fillId="12" borderId="0" xfId="0" applyFont="1" applyFill="1" applyAlignment="1">
      <alignment horizontal="left"/>
    </xf>
    <xf numFmtId="0" fontId="0" fillId="13" borderId="0" xfId="0" applyFill="1" applyAlignment="1">
      <alignment horizontal="right"/>
    </xf>
    <xf numFmtId="0" fontId="0" fillId="13" borderId="0" xfId="0" applyFill="1" applyAlignment="1">
      <alignment horizontal="center"/>
    </xf>
    <xf numFmtId="176" fontId="0" fillId="13" borderId="0" xfId="1" applyNumberFormat="1" applyFont="1" applyFill="1" applyAlignment="1">
      <alignment horizontal="right"/>
    </xf>
    <xf numFmtId="176" fontId="0" fillId="13" borderId="0" xfId="0" applyNumberFormat="1" applyFill="1" applyAlignment="1">
      <alignment horizontal="right"/>
    </xf>
    <xf numFmtId="0" fontId="2" fillId="0" borderId="0" xfId="0" applyFont="1"/>
    <xf numFmtId="166" fontId="2" fillId="0" borderId="0" xfId="1" applyNumberFormat="1" applyFont="1" applyAlignment="1">
      <alignment horizontal="center"/>
    </xf>
    <xf numFmtId="0" fontId="2" fillId="0" borderId="0" xfId="0" applyFont="1" applyAlignment="1">
      <alignment horizontal="right"/>
    </xf>
    <xf numFmtId="0" fontId="4" fillId="0" borderId="0" xfId="0" applyFont="1" applyAlignment="1">
      <alignment horizontal="right" vertical="center"/>
    </xf>
    <xf numFmtId="0" fontId="4" fillId="2" borderId="0" xfId="0" applyFont="1" applyFill="1" applyAlignment="1">
      <alignment horizontal="right" vertical="center"/>
    </xf>
    <xf numFmtId="0" fontId="4" fillId="2" borderId="0" xfId="0" quotePrefix="1" applyFont="1" applyFill="1" applyAlignment="1">
      <alignment horizontal="right" vertical="center"/>
    </xf>
    <xf numFmtId="14" fontId="0" fillId="0" borderId="0" xfId="0" applyNumberFormat="1" applyAlignment="1">
      <alignment horizontal="left"/>
    </xf>
    <xf numFmtId="169" fontId="0" fillId="0" borderId="0" xfId="0" applyNumberFormat="1"/>
    <xf numFmtId="165" fontId="2" fillId="0" borderId="0" xfId="2" applyNumberFormat="1" applyFont="1"/>
    <xf numFmtId="169" fontId="0" fillId="0" borderId="13" xfId="2" applyNumberFormat="1" applyFont="1" applyBorder="1"/>
    <xf numFmtId="169" fontId="0" fillId="0" borderId="0" xfId="0" applyNumberFormat="1" applyAlignment="1">
      <alignment horizontal="right"/>
    </xf>
    <xf numFmtId="166" fontId="0" fillId="0" borderId="0" xfId="2" applyNumberFormat="1" applyFont="1" applyAlignment="1">
      <alignment horizontal="center" vertical="center"/>
    </xf>
    <xf numFmtId="166" fontId="2" fillId="12" borderId="0" xfId="1" applyNumberFormat="1" applyFont="1" applyFill="1" applyAlignment="1">
      <alignment horizontal="center"/>
    </xf>
    <xf numFmtId="169" fontId="0" fillId="0" borderId="0" xfId="2" applyNumberFormat="1" applyFont="1" applyAlignment="1">
      <alignment horizontal="center" vertical="center"/>
    </xf>
    <xf numFmtId="169" fontId="0" fillId="13" borderId="0" xfId="0" applyNumberFormat="1" applyFill="1" applyAlignment="1">
      <alignment horizontal="right"/>
    </xf>
    <xf numFmtId="169" fontId="0" fillId="0" borderId="3" xfId="1" applyNumberFormat="1" applyFont="1" applyBorder="1" applyAlignment="1">
      <alignment horizontal="center"/>
    </xf>
    <xf numFmtId="169" fontId="2" fillId="12" borderId="13" xfId="2" applyNumberFormat="1" applyFont="1" applyFill="1" applyBorder="1" applyAlignment="1">
      <alignment horizontal="center"/>
    </xf>
    <xf numFmtId="169" fontId="0" fillId="0" borderId="0" xfId="2" applyNumberFormat="1" applyFont="1" applyAlignment="1">
      <alignment horizontal="center"/>
    </xf>
    <xf numFmtId="166" fontId="2" fillId="3" borderId="3" xfId="1" applyNumberFormat="1" applyFont="1" applyFill="1" applyBorder="1" applyAlignment="1">
      <alignment horizontal="right"/>
    </xf>
    <xf numFmtId="166" fontId="2" fillId="3" borderId="4" xfId="1" applyNumberFormat="1" applyFont="1" applyFill="1" applyBorder="1" applyAlignment="1">
      <alignment horizontal="right"/>
    </xf>
    <xf numFmtId="164" fontId="0" fillId="0" borderId="0" xfId="1" applyNumberFormat="1" applyFont="1"/>
    <xf numFmtId="165" fontId="0" fillId="0" borderId="0" xfId="2" applyNumberFormat="1" applyFont="1"/>
    <xf numFmtId="0" fontId="8" fillId="0" borderId="0" xfId="0" quotePrefix="1" applyNumberFormat="1" applyFont="1" applyAlignment="1">
      <alignment horizontal="center"/>
    </xf>
    <xf numFmtId="0" fontId="2" fillId="8" borderId="10" xfId="0" applyFont="1" applyFill="1" applyBorder="1" applyAlignment="1">
      <alignment horizontal="center"/>
    </xf>
    <xf numFmtId="0" fontId="2" fillId="8" borderId="10" xfId="0" applyFont="1" applyFill="1" applyBorder="1" applyAlignment="1">
      <alignment horizontal="center"/>
    </xf>
    <xf numFmtId="168" fontId="10" fillId="6" borderId="0" xfId="4" applyFill="1"/>
    <xf numFmtId="0" fontId="0" fillId="0" borderId="0" xfId="0" applyFill="1"/>
    <xf numFmtId="178" fontId="0" fillId="0" borderId="0" xfId="0" applyNumberFormat="1" applyFill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27" fillId="0" borderId="0" xfId="20" applyAlignment="1">
      <alignment horizontal="left"/>
    </xf>
    <xf numFmtId="0" fontId="34" fillId="0" borderId="0" xfId="0" applyFont="1" applyAlignment="1">
      <alignment horizontal="center" wrapText="1"/>
    </xf>
    <xf numFmtId="0" fontId="34" fillId="0" borderId="0" xfId="0" applyFont="1"/>
    <xf numFmtId="43" fontId="35" fillId="0" borderId="0" xfId="1" applyFont="1" applyAlignment="1">
      <alignment horizontal="center"/>
    </xf>
    <xf numFmtId="0" fontId="4" fillId="0" borderId="0" xfId="11" applyFont="1" applyAlignment="1">
      <alignment horizontal="center" wrapText="1"/>
    </xf>
    <xf numFmtId="43" fontId="18" fillId="0" borderId="0" xfId="1" applyFont="1" applyAlignment="1">
      <alignment horizontal="center"/>
    </xf>
    <xf numFmtId="0" fontId="2" fillId="3" borderId="0" xfId="0" applyFont="1" applyFill="1" applyAlignment="1">
      <alignment horizontal="center" wrapText="1"/>
    </xf>
    <xf numFmtId="0" fontId="0" fillId="0" borderId="0" xfId="0" applyAlignment="1">
      <alignment horizontal="center"/>
    </xf>
    <xf numFmtId="43" fontId="0" fillId="0" borderId="13" xfId="0" applyNumberFormat="1" applyBorder="1" applyAlignment="1">
      <alignment horizontal="center"/>
    </xf>
    <xf numFmtId="0" fontId="4" fillId="0" borderId="0" xfId="0" applyFont="1"/>
    <xf numFmtId="0" fontId="2" fillId="12" borderId="0" xfId="0" applyFont="1" applyFill="1" applyAlignment="1">
      <alignment horizontal="center"/>
    </xf>
    <xf numFmtId="0" fontId="0" fillId="0" borderId="0" xfId="0" applyAlignment="1">
      <alignment horizontal="center"/>
    </xf>
    <xf numFmtId="179" fontId="0" fillId="0" borderId="0" xfId="0" applyNumberFormat="1"/>
    <xf numFmtId="0" fontId="0" fillId="0" borderId="0" xfId="0" applyAlignment="1">
      <alignment horizontal="left" indent="2"/>
    </xf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25" fillId="0" borderId="0" xfId="0" applyFont="1" applyFill="1" applyAlignment="1">
      <alignment horizontal="center"/>
    </xf>
    <xf numFmtId="175" fontId="25" fillId="0" borderId="0" xfId="0" applyNumberFormat="1" applyFont="1" applyFill="1" applyAlignment="1">
      <alignment horizontal="center"/>
    </xf>
    <xf numFmtId="166" fontId="0" fillId="13" borderId="0" xfId="1" applyNumberFormat="1" applyFont="1" applyFill="1"/>
    <xf numFmtId="169" fontId="0" fillId="13" borderId="0" xfId="2" applyNumberFormat="1" applyFont="1" applyFill="1"/>
    <xf numFmtId="169" fontId="0" fillId="13" borderId="3" xfId="2" applyNumberFormat="1" applyFont="1" applyFill="1" applyBorder="1"/>
    <xf numFmtId="0" fontId="0" fillId="0" borderId="0" xfId="0"/>
    <xf numFmtId="166" fontId="0" fillId="0" borderId="0" xfId="1" applyNumberFormat="1" applyFont="1"/>
    <xf numFmtId="0" fontId="0" fillId="0" borderId="0" xfId="0" applyAlignment="1">
      <alignment horizontal="center"/>
    </xf>
    <xf numFmtId="0" fontId="2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69" fontId="0" fillId="14" borderId="0" xfId="2" applyNumberFormat="1" applyFont="1" applyFill="1"/>
    <xf numFmtId="0" fontId="0" fillId="0" borderId="0" xfId="0" applyAlignment="1">
      <alignment horizontal="center"/>
    </xf>
    <xf numFmtId="176" fontId="0" fillId="0" borderId="0" xfId="0" applyNumberFormat="1" applyFill="1" applyAlignment="1">
      <alignment horizontal="right"/>
    </xf>
    <xf numFmtId="169" fontId="0" fillId="13" borderId="0" xfId="2" applyNumberFormat="1" applyFont="1" applyFill="1" applyBorder="1"/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165" fontId="0" fillId="0" borderId="0" xfId="0" applyNumberFormat="1"/>
    <xf numFmtId="165" fontId="0" fillId="0" borderId="0" xfId="2" applyNumberFormat="1" applyFont="1" applyFill="1"/>
    <xf numFmtId="0" fontId="0" fillId="0" borderId="0" xfId="0" applyAlignment="1">
      <alignment horizontal="center"/>
    </xf>
    <xf numFmtId="168" fontId="16" fillId="46" borderId="1" xfId="4" applyFont="1" applyFill="1" applyBorder="1"/>
    <xf numFmtId="168" fontId="13" fillId="46" borderId="1" xfId="4" applyFont="1" applyFill="1" applyBorder="1"/>
    <xf numFmtId="16" fontId="17" fillId="46" borderId="1" xfId="10" applyNumberFormat="1" applyFont="1" applyFill="1" applyBorder="1"/>
    <xf numFmtId="16" fontId="17" fillId="46" borderId="1" xfId="9" applyNumberFormat="1" applyFont="1" applyFill="1" applyBorder="1"/>
    <xf numFmtId="164" fontId="0" fillId="0" borderId="0" xfId="0" applyNumberFormat="1"/>
    <xf numFmtId="170" fontId="0" fillId="0" borderId="0" xfId="0" applyNumberFormat="1"/>
    <xf numFmtId="166" fontId="0" fillId="0" borderId="0" xfId="0" applyNumberFormat="1" applyFill="1"/>
    <xf numFmtId="0" fontId="0" fillId="0" borderId="0" xfId="0"/>
    <xf numFmtId="0" fontId="0" fillId="0" borderId="0" xfId="0"/>
    <xf numFmtId="0" fontId="0" fillId="0" borderId="0" xfId="0" applyFill="1"/>
    <xf numFmtId="10" fontId="33" fillId="0" borderId="0" xfId="19" applyNumberFormat="1" applyFont="1"/>
    <xf numFmtId="10" fontId="0" fillId="0" borderId="0" xfId="0" applyNumberFormat="1"/>
    <xf numFmtId="0" fontId="0" fillId="0" borderId="0" xfId="0"/>
    <xf numFmtId="0" fontId="0" fillId="0" borderId="0" xfId="0" applyAlignment="1">
      <alignment horizontal="left" vertical="center"/>
    </xf>
    <xf numFmtId="14" fontId="0" fillId="0" borderId="0" xfId="0" applyNumberFormat="1" applyAlignment="1">
      <alignment horizontal="left" vertical="center"/>
    </xf>
    <xf numFmtId="166" fontId="0" fillId="0" borderId="0" xfId="1" applyNumberFormat="1" applyFont="1" applyAlignment="1">
      <alignment horizontal="right" vertical="center"/>
    </xf>
    <xf numFmtId="166" fontId="28" fillId="0" borderId="0" xfId="1" applyNumberFormat="1" applyFont="1" applyAlignment="1">
      <alignment horizontal="right" vertical="center"/>
    </xf>
    <xf numFmtId="166" fontId="4" fillId="0" borderId="0" xfId="1" applyNumberFormat="1" applyFont="1" applyAlignment="1">
      <alignment horizontal="right" vertical="center"/>
    </xf>
    <xf numFmtId="166" fontId="0" fillId="0" borderId="0" xfId="1" applyNumberFormat="1" applyFont="1"/>
    <xf numFmtId="44" fontId="0" fillId="0" borderId="0" xfId="0" applyNumberFormat="1"/>
    <xf numFmtId="166" fontId="0" fillId="0" borderId="0" xfId="0" applyNumberFormat="1"/>
    <xf numFmtId="3" fontId="0" fillId="0" borderId="0" xfId="0" applyNumberFormat="1"/>
    <xf numFmtId="0" fontId="0" fillId="0" borderId="0" xfId="0" applyAlignment="1">
      <alignment horizontal="center"/>
    </xf>
    <xf numFmtId="43" fontId="0" fillId="0" borderId="0" xfId="1" applyFont="1" applyAlignment="1">
      <alignment horizontal="right"/>
    </xf>
    <xf numFmtId="165" fontId="2" fillId="3" borderId="15" xfId="2" applyNumberFormat="1" applyFont="1" applyFill="1" applyBorder="1"/>
    <xf numFmtId="165" fontId="2" fillId="0" borderId="0" xfId="2" applyNumberFormat="1" applyFont="1" applyFill="1" applyBorder="1"/>
    <xf numFmtId="166" fontId="4" fillId="0" borderId="0" xfId="1" applyNumberFormat="1" applyFont="1" applyAlignment="1">
      <alignment horizontal="right" vertical="center"/>
    </xf>
    <xf numFmtId="169" fontId="0" fillId="0" borderId="0" xfId="0" applyNumberFormat="1"/>
    <xf numFmtId="0" fontId="0" fillId="0" borderId="0" xfId="0" applyFill="1"/>
    <xf numFmtId="165" fontId="0" fillId="0" borderId="0" xfId="0" applyNumberFormat="1"/>
    <xf numFmtId="10" fontId="0" fillId="0" borderId="0" xfId="19" applyNumberFormat="1" applyFont="1"/>
    <xf numFmtId="0" fontId="0" fillId="0" borderId="0" xfId="0"/>
    <xf numFmtId="0" fontId="0" fillId="0" borderId="0" xfId="0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top" wrapText="1"/>
    </xf>
    <xf numFmtId="169" fontId="0" fillId="0" borderId="0" xfId="2" applyNumberFormat="1" applyFont="1" applyFill="1" applyAlignment="1">
      <alignment horizontal="right"/>
    </xf>
    <xf numFmtId="44" fontId="0" fillId="0" borderId="0" xfId="2" applyFont="1" applyFill="1"/>
    <xf numFmtId="0" fontId="0" fillId="0" borderId="0" xfId="0" applyAlignment="1">
      <alignment horizontal="center"/>
    </xf>
    <xf numFmtId="165" fontId="0" fillId="0" borderId="3" xfId="2" applyNumberFormat="1" applyFont="1" applyBorder="1"/>
    <xf numFmtId="0" fontId="0" fillId="0" borderId="0" xfId="0" applyAlignment="1"/>
    <xf numFmtId="0" fontId="2" fillId="0" borderId="0" xfId="0" applyFont="1" applyFill="1" applyAlignment="1">
      <alignment horizontal="left"/>
    </xf>
    <xf numFmtId="169" fontId="2" fillId="0" borderId="0" xfId="2" applyNumberFormat="1" applyFont="1" applyFill="1" applyBorder="1" applyAlignment="1">
      <alignment horizontal="center"/>
    </xf>
    <xf numFmtId="169" fontId="0" fillId="0" borderId="0" xfId="0" applyNumberFormat="1" applyFill="1" applyBorder="1"/>
    <xf numFmtId="180" fontId="0" fillId="0" borderId="0" xfId="0" applyNumberFormat="1"/>
    <xf numFmtId="0" fontId="2" fillId="0" borderId="0" xfId="0" applyFont="1" applyFill="1" applyBorder="1"/>
    <xf numFmtId="0" fontId="0" fillId="0" borderId="0" xfId="0" applyFont="1"/>
    <xf numFmtId="0" fontId="0" fillId="47" borderId="0" xfId="0" applyFill="1"/>
    <xf numFmtId="0" fontId="2" fillId="0" borderId="14" xfId="0" applyFont="1" applyFill="1" applyBorder="1"/>
    <xf numFmtId="165" fontId="2" fillId="0" borderId="15" xfId="2" applyNumberFormat="1" applyFont="1" applyFill="1" applyBorder="1"/>
    <xf numFmtId="169" fontId="0" fillId="13" borderId="0" xfId="2" applyNumberFormat="1" applyFont="1" applyFill="1" applyAlignment="1">
      <alignment horizontal="center"/>
    </xf>
    <xf numFmtId="169" fontId="0" fillId="0" borderId="0" xfId="2" applyNumberFormat="1" applyFont="1" applyFill="1"/>
    <xf numFmtId="169" fontId="0" fillId="0" borderId="0" xfId="0" applyNumberFormat="1" applyFill="1"/>
    <xf numFmtId="165" fontId="0" fillId="0" borderId="0" xfId="0" applyNumberFormat="1" applyFill="1"/>
    <xf numFmtId="10" fontId="0" fillId="0" borderId="0" xfId="19" applyNumberFormat="1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Fill="1" applyAlignment="1">
      <alignment horizontal="center"/>
    </xf>
    <xf numFmtId="175" fontId="2" fillId="12" borderId="0" xfId="0" applyNumberFormat="1" applyFont="1" applyFill="1" applyAlignment="1">
      <alignment horizontal="center"/>
    </xf>
    <xf numFmtId="0" fontId="2" fillId="12" borderId="0" xfId="0" applyFont="1" applyFill="1" applyAlignment="1">
      <alignment horizontal="center" wrapText="1"/>
    </xf>
    <xf numFmtId="169" fontId="30" fillId="47" borderId="0" xfId="2" applyNumberFormat="1" applyFont="1" applyFill="1"/>
    <xf numFmtId="169" fontId="30" fillId="47" borderId="13" xfId="0" applyNumberFormat="1" applyFont="1" applyFill="1" applyBorder="1"/>
    <xf numFmtId="0" fontId="0" fillId="0" borderId="0" xfId="0" applyAlignment="1">
      <alignment horizontal="center"/>
    </xf>
    <xf numFmtId="166" fontId="0" fillId="4" borderId="0" xfId="1" applyNumberFormat="1" applyFont="1" applyFill="1" applyAlignment="1">
      <alignment horizontal="right"/>
    </xf>
    <xf numFmtId="44" fontId="2" fillId="12" borderId="0" xfId="2" applyFont="1" applyFill="1" applyAlignment="1">
      <alignment horizontal="center"/>
    </xf>
    <xf numFmtId="2" fontId="0" fillId="0" borderId="0" xfId="0" applyNumberFormat="1"/>
    <xf numFmtId="181" fontId="0" fillId="0" borderId="0" xfId="0" applyNumberFormat="1"/>
    <xf numFmtId="0" fontId="0" fillId="0" borderId="0" xfId="0" applyAlignment="1"/>
    <xf numFmtId="0" fontId="0" fillId="0" borderId="0" xfId="0" applyAlignment="1">
      <alignment horizontal="center"/>
    </xf>
    <xf numFmtId="165" fontId="0" fillId="0" borderId="0" xfId="1" applyNumberFormat="1" applyFont="1" applyFill="1"/>
    <xf numFmtId="169" fontId="0" fillId="0" borderId="0" xfId="0" applyNumberFormat="1" applyAlignment="1"/>
    <xf numFmtId="169" fontId="0" fillId="0" borderId="0" xfId="2" applyNumberFormat="1" applyFont="1" applyAlignment="1"/>
    <xf numFmtId="0" fontId="0" fillId="0" borderId="0" xfId="0" applyAlignment="1">
      <alignment horizontal="center"/>
    </xf>
    <xf numFmtId="0" fontId="10" fillId="0" borderId="0" xfId="4" applyNumberFormat="1"/>
    <xf numFmtId="168" fontId="12" fillId="46" borderId="1" xfId="4" applyFont="1" applyFill="1" applyBorder="1" applyAlignment="1">
      <alignment horizontal="center"/>
    </xf>
    <xf numFmtId="168" fontId="15" fillId="46" borderId="1" xfId="4" applyFont="1" applyFill="1" applyBorder="1" applyAlignment="1">
      <alignment horizontal="center"/>
    </xf>
    <xf numFmtId="168" fontId="15" fillId="48" borderId="1" xfId="4" applyFont="1" applyFill="1" applyBorder="1" applyAlignment="1">
      <alignment horizontal="center"/>
    </xf>
    <xf numFmtId="168" fontId="12" fillId="46" borderId="1" xfId="4" applyFont="1" applyFill="1" applyBorder="1"/>
    <xf numFmtId="168" fontId="12" fillId="48" borderId="1" xfId="4" applyFont="1" applyFill="1" applyBorder="1"/>
    <xf numFmtId="168" fontId="13" fillId="48" borderId="1" xfId="4" applyFont="1" applyFill="1" applyBorder="1"/>
    <xf numFmtId="1" fontId="17" fillId="46" borderId="1" xfId="4" quotePrefix="1" applyNumberFormat="1" applyFont="1" applyFill="1" applyBorder="1" applyAlignment="1">
      <alignment horizontal="center"/>
    </xf>
    <xf numFmtId="1" fontId="17" fillId="48" borderId="1" xfId="4" quotePrefix="1" applyNumberFormat="1" applyFont="1" applyFill="1" applyBorder="1" applyAlignment="1">
      <alignment horizontal="center"/>
    </xf>
    <xf numFmtId="16" fontId="17" fillId="48" borderId="1" xfId="10" applyNumberFormat="1" applyFont="1" applyFill="1" applyBorder="1"/>
    <xf numFmtId="168" fontId="15" fillId="46" borderId="1" xfId="4" applyFont="1" applyFill="1" applyBorder="1"/>
    <xf numFmtId="168" fontId="15" fillId="48" borderId="1" xfId="4" applyFont="1" applyFill="1" applyBorder="1"/>
    <xf numFmtId="168" fontId="16" fillId="48" borderId="1" xfId="4" applyFont="1" applyFill="1" applyBorder="1"/>
    <xf numFmtId="16" fontId="17" fillId="48" borderId="1" xfId="9" applyNumberFormat="1" applyFont="1" applyFill="1" applyBorder="1"/>
    <xf numFmtId="170" fontId="0" fillId="0" borderId="0" xfId="19" applyNumberFormat="1" applyFont="1" applyAlignment="1">
      <alignment horizontal="center"/>
    </xf>
    <xf numFmtId="0" fontId="0" fillId="0" borderId="0" xfId="0" applyAlignment="1"/>
    <xf numFmtId="0" fontId="0" fillId="0" borderId="0" xfId="0" applyAlignment="1">
      <alignment horizontal="center"/>
    </xf>
    <xf numFmtId="0" fontId="0" fillId="0" borderId="0" xfId="0" applyAlignment="1">
      <alignment horizontal="left" vertical="top" wrapText="1"/>
    </xf>
    <xf numFmtId="0" fontId="2" fillId="47" borderId="0" xfId="0" applyFont="1" applyFill="1" applyAlignment="1">
      <alignment horizontal="center"/>
    </xf>
    <xf numFmtId="166" fontId="2" fillId="3" borderId="3" xfId="1" applyNumberFormat="1" applyFont="1" applyFill="1" applyBorder="1" applyAlignment="1">
      <alignment horizontal="center"/>
    </xf>
    <xf numFmtId="0" fontId="31" fillId="12" borderId="0" xfId="0" applyFont="1" applyFill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3" borderId="0" xfId="0" applyFont="1" applyFill="1" applyBorder="1" applyAlignment="1">
      <alignment horizontal="center"/>
    </xf>
    <xf numFmtId="0" fontId="2" fillId="8" borderId="2" xfId="0" applyFont="1" applyFill="1" applyBorder="1" applyAlignment="1">
      <alignment horizontal="center"/>
    </xf>
    <xf numFmtId="0" fontId="2" fillId="8" borderId="3" xfId="0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0" fontId="2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68" fontId="10" fillId="6" borderId="0" xfId="4" applyFill="1" applyAlignment="1">
      <alignment horizontal="left" vertical="top" wrapText="1"/>
    </xf>
    <xf numFmtId="0" fontId="36" fillId="0" borderId="0" xfId="0" applyFont="1" applyFill="1" applyAlignment="1">
      <alignment horizontal="center"/>
    </xf>
    <xf numFmtId="0" fontId="4" fillId="0" borderId="8" xfId="0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50" fillId="0" borderId="3" xfId="0" applyFont="1" applyBorder="1" applyAlignment="1">
      <alignment horizontal="center"/>
    </xf>
    <xf numFmtId="0" fontId="50" fillId="0" borderId="0" xfId="0" applyFont="1" applyBorder="1" applyAlignment="1">
      <alignment horizontal="center"/>
    </xf>
    <xf numFmtId="0" fontId="50" fillId="0" borderId="0" xfId="0" applyFont="1" applyAlignment="1">
      <alignment horizontal="center"/>
    </xf>
  </cellXfs>
  <cellStyles count="68">
    <cellStyle name="20% - Accent1" xfId="44" builtinId="30" customBuiltin="1"/>
    <cellStyle name="20% - Accent2" xfId="47" builtinId="34" customBuiltin="1"/>
    <cellStyle name="20% - Accent3" xfId="50" builtinId="38" customBuiltin="1"/>
    <cellStyle name="20% - Accent4" xfId="53" builtinId="42" customBuiltin="1"/>
    <cellStyle name="20% - Accent5" xfId="56" builtinId="46" customBuiltin="1"/>
    <cellStyle name="20% - Accent6" xfId="59" builtinId="50" customBuiltin="1"/>
    <cellStyle name="40% - Accent1" xfId="45" builtinId="31" customBuiltin="1"/>
    <cellStyle name="40% - Accent2" xfId="48" builtinId="35" customBuiltin="1"/>
    <cellStyle name="40% - Accent3" xfId="51" builtinId="39" customBuiltin="1"/>
    <cellStyle name="40% - Accent4" xfId="54" builtinId="43" customBuiltin="1"/>
    <cellStyle name="40% - Accent5" xfId="57" builtinId="47" customBuiltin="1"/>
    <cellStyle name="40% - Accent6" xfId="60" builtinId="51" customBuiltin="1"/>
    <cellStyle name="60% - Accent1 2" xfId="62" xr:uid="{00000000-0005-0000-0000-00000C000000}"/>
    <cellStyle name="60% - Accent2 2" xfId="61" xr:uid="{00000000-0005-0000-0000-00000D000000}"/>
    <cellStyle name="60% - Accent3 2" xfId="64" xr:uid="{00000000-0005-0000-0000-00000E000000}"/>
    <cellStyle name="60% - Accent4 2" xfId="65" xr:uid="{00000000-0005-0000-0000-00000F000000}"/>
    <cellStyle name="60% - Accent5 2" xfId="66" xr:uid="{00000000-0005-0000-0000-000010000000}"/>
    <cellStyle name="60% - Accent6 2" xfId="67" xr:uid="{00000000-0005-0000-0000-000011000000}"/>
    <cellStyle name="Accent1" xfId="43" builtinId="29" customBuiltin="1"/>
    <cellStyle name="Accent2" xfId="46" builtinId="33" customBuiltin="1"/>
    <cellStyle name="Accent3" xfId="49" builtinId="37" customBuiltin="1"/>
    <cellStyle name="Accent4" xfId="52" builtinId="41" customBuiltin="1"/>
    <cellStyle name="Accent5" xfId="55" builtinId="45" customBuiltin="1"/>
    <cellStyle name="Accent6" xfId="58" builtinId="49" customBuiltin="1"/>
    <cellStyle name="Bad" xfId="33" builtinId="27" customBuiltin="1"/>
    <cellStyle name="Calculation" xfId="36" builtinId="22" customBuiltin="1"/>
    <cellStyle name="Check Cell" xfId="38" builtinId="23" customBuiltin="1"/>
    <cellStyle name="Comma" xfId="1" builtinId="3"/>
    <cellStyle name="Currency" xfId="2" builtinId="4"/>
    <cellStyle name="Explanatory Text" xfId="41" builtinId="53" customBuiltin="1"/>
    <cellStyle name="Good" xfId="32" builtinId="26" customBuiltin="1"/>
    <cellStyle name="Heading 1" xfId="28" builtinId="16" customBuiltin="1"/>
    <cellStyle name="Heading 2" xfId="29" builtinId="17" customBuiltin="1"/>
    <cellStyle name="Heading 3" xfId="30" builtinId="18" customBuiltin="1"/>
    <cellStyle name="Heading 4" xfId="31" builtinId="19" customBuiltin="1"/>
    <cellStyle name="Hyperlink" xfId="20" builtinId="8"/>
    <cellStyle name="Input" xfId="34" builtinId="20" customBuiltin="1"/>
    <cellStyle name="Linked Cell" xfId="37" builtinId="24" customBuiltin="1"/>
    <cellStyle name="Neutral 2" xfId="63" xr:uid="{00000000-0005-0000-0000-000026000000}"/>
    <cellStyle name="Normal" xfId="0" builtinId="0"/>
    <cellStyle name="Normal 2" xfId="3" xr:uid="{00000000-0005-0000-0000-000028000000}"/>
    <cellStyle name="Normal 26" xfId="5" xr:uid="{00000000-0005-0000-0000-000029000000}"/>
    <cellStyle name="Normal 26 2" xfId="13" xr:uid="{00000000-0005-0000-0000-00002A000000}"/>
    <cellStyle name="Normal 28" xfId="6" xr:uid="{00000000-0005-0000-0000-00002B000000}"/>
    <cellStyle name="Normal 28 2" xfId="14" xr:uid="{00000000-0005-0000-0000-00002C000000}"/>
    <cellStyle name="Normal 3" xfId="11" xr:uid="{00000000-0005-0000-0000-00002D000000}"/>
    <cellStyle name="Normal 30" xfId="7" xr:uid="{00000000-0005-0000-0000-00002E000000}"/>
    <cellStyle name="Normal 30 2" xfId="15" xr:uid="{00000000-0005-0000-0000-00002F000000}"/>
    <cellStyle name="Normal 32" xfId="8" xr:uid="{00000000-0005-0000-0000-000030000000}"/>
    <cellStyle name="Normal 32 2" xfId="16" xr:uid="{00000000-0005-0000-0000-000031000000}"/>
    <cellStyle name="Normal 34" xfId="9" xr:uid="{00000000-0005-0000-0000-000032000000}"/>
    <cellStyle name="Normal 34 2" xfId="17" xr:uid="{00000000-0005-0000-0000-000033000000}"/>
    <cellStyle name="Normal 36" xfId="10" xr:uid="{00000000-0005-0000-0000-000034000000}"/>
    <cellStyle name="Normal 36 2" xfId="18" xr:uid="{00000000-0005-0000-0000-000035000000}"/>
    <cellStyle name="Normal 37 3" xfId="21" xr:uid="{00000000-0005-0000-0000-000036000000}"/>
    <cellStyle name="Normal 38" xfId="23" xr:uid="{00000000-0005-0000-0000-000037000000}"/>
    <cellStyle name="Normal 39 2" xfId="25" xr:uid="{00000000-0005-0000-0000-000038000000}"/>
    <cellStyle name="Normal 40 2" xfId="24" xr:uid="{00000000-0005-0000-0000-000039000000}"/>
    <cellStyle name="Normal 41 2" xfId="22" xr:uid="{00000000-0005-0000-0000-00003A000000}"/>
    <cellStyle name="Normal 42 2" xfId="26" xr:uid="{00000000-0005-0000-0000-00003B000000}"/>
    <cellStyle name="Normal_dr_0102_-_meter_reading_schedule" xfId="4" xr:uid="{00000000-0005-0000-0000-00003C000000}"/>
    <cellStyle name="Note" xfId="40" builtinId="10" customBuiltin="1"/>
    <cellStyle name="Output" xfId="35" builtinId="21" customBuiltin="1"/>
    <cellStyle name="Percent" xfId="19" builtinId="5"/>
    <cellStyle name="Percent 2" xfId="12" xr:uid="{00000000-0005-0000-0000-000040000000}"/>
    <cellStyle name="Title" xfId="27" builtinId="15" customBuiltin="1"/>
    <cellStyle name="Total" xfId="42" builtinId="25" customBuiltin="1"/>
    <cellStyle name="Warning Text" xfId="39" builtinId="11" customBuiltin="1"/>
  </cellStyles>
  <dxfs count="3"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</dxfs>
  <tableStyles count="0" defaultTableStyle="TableStyleMedium2" defaultPivotStyle="PivotStyleLight16"/>
  <colors>
    <mruColors>
      <color rgb="FF5B9BD5"/>
      <color rgb="FF5B95D5"/>
      <color rgb="FF0060A8"/>
      <color rgb="FF00FF00"/>
      <color rgb="FF5A9BD6"/>
      <color rgb="FF5A9ED6"/>
      <color rgb="FF5B9E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5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4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3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externalLink" Target="externalLinks/externalLink1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ws-avondale\USERS\SRDEMMON\My%20Documents\FINANCE\BUDGET\2001%20budget\cashflow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ww.efis.psc.mo.gov/Users/adewrock/AppData/Local/Microsoft/Windows/Temporary%20Internet%20Files/Content.Outlook/S6OND1O5/Copy%20of%20Weather%20Normalization%20JRP%20RES_rk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ww.efis.psc.mo.gov/Users/tsheikh/Box%20Sync/Projects%20-%20ScottMadden/354-022%20Liberty%20MO%20Gas%20COS%20Study/Weather%20Normalization/Staff%20WP%20-%20Copy%20of%20Weather%20Normalization%20JRP%20RES_rk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ww.efis.psc.mo.gov/Users/tsheikh/Box%20Sync/Projects%20-%20ScottMadden/354-022%20Liberty%20MO%20Gas%20COS%20Study/Weather%20Normalization/Weather%20Normalization%20Analysis_13APR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ww.efis.psc.mo.gov/Documents%20and%20Settings/coxkim/Local%20Settings/Temporary%20Internet%20Files/OLK22/results2%20(3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"/>
      <sheetName val="sumtrend"/>
      <sheetName val="dtltrend"/>
      <sheetName val="input"/>
      <sheetName val="budget"/>
      <sheetName val="work sheet"/>
      <sheetName val="Defaults"/>
      <sheetName val="pwcc Info"/>
      <sheetName val="pwcc"/>
      <sheetName val="pwcc variance"/>
      <sheetName val="M"/>
      <sheetName val="summary"/>
      <sheetName val="detail"/>
      <sheetName val="Comm"/>
      <sheetName val="CC"/>
      <sheetName val="GHH"/>
      <sheetName val="HH"/>
      <sheetName val="PV"/>
      <sheetName val="RV"/>
      <sheetName val="SMLP"/>
      <sheetName val="ConsolCash"/>
      <sheetName val="debt"/>
      <sheetName val="Dassets"/>
      <sheetName val="jan"/>
      <sheetName val="feb"/>
      <sheetName val="mar"/>
      <sheetName val="apr"/>
      <sheetName val="may"/>
      <sheetName val="june"/>
      <sheetName val="july"/>
      <sheetName val="aug"/>
      <sheetName val="sept"/>
      <sheetName val="oct"/>
      <sheetName val="nov"/>
      <sheetName val="dec"/>
      <sheetName val="pv cash"/>
      <sheetName val="Salary Entries"/>
      <sheetName val="BalPerGL"/>
      <sheetName val="Data Validation"/>
      <sheetName val="Bank Accounts"/>
      <sheetName val="Counterparties"/>
      <sheetName val="DD"/>
      <sheetName val="Rules &amp; Assumptions"/>
      <sheetName val="Allocation % 2020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/>
      <sheetData sheetId="34"/>
      <sheetData sheetId="35"/>
      <sheetData sheetId="36"/>
      <sheetData sheetId="37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"/>
      <sheetName val="C"/>
      <sheetName val="E"/>
      <sheetName val="West"/>
      <sheetName val="F"/>
      <sheetName val="NE"/>
      <sheetName val="H"/>
      <sheetName val="I"/>
      <sheetName val="SE"/>
      <sheetName val="ALL Div"/>
      <sheetName val="Days"/>
      <sheetName val="ACT_WX"/>
      <sheetName val="NORM_WX"/>
      <sheetName val="Reg bill Details"/>
    </sheetNames>
    <sheetDataSet>
      <sheetData sheetId="0"/>
      <sheetData sheetId="1"/>
      <sheetData sheetId="2"/>
      <sheetData sheetId="3"/>
      <sheetData sheetId="4"/>
      <sheetData sheetId="5"/>
      <sheetData sheetId="6">
        <row r="13">
          <cell r="Y13">
            <v>2017</v>
          </cell>
          <cell r="Z13">
            <v>1</v>
          </cell>
          <cell r="AA13">
            <v>1</v>
          </cell>
          <cell r="AB13" t="e">
            <v>#REF!</v>
          </cell>
          <cell r="AC13" t="e">
            <v>#REF!</v>
          </cell>
        </row>
        <row r="14">
          <cell r="Y14">
            <v>2017</v>
          </cell>
          <cell r="Z14">
            <v>1</v>
          </cell>
          <cell r="AA14">
            <v>2</v>
          </cell>
          <cell r="AB14" t="e">
            <v>#REF!</v>
          </cell>
          <cell r="AC14" t="e">
            <v>#REF!</v>
          </cell>
        </row>
        <row r="15">
          <cell r="Y15">
            <v>2017</v>
          </cell>
          <cell r="Z15">
            <v>1</v>
          </cell>
          <cell r="AA15">
            <v>3</v>
          </cell>
          <cell r="AB15" t="e">
            <v>#REF!</v>
          </cell>
          <cell r="AC15" t="e">
            <v>#REF!</v>
          </cell>
        </row>
        <row r="16">
          <cell r="Y16">
            <v>2017</v>
          </cell>
          <cell r="Z16">
            <v>1</v>
          </cell>
          <cell r="AA16">
            <v>4</v>
          </cell>
          <cell r="AB16" t="e">
            <v>#REF!</v>
          </cell>
          <cell r="AC16" t="e">
            <v>#REF!</v>
          </cell>
        </row>
        <row r="17">
          <cell r="Y17">
            <v>2017</v>
          </cell>
          <cell r="Z17">
            <v>1</v>
          </cell>
          <cell r="AA17">
            <v>5</v>
          </cell>
          <cell r="AB17" t="e">
            <v>#REF!</v>
          </cell>
          <cell r="AC17" t="e">
            <v>#REF!</v>
          </cell>
        </row>
        <row r="18">
          <cell r="Y18">
            <v>2017</v>
          </cell>
          <cell r="Z18">
            <v>1</v>
          </cell>
          <cell r="AA18">
            <v>6</v>
          </cell>
          <cell r="AB18" t="e">
            <v>#REF!</v>
          </cell>
          <cell r="AC18" t="e">
            <v>#REF!</v>
          </cell>
        </row>
        <row r="19">
          <cell r="Y19">
            <v>2017</v>
          </cell>
          <cell r="Z19">
            <v>1</v>
          </cell>
          <cell r="AA19">
            <v>7</v>
          </cell>
          <cell r="AB19" t="e">
            <v>#REF!</v>
          </cell>
          <cell r="AC19" t="e">
            <v>#REF!</v>
          </cell>
        </row>
        <row r="20">
          <cell r="Y20">
            <v>2017</v>
          </cell>
          <cell r="Z20">
            <v>1</v>
          </cell>
          <cell r="AA20">
            <v>8</v>
          </cell>
          <cell r="AB20" t="e">
            <v>#REF!</v>
          </cell>
          <cell r="AC20" t="e">
            <v>#REF!</v>
          </cell>
        </row>
        <row r="21">
          <cell r="Y21">
            <v>2017</v>
          </cell>
          <cell r="Z21">
            <v>1</v>
          </cell>
          <cell r="AA21">
            <v>9</v>
          </cell>
          <cell r="AB21" t="e">
            <v>#REF!</v>
          </cell>
          <cell r="AC21" t="e">
            <v>#REF!</v>
          </cell>
        </row>
        <row r="22">
          <cell r="Y22">
            <v>2017</v>
          </cell>
          <cell r="Z22">
            <v>1</v>
          </cell>
          <cell r="AA22">
            <v>10</v>
          </cell>
          <cell r="AB22" t="e">
            <v>#REF!</v>
          </cell>
          <cell r="AC22" t="e">
            <v>#REF!</v>
          </cell>
        </row>
        <row r="23">
          <cell r="Y23">
            <v>2017</v>
          </cell>
          <cell r="Z23">
            <v>1</v>
          </cell>
          <cell r="AA23">
            <v>11</v>
          </cell>
          <cell r="AB23" t="e">
            <v>#REF!</v>
          </cell>
          <cell r="AC23" t="e">
            <v>#REF!</v>
          </cell>
        </row>
        <row r="24">
          <cell r="Y24">
            <v>2017</v>
          </cell>
          <cell r="Z24">
            <v>1</v>
          </cell>
          <cell r="AA24">
            <v>12</v>
          </cell>
          <cell r="AB24" t="e">
            <v>#REF!</v>
          </cell>
          <cell r="AC24" t="e">
            <v>#REF!</v>
          </cell>
        </row>
        <row r="25">
          <cell r="Y25">
            <v>2017</v>
          </cell>
          <cell r="Z25">
            <v>1</v>
          </cell>
          <cell r="AA25">
            <v>13</v>
          </cell>
          <cell r="AB25" t="e">
            <v>#REF!</v>
          </cell>
          <cell r="AC25" t="e">
            <v>#REF!</v>
          </cell>
        </row>
        <row r="26">
          <cell r="Y26">
            <v>2017</v>
          </cell>
          <cell r="Z26">
            <v>1</v>
          </cell>
          <cell r="AA26">
            <v>14</v>
          </cell>
          <cell r="AB26" t="e">
            <v>#REF!</v>
          </cell>
          <cell r="AC26" t="e">
            <v>#REF!</v>
          </cell>
        </row>
        <row r="27">
          <cell r="Y27">
            <v>2017</v>
          </cell>
          <cell r="Z27">
            <v>1</v>
          </cell>
          <cell r="AA27">
            <v>15</v>
          </cell>
          <cell r="AB27" t="e">
            <v>#REF!</v>
          </cell>
          <cell r="AC27" t="e">
            <v>#REF!</v>
          </cell>
        </row>
        <row r="28">
          <cell r="Y28">
            <v>2017</v>
          </cell>
          <cell r="Z28">
            <v>1</v>
          </cell>
          <cell r="AA28">
            <v>16</v>
          </cell>
          <cell r="AB28" t="e">
            <v>#REF!</v>
          </cell>
          <cell r="AC28" t="e">
            <v>#REF!</v>
          </cell>
        </row>
        <row r="29">
          <cell r="Y29">
            <v>2017</v>
          </cell>
          <cell r="Z29">
            <v>1</v>
          </cell>
          <cell r="AA29">
            <v>17</v>
          </cell>
          <cell r="AB29" t="e">
            <v>#REF!</v>
          </cell>
          <cell r="AC29" t="e">
            <v>#REF!</v>
          </cell>
        </row>
        <row r="30">
          <cell r="Y30">
            <v>2017</v>
          </cell>
          <cell r="Z30">
            <v>1</v>
          </cell>
          <cell r="AA30">
            <v>18</v>
          </cell>
          <cell r="AB30" t="e">
            <v>#REF!</v>
          </cell>
          <cell r="AC30" t="e">
            <v>#REF!</v>
          </cell>
        </row>
        <row r="31">
          <cell r="Y31">
            <v>2017</v>
          </cell>
          <cell r="Z31">
            <v>1</v>
          </cell>
          <cell r="AA31">
            <v>19</v>
          </cell>
          <cell r="AB31" t="e">
            <v>#REF!</v>
          </cell>
          <cell r="AC31" t="e">
            <v>#REF!</v>
          </cell>
        </row>
        <row r="32">
          <cell r="Y32">
            <v>2017</v>
          </cell>
          <cell r="Z32">
            <v>2</v>
          </cell>
          <cell r="AA32">
            <v>1</v>
          </cell>
          <cell r="AB32" t="e">
            <v>#REF!</v>
          </cell>
          <cell r="AC32" t="e">
            <v>#REF!</v>
          </cell>
        </row>
        <row r="33">
          <cell r="Y33">
            <v>2017</v>
          </cell>
          <cell r="Z33">
            <v>2</v>
          </cell>
          <cell r="AA33">
            <v>2</v>
          </cell>
          <cell r="AB33" t="e">
            <v>#REF!</v>
          </cell>
          <cell r="AC33" t="e">
            <v>#REF!</v>
          </cell>
        </row>
        <row r="34">
          <cell r="Y34">
            <v>2017</v>
          </cell>
          <cell r="Z34">
            <v>2</v>
          </cell>
          <cell r="AA34">
            <v>3</v>
          </cell>
          <cell r="AB34" t="e">
            <v>#REF!</v>
          </cell>
          <cell r="AC34" t="e">
            <v>#REF!</v>
          </cell>
        </row>
        <row r="35">
          <cell r="Y35">
            <v>2017</v>
          </cell>
          <cell r="Z35">
            <v>2</v>
          </cell>
          <cell r="AA35">
            <v>4</v>
          </cell>
          <cell r="AB35" t="e">
            <v>#REF!</v>
          </cell>
          <cell r="AC35" t="e">
            <v>#REF!</v>
          </cell>
        </row>
        <row r="36">
          <cell r="Y36">
            <v>2017</v>
          </cell>
          <cell r="Z36">
            <v>2</v>
          </cell>
          <cell r="AA36">
            <v>5</v>
          </cell>
          <cell r="AB36" t="e">
            <v>#REF!</v>
          </cell>
          <cell r="AC36" t="e">
            <v>#REF!</v>
          </cell>
        </row>
        <row r="37">
          <cell r="Y37">
            <v>2017</v>
          </cell>
          <cell r="Z37">
            <v>2</v>
          </cell>
          <cell r="AA37">
            <v>6</v>
          </cell>
          <cell r="AB37" t="e">
            <v>#REF!</v>
          </cell>
          <cell r="AC37" t="e">
            <v>#REF!</v>
          </cell>
        </row>
        <row r="38">
          <cell r="Y38">
            <v>2017</v>
          </cell>
          <cell r="Z38">
            <v>2</v>
          </cell>
          <cell r="AA38">
            <v>7</v>
          </cell>
          <cell r="AB38" t="e">
            <v>#REF!</v>
          </cell>
          <cell r="AC38" t="e">
            <v>#REF!</v>
          </cell>
        </row>
        <row r="39">
          <cell r="Y39">
            <v>2017</v>
          </cell>
          <cell r="Z39">
            <v>2</v>
          </cell>
          <cell r="AA39">
            <v>8</v>
          </cell>
          <cell r="AB39" t="e">
            <v>#REF!</v>
          </cell>
          <cell r="AC39" t="e">
            <v>#REF!</v>
          </cell>
        </row>
        <row r="40">
          <cell r="Y40">
            <v>2017</v>
          </cell>
          <cell r="Z40">
            <v>2</v>
          </cell>
          <cell r="AA40">
            <v>9</v>
          </cell>
          <cell r="AB40" t="e">
            <v>#REF!</v>
          </cell>
          <cell r="AC40" t="e">
            <v>#REF!</v>
          </cell>
        </row>
        <row r="41">
          <cell r="Y41">
            <v>2017</v>
          </cell>
          <cell r="Z41">
            <v>2</v>
          </cell>
          <cell r="AA41">
            <v>10</v>
          </cell>
          <cell r="AB41" t="e">
            <v>#REF!</v>
          </cell>
          <cell r="AC41" t="e">
            <v>#REF!</v>
          </cell>
        </row>
        <row r="42">
          <cell r="Y42">
            <v>2017</v>
          </cell>
          <cell r="Z42">
            <v>2</v>
          </cell>
          <cell r="AA42">
            <v>11</v>
          </cell>
          <cell r="AB42" t="e">
            <v>#REF!</v>
          </cell>
          <cell r="AC42" t="e">
            <v>#REF!</v>
          </cell>
        </row>
        <row r="43">
          <cell r="Y43">
            <v>2017</v>
          </cell>
          <cell r="Z43">
            <v>2</v>
          </cell>
          <cell r="AA43">
            <v>12</v>
          </cell>
          <cell r="AB43" t="e">
            <v>#REF!</v>
          </cell>
          <cell r="AC43" t="e">
            <v>#REF!</v>
          </cell>
        </row>
        <row r="44">
          <cell r="Y44">
            <v>2017</v>
          </cell>
          <cell r="Z44">
            <v>2</v>
          </cell>
          <cell r="AA44">
            <v>13</v>
          </cell>
          <cell r="AB44" t="e">
            <v>#REF!</v>
          </cell>
          <cell r="AC44" t="e">
            <v>#REF!</v>
          </cell>
        </row>
        <row r="45">
          <cell r="Y45">
            <v>2017</v>
          </cell>
          <cell r="Z45">
            <v>2</v>
          </cell>
          <cell r="AA45">
            <v>14</v>
          </cell>
          <cell r="AB45" t="e">
            <v>#REF!</v>
          </cell>
          <cell r="AC45" t="e">
            <v>#REF!</v>
          </cell>
        </row>
        <row r="46">
          <cell r="Y46">
            <v>2017</v>
          </cell>
          <cell r="Z46">
            <v>2</v>
          </cell>
          <cell r="AA46">
            <v>15</v>
          </cell>
          <cell r="AB46" t="e">
            <v>#REF!</v>
          </cell>
          <cell r="AC46" t="e">
            <v>#REF!</v>
          </cell>
        </row>
        <row r="47">
          <cell r="Y47">
            <v>2017</v>
          </cell>
          <cell r="Z47">
            <v>2</v>
          </cell>
          <cell r="AA47">
            <v>16</v>
          </cell>
          <cell r="AB47" t="e">
            <v>#REF!</v>
          </cell>
          <cell r="AC47" t="e">
            <v>#REF!</v>
          </cell>
        </row>
        <row r="48">
          <cell r="Y48">
            <v>2017</v>
          </cell>
          <cell r="Z48">
            <v>2</v>
          </cell>
          <cell r="AA48">
            <v>17</v>
          </cell>
          <cell r="AB48" t="e">
            <v>#REF!</v>
          </cell>
          <cell r="AC48" t="e">
            <v>#REF!</v>
          </cell>
        </row>
        <row r="49">
          <cell r="Y49">
            <v>2017</v>
          </cell>
          <cell r="Z49">
            <v>2</v>
          </cell>
          <cell r="AA49">
            <v>18</v>
          </cell>
          <cell r="AB49" t="e">
            <v>#REF!</v>
          </cell>
          <cell r="AC49" t="e">
            <v>#REF!</v>
          </cell>
        </row>
        <row r="50">
          <cell r="Y50">
            <v>2017</v>
          </cell>
          <cell r="Z50">
            <v>2</v>
          </cell>
          <cell r="AA50">
            <v>19</v>
          </cell>
          <cell r="AB50" t="e">
            <v>#REF!</v>
          </cell>
          <cell r="AC50" t="e">
            <v>#REF!</v>
          </cell>
        </row>
        <row r="51">
          <cell r="Y51">
            <v>2017</v>
          </cell>
          <cell r="Z51">
            <v>3</v>
          </cell>
          <cell r="AA51">
            <v>1</v>
          </cell>
          <cell r="AB51" t="e">
            <v>#REF!</v>
          </cell>
          <cell r="AC51" t="e">
            <v>#REF!</v>
          </cell>
        </row>
        <row r="52">
          <cell r="Y52">
            <v>2017</v>
          </cell>
          <cell r="Z52">
            <v>3</v>
          </cell>
          <cell r="AA52">
            <v>2</v>
          </cell>
          <cell r="AB52" t="e">
            <v>#REF!</v>
          </cell>
          <cell r="AC52" t="e">
            <v>#REF!</v>
          </cell>
        </row>
        <row r="53">
          <cell r="Y53">
            <v>2017</v>
          </cell>
          <cell r="Z53">
            <v>3</v>
          </cell>
          <cell r="AA53">
            <v>3</v>
          </cell>
          <cell r="AB53" t="e">
            <v>#REF!</v>
          </cell>
          <cell r="AC53" t="e">
            <v>#REF!</v>
          </cell>
        </row>
        <row r="54">
          <cell r="Y54">
            <v>2017</v>
          </cell>
          <cell r="Z54">
            <v>3</v>
          </cell>
          <cell r="AA54">
            <v>4</v>
          </cell>
          <cell r="AB54" t="e">
            <v>#REF!</v>
          </cell>
          <cell r="AC54" t="e">
            <v>#REF!</v>
          </cell>
        </row>
        <row r="55">
          <cell r="Y55">
            <v>2017</v>
          </cell>
          <cell r="Z55">
            <v>3</v>
          </cell>
          <cell r="AA55">
            <v>5</v>
          </cell>
          <cell r="AB55" t="e">
            <v>#REF!</v>
          </cell>
          <cell r="AC55" t="e">
            <v>#REF!</v>
          </cell>
        </row>
        <row r="56">
          <cell r="Y56">
            <v>2017</v>
          </cell>
          <cell r="Z56">
            <v>3</v>
          </cell>
          <cell r="AA56">
            <v>6</v>
          </cell>
          <cell r="AB56" t="e">
            <v>#REF!</v>
          </cell>
          <cell r="AC56" t="e">
            <v>#REF!</v>
          </cell>
        </row>
        <row r="57">
          <cell r="Y57">
            <v>2017</v>
          </cell>
          <cell r="Z57">
            <v>3</v>
          </cell>
          <cell r="AA57">
            <v>7</v>
          </cell>
          <cell r="AB57" t="e">
            <v>#REF!</v>
          </cell>
          <cell r="AC57" t="e">
            <v>#REF!</v>
          </cell>
        </row>
        <row r="58">
          <cell r="Y58">
            <v>2017</v>
          </cell>
          <cell r="Z58">
            <v>3</v>
          </cell>
          <cell r="AA58">
            <v>8</v>
          </cell>
          <cell r="AB58" t="e">
            <v>#REF!</v>
          </cell>
          <cell r="AC58" t="e">
            <v>#REF!</v>
          </cell>
        </row>
        <row r="59">
          <cell r="Y59">
            <v>2017</v>
          </cell>
          <cell r="Z59">
            <v>3</v>
          </cell>
          <cell r="AA59">
            <v>9</v>
          </cell>
          <cell r="AB59" t="e">
            <v>#REF!</v>
          </cell>
          <cell r="AC59" t="e">
            <v>#REF!</v>
          </cell>
        </row>
        <row r="60">
          <cell r="Y60">
            <v>2017</v>
          </cell>
          <cell r="Z60">
            <v>3</v>
          </cell>
          <cell r="AA60">
            <v>10</v>
          </cell>
          <cell r="AB60" t="e">
            <v>#REF!</v>
          </cell>
          <cell r="AC60" t="e">
            <v>#REF!</v>
          </cell>
        </row>
        <row r="61">
          <cell r="Y61">
            <v>2017</v>
          </cell>
          <cell r="Z61">
            <v>3</v>
          </cell>
          <cell r="AA61">
            <v>11</v>
          </cell>
          <cell r="AB61" t="e">
            <v>#REF!</v>
          </cell>
          <cell r="AC61" t="e">
            <v>#REF!</v>
          </cell>
        </row>
        <row r="62">
          <cell r="Y62">
            <v>2017</v>
          </cell>
          <cell r="Z62">
            <v>3</v>
          </cell>
          <cell r="AA62">
            <v>12</v>
          </cell>
          <cell r="AB62" t="e">
            <v>#REF!</v>
          </cell>
          <cell r="AC62" t="e">
            <v>#REF!</v>
          </cell>
        </row>
        <row r="63">
          <cell r="Y63">
            <v>2017</v>
          </cell>
          <cell r="Z63">
            <v>3</v>
          </cell>
          <cell r="AA63">
            <v>13</v>
          </cell>
          <cell r="AB63" t="e">
            <v>#REF!</v>
          </cell>
          <cell r="AC63" t="e">
            <v>#REF!</v>
          </cell>
        </row>
        <row r="64">
          <cell r="Y64">
            <v>2017</v>
          </cell>
          <cell r="Z64">
            <v>3</v>
          </cell>
          <cell r="AA64">
            <v>14</v>
          </cell>
          <cell r="AB64" t="e">
            <v>#REF!</v>
          </cell>
          <cell r="AC64" t="e">
            <v>#REF!</v>
          </cell>
        </row>
        <row r="65">
          <cell r="Y65">
            <v>2017</v>
          </cell>
          <cell r="Z65">
            <v>3</v>
          </cell>
          <cell r="AA65">
            <v>15</v>
          </cell>
          <cell r="AB65" t="e">
            <v>#REF!</v>
          </cell>
          <cell r="AC65" t="e">
            <v>#REF!</v>
          </cell>
        </row>
        <row r="66">
          <cell r="Y66">
            <v>2017</v>
          </cell>
          <cell r="Z66">
            <v>3</v>
          </cell>
          <cell r="AA66">
            <v>16</v>
          </cell>
          <cell r="AB66" t="e">
            <v>#REF!</v>
          </cell>
          <cell r="AC66" t="e">
            <v>#REF!</v>
          </cell>
        </row>
        <row r="67">
          <cell r="Y67">
            <v>2017</v>
          </cell>
          <cell r="Z67">
            <v>3</v>
          </cell>
          <cell r="AA67">
            <v>17</v>
          </cell>
          <cell r="AB67" t="e">
            <v>#REF!</v>
          </cell>
          <cell r="AC67" t="e">
            <v>#REF!</v>
          </cell>
        </row>
        <row r="68">
          <cell r="Y68">
            <v>2017</v>
          </cell>
          <cell r="Z68">
            <v>3</v>
          </cell>
          <cell r="AA68">
            <v>18</v>
          </cell>
          <cell r="AB68" t="e">
            <v>#REF!</v>
          </cell>
          <cell r="AC68" t="e">
            <v>#REF!</v>
          </cell>
        </row>
        <row r="69">
          <cell r="Y69">
            <v>2017</v>
          </cell>
          <cell r="Z69">
            <v>3</v>
          </cell>
          <cell r="AA69">
            <v>19</v>
          </cell>
          <cell r="AB69" t="e">
            <v>#REF!</v>
          </cell>
          <cell r="AC69" t="e">
            <v>#REF!</v>
          </cell>
        </row>
        <row r="70">
          <cell r="Y70">
            <v>2017</v>
          </cell>
          <cell r="Z70">
            <v>4</v>
          </cell>
          <cell r="AA70">
            <v>1</v>
          </cell>
          <cell r="AB70" t="e">
            <v>#REF!</v>
          </cell>
          <cell r="AC70" t="e">
            <v>#REF!</v>
          </cell>
        </row>
        <row r="71">
          <cell r="Y71">
            <v>2017</v>
          </cell>
          <cell r="Z71">
            <v>4</v>
          </cell>
          <cell r="AA71">
            <v>2</v>
          </cell>
          <cell r="AB71" t="e">
            <v>#REF!</v>
          </cell>
          <cell r="AC71" t="e">
            <v>#REF!</v>
          </cell>
        </row>
        <row r="72">
          <cell r="Y72">
            <v>2017</v>
          </cell>
          <cell r="Z72">
            <v>4</v>
          </cell>
          <cell r="AA72">
            <v>3</v>
          </cell>
          <cell r="AB72" t="e">
            <v>#REF!</v>
          </cell>
          <cell r="AC72" t="e">
            <v>#REF!</v>
          </cell>
        </row>
        <row r="73">
          <cell r="Y73">
            <v>2017</v>
          </cell>
          <cell r="Z73">
            <v>4</v>
          </cell>
          <cell r="AA73">
            <v>4</v>
          </cell>
          <cell r="AB73" t="e">
            <v>#REF!</v>
          </cell>
          <cell r="AC73" t="e">
            <v>#REF!</v>
          </cell>
        </row>
        <row r="74">
          <cell r="Y74">
            <v>2017</v>
          </cell>
          <cell r="Z74">
            <v>4</v>
          </cell>
          <cell r="AA74">
            <v>5</v>
          </cell>
          <cell r="AB74" t="e">
            <v>#REF!</v>
          </cell>
          <cell r="AC74" t="e">
            <v>#REF!</v>
          </cell>
        </row>
        <row r="75">
          <cell r="Y75">
            <v>2017</v>
          </cell>
          <cell r="Z75">
            <v>4</v>
          </cell>
          <cell r="AA75">
            <v>6</v>
          </cell>
          <cell r="AB75" t="e">
            <v>#REF!</v>
          </cell>
          <cell r="AC75" t="e">
            <v>#REF!</v>
          </cell>
        </row>
        <row r="76">
          <cell r="Y76">
            <v>2017</v>
          </cell>
          <cell r="Z76">
            <v>4</v>
          </cell>
          <cell r="AA76">
            <v>7</v>
          </cell>
          <cell r="AB76" t="e">
            <v>#REF!</v>
          </cell>
          <cell r="AC76" t="e">
            <v>#REF!</v>
          </cell>
        </row>
        <row r="77">
          <cell r="Y77">
            <v>2017</v>
          </cell>
          <cell r="Z77">
            <v>4</v>
          </cell>
          <cell r="AA77">
            <v>8</v>
          </cell>
          <cell r="AB77" t="e">
            <v>#REF!</v>
          </cell>
          <cell r="AC77" t="e">
            <v>#REF!</v>
          </cell>
        </row>
        <row r="78">
          <cell r="Y78">
            <v>2017</v>
          </cell>
          <cell r="Z78">
            <v>4</v>
          </cell>
          <cell r="AA78">
            <v>9</v>
          </cell>
          <cell r="AB78" t="e">
            <v>#REF!</v>
          </cell>
          <cell r="AC78" t="e">
            <v>#REF!</v>
          </cell>
        </row>
        <row r="79">
          <cell r="Y79">
            <v>2017</v>
          </cell>
          <cell r="Z79">
            <v>4</v>
          </cell>
          <cell r="AA79">
            <v>10</v>
          </cell>
          <cell r="AB79" t="e">
            <v>#REF!</v>
          </cell>
          <cell r="AC79" t="e">
            <v>#REF!</v>
          </cell>
        </row>
        <row r="80">
          <cell r="Y80">
            <v>2017</v>
          </cell>
          <cell r="Z80">
            <v>4</v>
          </cell>
          <cell r="AA80">
            <v>11</v>
          </cell>
          <cell r="AB80" t="e">
            <v>#REF!</v>
          </cell>
          <cell r="AC80" t="e">
            <v>#REF!</v>
          </cell>
        </row>
        <row r="81">
          <cell r="Y81">
            <v>2017</v>
          </cell>
          <cell r="Z81">
            <v>4</v>
          </cell>
          <cell r="AA81">
            <v>12</v>
          </cell>
          <cell r="AB81" t="e">
            <v>#REF!</v>
          </cell>
          <cell r="AC81" t="e">
            <v>#REF!</v>
          </cell>
        </row>
        <row r="82">
          <cell r="Y82">
            <v>2017</v>
          </cell>
          <cell r="Z82">
            <v>4</v>
          </cell>
          <cell r="AA82">
            <v>13</v>
          </cell>
          <cell r="AB82" t="e">
            <v>#REF!</v>
          </cell>
          <cell r="AC82" t="e">
            <v>#REF!</v>
          </cell>
        </row>
        <row r="83">
          <cell r="Y83">
            <v>2017</v>
          </cell>
          <cell r="Z83">
            <v>4</v>
          </cell>
          <cell r="AA83">
            <v>14</v>
          </cell>
          <cell r="AB83" t="e">
            <v>#REF!</v>
          </cell>
          <cell r="AC83" t="e">
            <v>#REF!</v>
          </cell>
        </row>
        <row r="84">
          <cell r="Y84">
            <v>2017</v>
          </cell>
          <cell r="Z84">
            <v>4</v>
          </cell>
          <cell r="AA84">
            <v>15</v>
          </cell>
          <cell r="AB84" t="e">
            <v>#REF!</v>
          </cell>
          <cell r="AC84" t="e">
            <v>#REF!</v>
          </cell>
        </row>
        <row r="85">
          <cell r="Y85">
            <v>2017</v>
          </cell>
          <cell r="Z85">
            <v>4</v>
          </cell>
          <cell r="AA85">
            <v>16</v>
          </cell>
          <cell r="AB85" t="e">
            <v>#REF!</v>
          </cell>
          <cell r="AC85" t="e">
            <v>#REF!</v>
          </cell>
        </row>
        <row r="86">
          <cell r="Y86">
            <v>2017</v>
          </cell>
          <cell r="Z86">
            <v>4</v>
          </cell>
          <cell r="AA86">
            <v>17</v>
          </cell>
          <cell r="AB86" t="e">
            <v>#REF!</v>
          </cell>
          <cell r="AC86" t="e">
            <v>#REF!</v>
          </cell>
        </row>
        <row r="87">
          <cell r="Y87">
            <v>2017</v>
          </cell>
          <cell r="Z87">
            <v>4</v>
          </cell>
          <cell r="AA87">
            <v>18</v>
          </cell>
          <cell r="AB87" t="e">
            <v>#REF!</v>
          </cell>
          <cell r="AC87" t="e">
            <v>#REF!</v>
          </cell>
        </row>
        <row r="88">
          <cell r="Y88">
            <v>2017</v>
          </cell>
          <cell r="Z88">
            <v>4</v>
          </cell>
          <cell r="AA88">
            <v>19</v>
          </cell>
          <cell r="AB88" t="e">
            <v>#REF!</v>
          </cell>
          <cell r="AC88" t="e">
            <v>#REF!</v>
          </cell>
        </row>
        <row r="89">
          <cell r="Y89">
            <v>2017</v>
          </cell>
          <cell r="Z89">
            <v>5</v>
          </cell>
          <cell r="AA89">
            <v>1</v>
          </cell>
          <cell r="AB89" t="e">
            <v>#REF!</v>
          </cell>
          <cell r="AC89" t="e">
            <v>#REF!</v>
          </cell>
        </row>
        <row r="90">
          <cell r="Y90">
            <v>2017</v>
          </cell>
          <cell r="Z90">
            <v>5</v>
          </cell>
          <cell r="AA90">
            <v>2</v>
          </cell>
          <cell r="AB90" t="e">
            <v>#REF!</v>
          </cell>
          <cell r="AC90" t="e">
            <v>#REF!</v>
          </cell>
        </row>
        <row r="91">
          <cell r="Y91">
            <v>2017</v>
          </cell>
          <cell r="Z91">
            <v>5</v>
          </cell>
          <cell r="AA91">
            <v>3</v>
          </cell>
          <cell r="AB91" t="e">
            <v>#REF!</v>
          </cell>
          <cell r="AC91" t="e">
            <v>#REF!</v>
          </cell>
        </row>
        <row r="92">
          <cell r="Y92">
            <v>2017</v>
          </cell>
          <cell r="Z92">
            <v>5</v>
          </cell>
          <cell r="AA92">
            <v>4</v>
          </cell>
          <cell r="AB92" t="e">
            <v>#REF!</v>
          </cell>
          <cell r="AC92" t="e">
            <v>#REF!</v>
          </cell>
        </row>
        <row r="93">
          <cell r="Y93">
            <v>2017</v>
          </cell>
          <cell r="Z93">
            <v>5</v>
          </cell>
          <cell r="AA93">
            <v>5</v>
          </cell>
          <cell r="AB93" t="e">
            <v>#REF!</v>
          </cell>
          <cell r="AC93" t="e">
            <v>#REF!</v>
          </cell>
        </row>
        <row r="94">
          <cell r="Y94">
            <v>2017</v>
          </cell>
          <cell r="Z94">
            <v>5</v>
          </cell>
          <cell r="AA94">
            <v>6</v>
          </cell>
          <cell r="AB94" t="e">
            <v>#REF!</v>
          </cell>
          <cell r="AC94" t="e">
            <v>#REF!</v>
          </cell>
        </row>
        <row r="95">
          <cell r="Y95">
            <v>2017</v>
          </cell>
          <cell r="Z95">
            <v>5</v>
          </cell>
          <cell r="AA95">
            <v>7</v>
          </cell>
          <cell r="AB95" t="e">
            <v>#REF!</v>
          </cell>
          <cell r="AC95" t="e">
            <v>#REF!</v>
          </cell>
        </row>
        <row r="96">
          <cell r="Y96">
            <v>2017</v>
          </cell>
          <cell r="Z96">
            <v>5</v>
          </cell>
          <cell r="AA96">
            <v>8</v>
          </cell>
          <cell r="AB96" t="e">
            <v>#REF!</v>
          </cell>
          <cell r="AC96" t="e">
            <v>#REF!</v>
          </cell>
        </row>
        <row r="97">
          <cell r="Y97">
            <v>2017</v>
          </cell>
          <cell r="Z97">
            <v>5</v>
          </cell>
          <cell r="AA97">
            <v>9</v>
          </cell>
          <cell r="AB97" t="e">
            <v>#REF!</v>
          </cell>
          <cell r="AC97" t="e">
            <v>#REF!</v>
          </cell>
        </row>
        <row r="98">
          <cell r="Y98">
            <v>2017</v>
          </cell>
          <cell r="Z98">
            <v>5</v>
          </cell>
          <cell r="AA98">
            <v>10</v>
          </cell>
          <cell r="AB98" t="e">
            <v>#REF!</v>
          </cell>
          <cell r="AC98" t="e">
            <v>#REF!</v>
          </cell>
        </row>
        <row r="99">
          <cell r="Y99">
            <v>2017</v>
          </cell>
          <cell r="Z99">
            <v>5</v>
          </cell>
          <cell r="AA99">
            <v>11</v>
          </cell>
          <cell r="AB99" t="e">
            <v>#REF!</v>
          </cell>
          <cell r="AC99" t="e">
            <v>#REF!</v>
          </cell>
        </row>
        <row r="100">
          <cell r="Y100">
            <v>2017</v>
          </cell>
          <cell r="Z100">
            <v>5</v>
          </cell>
          <cell r="AA100">
            <v>12</v>
          </cell>
          <cell r="AB100" t="e">
            <v>#REF!</v>
          </cell>
          <cell r="AC100" t="e">
            <v>#REF!</v>
          </cell>
        </row>
        <row r="101">
          <cell r="Y101">
            <v>2017</v>
          </cell>
          <cell r="Z101">
            <v>5</v>
          </cell>
          <cell r="AA101">
            <v>13</v>
          </cell>
          <cell r="AB101" t="e">
            <v>#REF!</v>
          </cell>
          <cell r="AC101" t="e">
            <v>#REF!</v>
          </cell>
        </row>
        <row r="102">
          <cell r="Y102">
            <v>2017</v>
          </cell>
          <cell r="Z102">
            <v>5</v>
          </cell>
          <cell r="AA102">
            <v>14</v>
          </cell>
          <cell r="AB102" t="e">
            <v>#REF!</v>
          </cell>
          <cell r="AC102" t="e">
            <v>#REF!</v>
          </cell>
        </row>
        <row r="103">
          <cell r="Y103">
            <v>2017</v>
          </cell>
          <cell r="Z103">
            <v>5</v>
          </cell>
          <cell r="AA103">
            <v>15</v>
          </cell>
          <cell r="AB103" t="e">
            <v>#REF!</v>
          </cell>
          <cell r="AC103" t="e">
            <v>#REF!</v>
          </cell>
        </row>
        <row r="104">
          <cell r="Y104">
            <v>2017</v>
          </cell>
          <cell r="Z104">
            <v>5</v>
          </cell>
          <cell r="AA104">
            <v>16</v>
          </cell>
          <cell r="AB104" t="e">
            <v>#REF!</v>
          </cell>
          <cell r="AC104" t="e">
            <v>#REF!</v>
          </cell>
        </row>
        <row r="105">
          <cell r="Y105">
            <v>2017</v>
          </cell>
          <cell r="Z105">
            <v>5</v>
          </cell>
          <cell r="AA105">
            <v>17</v>
          </cell>
          <cell r="AB105" t="e">
            <v>#REF!</v>
          </cell>
          <cell r="AC105" t="e">
            <v>#REF!</v>
          </cell>
        </row>
        <row r="106">
          <cell r="Y106">
            <v>2017</v>
          </cell>
          <cell r="Z106">
            <v>5</v>
          </cell>
          <cell r="AA106">
            <v>18</v>
          </cell>
          <cell r="AB106" t="e">
            <v>#REF!</v>
          </cell>
          <cell r="AC106" t="e">
            <v>#REF!</v>
          </cell>
        </row>
        <row r="107">
          <cell r="Y107">
            <v>2017</v>
          </cell>
          <cell r="Z107">
            <v>5</v>
          </cell>
          <cell r="AA107">
            <v>19</v>
          </cell>
          <cell r="AB107" t="e">
            <v>#REF!</v>
          </cell>
          <cell r="AC107" t="e">
            <v>#REF!</v>
          </cell>
        </row>
        <row r="108">
          <cell r="Y108">
            <v>2017</v>
          </cell>
          <cell r="Z108">
            <v>6</v>
          </cell>
          <cell r="AA108">
            <v>1</v>
          </cell>
          <cell r="AB108" t="e">
            <v>#REF!</v>
          </cell>
          <cell r="AC108" t="e">
            <v>#REF!</v>
          </cell>
        </row>
        <row r="109">
          <cell r="Y109">
            <v>2017</v>
          </cell>
          <cell r="Z109">
            <v>6</v>
          </cell>
          <cell r="AA109">
            <v>2</v>
          </cell>
          <cell r="AB109" t="e">
            <v>#REF!</v>
          </cell>
          <cell r="AC109" t="e">
            <v>#REF!</v>
          </cell>
        </row>
        <row r="110">
          <cell r="Y110">
            <v>2017</v>
          </cell>
          <cell r="Z110">
            <v>6</v>
          </cell>
          <cell r="AA110">
            <v>3</v>
          </cell>
          <cell r="AB110" t="e">
            <v>#REF!</v>
          </cell>
          <cell r="AC110" t="e">
            <v>#REF!</v>
          </cell>
        </row>
        <row r="111">
          <cell r="Y111">
            <v>2017</v>
          </cell>
          <cell r="Z111">
            <v>6</v>
          </cell>
          <cell r="AA111">
            <v>4</v>
          </cell>
          <cell r="AB111" t="e">
            <v>#REF!</v>
          </cell>
          <cell r="AC111" t="e">
            <v>#REF!</v>
          </cell>
        </row>
        <row r="112">
          <cell r="Y112">
            <v>2017</v>
          </cell>
          <cell r="Z112">
            <v>6</v>
          </cell>
          <cell r="AA112">
            <v>5</v>
          </cell>
          <cell r="AB112" t="e">
            <v>#REF!</v>
          </cell>
          <cell r="AC112" t="e">
            <v>#REF!</v>
          </cell>
        </row>
        <row r="113">
          <cell r="Y113">
            <v>2017</v>
          </cell>
          <cell r="Z113">
            <v>6</v>
          </cell>
          <cell r="AA113">
            <v>6</v>
          </cell>
          <cell r="AB113" t="e">
            <v>#REF!</v>
          </cell>
          <cell r="AC113" t="e">
            <v>#REF!</v>
          </cell>
        </row>
        <row r="114">
          <cell r="Y114">
            <v>2017</v>
          </cell>
          <cell r="Z114">
            <v>6</v>
          </cell>
          <cell r="AA114">
            <v>7</v>
          </cell>
          <cell r="AB114" t="e">
            <v>#REF!</v>
          </cell>
          <cell r="AC114" t="e">
            <v>#REF!</v>
          </cell>
        </row>
        <row r="115">
          <cell r="Y115">
            <v>2017</v>
          </cell>
          <cell r="Z115">
            <v>6</v>
          </cell>
          <cell r="AA115">
            <v>8</v>
          </cell>
          <cell r="AB115" t="e">
            <v>#REF!</v>
          </cell>
          <cell r="AC115" t="e">
            <v>#REF!</v>
          </cell>
        </row>
        <row r="116">
          <cell r="Y116">
            <v>2017</v>
          </cell>
          <cell r="Z116">
            <v>6</v>
          </cell>
          <cell r="AA116">
            <v>9</v>
          </cell>
          <cell r="AB116" t="e">
            <v>#REF!</v>
          </cell>
          <cell r="AC116" t="e">
            <v>#REF!</v>
          </cell>
        </row>
        <row r="117">
          <cell r="Y117">
            <v>2017</v>
          </cell>
          <cell r="Z117">
            <v>6</v>
          </cell>
          <cell r="AA117">
            <v>10</v>
          </cell>
          <cell r="AB117" t="e">
            <v>#REF!</v>
          </cell>
          <cell r="AC117" t="e">
            <v>#REF!</v>
          </cell>
        </row>
        <row r="118">
          <cell r="Y118">
            <v>2017</v>
          </cell>
          <cell r="Z118">
            <v>6</v>
          </cell>
          <cell r="AA118">
            <v>11</v>
          </cell>
          <cell r="AB118" t="e">
            <v>#REF!</v>
          </cell>
          <cell r="AC118" t="e">
            <v>#REF!</v>
          </cell>
        </row>
        <row r="119">
          <cell r="Y119">
            <v>2017</v>
          </cell>
          <cell r="Z119">
            <v>6</v>
          </cell>
          <cell r="AA119">
            <v>12</v>
          </cell>
          <cell r="AB119" t="e">
            <v>#REF!</v>
          </cell>
          <cell r="AC119" t="e">
            <v>#REF!</v>
          </cell>
        </row>
        <row r="120">
          <cell r="Y120">
            <v>2017</v>
          </cell>
          <cell r="Z120">
            <v>6</v>
          </cell>
          <cell r="AA120">
            <v>13</v>
          </cell>
          <cell r="AB120" t="e">
            <v>#REF!</v>
          </cell>
          <cell r="AC120" t="e">
            <v>#REF!</v>
          </cell>
        </row>
        <row r="121">
          <cell r="Y121">
            <v>2017</v>
          </cell>
          <cell r="Z121">
            <v>6</v>
          </cell>
          <cell r="AA121">
            <v>14</v>
          </cell>
          <cell r="AB121" t="e">
            <v>#REF!</v>
          </cell>
          <cell r="AC121" t="e">
            <v>#REF!</v>
          </cell>
        </row>
        <row r="122">
          <cell r="Y122">
            <v>2017</v>
          </cell>
          <cell r="Z122">
            <v>6</v>
          </cell>
          <cell r="AA122">
            <v>15</v>
          </cell>
          <cell r="AB122" t="e">
            <v>#REF!</v>
          </cell>
          <cell r="AC122" t="e">
            <v>#REF!</v>
          </cell>
        </row>
        <row r="123">
          <cell r="Y123">
            <v>2017</v>
          </cell>
          <cell r="Z123">
            <v>6</v>
          </cell>
          <cell r="AA123">
            <v>16</v>
          </cell>
          <cell r="AB123" t="e">
            <v>#REF!</v>
          </cell>
          <cell r="AC123" t="e">
            <v>#REF!</v>
          </cell>
        </row>
        <row r="124">
          <cell r="Y124">
            <v>2017</v>
          </cell>
          <cell r="Z124">
            <v>6</v>
          </cell>
          <cell r="AA124">
            <v>17</v>
          </cell>
          <cell r="AB124" t="e">
            <v>#REF!</v>
          </cell>
          <cell r="AC124" t="e">
            <v>#REF!</v>
          </cell>
        </row>
        <row r="125">
          <cell r="Y125">
            <v>2017</v>
          </cell>
          <cell r="Z125">
            <v>6</v>
          </cell>
          <cell r="AA125">
            <v>18</v>
          </cell>
          <cell r="AB125" t="e">
            <v>#REF!</v>
          </cell>
          <cell r="AC125" t="e">
            <v>#REF!</v>
          </cell>
        </row>
        <row r="126">
          <cell r="Y126">
            <v>2017</v>
          </cell>
          <cell r="Z126">
            <v>6</v>
          </cell>
          <cell r="AA126">
            <v>19</v>
          </cell>
          <cell r="AB126" t="e">
            <v>#REF!</v>
          </cell>
          <cell r="AC126" t="e">
            <v>#REF!</v>
          </cell>
        </row>
        <row r="127">
          <cell r="Y127">
            <v>2017</v>
          </cell>
          <cell r="Z127">
            <v>7</v>
          </cell>
          <cell r="AA127">
            <v>1</v>
          </cell>
          <cell r="AB127" t="e">
            <v>#REF!</v>
          </cell>
          <cell r="AC127" t="e">
            <v>#REF!</v>
          </cell>
        </row>
        <row r="128">
          <cell r="Y128">
            <v>2017</v>
          </cell>
          <cell r="Z128">
            <v>7</v>
          </cell>
          <cell r="AA128">
            <v>2</v>
          </cell>
          <cell r="AB128" t="e">
            <v>#REF!</v>
          </cell>
          <cell r="AC128" t="e">
            <v>#REF!</v>
          </cell>
        </row>
        <row r="129">
          <cell r="Y129">
            <v>2017</v>
          </cell>
          <cell r="Z129">
            <v>7</v>
          </cell>
          <cell r="AA129">
            <v>3</v>
          </cell>
          <cell r="AB129" t="e">
            <v>#REF!</v>
          </cell>
          <cell r="AC129" t="e">
            <v>#REF!</v>
          </cell>
        </row>
        <row r="130">
          <cell r="Y130">
            <v>2017</v>
          </cell>
          <cell r="Z130">
            <v>7</v>
          </cell>
          <cell r="AA130">
            <v>4</v>
          </cell>
          <cell r="AB130" t="e">
            <v>#REF!</v>
          </cell>
          <cell r="AC130" t="e">
            <v>#REF!</v>
          </cell>
        </row>
        <row r="131">
          <cell r="Y131">
            <v>2017</v>
          </cell>
          <cell r="Z131">
            <v>7</v>
          </cell>
          <cell r="AA131">
            <v>5</v>
          </cell>
          <cell r="AB131" t="e">
            <v>#REF!</v>
          </cell>
          <cell r="AC131" t="e">
            <v>#REF!</v>
          </cell>
        </row>
        <row r="132">
          <cell r="Y132">
            <v>2017</v>
          </cell>
          <cell r="Z132">
            <v>7</v>
          </cell>
          <cell r="AA132">
            <v>6</v>
          </cell>
          <cell r="AB132" t="e">
            <v>#REF!</v>
          </cell>
          <cell r="AC132" t="e">
            <v>#REF!</v>
          </cell>
        </row>
        <row r="133">
          <cell r="Y133">
            <v>2017</v>
          </cell>
          <cell r="Z133">
            <v>7</v>
          </cell>
          <cell r="AA133">
            <v>7</v>
          </cell>
          <cell r="AB133" t="e">
            <v>#REF!</v>
          </cell>
          <cell r="AC133" t="e">
            <v>#REF!</v>
          </cell>
        </row>
        <row r="134">
          <cell r="Y134">
            <v>2017</v>
          </cell>
          <cell r="Z134">
            <v>7</v>
          </cell>
          <cell r="AA134">
            <v>8</v>
          </cell>
          <cell r="AB134" t="e">
            <v>#REF!</v>
          </cell>
          <cell r="AC134" t="e">
            <v>#REF!</v>
          </cell>
        </row>
        <row r="135">
          <cell r="Y135">
            <v>2017</v>
          </cell>
          <cell r="Z135">
            <v>7</v>
          </cell>
          <cell r="AA135">
            <v>9</v>
          </cell>
          <cell r="AB135" t="e">
            <v>#REF!</v>
          </cell>
          <cell r="AC135" t="e">
            <v>#REF!</v>
          </cell>
        </row>
        <row r="136">
          <cell r="Y136">
            <v>2017</v>
          </cell>
          <cell r="Z136">
            <v>7</v>
          </cell>
          <cell r="AA136">
            <v>10</v>
          </cell>
          <cell r="AB136" t="e">
            <v>#REF!</v>
          </cell>
          <cell r="AC136" t="e">
            <v>#REF!</v>
          </cell>
        </row>
        <row r="137">
          <cell r="Y137">
            <v>2017</v>
          </cell>
          <cell r="Z137">
            <v>7</v>
          </cell>
          <cell r="AA137">
            <v>11</v>
          </cell>
          <cell r="AB137" t="e">
            <v>#REF!</v>
          </cell>
          <cell r="AC137" t="e">
            <v>#REF!</v>
          </cell>
        </row>
        <row r="138">
          <cell r="Y138">
            <v>2017</v>
          </cell>
          <cell r="Z138">
            <v>7</v>
          </cell>
          <cell r="AA138">
            <v>12</v>
          </cell>
          <cell r="AB138" t="e">
            <v>#REF!</v>
          </cell>
          <cell r="AC138" t="e">
            <v>#REF!</v>
          </cell>
        </row>
        <row r="139">
          <cell r="Y139">
            <v>2017</v>
          </cell>
          <cell r="Z139">
            <v>7</v>
          </cell>
          <cell r="AA139">
            <v>13</v>
          </cell>
          <cell r="AB139" t="e">
            <v>#REF!</v>
          </cell>
          <cell r="AC139" t="e">
            <v>#REF!</v>
          </cell>
        </row>
        <row r="140">
          <cell r="Y140">
            <v>2017</v>
          </cell>
          <cell r="Z140">
            <v>7</v>
          </cell>
          <cell r="AA140">
            <v>14</v>
          </cell>
          <cell r="AB140" t="e">
            <v>#REF!</v>
          </cell>
          <cell r="AC140" t="e">
            <v>#REF!</v>
          </cell>
        </row>
        <row r="141">
          <cell r="Y141">
            <v>2017</v>
          </cell>
          <cell r="Z141">
            <v>7</v>
          </cell>
          <cell r="AA141">
            <v>15</v>
          </cell>
          <cell r="AB141" t="e">
            <v>#REF!</v>
          </cell>
          <cell r="AC141" t="e">
            <v>#REF!</v>
          </cell>
        </row>
        <row r="142">
          <cell r="Y142">
            <v>2017</v>
          </cell>
          <cell r="Z142">
            <v>7</v>
          </cell>
          <cell r="AA142">
            <v>16</v>
          </cell>
          <cell r="AB142" t="e">
            <v>#REF!</v>
          </cell>
          <cell r="AC142" t="e">
            <v>#REF!</v>
          </cell>
        </row>
        <row r="143">
          <cell r="Y143">
            <v>2017</v>
          </cell>
          <cell r="Z143">
            <v>7</v>
          </cell>
          <cell r="AA143">
            <v>17</v>
          </cell>
          <cell r="AB143" t="e">
            <v>#REF!</v>
          </cell>
          <cell r="AC143" t="e">
            <v>#REF!</v>
          </cell>
        </row>
        <row r="144">
          <cell r="Y144">
            <v>2017</v>
          </cell>
          <cell r="Z144">
            <v>7</v>
          </cell>
          <cell r="AA144">
            <v>18</v>
          </cell>
          <cell r="AB144" t="e">
            <v>#REF!</v>
          </cell>
          <cell r="AC144" t="e">
            <v>#REF!</v>
          </cell>
        </row>
        <row r="145">
          <cell r="Y145">
            <v>2017</v>
          </cell>
          <cell r="Z145">
            <v>7</v>
          </cell>
          <cell r="AA145">
            <v>19</v>
          </cell>
          <cell r="AB145" t="e">
            <v>#REF!</v>
          </cell>
          <cell r="AC145" t="e">
            <v>#REF!</v>
          </cell>
        </row>
        <row r="146">
          <cell r="Y146">
            <v>2017</v>
          </cell>
          <cell r="Z146">
            <v>8</v>
          </cell>
          <cell r="AA146">
            <v>1</v>
          </cell>
          <cell r="AB146" t="e">
            <v>#REF!</v>
          </cell>
          <cell r="AC146" t="e">
            <v>#REF!</v>
          </cell>
        </row>
        <row r="147">
          <cell r="Y147">
            <v>2017</v>
          </cell>
          <cell r="Z147">
            <v>8</v>
          </cell>
          <cell r="AA147">
            <v>2</v>
          </cell>
          <cell r="AB147" t="e">
            <v>#REF!</v>
          </cell>
          <cell r="AC147" t="e">
            <v>#REF!</v>
          </cell>
        </row>
        <row r="148">
          <cell r="Y148">
            <v>2017</v>
          </cell>
          <cell r="Z148">
            <v>8</v>
          </cell>
          <cell r="AA148">
            <v>3</v>
          </cell>
          <cell r="AB148" t="e">
            <v>#REF!</v>
          </cell>
          <cell r="AC148" t="e">
            <v>#REF!</v>
          </cell>
        </row>
        <row r="149">
          <cell r="Y149">
            <v>2017</v>
          </cell>
          <cell r="Z149">
            <v>8</v>
          </cell>
          <cell r="AA149">
            <v>4</v>
          </cell>
          <cell r="AB149" t="e">
            <v>#REF!</v>
          </cell>
          <cell r="AC149" t="e">
            <v>#REF!</v>
          </cell>
        </row>
        <row r="150">
          <cell r="Y150">
            <v>2017</v>
          </cell>
          <cell r="Z150">
            <v>8</v>
          </cell>
          <cell r="AA150">
            <v>5</v>
          </cell>
          <cell r="AB150" t="e">
            <v>#REF!</v>
          </cell>
          <cell r="AC150" t="e">
            <v>#REF!</v>
          </cell>
        </row>
        <row r="151">
          <cell r="Y151">
            <v>2017</v>
          </cell>
          <cell r="Z151">
            <v>8</v>
          </cell>
          <cell r="AA151">
            <v>6</v>
          </cell>
          <cell r="AB151" t="e">
            <v>#REF!</v>
          </cell>
          <cell r="AC151" t="e">
            <v>#REF!</v>
          </cell>
        </row>
        <row r="152">
          <cell r="Y152">
            <v>2017</v>
          </cell>
          <cell r="Z152">
            <v>8</v>
          </cell>
          <cell r="AA152">
            <v>7</v>
          </cell>
          <cell r="AB152" t="e">
            <v>#REF!</v>
          </cell>
          <cell r="AC152" t="e">
            <v>#REF!</v>
          </cell>
        </row>
        <row r="153">
          <cell r="Y153">
            <v>2017</v>
          </cell>
          <cell r="Z153">
            <v>8</v>
          </cell>
          <cell r="AA153">
            <v>8</v>
          </cell>
          <cell r="AB153" t="e">
            <v>#REF!</v>
          </cell>
          <cell r="AC153" t="e">
            <v>#REF!</v>
          </cell>
        </row>
        <row r="154">
          <cell r="Y154">
            <v>2017</v>
          </cell>
          <cell r="Z154">
            <v>8</v>
          </cell>
          <cell r="AA154">
            <v>9</v>
          </cell>
          <cell r="AB154" t="e">
            <v>#REF!</v>
          </cell>
          <cell r="AC154" t="e">
            <v>#REF!</v>
          </cell>
        </row>
        <row r="155">
          <cell r="Y155">
            <v>2017</v>
          </cell>
          <cell r="Z155">
            <v>8</v>
          </cell>
          <cell r="AA155">
            <v>10</v>
          </cell>
          <cell r="AB155" t="e">
            <v>#REF!</v>
          </cell>
          <cell r="AC155" t="e">
            <v>#REF!</v>
          </cell>
        </row>
        <row r="156">
          <cell r="Y156">
            <v>2017</v>
          </cell>
          <cell r="Z156">
            <v>8</v>
          </cell>
          <cell r="AA156">
            <v>11</v>
          </cell>
          <cell r="AB156" t="e">
            <v>#REF!</v>
          </cell>
          <cell r="AC156" t="e">
            <v>#REF!</v>
          </cell>
        </row>
        <row r="157">
          <cell r="Y157">
            <v>2017</v>
          </cell>
          <cell r="Z157">
            <v>8</v>
          </cell>
          <cell r="AA157">
            <v>12</v>
          </cell>
          <cell r="AB157" t="e">
            <v>#REF!</v>
          </cell>
          <cell r="AC157" t="e">
            <v>#REF!</v>
          </cell>
        </row>
        <row r="158">
          <cell r="Y158">
            <v>2017</v>
          </cell>
          <cell r="Z158">
            <v>8</v>
          </cell>
          <cell r="AA158">
            <v>13</v>
          </cell>
          <cell r="AB158" t="e">
            <v>#REF!</v>
          </cell>
          <cell r="AC158" t="e">
            <v>#REF!</v>
          </cell>
        </row>
        <row r="159">
          <cell r="Y159">
            <v>2017</v>
          </cell>
          <cell r="Z159">
            <v>8</v>
          </cell>
          <cell r="AA159">
            <v>14</v>
          </cell>
          <cell r="AB159" t="e">
            <v>#REF!</v>
          </cell>
          <cell r="AC159" t="e">
            <v>#REF!</v>
          </cell>
        </row>
        <row r="160">
          <cell r="Y160">
            <v>2017</v>
          </cell>
          <cell r="Z160">
            <v>8</v>
          </cell>
          <cell r="AA160">
            <v>15</v>
          </cell>
          <cell r="AB160" t="e">
            <v>#REF!</v>
          </cell>
          <cell r="AC160" t="e">
            <v>#REF!</v>
          </cell>
        </row>
        <row r="161">
          <cell r="Y161">
            <v>2017</v>
          </cell>
          <cell r="Z161">
            <v>8</v>
          </cell>
          <cell r="AA161">
            <v>16</v>
          </cell>
          <cell r="AB161" t="e">
            <v>#REF!</v>
          </cell>
          <cell r="AC161" t="e">
            <v>#REF!</v>
          </cell>
        </row>
        <row r="162">
          <cell r="Y162">
            <v>2017</v>
          </cell>
          <cell r="Z162">
            <v>8</v>
          </cell>
          <cell r="AA162">
            <v>17</v>
          </cell>
          <cell r="AB162" t="e">
            <v>#REF!</v>
          </cell>
          <cell r="AC162" t="e">
            <v>#REF!</v>
          </cell>
        </row>
        <row r="163">
          <cell r="Y163">
            <v>2017</v>
          </cell>
          <cell r="Z163">
            <v>8</v>
          </cell>
          <cell r="AA163">
            <v>18</v>
          </cell>
          <cell r="AB163" t="e">
            <v>#REF!</v>
          </cell>
          <cell r="AC163" t="e">
            <v>#REF!</v>
          </cell>
        </row>
        <row r="164">
          <cell r="Y164">
            <v>2017</v>
          </cell>
          <cell r="Z164">
            <v>8</v>
          </cell>
          <cell r="AA164">
            <v>19</v>
          </cell>
          <cell r="AB164" t="e">
            <v>#REF!</v>
          </cell>
          <cell r="AC164" t="e">
            <v>#REF!</v>
          </cell>
        </row>
        <row r="165">
          <cell r="Y165">
            <v>2017</v>
          </cell>
          <cell r="Z165">
            <v>9</v>
          </cell>
          <cell r="AA165">
            <v>1</v>
          </cell>
          <cell r="AB165" t="e">
            <v>#REF!</v>
          </cell>
          <cell r="AC165" t="e">
            <v>#REF!</v>
          </cell>
        </row>
        <row r="166">
          <cell r="Y166">
            <v>2017</v>
          </cell>
          <cell r="Z166">
            <v>9</v>
          </cell>
          <cell r="AA166">
            <v>2</v>
          </cell>
          <cell r="AB166" t="e">
            <v>#REF!</v>
          </cell>
          <cell r="AC166" t="e">
            <v>#REF!</v>
          </cell>
        </row>
        <row r="167">
          <cell r="Y167">
            <v>2017</v>
          </cell>
          <cell r="Z167">
            <v>9</v>
          </cell>
          <cell r="AA167">
            <v>3</v>
          </cell>
          <cell r="AB167" t="e">
            <v>#REF!</v>
          </cell>
          <cell r="AC167" t="e">
            <v>#REF!</v>
          </cell>
        </row>
        <row r="168">
          <cell r="Y168">
            <v>2017</v>
          </cell>
          <cell r="Z168">
            <v>9</v>
          </cell>
          <cell r="AA168">
            <v>4</v>
          </cell>
          <cell r="AB168" t="e">
            <v>#REF!</v>
          </cell>
          <cell r="AC168" t="e">
            <v>#REF!</v>
          </cell>
        </row>
        <row r="169">
          <cell r="Y169">
            <v>2017</v>
          </cell>
          <cell r="Z169">
            <v>9</v>
          </cell>
          <cell r="AA169">
            <v>5</v>
          </cell>
          <cell r="AB169" t="e">
            <v>#REF!</v>
          </cell>
          <cell r="AC169" t="e">
            <v>#REF!</v>
          </cell>
        </row>
        <row r="170">
          <cell r="Y170">
            <v>2017</v>
          </cell>
          <cell r="Z170">
            <v>9</v>
          </cell>
          <cell r="AA170">
            <v>6</v>
          </cell>
          <cell r="AB170" t="e">
            <v>#REF!</v>
          </cell>
          <cell r="AC170" t="e">
            <v>#REF!</v>
          </cell>
        </row>
        <row r="171">
          <cell r="Y171">
            <v>2017</v>
          </cell>
          <cell r="Z171">
            <v>9</v>
          </cell>
          <cell r="AA171">
            <v>7</v>
          </cell>
          <cell r="AB171" t="e">
            <v>#REF!</v>
          </cell>
          <cell r="AC171" t="e">
            <v>#REF!</v>
          </cell>
        </row>
        <row r="172">
          <cell r="Y172">
            <v>2017</v>
          </cell>
          <cell r="Z172">
            <v>9</v>
          </cell>
          <cell r="AA172">
            <v>8</v>
          </cell>
          <cell r="AB172" t="e">
            <v>#REF!</v>
          </cell>
          <cell r="AC172" t="e">
            <v>#REF!</v>
          </cell>
        </row>
        <row r="173">
          <cell r="Y173">
            <v>2017</v>
          </cell>
          <cell r="Z173">
            <v>9</v>
          </cell>
          <cell r="AA173">
            <v>9</v>
          </cell>
          <cell r="AB173" t="e">
            <v>#REF!</v>
          </cell>
          <cell r="AC173" t="e">
            <v>#REF!</v>
          </cell>
        </row>
        <row r="174">
          <cell r="Y174">
            <v>2017</v>
          </cell>
          <cell r="Z174">
            <v>9</v>
          </cell>
          <cell r="AA174">
            <v>10</v>
          </cell>
          <cell r="AB174" t="e">
            <v>#REF!</v>
          </cell>
          <cell r="AC174" t="e">
            <v>#REF!</v>
          </cell>
        </row>
        <row r="175">
          <cell r="Y175">
            <v>2017</v>
          </cell>
          <cell r="Z175">
            <v>9</v>
          </cell>
          <cell r="AA175">
            <v>11</v>
          </cell>
          <cell r="AB175" t="e">
            <v>#REF!</v>
          </cell>
          <cell r="AC175" t="e">
            <v>#REF!</v>
          </cell>
        </row>
        <row r="176">
          <cell r="Y176">
            <v>2017</v>
          </cell>
          <cell r="Z176">
            <v>9</v>
          </cell>
          <cell r="AA176">
            <v>12</v>
          </cell>
          <cell r="AB176" t="e">
            <v>#REF!</v>
          </cell>
          <cell r="AC176" t="e">
            <v>#REF!</v>
          </cell>
        </row>
        <row r="177">
          <cell r="Y177">
            <v>2017</v>
          </cell>
          <cell r="Z177">
            <v>9</v>
          </cell>
          <cell r="AA177">
            <v>13</v>
          </cell>
          <cell r="AB177" t="e">
            <v>#REF!</v>
          </cell>
          <cell r="AC177" t="e">
            <v>#REF!</v>
          </cell>
        </row>
        <row r="178">
          <cell r="Y178">
            <v>2017</v>
          </cell>
          <cell r="Z178">
            <v>9</v>
          </cell>
          <cell r="AA178">
            <v>14</v>
          </cell>
          <cell r="AB178" t="e">
            <v>#REF!</v>
          </cell>
          <cell r="AC178" t="e">
            <v>#REF!</v>
          </cell>
        </row>
        <row r="179">
          <cell r="Y179">
            <v>2017</v>
          </cell>
          <cell r="Z179">
            <v>9</v>
          </cell>
          <cell r="AA179">
            <v>15</v>
          </cell>
          <cell r="AB179" t="e">
            <v>#REF!</v>
          </cell>
          <cell r="AC179" t="e">
            <v>#REF!</v>
          </cell>
        </row>
        <row r="180">
          <cell r="Y180">
            <v>2017</v>
          </cell>
          <cell r="Z180">
            <v>9</v>
          </cell>
          <cell r="AA180">
            <v>16</v>
          </cell>
          <cell r="AB180" t="e">
            <v>#REF!</v>
          </cell>
          <cell r="AC180" t="e">
            <v>#REF!</v>
          </cell>
        </row>
        <row r="181">
          <cell r="Y181">
            <v>2017</v>
          </cell>
          <cell r="Z181">
            <v>9</v>
          </cell>
          <cell r="AA181">
            <v>17</v>
          </cell>
          <cell r="AB181" t="e">
            <v>#REF!</v>
          </cell>
          <cell r="AC181" t="e">
            <v>#REF!</v>
          </cell>
        </row>
        <row r="182">
          <cell r="Y182">
            <v>2017</v>
          </cell>
          <cell r="Z182">
            <v>9</v>
          </cell>
          <cell r="AA182">
            <v>18</v>
          </cell>
          <cell r="AB182" t="e">
            <v>#REF!</v>
          </cell>
          <cell r="AC182" t="e">
            <v>#REF!</v>
          </cell>
        </row>
        <row r="183">
          <cell r="Y183">
            <v>2017</v>
          </cell>
          <cell r="Z183">
            <v>9</v>
          </cell>
          <cell r="AA183">
            <v>19</v>
          </cell>
          <cell r="AB183" t="e">
            <v>#REF!</v>
          </cell>
          <cell r="AC183" t="e">
            <v>#REF!</v>
          </cell>
        </row>
        <row r="184">
          <cell r="Y184">
            <v>2017</v>
          </cell>
          <cell r="Z184">
            <v>10</v>
          </cell>
          <cell r="AA184">
            <v>1</v>
          </cell>
          <cell r="AB184" t="e">
            <v>#REF!</v>
          </cell>
          <cell r="AC184" t="e">
            <v>#REF!</v>
          </cell>
        </row>
        <row r="185">
          <cell r="Y185">
            <v>2017</v>
          </cell>
          <cell r="Z185">
            <v>10</v>
          </cell>
          <cell r="AA185">
            <v>2</v>
          </cell>
          <cell r="AB185" t="e">
            <v>#REF!</v>
          </cell>
          <cell r="AC185" t="e">
            <v>#REF!</v>
          </cell>
        </row>
        <row r="186">
          <cell r="Y186">
            <v>2017</v>
          </cell>
          <cell r="Z186">
            <v>10</v>
          </cell>
          <cell r="AA186">
            <v>3</v>
          </cell>
          <cell r="AB186" t="e">
            <v>#REF!</v>
          </cell>
          <cell r="AC186" t="e">
            <v>#REF!</v>
          </cell>
        </row>
        <row r="187">
          <cell r="Y187">
            <v>2017</v>
          </cell>
          <cell r="Z187">
            <v>10</v>
          </cell>
          <cell r="AA187">
            <v>4</v>
          </cell>
          <cell r="AB187" t="e">
            <v>#REF!</v>
          </cell>
          <cell r="AC187" t="e">
            <v>#REF!</v>
          </cell>
        </row>
        <row r="188">
          <cell r="Y188">
            <v>2017</v>
          </cell>
          <cell r="Z188">
            <v>10</v>
          </cell>
          <cell r="AA188">
            <v>5</v>
          </cell>
          <cell r="AB188" t="e">
            <v>#REF!</v>
          </cell>
          <cell r="AC188" t="e">
            <v>#REF!</v>
          </cell>
        </row>
        <row r="189">
          <cell r="Y189">
            <v>2017</v>
          </cell>
          <cell r="Z189">
            <v>10</v>
          </cell>
          <cell r="AA189">
            <v>6</v>
          </cell>
          <cell r="AB189" t="e">
            <v>#REF!</v>
          </cell>
          <cell r="AC189" t="e">
            <v>#REF!</v>
          </cell>
        </row>
        <row r="190">
          <cell r="Y190">
            <v>2017</v>
          </cell>
          <cell r="Z190">
            <v>10</v>
          </cell>
          <cell r="AA190">
            <v>7</v>
          </cell>
          <cell r="AB190" t="e">
            <v>#REF!</v>
          </cell>
          <cell r="AC190" t="e">
            <v>#REF!</v>
          </cell>
        </row>
        <row r="191">
          <cell r="Y191">
            <v>2017</v>
          </cell>
          <cell r="Z191">
            <v>10</v>
          </cell>
          <cell r="AA191">
            <v>8</v>
          </cell>
          <cell r="AB191" t="e">
            <v>#REF!</v>
          </cell>
          <cell r="AC191" t="e">
            <v>#REF!</v>
          </cell>
        </row>
        <row r="192">
          <cell r="Y192">
            <v>2017</v>
          </cell>
          <cell r="Z192">
            <v>10</v>
          </cell>
          <cell r="AA192">
            <v>9</v>
          </cell>
          <cell r="AB192" t="e">
            <v>#REF!</v>
          </cell>
          <cell r="AC192" t="e">
            <v>#REF!</v>
          </cell>
        </row>
        <row r="193">
          <cell r="Y193">
            <v>2017</v>
          </cell>
          <cell r="Z193">
            <v>10</v>
          </cell>
          <cell r="AA193">
            <v>10</v>
          </cell>
          <cell r="AB193" t="e">
            <v>#REF!</v>
          </cell>
          <cell r="AC193" t="e">
            <v>#REF!</v>
          </cell>
        </row>
        <row r="194">
          <cell r="Y194">
            <v>2017</v>
          </cell>
          <cell r="Z194">
            <v>10</v>
          </cell>
          <cell r="AA194">
            <v>11</v>
          </cell>
          <cell r="AB194" t="e">
            <v>#REF!</v>
          </cell>
          <cell r="AC194" t="e">
            <v>#REF!</v>
          </cell>
        </row>
        <row r="195">
          <cell r="Y195">
            <v>2017</v>
          </cell>
          <cell r="Z195">
            <v>10</v>
          </cell>
          <cell r="AA195">
            <v>12</v>
          </cell>
          <cell r="AB195" t="e">
            <v>#REF!</v>
          </cell>
          <cell r="AC195" t="e">
            <v>#REF!</v>
          </cell>
        </row>
        <row r="196">
          <cell r="Y196">
            <v>2017</v>
          </cell>
          <cell r="Z196">
            <v>10</v>
          </cell>
          <cell r="AA196">
            <v>13</v>
          </cell>
          <cell r="AB196" t="e">
            <v>#REF!</v>
          </cell>
          <cell r="AC196" t="e">
            <v>#REF!</v>
          </cell>
        </row>
        <row r="197">
          <cell r="Y197">
            <v>2017</v>
          </cell>
          <cell r="Z197">
            <v>10</v>
          </cell>
          <cell r="AA197">
            <v>14</v>
          </cell>
          <cell r="AB197" t="e">
            <v>#REF!</v>
          </cell>
          <cell r="AC197" t="e">
            <v>#REF!</v>
          </cell>
        </row>
        <row r="198">
          <cell r="Y198">
            <v>2017</v>
          </cell>
          <cell r="Z198">
            <v>10</v>
          </cell>
          <cell r="AA198">
            <v>15</v>
          </cell>
          <cell r="AB198" t="e">
            <v>#REF!</v>
          </cell>
          <cell r="AC198" t="e">
            <v>#REF!</v>
          </cell>
        </row>
        <row r="199">
          <cell r="Y199">
            <v>2017</v>
          </cell>
          <cell r="Z199">
            <v>10</v>
          </cell>
          <cell r="AA199">
            <v>16</v>
          </cell>
          <cell r="AB199" t="e">
            <v>#REF!</v>
          </cell>
          <cell r="AC199" t="e">
            <v>#REF!</v>
          </cell>
        </row>
        <row r="200">
          <cell r="Y200">
            <v>2017</v>
          </cell>
          <cell r="Z200">
            <v>10</v>
          </cell>
          <cell r="AA200">
            <v>17</v>
          </cell>
          <cell r="AB200" t="e">
            <v>#REF!</v>
          </cell>
          <cell r="AC200" t="e">
            <v>#REF!</v>
          </cell>
        </row>
        <row r="201">
          <cell r="Y201">
            <v>2017</v>
          </cell>
          <cell r="Z201">
            <v>10</v>
          </cell>
          <cell r="AA201">
            <v>18</v>
          </cell>
          <cell r="AB201" t="e">
            <v>#REF!</v>
          </cell>
          <cell r="AC201" t="e">
            <v>#REF!</v>
          </cell>
        </row>
        <row r="202">
          <cell r="Y202">
            <v>2017</v>
          </cell>
          <cell r="Z202">
            <v>10</v>
          </cell>
          <cell r="AA202">
            <v>19</v>
          </cell>
          <cell r="AB202" t="e">
            <v>#REF!</v>
          </cell>
          <cell r="AC202" t="e">
            <v>#REF!</v>
          </cell>
        </row>
        <row r="203">
          <cell r="Y203">
            <v>2017</v>
          </cell>
          <cell r="Z203">
            <v>11</v>
          </cell>
          <cell r="AA203">
            <v>1</v>
          </cell>
          <cell r="AB203" t="e">
            <v>#REF!</v>
          </cell>
          <cell r="AC203" t="e">
            <v>#REF!</v>
          </cell>
        </row>
        <row r="204">
          <cell r="Y204">
            <v>2017</v>
          </cell>
          <cell r="Z204">
            <v>11</v>
          </cell>
          <cell r="AA204">
            <v>2</v>
          </cell>
          <cell r="AB204" t="e">
            <v>#REF!</v>
          </cell>
          <cell r="AC204" t="e">
            <v>#REF!</v>
          </cell>
        </row>
        <row r="205">
          <cell r="Y205">
            <v>2017</v>
          </cell>
          <cell r="Z205">
            <v>11</v>
          </cell>
          <cell r="AA205">
            <v>3</v>
          </cell>
          <cell r="AB205" t="e">
            <v>#REF!</v>
          </cell>
          <cell r="AC205" t="e">
            <v>#REF!</v>
          </cell>
        </row>
        <row r="206">
          <cell r="Y206">
            <v>2017</v>
          </cell>
          <cell r="Z206">
            <v>11</v>
          </cell>
          <cell r="AA206">
            <v>4</v>
          </cell>
          <cell r="AB206" t="e">
            <v>#REF!</v>
          </cell>
          <cell r="AC206" t="e">
            <v>#REF!</v>
          </cell>
        </row>
        <row r="207">
          <cell r="Y207">
            <v>2017</v>
          </cell>
          <cell r="Z207">
            <v>11</v>
          </cell>
          <cell r="AA207">
            <v>5</v>
          </cell>
          <cell r="AB207" t="e">
            <v>#REF!</v>
          </cell>
          <cell r="AC207" t="e">
            <v>#REF!</v>
          </cell>
        </row>
        <row r="208">
          <cell r="Y208">
            <v>2017</v>
          </cell>
          <cell r="Z208">
            <v>11</v>
          </cell>
          <cell r="AA208">
            <v>6</v>
          </cell>
          <cell r="AB208" t="e">
            <v>#REF!</v>
          </cell>
          <cell r="AC208" t="e">
            <v>#REF!</v>
          </cell>
        </row>
        <row r="209">
          <cell r="Y209">
            <v>2017</v>
          </cell>
          <cell r="Z209">
            <v>11</v>
          </cell>
          <cell r="AA209">
            <v>7</v>
          </cell>
          <cell r="AB209" t="e">
            <v>#REF!</v>
          </cell>
          <cell r="AC209" t="e">
            <v>#REF!</v>
          </cell>
        </row>
        <row r="210">
          <cell r="Y210">
            <v>2017</v>
          </cell>
          <cell r="Z210">
            <v>11</v>
          </cell>
          <cell r="AA210">
            <v>8</v>
          </cell>
          <cell r="AB210" t="e">
            <v>#REF!</v>
          </cell>
          <cell r="AC210" t="e">
            <v>#REF!</v>
          </cell>
        </row>
        <row r="211">
          <cell r="Y211">
            <v>2017</v>
          </cell>
          <cell r="Z211">
            <v>11</v>
          </cell>
          <cell r="AA211">
            <v>9</v>
          </cell>
          <cell r="AB211" t="e">
            <v>#REF!</v>
          </cell>
          <cell r="AC211" t="e">
            <v>#REF!</v>
          </cell>
        </row>
        <row r="212">
          <cell r="Y212">
            <v>2017</v>
          </cell>
          <cell r="Z212">
            <v>11</v>
          </cell>
          <cell r="AA212">
            <v>10</v>
          </cell>
          <cell r="AB212" t="e">
            <v>#REF!</v>
          </cell>
          <cell r="AC212" t="e">
            <v>#REF!</v>
          </cell>
        </row>
        <row r="213">
          <cell r="Y213">
            <v>2017</v>
          </cell>
          <cell r="Z213">
            <v>11</v>
          </cell>
          <cell r="AA213">
            <v>11</v>
          </cell>
          <cell r="AB213" t="e">
            <v>#REF!</v>
          </cell>
          <cell r="AC213" t="e">
            <v>#REF!</v>
          </cell>
        </row>
        <row r="214">
          <cell r="Y214">
            <v>2017</v>
          </cell>
          <cell r="Z214">
            <v>11</v>
          </cell>
          <cell r="AA214">
            <v>12</v>
          </cell>
          <cell r="AB214" t="e">
            <v>#REF!</v>
          </cell>
          <cell r="AC214" t="e">
            <v>#REF!</v>
          </cell>
        </row>
        <row r="215">
          <cell r="Y215">
            <v>2017</v>
          </cell>
          <cell r="Z215">
            <v>11</v>
          </cell>
          <cell r="AA215">
            <v>13</v>
          </cell>
          <cell r="AB215" t="e">
            <v>#REF!</v>
          </cell>
          <cell r="AC215" t="e">
            <v>#REF!</v>
          </cell>
        </row>
        <row r="216">
          <cell r="Y216">
            <v>2017</v>
          </cell>
          <cell r="Z216">
            <v>11</v>
          </cell>
          <cell r="AA216">
            <v>14</v>
          </cell>
          <cell r="AB216" t="e">
            <v>#REF!</v>
          </cell>
          <cell r="AC216" t="e">
            <v>#REF!</v>
          </cell>
        </row>
        <row r="217">
          <cell r="Y217">
            <v>2017</v>
          </cell>
          <cell r="Z217">
            <v>11</v>
          </cell>
          <cell r="AA217">
            <v>15</v>
          </cell>
          <cell r="AB217" t="e">
            <v>#REF!</v>
          </cell>
          <cell r="AC217" t="e">
            <v>#REF!</v>
          </cell>
        </row>
        <row r="218">
          <cell r="Y218">
            <v>2017</v>
          </cell>
          <cell r="Z218">
            <v>11</v>
          </cell>
          <cell r="AA218">
            <v>16</v>
          </cell>
          <cell r="AB218" t="e">
            <v>#REF!</v>
          </cell>
          <cell r="AC218" t="e">
            <v>#REF!</v>
          </cell>
        </row>
        <row r="219">
          <cell r="Y219">
            <v>2017</v>
          </cell>
          <cell r="Z219">
            <v>11</v>
          </cell>
          <cell r="AA219">
            <v>17</v>
          </cell>
          <cell r="AB219" t="e">
            <v>#REF!</v>
          </cell>
          <cell r="AC219" t="e">
            <v>#REF!</v>
          </cell>
        </row>
        <row r="220">
          <cell r="Y220">
            <v>2017</v>
          </cell>
          <cell r="Z220">
            <v>11</v>
          </cell>
          <cell r="AA220">
            <v>18</v>
          </cell>
          <cell r="AB220" t="e">
            <v>#REF!</v>
          </cell>
          <cell r="AC220" t="e">
            <v>#REF!</v>
          </cell>
        </row>
        <row r="221">
          <cell r="Y221">
            <v>2017</v>
          </cell>
          <cell r="Z221">
            <v>11</v>
          </cell>
          <cell r="AA221">
            <v>19</v>
          </cell>
          <cell r="AB221" t="e">
            <v>#REF!</v>
          </cell>
          <cell r="AC221" t="e">
            <v>#REF!</v>
          </cell>
        </row>
        <row r="222">
          <cell r="Y222">
            <v>2017</v>
          </cell>
          <cell r="Z222">
            <v>12</v>
          </cell>
          <cell r="AA222">
            <v>1</v>
          </cell>
          <cell r="AB222" t="e">
            <v>#REF!</v>
          </cell>
          <cell r="AC222" t="e">
            <v>#REF!</v>
          </cell>
        </row>
        <row r="223">
          <cell r="Y223">
            <v>2017</v>
          </cell>
          <cell r="Z223">
            <v>12</v>
          </cell>
          <cell r="AA223">
            <v>2</v>
          </cell>
          <cell r="AB223" t="e">
            <v>#REF!</v>
          </cell>
          <cell r="AC223" t="e">
            <v>#REF!</v>
          </cell>
        </row>
        <row r="224">
          <cell r="Y224">
            <v>2017</v>
          </cell>
          <cell r="Z224">
            <v>12</v>
          </cell>
          <cell r="AA224">
            <v>3</v>
          </cell>
          <cell r="AB224" t="e">
            <v>#REF!</v>
          </cell>
          <cell r="AC224" t="e">
            <v>#REF!</v>
          </cell>
        </row>
        <row r="225">
          <cell r="Y225">
            <v>2017</v>
          </cell>
          <cell r="Z225">
            <v>12</v>
          </cell>
          <cell r="AA225">
            <v>4</v>
          </cell>
          <cell r="AB225" t="e">
            <v>#REF!</v>
          </cell>
          <cell r="AC225" t="e">
            <v>#REF!</v>
          </cell>
        </row>
        <row r="226">
          <cell r="Y226">
            <v>2017</v>
          </cell>
          <cell r="Z226">
            <v>12</v>
          </cell>
          <cell r="AA226">
            <v>5</v>
          </cell>
          <cell r="AB226" t="e">
            <v>#REF!</v>
          </cell>
          <cell r="AC226" t="e">
            <v>#REF!</v>
          </cell>
        </row>
        <row r="227">
          <cell r="Y227">
            <v>2017</v>
          </cell>
          <cell r="Z227">
            <v>12</v>
          </cell>
          <cell r="AA227">
            <v>6</v>
          </cell>
          <cell r="AB227" t="e">
            <v>#REF!</v>
          </cell>
          <cell r="AC227" t="e">
            <v>#REF!</v>
          </cell>
        </row>
        <row r="228">
          <cell r="Y228">
            <v>2017</v>
          </cell>
          <cell r="Z228">
            <v>12</v>
          </cell>
          <cell r="AA228">
            <v>7</v>
          </cell>
          <cell r="AB228" t="e">
            <v>#REF!</v>
          </cell>
          <cell r="AC228" t="e">
            <v>#REF!</v>
          </cell>
        </row>
        <row r="229">
          <cell r="Y229">
            <v>2017</v>
          </cell>
          <cell r="Z229">
            <v>12</v>
          </cell>
          <cell r="AA229">
            <v>8</v>
          </cell>
          <cell r="AB229" t="e">
            <v>#REF!</v>
          </cell>
          <cell r="AC229" t="e">
            <v>#REF!</v>
          </cell>
        </row>
        <row r="230">
          <cell r="Y230">
            <v>2017</v>
          </cell>
          <cell r="Z230">
            <v>12</v>
          </cell>
          <cell r="AA230">
            <v>9</v>
          </cell>
          <cell r="AB230" t="e">
            <v>#REF!</v>
          </cell>
          <cell r="AC230" t="e">
            <v>#REF!</v>
          </cell>
        </row>
        <row r="231">
          <cell r="Y231">
            <v>2017</v>
          </cell>
          <cell r="Z231">
            <v>12</v>
          </cell>
          <cell r="AA231">
            <v>10</v>
          </cell>
          <cell r="AB231" t="e">
            <v>#REF!</v>
          </cell>
          <cell r="AC231" t="e">
            <v>#REF!</v>
          </cell>
        </row>
        <row r="232">
          <cell r="Y232">
            <v>2017</v>
          </cell>
          <cell r="Z232">
            <v>12</v>
          </cell>
          <cell r="AA232">
            <v>11</v>
          </cell>
          <cell r="AB232" t="e">
            <v>#REF!</v>
          </cell>
          <cell r="AC232" t="e">
            <v>#REF!</v>
          </cell>
        </row>
        <row r="233">
          <cell r="Y233">
            <v>2017</v>
          </cell>
          <cell r="Z233">
            <v>12</v>
          </cell>
          <cell r="AA233">
            <v>12</v>
          </cell>
          <cell r="AB233" t="e">
            <v>#REF!</v>
          </cell>
          <cell r="AC233" t="e">
            <v>#REF!</v>
          </cell>
        </row>
        <row r="234">
          <cell r="Y234">
            <v>2017</v>
          </cell>
          <cell r="Z234">
            <v>12</v>
          </cell>
          <cell r="AA234">
            <v>13</v>
          </cell>
          <cell r="AB234" t="e">
            <v>#REF!</v>
          </cell>
          <cell r="AC234" t="e">
            <v>#REF!</v>
          </cell>
        </row>
        <row r="235">
          <cell r="Y235">
            <v>2017</v>
          </cell>
          <cell r="Z235">
            <v>12</v>
          </cell>
          <cell r="AA235">
            <v>14</v>
          </cell>
          <cell r="AB235" t="e">
            <v>#REF!</v>
          </cell>
          <cell r="AC235" t="e">
            <v>#REF!</v>
          </cell>
        </row>
        <row r="236">
          <cell r="Y236">
            <v>2017</v>
          </cell>
          <cell r="Z236">
            <v>12</v>
          </cell>
          <cell r="AA236">
            <v>15</v>
          </cell>
          <cell r="AB236" t="e">
            <v>#REF!</v>
          </cell>
          <cell r="AC236" t="e">
            <v>#REF!</v>
          </cell>
        </row>
        <row r="237">
          <cell r="Y237">
            <v>2017</v>
          </cell>
          <cell r="Z237">
            <v>12</v>
          </cell>
          <cell r="AA237">
            <v>16</v>
          </cell>
          <cell r="AB237" t="e">
            <v>#REF!</v>
          </cell>
          <cell r="AC237" t="e">
            <v>#REF!</v>
          </cell>
        </row>
        <row r="238">
          <cell r="Y238">
            <v>2017</v>
          </cell>
          <cell r="Z238">
            <v>12</v>
          </cell>
          <cell r="AA238">
            <v>17</v>
          </cell>
          <cell r="AB238" t="e">
            <v>#REF!</v>
          </cell>
          <cell r="AC238" t="e">
            <v>#REF!</v>
          </cell>
        </row>
        <row r="239">
          <cell r="Y239">
            <v>2017</v>
          </cell>
          <cell r="Z239">
            <v>12</v>
          </cell>
          <cell r="AA239">
            <v>18</v>
          </cell>
          <cell r="AB239" t="e">
            <v>#REF!</v>
          </cell>
          <cell r="AC239" t="e">
            <v>#REF!</v>
          </cell>
        </row>
        <row r="240">
          <cell r="Y240">
            <v>2017</v>
          </cell>
          <cell r="Z240">
            <v>12</v>
          </cell>
          <cell r="AA240">
            <v>19</v>
          </cell>
          <cell r="AB240" t="e">
            <v>#REF!</v>
          </cell>
          <cell r="AC240" t="e">
            <v>#REF!</v>
          </cell>
        </row>
      </sheetData>
      <sheetData sheetId="7"/>
      <sheetData sheetId="8"/>
      <sheetData sheetId="9">
        <row r="13">
          <cell r="Y13">
            <v>2017</v>
          </cell>
          <cell r="Z13">
            <v>1</v>
          </cell>
          <cell r="AA13">
            <v>1</v>
          </cell>
          <cell r="AB13" t="e">
            <v>#REF!</v>
          </cell>
          <cell r="AC13" t="e">
            <v>#REF!</v>
          </cell>
        </row>
        <row r="14">
          <cell r="Y14">
            <v>2017</v>
          </cell>
          <cell r="Z14">
            <v>1</v>
          </cell>
          <cell r="AA14">
            <v>2</v>
          </cell>
          <cell r="AB14" t="e">
            <v>#REF!</v>
          </cell>
          <cell r="AC14" t="e">
            <v>#REF!</v>
          </cell>
        </row>
        <row r="15">
          <cell r="Y15">
            <v>2017</v>
          </cell>
          <cell r="Z15">
            <v>1</v>
          </cell>
          <cell r="AA15">
            <v>3</v>
          </cell>
          <cell r="AB15" t="e">
            <v>#REF!</v>
          </cell>
          <cell r="AC15" t="e">
            <v>#REF!</v>
          </cell>
        </row>
        <row r="16">
          <cell r="Y16">
            <v>2017</v>
          </cell>
          <cell r="Z16">
            <v>1</v>
          </cell>
          <cell r="AA16">
            <v>4</v>
          </cell>
          <cell r="AB16" t="e">
            <v>#REF!</v>
          </cell>
          <cell r="AC16" t="e">
            <v>#REF!</v>
          </cell>
        </row>
        <row r="17">
          <cell r="Y17">
            <v>2017</v>
          </cell>
          <cell r="Z17">
            <v>1</v>
          </cell>
          <cell r="AA17">
            <v>5</v>
          </cell>
          <cell r="AB17" t="e">
            <v>#REF!</v>
          </cell>
          <cell r="AC17" t="e">
            <v>#REF!</v>
          </cell>
        </row>
        <row r="18">
          <cell r="Y18">
            <v>2017</v>
          </cell>
          <cell r="Z18">
            <v>1</v>
          </cell>
          <cell r="AA18">
            <v>6</v>
          </cell>
          <cell r="AB18" t="e">
            <v>#REF!</v>
          </cell>
          <cell r="AC18" t="e">
            <v>#REF!</v>
          </cell>
        </row>
        <row r="19">
          <cell r="Y19">
            <v>2017</v>
          </cell>
          <cell r="Z19">
            <v>1</v>
          </cell>
          <cell r="AA19">
            <v>7</v>
          </cell>
          <cell r="AB19" t="e">
            <v>#REF!</v>
          </cell>
          <cell r="AC19" t="e">
            <v>#REF!</v>
          </cell>
        </row>
        <row r="20">
          <cell r="Y20">
            <v>2017</v>
          </cell>
          <cell r="Z20">
            <v>1</v>
          </cell>
          <cell r="AA20">
            <v>8</v>
          </cell>
          <cell r="AB20" t="e">
            <v>#REF!</v>
          </cell>
          <cell r="AC20" t="e">
            <v>#REF!</v>
          </cell>
        </row>
        <row r="21">
          <cell r="Y21">
            <v>2017</v>
          </cell>
          <cell r="Z21">
            <v>1</v>
          </cell>
          <cell r="AA21">
            <v>9</v>
          </cell>
          <cell r="AB21" t="e">
            <v>#REF!</v>
          </cell>
          <cell r="AC21" t="e">
            <v>#REF!</v>
          </cell>
        </row>
        <row r="22">
          <cell r="Y22">
            <v>2017</v>
          </cell>
          <cell r="Z22">
            <v>1</v>
          </cell>
          <cell r="AA22">
            <v>10</v>
          </cell>
          <cell r="AB22" t="e">
            <v>#REF!</v>
          </cell>
          <cell r="AC22" t="e">
            <v>#REF!</v>
          </cell>
        </row>
        <row r="23">
          <cell r="Y23">
            <v>2017</v>
          </cell>
          <cell r="Z23">
            <v>1</v>
          </cell>
          <cell r="AA23">
            <v>11</v>
          </cell>
          <cell r="AB23" t="e">
            <v>#REF!</v>
          </cell>
          <cell r="AC23" t="e">
            <v>#REF!</v>
          </cell>
        </row>
        <row r="24">
          <cell r="Y24">
            <v>2017</v>
          </cell>
          <cell r="Z24">
            <v>1</v>
          </cell>
          <cell r="AA24">
            <v>12</v>
          </cell>
          <cell r="AB24" t="e">
            <v>#REF!</v>
          </cell>
          <cell r="AC24" t="e">
            <v>#REF!</v>
          </cell>
        </row>
        <row r="25">
          <cell r="Y25">
            <v>2017</v>
          </cell>
          <cell r="Z25">
            <v>1</v>
          </cell>
          <cell r="AA25">
            <v>13</v>
          </cell>
          <cell r="AB25" t="e">
            <v>#REF!</v>
          </cell>
          <cell r="AC25" t="e">
            <v>#REF!</v>
          </cell>
        </row>
        <row r="26">
          <cell r="Y26">
            <v>2017</v>
          </cell>
          <cell r="Z26">
            <v>1</v>
          </cell>
          <cell r="AA26">
            <v>14</v>
          </cell>
          <cell r="AB26" t="e">
            <v>#REF!</v>
          </cell>
          <cell r="AC26" t="e">
            <v>#REF!</v>
          </cell>
        </row>
        <row r="27">
          <cell r="Y27">
            <v>2017</v>
          </cell>
          <cell r="Z27">
            <v>1</v>
          </cell>
          <cell r="AA27">
            <v>15</v>
          </cell>
          <cell r="AB27" t="e">
            <v>#REF!</v>
          </cell>
          <cell r="AC27" t="e">
            <v>#REF!</v>
          </cell>
        </row>
        <row r="28">
          <cell r="Y28">
            <v>2017</v>
          </cell>
          <cell r="Z28">
            <v>1</v>
          </cell>
          <cell r="AA28">
            <v>16</v>
          </cell>
          <cell r="AB28" t="e">
            <v>#REF!</v>
          </cell>
          <cell r="AC28" t="e">
            <v>#REF!</v>
          </cell>
        </row>
        <row r="29">
          <cell r="Y29">
            <v>2017</v>
          </cell>
          <cell r="Z29">
            <v>1</v>
          </cell>
          <cell r="AA29">
            <v>17</v>
          </cell>
          <cell r="AB29" t="e">
            <v>#REF!</v>
          </cell>
          <cell r="AC29" t="e">
            <v>#REF!</v>
          </cell>
        </row>
        <row r="30">
          <cell r="Y30">
            <v>2017</v>
          </cell>
          <cell r="Z30">
            <v>1</v>
          </cell>
          <cell r="AA30">
            <v>18</v>
          </cell>
          <cell r="AB30" t="e">
            <v>#REF!</v>
          </cell>
          <cell r="AC30" t="e">
            <v>#REF!</v>
          </cell>
        </row>
        <row r="31">
          <cell r="Y31">
            <v>2017</v>
          </cell>
          <cell r="Z31">
            <v>1</v>
          </cell>
          <cell r="AA31">
            <v>19</v>
          </cell>
          <cell r="AB31" t="e">
            <v>#REF!</v>
          </cell>
          <cell r="AC31" t="e">
            <v>#REF!</v>
          </cell>
        </row>
        <row r="32">
          <cell r="Y32">
            <v>2017</v>
          </cell>
          <cell r="Z32">
            <v>2</v>
          </cell>
          <cell r="AA32">
            <v>1</v>
          </cell>
          <cell r="AB32" t="e">
            <v>#REF!</v>
          </cell>
          <cell r="AC32" t="e">
            <v>#REF!</v>
          </cell>
        </row>
        <row r="33">
          <cell r="Y33">
            <v>2017</v>
          </cell>
          <cell r="Z33">
            <v>2</v>
          </cell>
          <cell r="AA33">
            <v>2</v>
          </cell>
          <cell r="AB33" t="e">
            <v>#REF!</v>
          </cell>
          <cell r="AC33" t="e">
            <v>#REF!</v>
          </cell>
        </row>
        <row r="34">
          <cell r="Y34">
            <v>2017</v>
          </cell>
          <cell r="Z34">
            <v>2</v>
          </cell>
          <cell r="AA34">
            <v>3</v>
          </cell>
          <cell r="AB34" t="e">
            <v>#REF!</v>
          </cell>
          <cell r="AC34" t="e">
            <v>#REF!</v>
          </cell>
        </row>
        <row r="35">
          <cell r="Y35">
            <v>2017</v>
          </cell>
          <cell r="Z35">
            <v>2</v>
          </cell>
          <cell r="AA35">
            <v>4</v>
          </cell>
          <cell r="AB35" t="e">
            <v>#REF!</v>
          </cell>
          <cell r="AC35" t="e">
            <v>#REF!</v>
          </cell>
        </row>
        <row r="36">
          <cell r="Y36">
            <v>2017</v>
          </cell>
          <cell r="Z36">
            <v>2</v>
          </cell>
          <cell r="AA36">
            <v>5</v>
          </cell>
          <cell r="AB36" t="e">
            <v>#REF!</v>
          </cell>
          <cell r="AC36" t="e">
            <v>#REF!</v>
          </cell>
        </row>
        <row r="37">
          <cell r="Y37">
            <v>2017</v>
          </cell>
          <cell r="Z37">
            <v>2</v>
          </cell>
          <cell r="AA37">
            <v>6</v>
          </cell>
          <cell r="AB37" t="e">
            <v>#REF!</v>
          </cell>
          <cell r="AC37" t="e">
            <v>#REF!</v>
          </cell>
        </row>
        <row r="38">
          <cell r="Y38">
            <v>2017</v>
          </cell>
          <cell r="Z38">
            <v>2</v>
          </cell>
          <cell r="AA38">
            <v>7</v>
          </cell>
          <cell r="AB38" t="e">
            <v>#REF!</v>
          </cell>
          <cell r="AC38" t="e">
            <v>#REF!</v>
          </cell>
        </row>
        <row r="39">
          <cell r="Y39">
            <v>2017</v>
          </cell>
          <cell r="Z39">
            <v>2</v>
          </cell>
          <cell r="AA39">
            <v>8</v>
          </cell>
          <cell r="AB39" t="e">
            <v>#REF!</v>
          </cell>
          <cell r="AC39" t="e">
            <v>#REF!</v>
          </cell>
        </row>
        <row r="40">
          <cell r="Y40">
            <v>2017</v>
          </cell>
          <cell r="Z40">
            <v>2</v>
          </cell>
          <cell r="AA40">
            <v>9</v>
          </cell>
          <cell r="AB40" t="e">
            <v>#REF!</v>
          </cell>
          <cell r="AC40" t="e">
            <v>#REF!</v>
          </cell>
        </row>
        <row r="41">
          <cell r="Y41">
            <v>2017</v>
          </cell>
          <cell r="Z41">
            <v>2</v>
          </cell>
          <cell r="AA41">
            <v>10</v>
          </cell>
          <cell r="AB41" t="e">
            <v>#REF!</v>
          </cell>
          <cell r="AC41" t="e">
            <v>#REF!</v>
          </cell>
        </row>
        <row r="42">
          <cell r="Y42">
            <v>2017</v>
          </cell>
          <cell r="Z42">
            <v>2</v>
          </cell>
          <cell r="AA42">
            <v>11</v>
          </cell>
          <cell r="AB42" t="e">
            <v>#REF!</v>
          </cell>
          <cell r="AC42" t="e">
            <v>#REF!</v>
          </cell>
        </row>
        <row r="43">
          <cell r="Y43">
            <v>2017</v>
          </cell>
          <cell r="Z43">
            <v>2</v>
          </cell>
          <cell r="AA43">
            <v>12</v>
          </cell>
          <cell r="AB43" t="e">
            <v>#REF!</v>
          </cell>
          <cell r="AC43" t="e">
            <v>#REF!</v>
          </cell>
        </row>
        <row r="44">
          <cell r="Y44">
            <v>2017</v>
          </cell>
          <cell r="Z44">
            <v>2</v>
          </cell>
          <cell r="AA44">
            <v>13</v>
          </cell>
          <cell r="AB44" t="e">
            <v>#REF!</v>
          </cell>
          <cell r="AC44" t="e">
            <v>#REF!</v>
          </cell>
        </row>
        <row r="45">
          <cell r="Y45">
            <v>2017</v>
          </cell>
          <cell r="Z45">
            <v>2</v>
          </cell>
          <cell r="AA45">
            <v>14</v>
          </cell>
          <cell r="AB45" t="e">
            <v>#REF!</v>
          </cell>
          <cell r="AC45" t="e">
            <v>#REF!</v>
          </cell>
        </row>
        <row r="46">
          <cell r="Y46">
            <v>2017</v>
          </cell>
          <cell r="Z46">
            <v>2</v>
          </cell>
          <cell r="AA46">
            <v>15</v>
          </cell>
          <cell r="AB46" t="e">
            <v>#REF!</v>
          </cell>
          <cell r="AC46" t="e">
            <v>#REF!</v>
          </cell>
        </row>
        <row r="47">
          <cell r="Y47">
            <v>2017</v>
          </cell>
          <cell r="Z47">
            <v>2</v>
          </cell>
          <cell r="AA47">
            <v>16</v>
          </cell>
          <cell r="AB47" t="e">
            <v>#REF!</v>
          </cell>
          <cell r="AC47" t="e">
            <v>#REF!</v>
          </cell>
        </row>
        <row r="48">
          <cell r="Y48">
            <v>2017</v>
          </cell>
          <cell r="Z48">
            <v>2</v>
          </cell>
          <cell r="AA48">
            <v>17</v>
          </cell>
          <cell r="AB48" t="e">
            <v>#REF!</v>
          </cell>
          <cell r="AC48" t="e">
            <v>#REF!</v>
          </cell>
        </row>
        <row r="49">
          <cell r="Y49">
            <v>2017</v>
          </cell>
          <cell r="Z49">
            <v>2</v>
          </cell>
          <cell r="AA49">
            <v>18</v>
          </cell>
          <cell r="AB49" t="e">
            <v>#REF!</v>
          </cell>
          <cell r="AC49" t="e">
            <v>#REF!</v>
          </cell>
        </row>
        <row r="50">
          <cell r="Y50">
            <v>2017</v>
          </cell>
          <cell r="Z50">
            <v>2</v>
          </cell>
          <cell r="AA50">
            <v>19</v>
          </cell>
          <cell r="AB50" t="e">
            <v>#REF!</v>
          </cell>
          <cell r="AC50" t="e">
            <v>#REF!</v>
          </cell>
        </row>
        <row r="51">
          <cell r="Y51">
            <v>2017</v>
          </cell>
          <cell r="Z51">
            <v>3</v>
          </cell>
          <cell r="AA51">
            <v>1</v>
          </cell>
          <cell r="AB51" t="e">
            <v>#REF!</v>
          </cell>
          <cell r="AC51" t="e">
            <v>#REF!</v>
          </cell>
        </row>
        <row r="52">
          <cell r="Y52">
            <v>2017</v>
          </cell>
          <cell r="Z52">
            <v>3</v>
          </cell>
          <cell r="AA52">
            <v>2</v>
          </cell>
          <cell r="AB52" t="e">
            <v>#REF!</v>
          </cell>
          <cell r="AC52" t="e">
            <v>#REF!</v>
          </cell>
        </row>
        <row r="53">
          <cell r="Y53">
            <v>2017</v>
          </cell>
          <cell r="Z53">
            <v>3</v>
          </cell>
          <cell r="AA53">
            <v>3</v>
          </cell>
          <cell r="AB53" t="e">
            <v>#REF!</v>
          </cell>
          <cell r="AC53" t="e">
            <v>#REF!</v>
          </cell>
        </row>
        <row r="54">
          <cell r="Y54">
            <v>2017</v>
          </cell>
          <cell r="Z54">
            <v>3</v>
          </cell>
          <cell r="AA54">
            <v>4</v>
          </cell>
          <cell r="AB54" t="e">
            <v>#REF!</v>
          </cell>
          <cell r="AC54" t="e">
            <v>#REF!</v>
          </cell>
        </row>
        <row r="55">
          <cell r="Y55">
            <v>2017</v>
          </cell>
          <cell r="Z55">
            <v>3</v>
          </cell>
          <cell r="AA55">
            <v>5</v>
          </cell>
          <cell r="AB55" t="e">
            <v>#REF!</v>
          </cell>
          <cell r="AC55" t="e">
            <v>#REF!</v>
          </cell>
        </row>
        <row r="56">
          <cell r="Y56">
            <v>2017</v>
          </cell>
          <cell r="Z56">
            <v>3</v>
          </cell>
          <cell r="AA56">
            <v>6</v>
          </cell>
          <cell r="AB56" t="e">
            <v>#REF!</v>
          </cell>
          <cell r="AC56" t="e">
            <v>#REF!</v>
          </cell>
        </row>
        <row r="57">
          <cell r="Y57">
            <v>2017</v>
          </cell>
          <cell r="Z57">
            <v>3</v>
          </cell>
          <cell r="AA57">
            <v>7</v>
          </cell>
          <cell r="AB57" t="e">
            <v>#REF!</v>
          </cell>
          <cell r="AC57" t="e">
            <v>#REF!</v>
          </cell>
        </row>
        <row r="58">
          <cell r="Y58">
            <v>2017</v>
          </cell>
          <cell r="Z58">
            <v>3</v>
          </cell>
          <cell r="AA58">
            <v>8</v>
          </cell>
          <cell r="AB58" t="e">
            <v>#REF!</v>
          </cell>
          <cell r="AC58" t="e">
            <v>#REF!</v>
          </cell>
        </row>
        <row r="59">
          <cell r="Y59">
            <v>2017</v>
          </cell>
          <cell r="Z59">
            <v>3</v>
          </cell>
          <cell r="AA59">
            <v>9</v>
          </cell>
          <cell r="AB59" t="e">
            <v>#REF!</v>
          </cell>
          <cell r="AC59" t="e">
            <v>#REF!</v>
          </cell>
        </row>
        <row r="60">
          <cell r="Y60">
            <v>2017</v>
          </cell>
          <cell r="Z60">
            <v>3</v>
          </cell>
          <cell r="AA60">
            <v>10</v>
          </cell>
          <cell r="AB60" t="e">
            <v>#REF!</v>
          </cell>
          <cell r="AC60" t="e">
            <v>#REF!</v>
          </cell>
        </row>
        <row r="61">
          <cell r="Y61">
            <v>2017</v>
          </cell>
          <cell r="Z61">
            <v>3</v>
          </cell>
          <cell r="AA61">
            <v>11</v>
          </cell>
          <cell r="AB61" t="e">
            <v>#REF!</v>
          </cell>
          <cell r="AC61" t="e">
            <v>#REF!</v>
          </cell>
        </row>
        <row r="62">
          <cell r="Y62">
            <v>2017</v>
          </cell>
          <cell r="Z62">
            <v>3</v>
          </cell>
          <cell r="AA62">
            <v>12</v>
          </cell>
          <cell r="AB62" t="e">
            <v>#REF!</v>
          </cell>
          <cell r="AC62" t="e">
            <v>#REF!</v>
          </cell>
        </row>
        <row r="63">
          <cell r="Y63">
            <v>2017</v>
          </cell>
          <cell r="Z63">
            <v>3</v>
          </cell>
          <cell r="AA63">
            <v>13</v>
          </cell>
          <cell r="AB63" t="e">
            <v>#REF!</v>
          </cell>
          <cell r="AC63" t="e">
            <v>#REF!</v>
          </cell>
        </row>
        <row r="64">
          <cell r="Y64">
            <v>2017</v>
          </cell>
          <cell r="Z64">
            <v>3</v>
          </cell>
          <cell r="AA64">
            <v>14</v>
          </cell>
          <cell r="AB64" t="e">
            <v>#REF!</v>
          </cell>
          <cell r="AC64" t="e">
            <v>#REF!</v>
          </cell>
        </row>
        <row r="65">
          <cell r="Y65">
            <v>2017</v>
          </cell>
          <cell r="Z65">
            <v>3</v>
          </cell>
          <cell r="AA65">
            <v>15</v>
          </cell>
          <cell r="AB65" t="e">
            <v>#REF!</v>
          </cell>
          <cell r="AC65" t="e">
            <v>#REF!</v>
          </cell>
        </row>
        <row r="66">
          <cell r="Y66">
            <v>2017</v>
          </cell>
          <cell r="Z66">
            <v>3</v>
          </cell>
          <cell r="AA66">
            <v>16</v>
          </cell>
          <cell r="AB66" t="e">
            <v>#REF!</v>
          </cell>
          <cell r="AC66" t="e">
            <v>#REF!</v>
          </cell>
        </row>
        <row r="67">
          <cell r="Y67">
            <v>2017</v>
          </cell>
          <cell r="Z67">
            <v>3</v>
          </cell>
          <cell r="AA67">
            <v>17</v>
          </cell>
          <cell r="AB67" t="e">
            <v>#REF!</v>
          </cell>
          <cell r="AC67" t="e">
            <v>#REF!</v>
          </cell>
        </row>
        <row r="68">
          <cell r="Y68">
            <v>2017</v>
          </cell>
          <cell r="Z68">
            <v>3</v>
          </cell>
          <cell r="AA68">
            <v>18</v>
          </cell>
          <cell r="AB68" t="e">
            <v>#REF!</v>
          </cell>
          <cell r="AC68" t="e">
            <v>#REF!</v>
          </cell>
        </row>
        <row r="69">
          <cell r="Y69">
            <v>2017</v>
          </cell>
          <cell r="Z69">
            <v>3</v>
          </cell>
          <cell r="AA69">
            <v>19</v>
          </cell>
          <cell r="AB69" t="e">
            <v>#REF!</v>
          </cell>
          <cell r="AC69" t="e">
            <v>#REF!</v>
          </cell>
        </row>
        <row r="70">
          <cell r="Y70">
            <v>2017</v>
          </cell>
          <cell r="Z70">
            <v>4</v>
          </cell>
          <cell r="AA70">
            <v>1</v>
          </cell>
          <cell r="AB70" t="e">
            <v>#REF!</v>
          </cell>
          <cell r="AC70" t="e">
            <v>#REF!</v>
          </cell>
        </row>
        <row r="71">
          <cell r="Y71">
            <v>2017</v>
          </cell>
          <cell r="Z71">
            <v>4</v>
          </cell>
          <cell r="AA71">
            <v>2</v>
          </cell>
          <cell r="AB71" t="e">
            <v>#REF!</v>
          </cell>
          <cell r="AC71" t="e">
            <v>#REF!</v>
          </cell>
        </row>
        <row r="72">
          <cell r="Y72">
            <v>2017</v>
          </cell>
          <cell r="Z72">
            <v>4</v>
          </cell>
          <cell r="AA72">
            <v>3</v>
          </cell>
          <cell r="AB72" t="e">
            <v>#REF!</v>
          </cell>
          <cell r="AC72" t="e">
            <v>#REF!</v>
          </cell>
        </row>
        <row r="73">
          <cell r="Y73">
            <v>2017</v>
          </cell>
          <cell r="Z73">
            <v>4</v>
          </cell>
          <cell r="AA73">
            <v>4</v>
          </cell>
          <cell r="AB73" t="e">
            <v>#REF!</v>
          </cell>
          <cell r="AC73" t="e">
            <v>#REF!</v>
          </cell>
        </row>
        <row r="74">
          <cell r="Y74">
            <v>2017</v>
          </cell>
          <cell r="Z74">
            <v>4</v>
          </cell>
          <cell r="AA74">
            <v>5</v>
          </cell>
          <cell r="AB74" t="e">
            <v>#REF!</v>
          </cell>
          <cell r="AC74" t="e">
            <v>#REF!</v>
          </cell>
        </row>
        <row r="75">
          <cell r="Y75">
            <v>2017</v>
          </cell>
          <cell r="Z75">
            <v>4</v>
          </cell>
          <cell r="AA75">
            <v>6</v>
          </cell>
          <cell r="AB75" t="e">
            <v>#REF!</v>
          </cell>
          <cell r="AC75" t="e">
            <v>#REF!</v>
          </cell>
        </row>
        <row r="76">
          <cell r="Y76">
            <v>2017</v>
          </cell>
          <cell r="Z76">
            <v>4</v>
          </cell>
          <cell r="AA76">
            <v>7</v>
          </cell>
          <cell r="AB76" t="e">
            <v>#REF!</v>
          </cell>
          <cell r="AC76" t="e">
            <v>#REF!</v>
          </cell>
        </row>
        <row r="77">
          <cell r="Y77">
            <v>2017</v>
          </cell>
          <cell r="Z77">
            <v>4</v>
          </cell>
          <cell r="AA77">
            <v>8</v>
          </cell>
          <cell r="AB77" t="e">
            <v>#REF!</v>
          </cell>
          <cell r="AC77" t="e">
            <v>#REF!</v>
          </cell>
        </row>
        <row r="78">
          <cell r="Y78">
            <v>2017</v>
          </cell>
          <cell r="Z78">
            <v>4</v>
          </cell>
          <cell r="AA78">
            <v>9</v>
          </cell>
          <cell r="AB78" t="e">
            <v>#REF!</v>
          </cell>
          <cell r="AC78" t="e">
            <v>#REF!</v>
          </cell>
        </row>
        <row r="79">
          <cell r="Y79">
            <v>2017</v>
          </cell>
          <cell r="Z79">
            <v>4</v>
          </cell>
          <cell r="AA79">
            <v>10</v>
          </cell>
          <cell r="AB79" t="e">
            <v>#REF!</v>
          </cell>
          <cell r="AC79" t="e">
            <v>#REF!</v>
          </cell>
        </row>
        <row r="80">
          <cell r="Y80">
            <v>2017</v>
          </cell>
          <cell r="Z80">
            <v>4</v>
          </cell>
          <cell r="AA80">
            <v>11</v>
          </cell>
          <cell r="AB80" t="e">
            <v>#REF!</v>
          </cell>
          <cell r="AC80" t="e">
            <v>#REF!</v>
          </cell>
        </row>
        <row r="81">
          <cell r="Y81">
            <v>2017</v>
          </cell>
          <cell r="Z81">
            <v>4</v>
          </cell>
          <cell r="AA81">
            <v>12</v>
          </cell>
          <cell r="AB81" t="e">
            <v>#REF!</v>
          </cell>
          <cell r="AC81" t="e">
            <v>#REF!</v>
          </cell>
        </row>
        <row r="82">
          <cell r="Y82">
            <v>2017</v>
          </cell>
          <cell r="Z82">
            <v>4</v>
          </cell>
          <cell r="AA82">
            <v>13</v>
          </cell>
          <cell r="AB82" t="e">
            <v>#REF!</v>
          </cell>
          <cell r="AC82" t="e">
            <v>#REF!</v>
          </cell>
        </row>
        <row r="83">
          <cell r="Y83">
            <v>2017</v>
          </cell>
          <cell r="Z83">
            <v>4</v>
          </cell>
          <cell r="AA83">
            <v>14</v>
          </cell>
          <cell r="AB83" t="e">
            <v>#REF!</v>
          </cell>
          <cell r="AC83" t="e">
            <v>#REF!</v>
          </cell>
        </row>
        <row r="84">
          <cell r="Y84">
            <v>2017</v>
          </cell>
          <cell r="Z84">
            <v>4</v>
          </cell>
          <cell r="AA84">
            <v>15</v>
          </cell>
          <cell r="AB84" t="e">
            <v>#REF!</v>
          </cell>
          <cell r="AC84" t="e">
            <v>#REF!</v>
          </cell>
        </row>
        <row r="85">
          <cell r="Y85">
            <v>2017</v>
          </cell>
          <cell r="Z85">
            <v>4</v>
          </cell>
          <cell r="AA85">
            <v>16</v>
          </cell>
          <cell r="AB85" t="e">
            <v>#REF!</v>
          </cell>
          <cell r="AC85" t="e">
            <v>#REF!</v>
          </cell>
        </row>
        <row r="86">
          <cell r="Y86">
            <v>2017</v>
          </cell>
          <cell r="Z86">
            <v>4</v>
          </cell>
          <cell r="AA86">
            <v>17</v>
          </cell>
          <cell r="AB86" t="e">
            <v>#REF!</v>
          </cell>
          <cell r="AC86" t="e">
            <v>#REF!</v>
          </cell>
        </row>
        <row r="87">
          <cell r="Y87">
            <v>2017</v>
          </cell>
          <cell r="Z87">
            <v>4</v>
          </cell>
          <cell r="AA87">
            <v>18</v>
          </cell>
          <cell r="AB87" t="e">
            <v>#REF!</v>
          </cell>
          <cell r="AC87" t="e">
            <v>#REF!</v>
          </cell>
        </row>
        <row r="88">
          <cell r="Y88">
            <v>2017</v>
          </cell>
          <cell r="Z88">
            <v>4</v>
          </cell>
          <cell r="AA88">
            <v>19</v>
          </cell>
          <cell r="AB88" t="e">
            <v>#REF!</v>
          </cell>
          <cell r="AC88" t="e">
            <v>#REF!</v>
          </cell>
        </row>
        <row r="89">
          <cell r="Y89">
            <v>2017</v>
          </cell>
          <cell r="Z89">
            <v>5</v>
          </cell>
          <cell r="AA89">
            <v>1</v>
          </cell>
          <cell r="AB89" t="e">
            <v>#REF!</v>
          </cell>
          <cell r="AC89" t="e">
            <v>#REF!</v>
          </cell>
        </row>
        <row r="90">
          <cell r="Y90">
            <v>2017</v>
          </cell>
          <cell r="Z90">
            <v>5</v>
          </cell>
          <cell r="AA90">
            <v>2</v>
          </cell>
          <cell r="AB90" t="e">
            <v>#REF!</v>
          </cell>
          <cell r="AC90" t="e">
            <v>#REF!</v>
          </cell>
        </row>
        <row r="91">
          <cell r="Y91">
            <v>2017</v>
          </cell>
          <cell r="Z91">
            <v>5</v>
          </cell>
          <cell r="AA91">
            <v>3</v>
          </cell>
          <cell r="AB91" t="e">
            <v>#REF!</v>
          </cell>
          <cell r="AC91" t="e">
            <v>#REF!</v>
          </cell>
        </row>
        <row r="92">
          <cell r="Y92">
            <v>2017</v>
          </cell>
          <cell r="Z92">
            <v>5</v>
          </cell>
          <cell r="AA92">
            <v>4</v>
          </cell>
          <cell r="AB92" t="e">
            <v>#REF!</v>
          </cell>
          <cell r="AC92" t="e">
            <v>#REF!</v>
          </cell>
        </row>
        <row r="93">
          <cell r="Y93">
            <v>2017</v>
          </cell>
          <cell r="Z93">
            <v>5</v>
          </cell>
          <cell r="AA93">
            <v>5</v>
          </cell>
          <cell r="AB93" t="e">
            <v>#REF!</v>
          </cell>
          <cell r="AC93" t="e">
            <v>#REF!</v>
          </cell>
        </row>
        <row r="94">
          <cell r="Y94">
            <v>2017</v>
          </cell>
          <cell r="Z94">
            <v>5</v>
          </cell>
          <cell r="AA94">
            <v>6</v>
          </cell>
          <cell r="AB94" t="e">
            <v>#REF!</v>
          </cell>
          <cell r="AC94" t="e">
            <v>#REF!</v>
          </cell>
        </row>
        <row r="95">
          <cell r="Y95">
            <v>2017</v>
          </cell>
          <cell r="Z95">
            <v>5</v>
          </cell>
          <cell r="AA95">
            <v>7</v>
          </cell>
          <cell r="AB95" t="e">
            <v>#REF!</v>
          </cell>
          <cell r="AC95" t="e">
            <v>#REF!</v>
          </cell>
        </row>
        <row r="96">
          <cell r="Y96">
            <v>2017</v>
          </cell>
          <cell r="Z96">
            <v>5</v>
          </cell>
          <cell r="AA96">
            <v>8</v>
          </cell>
          <cell r="AB96" t="e">
            <v>#REF!</v>
          </cell>
          <cell r="AC96" t="e">
            <v>#REF!</v>
          </cell>
        </row>
        <row r="97">
          <cell r="Y97">
            <v>2017</v>
          </cell>
          <cell r="Z97">
            <v>5</v>
          </cell>
          <cell r="AA97">
            <v>9</v>
          </cell>
          <cell r="AB97" t="e">
            <v>#REF!</v>
          </cell>
          <cell r="AC97" t="e">
            <v>#REF!</v>
          </cell>
        </row>
        <row r="98">
          <cell r="Y98">
            <v>2017</v>
          </cell>
          <cell r="Z98">
            <v>5</v>
          </cell>
          <cell r="AA98">
            <v>10</v>
          </cell>
          <cell r="AB98" t="e">
            <v>#REF!</v>
          </cell>
          <cell r="AC98" t="e">
            <v>#REF!</v>
          </cell>
        </row>
        <row r="99">
          <cell r="Y99">
            <v>2017</v>
          </cell>
          <cell r="Z99">
            <v>5</v>
          </cell>
          <cell r="AA99">
            <v>11</v>
          </cell>
          <cell r="AB99" t="e">
            <v>#REF!</v>
          </cell>
          <cell r="AC99" t="e">
            <v>#REF!</v>
          </cell>
        </row>
        <row r="100">
          <cell r="Y100">
            <v>2017</v>
          </cell>
          <cell r="Z100">
            <v>5</v>
          </cell>
          <cell r="AA100">
            <v>12</v>
          </cell>
          <cell r="AB100" t="e">
            <v>#REF!</v>
          </cell>
          <cell r="AC100" t="e">
            <v>#REF!</v>
          </cell>
        </row>
        <row r="101">
          <cell r="Y101">
            <v>2017</v>
          </cell>
          <cell r="Z101">
            <v>5</v>
          </cell>
          <cell r="AA101">
            <v>13</v>
          </cell>
          <cell r="AB101" t="e">
            <v>#REF!</v>
          </cell>
          <cell r="AC101" t="e">
            <v>#REF!</v>
          </cell>
        </row>
        <row r="102">
          <cell r="Y102">
            <v>2017</v>
          </cell>
          <cell r="Z102">
            <v>5</v>
          </cell>
          <cell r="AA102">
            <v>14</v>
          </cell>
          <cell r="AB102" t="e">
            <v>#REF!</v>
          </cell>
          <cell r="AC102" t="e">
            <v>#REF!</v>
          </cell>
        </row>
        <row r="103">
          <cell r="Y103">
            <v>2017</v>
          </cell>
          <cell r="Z103">
            <v>5</v>
          </cell>
          <cell r="AA103">
            <v>15</v>
          </cell>
          <cell r="AB103" t="e">
            <v>#REF!</v>
          </cell>
          <cell r="AC103" t="e">
            <v>#REF!</v>
          </cell>
        </row>
        <row r="104">
          <cell r="Y104">
            <v>2017</v>
          </cell>
          <cell r="Z104">
            <v>5</v>
          </cell>
          <cell r="AA104">
            <v>16</v>
          </cell>
          <cell r="AB104" t="e">
            <v>#REF!</v>
          </cell>
          <cell r="AC104" t="e">
            <v>#REF!</v>
          </cell>
        </row>
        <row r="105">
          <cell r="Y105">
            <v>2017</v>
          </cell>
          <cell r="Z105">
            <v>5</v>
          </cell>
          <cell r="AA105">
            <v>17</v>
          </cell>
          <cell r="AB105" t="e">
            <v>#REF!</v>
          </cell>
          <cell r="AC105" t="e">
            <v>#REF!</v>
          </cell>
        </row>
        <row r="106">
          <cell r="Y106">
            <v>2017</v>
          </cell>
          <cell r="Z106">
            <v>5</v>
          </cell>
          <cell r="AA106">
            <v>18</v>
          </cell>
          <cell r="AB106" t="e">
            <v>#REF!</v>
          </cell>
          <cell r="AC106" t="e">
            <v>#REF!</v>
          </cell>
        </row>
        <row r="107">
          <cell r="Y107">
            <v>2017</v>
          </cell>
          <cell r="Z107">
            <v>5</v>
          </cell>
          <cell r="AA107">
            <v>19</v>
          </cell>
          <cell r="AB107" t="e">
            <v>#REF!</v>
          </cell>
          <cell r="AC107" t="e">
            <v>#REF!</v>
          </cell>
        </row>
        <row r="108">
          <cell r="Y108">
            <v>2017</v>
          </cell>
          <cell r="Z108">
            <v>6</v>
          </cell>
          <cell r="AA108">
            <v>1</v>
          </cell>
          <cell r="AB108" t="e">
            <v>#REF!</v>
          </cell>
          <cell r="AC108" t="e">
            <v>#REF!</v>
          </cell>
        </row>
        <row r="109">
          <cell r="Y109">
            <v>2017</v>
          </cell>
          <cell r="Z109">
            <v>6</v>
          </cell>
          <cell r="AA109">
            <v>2</v>
          </cell>
          <cell r="AB109" t="e">
            <v>#REF!</v>
          </cell>
          <cell r="AC109" t="e">
            <v>#REF!</v>
          </cell>
        </row>
        <row r="110">
          <cell r="Y110">
            <v>2017</v>
          </cell>
          <cell r="Z110">
            <v>6</v>
          </cell>
          <cell r="AA110">
            <v>3</v>
          </cell>
          <cell r="AB110" t="e">
            <v>#REF!</v>
          </cell>
          <cell r="AC110" t="e">
            <v>#REF!</v>
          </cell>
        </row>
        <row r="111">
          <cell r="Y111">
            <v>2017</v>
          </cell>
          <cell r="Z111">
            <v>6</v>
          </cell>
          <cell r="AA111">
            <v>4</v>
          </cell>
          <cell r="AB111" t="e">
            <v>#REF!</v>
          </cell>
          <cell r="AC111" t="e">
            <v>#REF!</v>
          </cell>
        </row>
        <row r="112">
          <cell r="Y112">
            <v>2017</v>
          </cell>
          <cell r="Z112">
            <v>6</v>
          </cell>
          <cell r="AA112">
            <v>5</v>
          </cell>
          <cell r="AB112" t="e">
            <v>#REF!</v>
          </cell>
          <cell r="AC112" t="e">
            <v>#REF!</v>
          </cell>
        </row>
        <row r="113">
          <cell r="Y113">
            <v>2017</v>
          </cell>
          <cell r="Z113">
            <v>6</v>
          </cell>
          <cell r="AA113">
            <v>6</v>
          </cell>
          <cell r="AB113" t="e">
            <v>#REF!</v>
          </cell>
          <cell r="AC113" t="e">
            <v>#REF!</v>
          </cell>
        </row>
        <row r="114">
          <cell r="Y114">
            <v>2017</v>
          </cell>
          <cell r="Z114">
            <v>6</v>
          </cell>
          <cell r="AA114">
            <v>7</v>
          </cell>
          <cell r="AB114" t="e">
            <v>#REF!</v>
          </cell>
          <cell r="AC114" t="e">
            <v>#REF!</v>
          </cell>
        </row>
        <row r="115">
          <cell r="Y115">
            <v>2017</v>
          </cell>
          <cell r="Z115">
            <v>6</v>
          </cell>
          <cell r="AA115">
            <v>8</v>
          </cell>
          <cell r="AB115" t="e">
            <v>#REF!</v>
          </cell>
          <cell r="AC115" t="e">
            <v>#REF!</v>
          </cell>
        </row>
        <row r="116">
          <cell r="Y116">
            <v>2017</v>
          </cell>
          <cell r="Z116">
            <v>6</v>
          </cell>
          <cell r="AA116">
            <v>9</v>
          </cell>
          <cell r="AB116" t="e">
            <v>#REF!</v>
          </cell>
          <cell r="AC116" t="e">
            <v>#REF!</v>
          </cell>
        </row>
        <row r="117">
          <cell r="Y117">
            <v>2017</v>
          </cell>
          <cell r="Z117">
            <v>6</v>
          </cell>
          <cell r="AA117">
            <v>10</v>
          </cell>
          <cell r="AB117" t="e">
            <v>#REF!</v>
          </cell>
          <cell r="AC117" t="e">
            <v>#REF!</v>
          </cell>
        </row>
        <row r="118">
          <cell r="Y118">
            <v>2017</v>
          </cell>
          <cell r="Z118">
            <v>6</v>
          </cell>
          <cell r="AA118">
            <v>11</v>
          </cell>
          <cell r="AB118" t="e">
            <v>#REF!</v>
          </cell>
          <cell r="AC118" t="e">
            <v>#REF!</v>
          </cell>
        </row>
        <row r="119">
          <cell r="Y119">
            <v>2017</v>
          </cell>
          <cell r="Z119">
            <v>6</v>
          </cell>
          <cell r="AA119">
            <v>12</v>
          </cell>
          <cell r="AB119" t="e">
            <v>#REF!</v>
          </cell>
          <cell r="AC119" t="e">
            <v>#REF!</v>
          </cell>
        </row>
        <row r="120">
          <cell r="Y120">
            <v>2017</v>
          </cell>
          <cell r="Z120">
            <v>6</v>
          </cell>
          <cell r="AA120">
            <v>13</v>
          </cell>
          <cell r="AB120" t="e">
            <v>#REF!</v>
          </cell>
          <cell r="AC120" t="e">
            <v>#REF!</v>
          </cell>
        </row>
        <row r="121">
          <cell r="Y121">
            <v>2017</v>
          </cell>
          <cell r="Z121">
            <v>6</v>
          </cell>
          <cell r="AA121">
            <v>14</v>
          </cell>
          <cell r="AB121" t="e">
            <v>#REF!</v>
          </cell>
          <cell r="AC121" t="e">
            <v>#REF!</v>
          </cell>
        </row>
        <row r="122">
          <cell r="Y122">
            <v>2017</v>
          </cell>
          <cell r="Z122">
            <v>6</v>
          </cell>
          <cell r="AA122">
            <v>15</v>
          </cell>
          <cell r="AB122" t="e">
            <v>#REF!</v>
          </cell>
          <cell r="AC122" t="e">
            <v>#REF!</v>
          </cell>
        </row>
        <row r="123">
          <cell r="Y123">
            <v>2017</v>
          </cell>
          <cell r="Z123">
            <v>6</v>
          </cell>
          <cell r="AA123">
            <v>16</v>
          </cell>
          <cell r="AB123" t="e">
            <v>#REF!</v>
          </cell>
          <cell r="AC123" t="e">
            <v>#REF!</v>
          </cell>
        </row>
        <row r="124">
          <cell r="Y124">
            <v>2017</v>
          </cell>
          <cell r="Z124">
            <v>6</v>
          </cell>
          <cell r="AA124">
            <v>17</v>
          </cell>
          <cell r="AB124" t="e">
            <v>#REF!</v>
          </cell>
          <cell r="AC124" t="e">
            <v>#REF!</v>
          </cell>
        </row>
        <row r="125">
          <cell r="Y125">
            <v>2017</v>
          </cell>
          <cell r="Z125">
            <v>6</v>
          </cell>
          <cell r="AA125">
            <v>18</v>
          </cell>
          <cell r="AB125" t="e">
            <v>#REF!</v>
          </cell>
          <cell r="AC125" t="e">
            <v>#REF!</v>
          </cell>
        </row>
        <row r="126">
          <cell r="Y126">
            <v>2017</v>
          </cell>
          <cell r="Z126">
            <v>6</v>
          </cell>
          <cell r="AA126">
            <v>19</v>
          </cell>
          <cell r="AB126" t="e">
            <v>#REF!</v>
          </cell>
          <cell r="AC126" t="e">
            <v>#REF!</v>
          </cell>
        </row>
        <row r="127">
          <cell r="Y127">
            <v>2017</v>
          </cell>
          <cell r="Z127">
            <v>7</v>
          </cell>
          <cell r="AA127">
            <v>1</v>
          </cell>
          <cell r="AB127" t="e">
            <v>#REF!</v>
          </cell>
          <cell r="AC127" t="e">
            <v>#REF!</v>
          </cell>
        </row>
        <row r="128">
          <cell r="Y128">
            <v>2017</v>
          </cell>
          <cell r="Z128">
            <v>7</v>
          </cell>
          <cell r="AA128">
            <v>2</v>
          </cell>
          <cell r="AB128" t="e">
            <v>#REF!</v>
          </cell>
          <cell r="AC128" t="e">
            <v>#REF!</v>
          </cell>
        </row>
        <row r="129">
          <cell r="Y129">
            <v>2017</v>
          </cell>
          <cell r="Z129">
            <v>7</v>
          </cell>
          <cell r="AA129">
            <v>3</v>
          </cell>
          <cell r="AB129" t="e">
            <v>#REF!</v>
          </cell>
          <cell r="AC129" t="e">
            <v>#REF!</v>
          </cell>
        </row>
        <row r="130">
          <cell r="Y130">
            <v>2017</v>
          </cell>
          <cell r="Z130">
            <v>7</v>
          </cell>
          <cell r="AA130">
            <v>4</v>
          </cell>
          <cell r="AB130" t="e">
            <v>#REF!</v>
          </cell>
          <cell r="AC130" t="e">
            <v>#REF!</v>
          </cell>
        </row>
        <row r="131">
          <cell r="Y131">
            <v>2017</v>
          </cell>
          <cell r="Z131">
            <v>7</v>
          </cell>
          <cell r="AA131">
            <v>5</v>
          </cell>
          <cell r="AB131" t="e">
            <v>#REF!</v>
          </cell>
          <cell r="AC131" t="e">
            <v>#REF!</v>
          </cell>
        </row>
        <row r="132">
          <cell r="Y132">
            <v>2017</v>
          </cell>
          <cell r="Z132">
            <v>7</v>
          </cell>
          <cell r="AA132">
            <v>6</v>
          </cell>
          <cell r="AB132" t="e">
            <v>#REF!</v>
          </cell>
          <cell r="AC132" t="e">
            <v>#REF!</v>
          </cell>
        </row>
        <row r="133">
          <cell r="Y133">
            <v>2017</v>
          </cell>
          <cell r="Z133">
            <v>7</v>
          </cell>
          <cell r="AA133">
            <v>7</v>
          </cell>
          <cell r="AB133" t="e">
            <v>#REF!</v>
          </cell>
          <cell r="AC133" t="e">
            <v>#REF!</v>
          </cell>
        </row>
        <row r="134">
          <cell r="Y134">
            <v>2017</v>
          </cell>
          <cell r="Z134">
            <v>7</v>
          </cell>
          <cell r="AA134">
            <v>8</v>
          </cell>
          <cell r="AB134" t="e">
            <v>#REF!</v>
          </cell>
          <cell r="AC134" t="e">
            <v>#REF!</v>
          </cell>
        </row>
        <row r="135">
          <cell r="Y135">
            <v>2017</v>
          </cell>
          <cell r="Z135">
            <v>7</v>
          </cell>
          <cell r="AA135">
            <v>9</v>
          </cell>
          <cell r="AB135" t="e">
            <v>#REF!</v>
          </cell>
          <cell r="AC135" t="e">
            <v>#REF!</v>
          </cell>
        </row>
        <row r="136">
          <cell r="Y136">
            <v>2017</v>
          </cell>
          <cell r="Z136">
            <v>7</v>
          </cell>
          <cell r="AA136">
            <v>10</v>
          </cell>
          <cell r="AB136" t="e">
            <v>#REF!</v>
          </cell>
          <cell r="AC136" t="e">
            <v>#REF!</v>
          </cell>
        </row>
        <row r="137">
          <cell r="Y137">
            <v>2017</v>
          </cell>
          <cell r="Z137">
            <v>7</v>
          </cell>
          <cell r="AA137">
            <v>11</v>
          </cell>
          <cell r="AB137" t="e">
            <v>#REF!</v>
          </cell>
          <cell r="AC137" t="e">
            <v>#REF!</v>
          </cell>
        </row>
        <row r="138">
          <cell r="Y138">
            <v>2017</v>
          </cell>
          <cell r="Z138">
            <v>7</v>
          </cell>
          <cell r="AA138">
            <v>12</v>
          </cell>
          <cell r="AB138" t="e">
            <v>#REF!</v>
          </cell>
          <cell r="AC138" t="e">
            <v>#REF!</v>
          </cell>
        </row>
        <row r="139">
          <cell r="Y139">
            <v>2017</v>
          </cell>
          <cell r="Z139">
            <v>7</v>
          </cell>
          <cell r="AA139">
            <v>13</v>
          </cell>
          <cell r="AB139" t="e">
            <v>#REF!</v>
          </cell>
          <cell r="AC139" t="e">
            <v>#REF!</v>
          </cell>
        </row>
        <row r="140">
          <cell r="Y140">
            <v>2017</v>
          </cell>
          <cell r="Z140">
            <v>7</v>
          </cell>
          <cell r="AA140">
            <v>14</v>
          </cell>
          <cell r="AB140" t="e">
            <v>#REF!</v>
          </cell>
          <cell r="AC140" t="e">
            <v>#REF!</v>
          </cell>
        </row>
        <row r="141">
          <cell r="Y141">
            <v>2017</v>
          </cell>
          <cell r="Z141">
            <v>7</v>
          </cell>
          <cell r="AA141">
            <v>15</v>
          </cell>
          <cell r="AB141" t="e">
            <v>#REF!</v>
          </cell>
          <cell r="AC141" t="e">
            <v>#REF!</v>
          </cell>
        </row>
        <row r="142">
          <cell r="Y142">
            <v>2017</v>
          </cell>
          <cell r="Z142">
            <v>7</v>
          </cell>
          <cell r="AA142">
            <v>16</v>
          </cell>
          <cell r="AB142" t="e">
            <v>#REF!</v>
          </cell>
          <cell r="AC142" t="e">
            <v>#REF!</v>
          </cell>
        </row>
        <row r="143">
          <cell r="Y143">
            <v>2017</v>
          </cell>
          <cell r="Z143">
            <v>7</v>
          </cell>
          <cell r="AA143">
            <v>17</v>
          </cell>
          <cell r="AB143" t="e">
            <v>#REF!</v>
          </cell>
          <cell r="AC143" t="e">
            <v>#REF!</v>
          </cell>
        </row>
        <row r="144">
          <cell r="Y144">
            <v>2017</v>
          </cell>
          <cell r="Z144">
            <v>7</v>
          </cell>
          <cell r="AA144">
            <v>18</v>
          </cell>
          <cell r="AB144" t="e">
            <v>#REF!</v>
          </cell>
          <cell r="AC144" t="e">
            <v>#REF!</v>
          </cell>
        </row>
        <row r="145">
          <cell r="Y145">
            <v>2017</v>
          </cell>
          <cell r="Z145">
            <v>7</v>
          </cell>
          <cell r="AA145">
            <v>19</v>
          </cell>
          <cell r="AB145" t="e">
            <v>#REF!</v>
          </cell>
          <cell r="AC145" t="e">
            <v>#REF!</v>
          </cell>
        </row>
        <row r="146">
          <cell r="Y146">
            <v>2017</v>
          </cell>
          <cell r="Z146">
            <v>8</v>
          </cell>
          <cell r="AA146">
            <v>1</v>
          </cell>
          <cell r="AB146" t="e">
            <v>#REF!</v>
          </cell>
          <cell r="AC146" t="e">
            <v>#REF!</v>
          </cell>
        </row>
        <row r="147">
          <cell r="Y147">
            <v>2017</v>
          </cell>
          <cell r="Z147">
            <v>8</v>
          </cell>
          <cell r="AA147">
            <v>2</v>
          </cell>
          <cell r="AB147" t="e">
            <v>#REF!</v>
          </cell>
          <cell r="AC147" t="e">
            <v>#REF!</v>
          </cell>
        </row>
        <row r="148">
          <cell r="Y148">
            <v>2017</v>
          </cell>
          <cell r="Z148">
            <v>8</v>
          </cell>
          <cell r="AA148">
            <v>3</v>
          </cell>
          <cell r="AB148" t="e">
            <v>#REF!</v>
          </cell>
          <cell r="AC148" t="e">
            <v>#REF!</v>
          </cell>
        </row>
        <row r="149">
          <cell r="Y149">
            <v>2017</v>
          </cell>
          <cell r="Z149">
            <v>8</v>
          </cell>
          <cell r="AA149">
            <v>4</v>
          </cell>
          <cell r="AB149" t="e">
            <v>#REF!</v>
          </cell>
          <cell r="AC149" t="e">
            <v>#REF!</v>
          </cell>
        </row>
        <row r="150">
          <cell r="Y150">
            <v>2017</v>
          </cell>
          <cell r="Z150">
            <v>8</v>
          </cell>
          <cell r="AA150">
            <v>5</v>
          </cell>
          <cell r="AB150" t="e">
            <v>#REF!</v>
          </cell>
          <cell r="AC150" t="e">
            <v>#REF!</v>
          </cell>
        </row>
        <row r="151">
          <cell r="Y151">
            <v>2017</v>
          </cell>
          <cell r="Z151">
            <v>8</v>
          </cell>
          <cell r="AA151">
            <v>6</v>
          </cell>
          <cell r="AB151" t="e">
            <v>#REF!</v>
          </cell>
          <cell r="AC151" t="e">
            <v>#REF!</v>
          </cell>
        </row>
        <row r="152">
          <cell r="Y152">
            <v>2017</v>
          </cell>
          <cell r="Z152">
            <v>8</v>
          </cell>
          <cell r="AA152">
            <v>7</v>
          </cell>
          <cell r="AB152" t="e">
            <v>#REF!</v>
          </cell>
          <cell r="AC152" t="e">
            <v>#REF!</v>
          </cell>
        </row>
        <row r="153">
          <cell r="Y153">
            <v>2017</v>
          </cell>
          <cell r="Z153">
            <v>8</v>
          </cell>
          <cell r="AA153">
            <v>8</v>
          </cell>
          <cell r="AB153" t="e">
            <v>#REF!</v>
          </cell>
          <cell r="AC153" t="e">
            <v>#REF!</v>
          </cell>
        </row>
        <row r="154">
          <cell r="Y154">
            <v>2017</v>
          </cell>
          <cell r="Z154">
            <v>8</v>
          </cell>
          <cell r="AA154">
            <v>9</v>
          </cell>
          <cell r="AB154" t="e">
            <v>#REF!</v>
          </cell>
          <cell r="AC154" t="e">
            <v>#REF!</v>
          </cell>
        </row>
        <row r="155">
          <cell r="Y155">
            <v>2017</v>
          </cell>
          <cell r="Z155">
            <v>8</v>
          </cell>
          <cell r="AA155">
            <v>10</v>
          </cell>
          <cell r="AB155" t="e">
            <v>#REF!</v>
          </cell>
          <cell r="AC155" t="e">
            <v>#REF!</v>
          </cell>
        </row>
        <row r="156">
          <cell r="Y156">
            <v>2017</v>
          </cell>
          <cell r="Z156">
            <v>8</v>
          </cell>
          <cell r="AA156">
            <v>11</v>
          </cell>
          <cell r="AB156" t="e">
            <v>#REF!</v>
          </cell>
          <cell r="AC156" t="e">
            <v>#REF!</v>
          </cell>
        </row>
        <row r="157">
          <cell r="Y157">
            <v>2017</v>
          </cell>
          <cell r="Z157">
            <v>8</v>
          </cell>
          <cell r="AA157">
            <v>12</v>
          </cell>
          <cell r="AB157" t="e">
            <v>#REF!</v>
          </cell>
          <cell r="AC157" t="e">
            <v>#REF!</v>
          </cell>
        </row>
        <row r="158">
          <cell r="Y158">
            <v>2017</v>
          </cell>
          <cell r="Z158">
            <v>8</v>
          </cell>
          <cell r="AA158">
            <v>13</v>
          </cell>
          <cell r="AB158" t="e">
            <v>#REF!</v>
          </cell>
          <cell r="AC158" t="e">
            <v>#REF!</v>
          </cell>
        </row>
        <row r="159">
          <cell r="Y159">
            <v>2017</v>
          </cell>
          <cell r="Z159">
            <v>8</v>
          </cell>
          <cell r="AA159">
            <v>14</v>
          </cell>
          <cell r="AB159" t="e">
            <v>#REF!</v>
          </cell>
          <cell r="AC159" t="e">
            <v>#REF!</v>
          </cell>
        </row>
        <row r="160">
          <cell r="Y160">
            <v>2017</v>
          </cell>
          <cell r="Z160">
            <v>8</v>
          </cell>
          <cell r="AA160">
            <v>15</v>
          </cell>
          <cell r="AB160" t="e">
            <v>#REF!</v>
          </cell>
          <cell r="AC160" t="e">
            <v>#REF!</v>
          </cell>
        </row>
        <row r="161">
          <cell r="Y161">
            <v>2017</v>
          </cell>
          <cell r="Z161">
            <v>8</v>
          </cell>
          <cell r="AA161">
            <v>16</v>
          </cell>
          <cell r="AB161" t="e">
            <v>#REF!</v>
          </cell>
          <cell r="AC161" t="e">
            <v>#REF!</v>
          </cell>
        </row>
        <row r="162">
          <cell r="Y162">
            <v>2017</v>
          </cell>
          <cell r="Z162">
            <v>8</v>
          </cell>
          <cell r="AA162">
            <v>17</v>
          </cell>
          <cell r="AB162" t="e">
            <v>#REF!</v>
          </cell>
          <cell r="AC162" t="e">
            <v>#REF!</v>
          </cell>
        </row>
        <row r="163">
          <cell r="Y163">
            <v>2017</v>
          </cell>
          <cell r="Z163">
            <v>8</v>
          </cell>
          <cell r="AA163">
            <v>18</v>
          </cell>
          <cell r="AB163" t="e">
            <v>#REF!</v>
          </cell>
          <cell r="AC163" t="e">
            <v>#REF!</v>
          </cell>
        </row>
        <row r="164">
          <cell r="Y164">
            <v>2017</v>
          </cell>
          <cell r="Z164">
            <v>8</v>
          </cell>
          <cell r="AA164">
            <v>19</v>
          </cell>
          <cell r="AB164" t="e">
            <v>#REF!</v>
          </cell>
          <cell r="AC164" t="e">
            <v>#REF!</v>
          </cell>
        </row>
        <row r="165">
          <cell r="Y165">
            <v>2017</v>
          </cell>
          <cell r="Z165">
            <v>9</v>
          </cell>
          <cell r="AA165">
            <v>1</v>
          </cell>
          <cell r="AB165" t="e">
            <v>#REF!</v>
          </cell>
          <cell r="AC165" t="e">
            <v>#REF!</v>
          </cell>
        </row>
        <row r="166">
          <cell r="Y166">
            <v>2017</v>
          </cell>
          <cell r="Z166">
            <v>9</v>
          </cell>
          <cell r="AA166">
            <v>2</v>
          </cell>
          <cell r="AB166" t="e">
            <v>#REF!</v>
          </cell>
          <cell r="AC166" t="e">
            <v>#REF!</v>
          </cell>
        </row>
        <row r="167">
          <cell r="Y167">
            <v>2017</v>
          </cell>
          <cell r="Z167">
            <v>9</v>
          </cell>
          <cell r="AA167">
            <v>3</v>
          </cell>
          <cell r="AB167" t="e">
            <v>#REF!</v>
          </cell>
          <cell r="AC167" t="e">
            <v>#REF!</v>
          </cell>
        </row>
        <row r="168">
          <cell r="Y168">
            <v>2017</v>
          </cell>
          <cell r="Z168">
            <v>9</v>
          </cell>
          <cell r="AA168">
            <v>4</v>
          </cell>
          <cell r="AB168" t="e">
            <v>#REF!</v>
          </cell>
          <cell r="AC168" t="e">
            <v>#REF!</v>
          </cell>
        </row>
        <row r="169">
          <cell r="Y169">
            <v>2017</v>
          </cell>
          <cell r="Z169">
            <v>9</v>
          </cell>
          <cell r="AA169">
            <v>5</v>
          </cell>
          <cell r="AB169" t="e">
            <v>#REF!</v>
          </cell>
          <cell r="AC169" t="e">
            <v>#REF!</v>
          </cell>
        </row>
        <row r="170">
          <cell r="Y170">
            <v>2017</v>
          </cell>
          <cell r="Z170">
            <v>9</v>
          </cell>
          <cell r="AA170">
            <v>6</v>
          </cell>
          <cell r="AB170" t="e">
            <v>#REF!</v>
          </cell>
          <cell r="AC170" t="e">
            <v>#REF!</v>
          </cell>
        </row>
        <row r="171">
          <cell r="Y171">
            <v>2017</v>
          </cell>
          <cell r="Z171">
            <v>9</v>
          </cell>
          <cell r="AA171">
            <v>7</v>
          </cell>
          <cell r="AB171" t="e">
            <v>#REF!</v>
          </cell>
          <cell r="AC171" t="e">
            <v>#REF!</v>
          </cell>
        </row>
        <row r="172">
          <cell r="Y172">
            <v>2017</v>
          </cell>
          <cell r="Z172">
            <v>9</v>
          </cell>
          <cell r="AA172">
            <v>8</v>
          </cell>
          <cell r="AB172" t="e">
            <v>#REF!</v>
          </cell>
          <cell r="AC172" t="e">
            <v>#REF!</v>
          </cell>
        </row>
        <row r="173">
          <cell r="Y173">
            <v>2017</v>
          </cell>
          <cell r="Z173">
            <v>9</v>
          </cell>
          <cell r="AA173">
            <v>9</v>
          </cell>
          <cell r="AB173" t="e">
            <v>#REF!</v>
          </cell>
          <cell r="AC173" t="e">
            <v>#REF!</v>
          </cell>
        </row>
        <row r="174">
          <cell r="Y174">
            <v>2017</v>
          </cell>
          <cell r="Z174">
            <v>9</v>
          </cell>
          <cell r="AA174">
            <v>10</v>
          </cell>
          <cell r="AB174" t="e">
            <v>#REF!</v>
          </cell>
          <cell r="AC174" t="e">
            <v>#REF!</v>
          </cell>
        </row>
        <row r="175">
          <cell r="Y175">
            <v>2017</v>
          </cell>
          <cell r="Z175">
            <v>9</v>
          </cell>
          <cell r="AA175">
            <v>11</v>
          </cell>
          <cell r="AB175" t="e">
            <v>#REF!</v>
          </cell>
          <cell r="AC175" t="e">
            <v>#REF!</v>
          </cell>
        </row>
        <row r="176">
          <cell r="Y176">
            <v>2017</v>
          </cell>
          <cell r="Z176">
            <v>9</v>
          </cell>
          <cell r="AA176">
            <v>12</v>
          </cell>
          <cell r="AB176" t="e">
            <v>#REF!</v>
          </cell>
          <cell r="AC176" t="e">
            <v>#REF!</v>
          </cell>
        </row>
        <row r="177">
          <cell r="Y177">
            <v>2017</v>
          </cell>
          <cell r="Z177">
            <v>9</v>
          </cell>
          <cell r="AA177">
            <v>13</v>
          </cell>
          <cell r="AB177" t="e">
            <v>#REF!</v>
          </cell>
          <cell r="AC177" t="e">
            <v>#REF!</v>
          </cell>
        </row>
        <row r="178">
          <cell r="Y178">
            <v>2017</v>
          </cell>
          <cell r="Z178">
            <v>9</v>
          </cell>
          <cell r="AA178">
            <v>14</v>
          </cell>
          <cell r="AB178" t="e">
            <v>#REF!</v>
          </cell>
          <cell r="AC178" t="e">
            <v>#REF!</v>
          </cell>
        </row>
        <row r="179">
          <cell r="Y179">
            <v>2017</v>
          </cell>
          <cell r="Z179">
            <v>9</v>
          </cell>
          <cell r="AA179">
            <v>15</v>
          </cell>
          <cell r="AB179" t="e">
            <v>#REF!</v>
          </cell>
          <cell r="AC179" t="e">
            <v>#REF!</v>
          </cell>
        </row>
        <row r="180">
          <cell r="Y180">
            <v>2017</v>
          </cell>
          <cell r="Z180">
            <v>9</v>
          </cell>
          <cell r="AA180">
            <v>16</v>
          </cell>
          <cell r="AB180" t="e">
            <v>#REF!</v>
          </cell>
          <cell r="AC180" t="e">
            <v>#REF!</v>
          </cell>
        </row>
        <row r="181">
          <cell r="Y181">
            <v>2017</v>
          </cell>
          <cell r="Z181">
            <v>9</v>
          </cell>
          <cell r="AA181">
            <v>17</v>
          </cell>
          <cell r="AB181" t="e">
            <v>#REF!</v>
          </cell>
          <cell r="AC181" t="e">
            <v>#REF!</v>
          </cell>
        </row>
        <row r="182">
          <cell r="Y182">
            <v>2017</v>
          </cell>
          <cell r="Z182">
            <v>9</v>
          </cell>
          <cell r="AA182">
            <v>18</v>
          </cell>
          <cell r="AB182" t="e">
            <v>#REF!</v>
          </cell>
          <cell r="AC182" t="e">
            <v>#REF!</v>
          </cell>
        </row>
        <row r="183">
          <cell r="Y183">
            <v>2017</v>
          </cell>
          <cell r="Z183">
            <v>9</v>
          </cell>
          <cell r="AA183">
            <v>19</v>
          </cell>
          <cell r="AB183" t="e">
            <v>#REF!</v>
          </cell>
          <cell r="AC183" t="e">
            <v>#REF!</v>
          </cell>
        </row>
        <row r="184">
          <cell r="Y184">
            <v>2017</v>
          </cell>
          <cell r="Z184">
            <v>10</v>
          </cell>
          <cell r="AA184">
            <v>1</v>
          </cell>
          <cell r="AB184" t="e">
            <v>#REF!</v>
          </cell>
          <cell r="AC184" t="e">
            <v>#REF!</v>
          </cell>
        </row>
        <row r="185">
          <cell r="Y185">
            <v>2017</v>
          </cell>
          <cell r="Z185">
            <v>10</v>
          </cell>
          <cell r="AA185">
            <v>2</v>
          </cell>
          <cell r="AB185" t="e">
            <v>#REF!</v>
          </cell>
          <cell r="AC185" t="e">
            <v>#REF!</v>
          </cell>
        </row>
        <row r="186">
          <cell r="Y186">
            <v>2017</v>
          </cell>
          <cell r="Z186">
            <v>10</v>
          </cell>
          <cell r="AA186">
            <v>3</v>
          </cell>
          <cell r="AB186" t="e">
            <v>#REF!</v>
          </cell>
          <cell r="AC186" t="e">
            <v>#REF!</v>
          </cell>
        </row>
        <row r="187">
          <cell r="Y187">
            <v>2017</v>
          </cell>
          <cell r="Z187">
            <v>10</v>
          </cell>
          <cell r="AA187">
            <v>4</v>
          </cell>
          <cell r="AB187" t="e">
            <v>#REF!</v>
          </cell>
          <cell r="AC187" t="e">
            <v>#REF!</v>
          </cell>
        </row>
        <row r="188">
          <cell r="Y188">
            <v>2017</v>
          </cell>
          <cell r="Z188">
            <v>10</v>
          </cell>
          <cell r="AA188">
            <v>5</v>
          </cell>
          <cell r="AB188" t="e">
            <v>#REF!</v>
          </cell>
          <cell r="AC188" t="e">
            <v>#REF!</v>
          </cell>
        </row>
        <row r="189">
          <cell r="Y189">
            <v>2017</v>
          </cell>
          <cell r="Z189">
            <v>10</v>
          </cell>
          <cell r="AA189">
            <v>6</v>
          </cell>
          <cell r="AB189" t="e">
            <v>#REF!</v>
          </cell>
          <cell r="AC189" t="e">
            <v>#REF!</v>
          </cell>
        </row>
        <row r="190">
          <cell r="Y190">
            <v>2017</v>
          </cell>
          <cell r="Z190">
            <v>10</v>
          </cell>
          <cell r="AA190">
            <v>7</v>
          </cell>
          <cell r="AB190" t="e">
            <v>#REF!</v>
          </cell>
          <cell r="AC190" t="e">
            <v>#REF!</v>
          </cell>
        </row>
        <row r="191">
          <cell r="Y191">
            <v>2017</v>
          </cell>
          <cell r="Z191">
            <v>10</v>
          </cell>
          <cell r="AA191">
            <v>8</v>
          </cell>
          <cell r="AB191" t="e">
            <v>#REF!</v>
          </cell>
          <cell r="AC191" t="e">
            <v>#REF!</v>
          </cell>
        </row>
        <row r="192">
          <cell r="Y192">
            <v>2017</v>
          </cell>
          <cell r="Z192">
            <v>10</v>
          </cell>
          <cell r="AA192">
            <v>9</v>
          </cell>
          <cell r="AB192" t="e">
            <v>#REF!</v>
          </cell>
          <cell r="AC192" t="e">
            <v>#REF!</v>
          </cell>
        </row>
        <row r="193">
          <cell r="Y193">
            <v>2017</v>
          </cell>
          <cell r="Z193">
            <v>10</v>
          </cell>
          <cell r="AA193">
            <v>10</v>
          </cell>
          <cell r="AB193" t="e">
            <v>#REF!</v>
          </cell>
          <cell r="AC193" t="e">
            <v>#REF!</v>
          </cell>
        </row>
        <row r="194">
          <cell r="Y194">
            <v>2017</v>
          </cell>
          <cell r="Z194">
            <v>10</v>
          </cell>
          <cell r="AA194">
            <v>11</v>
          </cell>
          <cell r="AB194" t="e">
            <v>#REF!</v>
          </cell>
          <cell r="AC194" t="e">
            <v>#REF!</v>
          </cell>
        </row>
        <row r="195">
          <cell r="Y195">
            <v>2017</v>
          </cell>
          <cell r="Z195">
            <v>10</v>
          </cell>
          <cell r="AA195">
            <v>12</v>
          </cell>
          <cell r="AB195" t="e">
            <v>#REF!</v>
          </cell>
          <cell r="AC195" t="e">
            <v>#REF!</v>
          </cell>
        </row>
        <row r="196">
          <cell r="Y196">
            <v>2017</v>
          </cell>
          <cell r="Z196">
            <v>10</v>
          </cell>
          <cell r="AA196">
            <v>13</v>
          </cell>
          <cell r="AB196" t="e">
            <v>#REF!</v>
          </cell>
          <cell r="AC196" t="e">
            <v>#REF!</v>
          </cell>
        </row>
        <row r="197">
          <cell r="Y197">
            <v>2017</v>
          </cell>
          <cell r="Z197">
            <v>10</v>
          </cell>
          <cell r="AA197">
            <v>14</v>
          </cell>
          <cell r="AB197" t="e">
            <v>#REF!</v>
          </cell>
          <cell r="AC197" t="e">
            <v>#REF!</v>
          </cell>
        </row>
        <row r="198">
          <cell r="Y198">
            <v>2017</v>
          </cell>
          <cell r="Z198">
            <v>10</v>
          </cell>
          <cell r="AA198">
            <v>15</v>
          </cell>
          <cell r="AB198" t="e">
            <v>#REF!</v>
          </cell>
          <cell r="AC198" t="e">
            <v>#REF!</v>
          </cell>
        </row>
        <row r="199">
          <cell r="Y199">
            <v>2017</v>
          </cell>
          <cell r="Z199">
            <v>10</v>
          </cell>
          <cell r="AA199">
            <v>16</v>
          </cell>
          <cell r="AB199" t="e">
            <v>#REF!</v>
          </cell>
          <cell r="AC199" t="e">
            <v>#REF!</v>
          </cell>
        </row>
        <row r="200">
          <cell r="Y200">
            <v>2017</v>
          </cell>
          <cell r="Z200">
            <v>10</v>
          </cell>
          <cell r="AA200">
            <v>17</v>
          </cell>
          <cell r="AB200" t="e">
            <v>#REF!</v>
          </cell>
          <cell r="AC200" t="e">
            <v>#REF!</v>
          </cell>
        </row>
        <row r="201">
          <cell r="Y201">
            <v>2017</v>
          </cell>
          <cell r="Z201">
            <v>10</v>
          </cell>
          <cell r="AA201">
            <v>18</v>
          </cell>
          <cell r="AB201" t="e">
            <v>#REF!</v>
          </cell>
          <cell r="AC201" t="e">
            <v>#REF!</v>
          </cell>
        </row>
        <row r="202">
          <cell r="Y202">
            <v>2017</v>
          </cell>
          <cell r="Z202">
            <v>10</v>
          </cell>
          <cell r="AA202">
            <v>19</v>
          </cell>
          <cell r="AB202" t="e">
            <v>#REF!</v>
          </cell>
          <cell r="AC202" t="e">
            <v>#REF!</v>
          </cell>
        </row>
        <row r="203">
          <cell r="Y203">
            <v>2017</v>
          </cell>
          <cell r="Z203">
            <v>11</v>
          </cell>
          <cell r="AA203">
            <v>1</v>
          </cell>
          <cell r="AB203" t="e">
            <v>#REF!</v>
          </cell>
          <cell r="AC203" t="e">
            <v>#REF!</v>
          </cell>
        </row>
        <row r="204">
          <cell r="Y204">
            <v>2017</v>
          </cell>
          <cell r="Z204">
            <v>11</v>
          </cell>
          <cell r="AA204">
            <v>2</v>
          </cell>
          <cell r="AB204" t="e">
            <v>#REF!</v>
          </cell>
          <cell r="AC204" t="e">
            <v>#REF!</v>
          </cell>
        </row>
        <row r="205">
          <cell r="Y205">
            <v>2017</v>
          </cell>
          <cell r="Z205">
            <v>11</v>
          </cell>
          <cell r="AA205">
            <v>3</v>
          </cell>
          <cell r="AB205" t="e">
            <v>#REF!</v>
          </cell>
          <cell r="AC205" t="e">
            <v>#REF!</v>
          </cell>
        </row>
        <row r="206">
          <cell r="Y206">
            <v>2017</v>
          </cell>
          <cell r="Z206">
            <v>11</v>
          </cell>
          <cell r="AA206">
            <v>4</v>
          </cell>
          <cell r="AB206" t="e">
            <v>#REF!</v>
          </cell>
          <cell r="AC206" t="e">
            <v>#REF!</v>
          </cell>
        </row>
        <row r="207">
          <cell r="Y207">
            <v>2017</v>
          </cell>
          <cell r="Z207">
            <v>11</v>
          </cell>
          <cell r="AA207">
            <v>5</v>
          </cell>
          <cell r="AB207" t="e">
            <v>#REF!</v>
          </cell>
          <cell r="AC207" t="e">
            <v>#REF!</v>
          </cell>
        </row>
        <row r="208">
          <cell r="Y208">
            <v>2017</v>
          </cell>
          <cell r="Z208">
            <v>11</v>
          </cell>
          <cell r="AA208">
            <v>6</v>
          </cell>
          <cell r="AB208" t="e">
            <v>#REF!</v>
          </cell>
          <cell r="AC208" t="e">
            <v>#REF!</v>
          </cell>
        </row>
        <row r="209">
          <cell r="Y209">
            <v>2017</v>
          </cell>
          <cell r="Z209">
            <v>11</v>
          </cell>
          <cell r="AA209">
            <v>7</v>
          </cell>
          <cell r="AB209" t="e">
            <v>#REF!</v>
          </cell>
          <cell r="AC209" t="e">
            <v>#REF!</v>
          </cell>
        </row>
        <row r="210">
          <cell r="Y210">
            <v>2017</v>
          </cell>
          <cell r="Z210">
            <v>11</v>
          </cell>
          <cell r="AA210">
            <v>8</v>
          </cell>
          <cell r="AB210" t="e">
            <v>#REF!</v>
          </cell>
          <cell r="AC210" t="e">
            <v>#REF!</v>
          </cell>
        </row>
        <row r="211">
          <cell r="Y211">
            <v>2017</v>
          </cell>
          <cell r="Z211">
            <v>11</v>
          </cell>
          <cell r="AA211">
            <v>9</v>
          </cell>
          <cell r="AB211" t="e">
            <v>#REF!</v>
          </cell>
          <cell r="AC211" t="e">
            <v>#REF!</v>
          </cell>
        </row>
        <row r="212">
          <cell r="Y212">
            <v>2017</v>
          </cell>
          <cell r="Z212">
            <v>11</v>
          </cell>
          <cell r="AA212">
            <v>10</v>
          </cell>
          <cell r="AB212" t="e">
            <v>#REF!</v>
          </cell>
          <cell r="AC212" t="e">
            <v>#REF!</v>
          </cell>
        </row>
        <row r="213">
          <cell r="Y213">
            <v>2017</v>
          </cell>
          <cell r="Z213">
            <v>11</v>
          </cell>
          <cell r="AA213">
            <v>11</v>
          </cell>
          <cell r="AB213" t="e">
            <v>#REF!</v>
          </cell>
          <cell r="AC213" t="e">
            <v>#REF!</v>
          </cell>
        </row>
        <row r="214">
          <cell r="Y214">
            <v>2017</v>
          </cell>
          <cell r="Z214">
            <v>11</v>
          </cell>
          <cell r="AA214">
            <v>12</v>
          </cell>
          <cell r="AB214" t="e">
            <v>#REF!</v>
          </cell>
          <cell r="AC214" t="e">
            <v>#REF!</v>
          </cell>
        </row>
        <row r="215">
          <cell r="Y215">
            <v>2017</v>
          </cell>
          <cell r="Z215">
            <v>11</v>
          </cell>
          <cell r="AA215">
            <v>13</v>
          </cell>
          <cell r="AB215" t="e">
            <v>#REF!</v>
          </cell>
          <cell r="AC215" t="e">
            <v>#REF!</v>
          </cell>
        </row>
        <row r="216">
          <cell r="Y216">
            <v>2017</v>
          </cell>
          <cell r="Z216">
            <v>11</v>
          </cell>
          <cell r="AA216">
            <v>14</v>
          </cell>
          <cell r="AB216" t="e">
            <v>#REF!</v>
          </cell>
          <cell r="AC216" t="e">
            <v>#REF!</v>
          </cell>
        </row>
        <row r="217">
          <cell r="Y217">
            <v>2017</v>
          </cell>
          <cell r="Z217">
            <v>11</v>
          </cell>
          <cell r="AA217">
            <v>15</v>
          </cell>
          <cell r="AB217" t="e">
            <v>#REF!</v>
          </cell>
          <cell r="AC217" t="e">
            <v>#REF!</v>
          </cell>
        </row>
        <row r="218">
          <cell r="Y218">
            <v>2017</v>
          </cell>
          <cell r="Z218">
            <v>11</v>
          </cell>
          <cell r="AA218">
            <v>16</v>
          </cell>
          <cell r="AB218" t="e">
            <v>#REF!</v>
          </cell>
          <cell r="AC218" t="e">
            <v>#REF!</v>
          </cell>
        </row>
        <row r="219">
          <cell r="Y219">
            <v>2017</v>
          </cell>
          <cell r="Z219">
            <v>11</v>
          </cell>
          <cell r="AA219">
            <v>17</v>
          </cell>
          <cell r="AB219" t="e">
            <v>#REF!</v>
          </cell>
          <cell r="AC219" t="e">
            <v>#REF!</v>
          </cell>
        </row>
        <row r="220">
          <cell r="Y220">
            <v>2017</v>
          </cell>
          <cell r="Z220">
            <v>11</v>
          </cell>
          <cell r="AA220">
            <v>18</v>
          </cell>
          <cell r="AB220" t="e">
            <v>#REF!</v>
          </cell>
          <cell r="AC220" t="e">
            <v>#REF!</v>
          </cell>
        </row>
        <row r="221">
          <cell r="Y221">
            <v>2017</v>
          </cell>
          <cell r="Z221">
            <v>11</v>
          </cell>
          <cell r="AA221">
            <v>19</v>
          </cell>
          <cell r="AB221" t="e">
            <v>#REF!</v>
          </cell>
          <cell r="AC221" t="e">
            <v>#REF!</v>
          </cell>
        </row>
        <row r="222">
          <cell r="Y222">
            <v>2017</v>
          </cell>
          <cell r="Z222">
            <v>12</v>
          </cell>
          <cell r="AA222">
            <v>1</v>
          </cell>
          <cell r="AB222" t="e">
            <v>#REF!</v>
          </cell>
          <cell r="AC222" t="e">
            <v>#REF!</v>
          </cell>
        </row>
        <row r="223">
          <cell r="Y223">
            <v>2017</v>
          </cell>
          <cell r="Z223">
            <v>12</v>
          </cell>
          <cell r="AA223">
            <v>2</v>
          </cell>
          <cell r="AB223" t="e">
            <v>#REF!</v>
          </cell>
          <cell r="AC223" t="e">
            <v>#REF!</v>
          </cell>
        </row>
        <row r="224">
          <cell r="Y224">
            <v>2017</v>
          </cell>
          <cell r="Z224">
            <v>12</v>
          </cell>
          <cell r="AA224">
            <v>3</v>
          </cell>
          <cell r="AB224" t="e">
            <v>#REF!</v>
          </cell>
          <cell r="AC224" t="e">
            <v>#REF!</v>
          </cell>
        </row>
        <row r="225">
          <cell r="Y225">
            <v>2017</v>
          </cell>
          <cell r="Z225">
            <v>12</v>
          </cell>
          <cell r="AA225">
            <v>4</v>
          </cell>
          <cell r="AB225" t="e">
            <v>#REF!</v>
          </cell>
          <cell r="AC225" t="e">
            <v>#REF!</v>
          </cell>
        </row>
        <row r="226">
          <cell r="Y226">
            <v>2017</v>
          </cell>
          <cell r="Z226">
            <v>12</v>
          </cell>
          <cell r="AA226">
            <v>5</v>
          </cell>
          <cell r="AB226" t="e">
            <v>#REF!</v>
          </cell>
          <cell r="AC226" t="e">
            <v>#REF!</v>
          </cell>
        </row>
        <row r="227">
          <cell r="Y227">
            <v>2017</v>
          </cell>
          <cell r="Z227">
            <v>12</v>
          </cell>
          <cell r="AA227">
            <v>6</v>
          </cell>
          <cell r="AB227" t="e">
            <v>#REF!</v>
          </cell>
          <cell r="AC227" t="e">
            <v>#REF!</v>
          </cell>
        </row>
        <row r="228">
          <cell r="Y228">
            <v>2017</v>
          </cell>
          <cell r="Z228">
            <v>12</v>
          </cell>
          <cell r="AA228">
            <v>7</v>
          </cell>
          <cell r="AB228" t="e">
            <v>#REF!</v>
          </cell>
          <cell r="AC228" t="e">
            <v>#REF!</v>
          </cell>
        </row>
        <row r="229">
          <cell r="Y229">
            <v>2017</v>
          </cell>
          <cell r="Z229">
            <v>12</v>
          </cell>
          <cell r="AA229">
            <v>8</v>
          </cell>
          <cell r="AB229" t="e">
            <v>#REF!</v>
          </cell>
          <cell r="AC229" t="e">
            <v>#REF!</v>
          </cell>
        </row>
        <row r="230">
          <cell r="Y230">
            <v>2017</v>
          </cell>
          <cell r="Z230">
            <v>12</v>
          </cell>
          <cell r="AA230">
            <v>9</v>
          </cell>
          <cell r="AB230" t="e">
            <v>#REF!</v>
          </cell>
          <cell r="AC230" t="e">
            <v>#REF!</v>
          </cell>
        </row>
        <row r="231">
          <cell r="Y231">
            <v>2017</v>
          </cell>
          <cell r="Z231">
            <v>12</v>
          </cell>
          <cell r="AA231">
            <v>10</v>
          </cell>
          <cell r="AB231" t="e">
            <v>#REF!</v>
          </cell>
          <cell r="AC231" t="e">
            <v>#REF!</v>
          </cell>
        </row>
        <row r="232">
          <cell r="Y232">
            <v>2017</v>
          </cell>
          <cell r="Z232">
            <v>12</v>
          </cell>
          <cell r="AA232">
            <v>11</v>
          </cell>
          <cell r="AB232" t="e">
            <v>#REF!</v>
          </cell>
          <cell r="AC232" t="e">
            <v>#REF!</v>
          </cell>
        </row>
        <row r="233">
          <cell r="Y233">
            <v>2017</v>
          </cell>
          <cell r="Z233">
            <v>12</v>
          </cell>
          <cell r="AA233">
            <v>12</v>
          </cell>
          <cell r="AB233" t="e">
            <v>#REF!</v>
          </cell>
          <cell r="AC233" t="e">
            <v>#REF!</v>
          </cell>
        </row>
        <row r="234">
          <cell r="Y234">
            <v>2017</v>
          </cell>
          <cell r="Z234">
            <v>12</v>
          </cell>
          <cell r="AA234">
            <v>13</v>
          </cell>
          <cell r="AB234" t="e">
            <v>#REF!</v>
          </cell>
          <cell r="AC234" t="e">
            <v>#REF!</v>
          </cell>
        </row>
        <row r="235">
          <cell r="Y235">
            <v>2017</v>
          </cell>
          <cell r="Z235">
            <v>12</v>
          </cell>
          <cell r="AA235">
            <v>14</v>
          </cell>
          <cell r="AB235" t="e">
            <v>#REF!</v>
          </cell>
          <cell r="AC235" t="e">
            <v>#REF!</v>
          </cell>
        </row>
        <row r="236">
          <cell r="Y236">
            <v>2017</v>
          </cell>
          <cell r="Z236">
            <v>12</v>
          </cell>
          <cell r="AA236">
            <v>15</v>
          </cell>
          <cell r="AB236" t="e">
            <v>#REF!</v>
          </cell>
          <cell r="AC236" t="e">
            <v>#REF!</v>
          </cell>
        </row>
        <row r="237">
          <cell r="Y237">
            <v>2017</v>
          </cell>
          <cell r="Z237">
            <v>12</v>
          </cell>
          <cell r="AA237">
            <v>16</v>
          </cell>
          <cell r="AB237" t="e">
            <v>#REF!</v>
          </cell>
          <cell r="AC237" t="e">
            <v>#REF!</v>
          </cell>
        </row>
        <row r="238">
          <cell r="Y238">
            <v>2017</v>
          </cell>
          <cell r="Z238">
            <v>12</v>
          </cell>
          <cell r="AA238">
            <v>17</v>
          </cell>
          <cell r="AB238" t="e">
            <v>#REF!</v>
          </cell>
          <cell r="AC238" t="e">
            <v>#REF!</v>
          </cell>
        </row>
        <row r="239">
          <cell r="Y239">
            <v>2017</v>
          </cell>
          <cell r="Z239">
            <v>12</v>
          </cell>
          <cell r="AA239">
            <v>18</v>
          </cell>
          <cell r="AB239" t="e">
            <v>#REF!</v>
          </cell>
          <cell r="AC239" t="e">
            <v>#REF!</v>
          </cell>
        </row>
        <row r="240">
          <cell r="Y240">
            <v>2017</v>
          </cell>
          <cell r="Z240">
            <v>12</v>
          </cell>
          <cell r="AA240">
            <v>19</v>
          </cell>
          <cell r="AB240" t="e">
            <v>#REF!</v>
          </cell>
          <cell r="AC240" t="e">
            <v>#REF!</v>
          </cell>
        </row>
      </sheetData>
      <sheetData sheetId="10"/>
      <sheetData sheetId="11"/>
      <sheetData sheetId="12">
        <row r="3">
          <cell r="Q3" t="str">
            <v>yyyy</v>
          </cell>
          <cell r="R3" t="str">
            <v>mm</v>
          </cell>
          <cell r="S3" t="str">
            <v>dd</v>
          </cell>
          <cell r="W3" t="str">
            <v>hdd</v>
          </cell>
        </row>
        <row r="4">
          <cell r="B4">
            <v>2016</v>
          </cell>
          <cell r="C4">
            <v>12</v>
          </cell>
          <cell r="D4">
            <v>1</v>
          </cell>
          <cell r="H4">
            <v>30.5</v>
          </cell>
          <cell r="Q4">
            <v>2016</v>
          </cell>
          <cell r="R4">
            <v>12</v>
          </cell>
          <cell r="S4">
            <v>1</v>
          </cell>
          <cell r="W4">
            <v>30</v>
          </cell>
        </row>
        <row r="5">
          <cell r="B5">
            <v>2016</v>
          </cell>
          <cell r="C5">
            <v>12</v>
          </cell>
          <cell r="D5">
            <v>2</v>
          </cell>
          <cell r="H5">
            <v>28</v>
          </cell>
          <cell r="Q5">
            <v>2016</v>
          </cell>
          <cell r="R5">
            <v>12</v>
          </cell>
          <cell r="S5">
            <v>2</v>
          </cell>
          <cell r="W5">
            <v>33.5</v>
          </cell>
        </row>
        <row r="6">
          <cell r="B6">
            <v>2016</v>
          </cell>
          <cell r="C6">
            <v>12</v>
          </cell>
          <cell r="D6">
            <v>3</v>
          </cell>
          <cell r="H6">
            <v>28.5</v>
          </cell>
          <cell r="Q6">
            <v>2016</v>
          </cell>
          <cell r="R6">
            <v>12</v>
          </cell>
          <cell r="S6">
            <v>3</v>
          </cell>
          <cell r="W6">
            <v>30.5</v>
          </cell>
        </row>
        <row r="7">
          <cell r="B7">
            <v>2016</v>
          </cell>
          <cell r="C7">
            <v>12</v>
          </cell>
          <cell r="D7">
            <v>4</v>
          </cell>
          <cell r="H7">
            <v>28</v>
          </cell>
          <cell r="Q7">
            <v>2016</v>
          </cell>
          <cell r="R7">
            <v>12</v>
          </cell>
          <cell r="S7">
            <v>4</v>
          </cell>
          <cell r="W7">
            <v>31</v>
          </cell>
        </row>
        <row r="8">
          <cell r="B8">
            <v>2016</v>
          </cell>
          <cell r="C8">
            <v>12</v>
          </cell>
          <cell r="D8">
            <v>5</v>
          </cell>
          <cell r="H8">
            <v>24.5</v>
          </cell>
          <cell r="Q8">
            <v>2016</v>
          </cell>
          <cell r="R8">
            <v>12</v>
          </cell>
          <cell r="S8">
            <v>5</v>
          </cell>
          <cell r="W8">
            <v>34.5</v>
          </cell>
        </row>
        <row r="9">
          <cell r="B9">
            <v>2016</v>
          </cell>
          <cell r="C9">
            <v>12</v>
          </cell>
          <cell r="D9">
            <v>6</v>
          </cell>
          <cell r="H9">
            <v>32.5</v>
          </cell>
          <cell r="Q9">
            <v>2016</v>
          </cell>
          <cell r="R9">
            <v>12</v>
          </cell>
          <cell r="S9">
            <v>6</v>
          </cell>
          <cell r="W9">
            <v>33</v>
          </cell>
        </row>
        <row r="10">
          <cell r="B10">
            <v>2016</v>
          </cell>
          <cell r="C10">
            <v>12</v>
          </cell>
          <cell r="D10">
            <v>7</v>
          </cell>
          <cell r="H10">
            <v>40.5</v>
          </cell>
          <cell r="Q10">
            <v>2016</v>
          </cell>
          <cell r="R10">
            <v>12</v>
          </cell>
          <cell r="S10">
            <v>7</v>
          </cell>
          <cell r="W10">
            <v>34.5</v>
          </cell>
        </row>
        <row r="11">
          <cell r="B11">
            <v>2016</v>
          </cell>
          <cell r="C11">
            <v>12</v>
          </cell>
          <cell r="D11">
            <v>8</v>
          </cell>
          <cell r="H11">
            <v>45.5</v>
          </cell>
          <cell r="Q11">
            <v>2016</v>
          </cell>
          <cell r="R11">
            <v>12</v>
          </cell>
          <cell r="S11">
            <v>8</v>
          </cell>
          <cell r="W11">
            <v>43</v>
          </cell>
        </row>
        <row r="12">
          <cell r="B12">
            <v>2016</v>
          </cell>
          <cell r="C12">
            <v>12</v>
          </cell>
          <cell r="D12">
            <v>9</v>
          </cell>
          <cell r="H12">
            <v>45.5</v>
          </cell>
          <cell r="Q12">
            <v>2016</v>
          </cell>
          <cell r="R12">
            <v>12</v>
          </cell>
          <cell r="S12">
            <v>9</v>
          </cell>
          <cell r="W12">
            <v>48</v>
          </cell>
        </row>
        <row r="13">
          <cell r="B13">
            <v>2016</v>
          </cell>
          <cell r="C13">
            <v>12</v>
          </cell>
          <cell r="D13">
            <v>10</v>
          </cell>
          <cell r="H13">
            <v>33.5</v>
          </cell>
          <cell r="Q13">
            <v>2016</v>
          </cell>
          <cell r="R13">
            <v>12</v>
          </cell>
          <cell r="S13">
            <v>10</v>
          </cell>
          <cell r="W13">
            <v>47.5</v>
          </cell>
        </row>
        <row r="14">
          <cell r="B14">
            <v>2016</v>
          </cell>
          <cell r="C14">
            <v>12</v>
          </cell>
          <cell r="D14">
            <v>11</v>
          </cell>
          <cell r="H14">
            <v>33</v>
          </cell>
          <cell r="Q14">
            <v>2016</v>
          </cell>
          <cell r="R14">
            <v>12</v>
          </cell>
          <cell r="S14">
            <v>11</v>
          </cell>
          <cell r="W14">
            <v>38</v>
          </cell>
        </row>
        <row r="15">
          <cell r="B15">
            <v>2016</v>
          </cell>
          <cell r="C15">
            <v>12</v>
          </cell>
          <cell r="D15">
            <v>12</v>
          </cell>
          <cell r="H15">
            <v>42.5</v>
          </cell>
          <cell r="Q15">
            <v>2016</v>
          </cell>
          <cell r="R15">
            <v>12</v>
          </cell>
          <cell r="S15">
            <v>12</v>
          </cell>
          <cell r="W15">
            <v>38.5</v>
          </cell>
        </row>
        <row r="16">
          <cell r="B16">
            <v>2016</v>
          </cell>
          <cell r="C16">
            <v>12</v>
          </cell>
          <cell r="D16">
            <v>13</v>
          </cell>
          <cell r="H16">
            <v>43.5</v>
          </cell>
          <cell r="Q16">
            <v>2016</v>
          </cell>
          <cell r="R16">
            <v>12</v>
          </cell>
          <cell r="S16">
            <v>13</v>
          </cell>
          <cell r="W16">
            <v>44</v>
          </cell>
        </row>
        <row r="17">
          <cell r="B17">
            <v>2016</v>
          </cell>
          <cell r="C17">
            <v>12</v>
          </cell>
          <cell r="D17">
            <v>14</v>
          </cell>
          <cell r="H17">
            <v>44</v>
          </cell>
          <cell r="Q17">
            <v>2016</v>
          </cell>
          <cell r="R17">
            <v>12</v>
          </cell>
          <cell r="S17">
            <v>14</v>
          </cell>
          <cell r="W17">
            <v>49</v>
          </cell>
        </row>
        <row r="18">
          <cell r="B18">
            <v>2016</v>
          </cell>
          <cell r="C18">
            <v>12</v>
          </cell>
          <cell r="D18">
            <v>15</v>
          </cell>
          <cell r="H18">
            <v>44.5</v>
          </cell>
          <cell r="Q18">
            <v>2016</v>
          </cell>
          <cell r="R18">
            <v>12</v>
          </cell>
          <cell r="S18">
            <v>15</v>
          </cell>
          <cell r="W18">
            <v>50.5</v>
          </cell>
        </row>
        <row r="19">
          <cell r="B19">
            <v>2016</v>
          </cell>
          <cell r="C19">
            <v>12</v>
          </cell>
          <cell r="D19">
            <v>16</v>
          </cell>
          <cell r="H19">
            <v>37.5</v>
          </cell>
          <cell r="Q19">
            <v>2016</v>
          </cell>
          <cell r="R19">
            <v>12</v>
          </cell>
          <cell r="S19">
            <v>16</v>
          </cell>
          <cell r="W19">
            <v>53.5</v>
          </cell>
        </row>
        <row r="20">
          <cell r="B20">
            <v>2016</v>
          </cell>
          <cell r="C20">
            <v>12</v>
          </cell>
          <cell r="D20">
            <v>17</v>
          </cell>
          <cell r="H20">
            <v>49</v>
          </cell>
          <cell r="Q20">
            <v>2016</v>
          </cell>
          <cell r="R20">
            <v>12</v>
          </cell>
          <cell r="S20">
            <v>17</v>
          </cell>
          <cell r="W20">
            <v>44.5</v>
          </cell>
        </row>
        <row r="21">
          <cell r="B21">
            <v>2016</v>
          </cell>
          <cell r="C21">
            <v>12</v>
          </cell>
          <cell r="D21">
            <v>18</v>
          </cell>
          <cell r="H21">
            <v>66.5</v>
          </cell>
          <cell r="Q21">
            <v>2016</v>
          </cell>
          <cell r="R21">
            <v>12</v>
          </cell>
          <cell r="S21">
            <v>18</v>
          </cell>
          <cell r="W21">
            <v>59</v>
          </cell>
        </row>
        <row r="22">
          <cell r="B22">
            <v>2016</v>
          </cell>
          <cell r="C22">
            <v>12</v>
          </cell>
          <cell r="D22">
            <v>19</v>
          </cell>
          <cell r="H22">
            <v>54</v>
          </cell>
          <cell r="Q22">
            <v>2016</v>
          </cell>
          <cell r="R22">
            <v>12</v>
          </cell>
          <cell r="S22">
            <v>19</v>
          </cell>
          <cell r="W22">
            <v>66.5</v>
          </cell>
        </row>
        <row r="23">
          <cell r="B23">
            <v>2016</v>
          </cell>
          <cell r="C23">
            <v>12</v>
          </cell>
          <cell r="D23">
            <v>20</v>
          </cell>
          <cell r="H23">
            <v>37</v>
          </cell>
          <cell r="Q23">
            <v>2016</v>
          </cell>
          <cell r="R23">
            <v>12</v>
          </cell>
          <cell r="S23">
            <v>20</v>
          </cell>
          <cell r="W23">
            <v>53.5</v>
          </cell>
        </row>
        <row r="24">
          <cell r="B24">
            <v>2016</v>
          </cell>
          <cell r="C24">
            <v>12</v>
          </cell>
          <cell r="D24">
            <v>21</v>
          </cell>
          <cell r="H24">
            <v>30</v>
          </cell>
          <cell r="Q24">
            <v>2016</v>
          </cell>
          <cell r="R24">
            <v>12</v>
          </cell>
          <cell r="S24">
            <v>21</v>
          </cell>
          <cell r="W24">
            <v>39</v>
          </cell>
        </row>
        <row r="25">
          <cell r="B25">
            <v>2016</v>
          </cell>
          <cell r="C25">
            <v>12</v>
          </cell>
          <cell r="D25">
            <v>22</v>
          </cell>
          <cell r="H25">
            <v>33</v>
          </cell>
          <cell r="Q25">
            <v>2016</v>
          </cell>
          <cell r="R25">
            <v>12</v>
          </cell>
          <cell r="S25">
            <v>22</v>
          </cell>
          <cell r="W25">
            <v>31</v>
          </cell>
        </row>
        <row r="26">
          <cell r="B26">
            <v>2016</v>
          </cell>
          <cell r="C26">
            <v>12</v>
          </cell>
          <cell r="D26">
            <v>23</v>
          </cell>
          <cell r="H26">
            <v>24.5</v>
          </cell>
          <cell r="Q26">
            <v>2016</v>
          </cell>
          <cell r="R26">
            <v>12</v>
          </cell>
          <cell r="S26">
            <v>23</v>
          </cell>
          <cell r="W26">
            <v>30</v>
          </cell>
        </row>
        <row r="27">
          <cell r="B27">
            <v>2016</v>
          </cell>
          <cell r="C27">
            <v>12</v>
          </cell>
          <cell r="D27">
            <v>24</v>
          </cell>
          <cell r="H27">
            <v>31.5</v>
          </cell>
          <cell r="Q27">
            <v>2016</v>
          </cell>
          <cell r="R27">
            <v>12</v>
          </cell>
          <cell r="S27">
            <v>24</v>
          </cell>
          <cell r="W27">
            <v>31</v>
          </cell>
        </row>
        <row r="28">
          <cell r="B28">
            <v>2016</v>
          </cell>
          <cell r="C28">
            <v>12</v>
          </cell>
          <cell r="D28">
            <v>25</v>
          </cell>
          <cell r="H28">
            <v>12.5</v>
          </cell>
          <cell r="Q28">
            <v>2016</v>
          </cell>
          <cell r="R28">
            <v>12</v>
          </cell>
          <cell r="S28">
            <v>25</v>
          </cell>
          <cell r="W28">
            <v>30.5</v>
          </cell>
        </row>
        <row r="29">
          <cell r="B29">
            <v>2016</v>
          </cell>
          <cell r="C29">
            <v>12</v>
          </cell>
          <cell r="D29">
            <v>26</v>
          </cell>
          <cell r="H29">
            <v>24.5</v>
          </cell>
          <cell r="Q29">
            <v>2016</v>
          </cell>
          <cell r="R29">
            <v>12</v>
          </cell>
          <cell r="S29">
            <v>26</v>
          </cell>
          <cell r="W29">
            <v>19</v>
          </cell>
        </row>
        <row r="30">
          <cell r="B30">
            <v>2016</v>
          </cell>
          <cell r="C30">
            <v>12</v>
          </cell>
          <cell r="D30">
            <v>27</v>
          </cell>
          <cell r="H30">
            <v>29</v>
          </cell>
          <cell r="Q30">
            <v>2016</v>
          </cell>
          <cell r="R30">
            <v>12</v>
          </cell>
          <cell r="S30">
            <v>27</v>
          </cell>
          <cell r="W30">
            <v>29</v>
          </cell>
        </row>
        <row r="31">
          <cell r="B31">
            <v>2016</v>
          </cell>
          <cell r="C31">
            <v>12</v>
          </cell>
          <cell r="D31">
            <v>28</v>
          </cell>
          <cell r="H31">
            <v>25</v>
          </cell>
          <cell r="Q31">
            <v>2016</v>
          </cell>
          <cell r="R31">
            <v>12</v>
          </cell>
          <cell r="S31">
            <v>28</v>
          </cell>
          <cell r="W31">
            <v>30</v>
          </cell>
        </row>
        <row r="32">
          <cell r="B32">
            <v>2016</v>
          </cell>
          <cell r="C32">
            <v>12</v>
          </cell>
          <cell r="D32">
            <v>29</v>
          </cell>
          <cell r="H32">
            <v>26</v>
          </cell>
          <cell r="Q32">
            <v>2016</v>
          </cell>
          <cell r="R32">
            <v>12</v>
          </cell>
          <cell r="S32">
            <v>29</v>
          </cell>
          <cell r="W32">
            <v>28</v>
          </cell>
        </row>
        <row r="33">
          <cell r="B33">
            <v>2016</v>
          </cell>
          <cell r="C33">
            <v>12</v>
          </cell>
          <cell r="D33">
            <v>30</v>
          </cell>
          <cell r="H33">
            <v>26</v>
          </cell>
          <cell r="Q33">
            <v>2016</v>
          </cell>
          <cell r="R33">
            <v>12</v>
          </cell>
          <cell r="S33">
            <v>30</v>
          </cell>
          <cell r="W33">
            <v>32.5</v>
          </cell>
        </row>
        <row r="34">
          <cell r="B34">
            <v>2016</v>
          </cell>
          <cell r="C34">
            <v>12</v>
          </cell>
          <cell r="D34">
            <v>31</v>
          </cell>
          <cell r="H34">
            <v>31</v>
          </cell>
          <cell r="Q34">
            <v>2016</v>
          </cell>
          <cell r="R34">
            <v>12</v>
          </cell>
          <cell r="S34">
            <v>31</v>
          </cell>
          <cell r="W34">
            <v>29.5</v>
          </cell>
        </row>
        <row r="35">
          <cell r="B35">
            <v>2017</v>
          </cell>
          <cell r="C35">
            <v>1</v>
          </cell>
          <cell r="D35">
            <v>1</v>
          </cell>
          <cell r="H35">
            <v>33.5</v>
          </cell>
          <cell r="Q35">
            <v>2017</v>
          </cell>
          <cell r="R35">
            <v>1</v>
          </cell>
          <cell r="S35">
            <v>1</v>
          </cell>
          <cell r="W35">
            <v>39.5</v>
          </cell>
        </row>
        <row r="36">
          <cell r="B36">
            <v>2017</v>
          </cell>
          <cell r="C36">
            <v>1</v>
          </cell>
          <cell r="D36">
            <v>2</v>
          </cell>
          <cell r="H36">
            <v>25.5</v>
          </cell>
          <cell r="Q36">
            <v>2017</v>
          </cell>
          <cell r="R36">
            <v>1</v>
          </cell>
          <cell r="S36">
            <v>2</v>
          </cell>
          <cell r="W36">
            <v>38.5</v>
          </cell>
        </row>
        <row r="37">
          <cell r="B37">
            <v>2017</v>
          </cell>
          <cell r="C37">
            <v>1</v>
          </cell>
          <cell r="D37">
            <v>3</v>
          </cell>
          <cell r="H37">
            <v>36</v>
          </cell>
          <cell r="Q37">
            <v>2017</v>
          </cell>
          <cell r="R37">
            <v>1</v>
          </cell>
          <cell r="S37">
            <v>3</v>
          </cell>
          <cell r="W37">
            <v>26.5</v>
          </cell>
        </row>
        <row r="38">
          <cell r="B38">
            <v>2017</v>
          </cell>
          <cell r="C38">
            <v>1</v>
          </cell>
          <cell r="D38">
            <v>4</v>
          </cell>
          <cell r="H38">
            <v>49.5</v>
          </cell>
          <cell r="Q38">
            <v>2017</v>
          </cell>
          <cell r="R38">
            <v>1</v>
          </cell>
          <cell r="S38">
            <v>4</v>
          </cell>
          <cell r="W38">
            <v>43.5</v>
          </cell>
        </row>
        <row r="39">
          <cell r="B39">
            <v>2017</v>
          </cell>
          <cell r="C39">
            <v>1</v>
          </cell>
          <cell r="D39">
            <v>5</v>
          </cell>
          <cell r="H39">
            <v>56.5</v>
          </cell>
          <cell r="Q39">
            <v>2017</v>
          </cell>
          <cell r="R39">
            <v>1</v>
          </cell>
          <cell r="S39">
            <v>5</v>
          </cell>
          <cell r="W39">
            <v>52</v>
          </cell>
        </row>
        <row r="40">
          <cell r="B40">
            <v>2017</v>
          </cell>
          <cell r="C40">
            <v>1</v>
          </cell>
          <cell r="D40">
            <v>6</v>
          </cell>
          <cell r="H40">
            <v>60.5</v>
          </cell>
          <cell r="Q40">
            <v>2017</v>
          </cell>
          <cell r="R40">
            <v>1</v>
          </cell>
          <cell r="S40">
            <v>6</v>
          </cell>
          <cell r="W40">
            <v>59.5</v>
          </cell>
        </row>
        <row r="41">
          <cell r="B41">
            <v>2017</v>
          </cell>
          <cell r="C41">
            <v>1</v>
          </cell>
          <cell r="D41">
            <v>7</v>
          </cell>
          <cell r="H41">
            <v>54</v>
          </cell>
          <cell r="Q41">
            <v>2017</v>
          </cell>
          <cell r="R41">
            <v>1</v>
          </cell>
          <cell r="S41">
            <v>7</v>
          </cell>
          <cell r="W41">
            <v>62.5</v>
          </cell>
        </row>
        <row r="42">
          <cell r="B42">
            <v>2017</v>
          </cell>
          <cell r="C42">
            <v>1</v>
          </cell>
          <cell r="D42">
            <v>8</v>
          </cell>
          <cell r="H42">
            <v>45.5</v>
          </cell>
          <cell r="Q42">
            <v>2017</v>
          </cell>
          <cell r="R42">
            <v>1</v>
          </cell>
          <cell r="S42">
            <v>8</v>
          </cell>
          <cell r="W42">
            <v>52</v>
          </cell>
        </row>
        <row r="43">
          <cell r="B43">
            <v>2017</v>
          </cell>
          <cell r="C43">
            <v>1</v>
          </cell>
          <cell r="D43">
            <v>9</v>
          </cell>
          <cell r="H43">
            <v>31.5</v>
          </cell>
          <cell r="Q43">
            <v>2017</v>
          </cell>
          <cell r="R43">
            <v>1</v>
          </cell>
          <cell r="S43">
            <v>9</v>
          </cell>
          <cell r="W43">
            <v>50</v>
          </cell>
        </row>
        <row r="44">
          <cell r="B44">
            <v>2017</v>
          </cell>
          <cell r="C44">
            <v>1</v>
          </cell>
          <cell r="D44">
            <v>10</v>
          </cell>
          <cell r="H44">
            <v>24.5</v>
          </cell>
          <cell r="Q44">
            <v>2017</v>
          </cell>
          <cell r="R44">
            <v>1</v>
          </cell>
          <cell r="S44">
            <v>10</v>
          </cell>
          <cell r="W44">
            <v>31.5</v>
          </cell>
        </row>
        <row r="45">
          <cell r="B45">
            <v>2017</v>
          </cell>
          <cell r="C45">
            <v>1</v>
          </cell>
          <cell r="D45">
            <v>11</v>
          </cell>
          <cell r="H45">
            <v>22.5</v>
          </cell>
          <cell r="Q45">
            <v>2017</v>
          </cell>
          <cell r="R45">
            <v>1</v>
          </cell>
          <cell r="S45">
            <v>11</v>
          </cell>
          <cell r="W45">
            <v>25.5</v>
          </cell>
        </row>
        <row r="46">
          <cell r="B46">
            <v>2017</v>
          </cell>
          <cell r="C46">
            <v>1</v>
          </cell>
          <cell r="D46">
            <v>12</v>
          </cell>
          <cell r="H46">
            <v>41.5</v>
          </cell>
          <cell r="Q46">
            <v>2017</v>
          </cell>
          <cell r="R46">
            <v>1</v>
          </cell>
          <cell r="S46">
            <v>12</v>
          </cell>
          <cell r="W46">
            <v>30.5</v>
          </cell>
        </row>
        <row r="47">
          <cell r="B47">
            <v>2017</v>
          </cell>
          <cell r="C47">
            <v>1</v>
          </cell>
          <cell r="D47">
            <v>13</v>
          </cell>
          <cell r="H47">
            <v>42</v>
          </cell>
          <cell r="Q47">
            <v>2017</v>
          </cell>
          <cell r="R47">
            <v>1</v>
          </cell>
          <cell r="S47">
            <v>13</v>
          </cell>
          <cell r="W47">
            <v>45</v>
          </cell>
        </row>
        <row r="48">
          <cell r="B48">
            <v>2017</v>
          </cell>
          <cell r="C48">
            <v>1</v>
          </cell>
          <cell r="D48">
            <v>14</v>
          </cell>
          <cell r="H48">
            <v>36</v>
          </cell>
          <cell r="Q48">
            <v>2017</v>
          </cell>
          <cell r="R48">
            <v>1</v>
          </cell>
          <cell r="S48">
            <v>14</v>
          </cell>
          <cell r="W48">
            <v>43</v>
          </cell>
        </row>
        <row r="49">
          <cell r="B49">
            <v>2017</v>
          </cell>
          <cell r="C49">
            <v>1</v>
          </cell>
          <cell r="D49">
            <v>15</v>
          </cell>
          <cell r="H49">
            <v>33.5</v>
          </cell>
          <cell r="Q49">
            <v>2017</v>
          </cell>
          <cell r="R49">
            <v>1</v>
          </cell>
          <cell r="S49">
            <v>15</v>
          </cell>
          <cell r="W49">
            <v>38.5</v>
          </cell>
        </row>
        <row r="50">
          <cell r="B50">
            <v>2017</v>
          </cell>
          <cell r="C50">
            <v>1</v>
          </cell>
          <cell r="D50">
            <v>16</v>
          </cell>
          <cell r="H50">
            <v>24</v>
          </cell>
          <cell r="Q50">
            <v>2017</v>
          </cell>
          <cell r="R50">
            <v>1</v>
          </cell>
          <cell r="S50">
            <v>16</v>
          </cell>
          <cell r="W50">
            <v>36</v>
          </cell>
        </row>
        <row r="51">
          <cell r="B51">
            <v>2017</v>
          </cell>
          <cell r="C51">
            <v>1</v>
          </cell>
          <cell r="D51">
            <v>17</v>
          </cell>
          <cell r="H51">
            <v>32.5</v>
          </cell>
          <cell r="Q51">
            <v>2017</v>
          </cell>
          <cell r="R51">
            <v>1</v>
          </cell>
          <cell r="S51">
            <v>17</v>
          </cell>
          <cell r="W51">
            <v>28.5</v>
          </cell>
        </row>
        <row r="52">
          <cell r="B52">
            <v>2017</v>
          </cell>
          <cell r="C52">
            <v>1</v>
          </cell>
          <cell r="D52">
            <v>18</v>
          </cell>
          <cell r="H52">
            <v>28.5</v>
          </cell>
          <cell r="Q52">
            <v>2017</v>
          </cell>
          <cell r="R52">
            <v>1</v>
          </cell>
          <cell r="S52">
            <v>18</v>
          </cell>
          <cell r="W52">
            <v>31.5</v>
          </cell>
        </row>
        <row r="53">
          <cell r="B53">
            <v>2017</v>
          </cell>
          <cell r="C53">
            <v>1</v>
          </cell>
          <cell r="D53">
            <v>19</v>
          </cell>
          <cell r="H53">
            <v>20</v>
          </cell>
          <cell r="Q53">
            <v>2017</v>
          </cell>
          <cell r="R53">
            <v>1</v>
          </cell>
          <cell r="S53">
            <v>19</v>
          </cell>
          <cell r="W53">
            <v>32</v>
          </cell>
        </row>
        <row r="54">
          <cell r="B54">
            <v>2017</v>
          </cell>
          <cell r="C54">
            <v>1</v>
          </cell>
          <cell r="D54">
            <v>20</v>
          </cell>
          <cell r="H54">
            <v>21</v>
          </cell>
          <cell r="Q54">
            <v>2017</v>
          </cell>
          <cell r="R54">
            <v>1</v>
          </cell>
          <cell r="S54">
            <v>20</v>
          </cell>
          <cell r="W54">
            <v>26</v>
          </cell>
        </row>
        <row r="55">
          <cell r="B55">
            <v>2017</v>
          </cell>
          <cell r="C55">
            <v>1</v>
          </cell>
          <cell r="D55">
            <v>21</v>
          </cell>
          <cell r="H55">
            <v>19.5</v>
          </cell>
          <cell r="Q55">
            <v>2017</v>
          </cell>
          <cell r="R55">
            <v>1</v>
          </cell>
          <cell r="S55">
            <v>21</v>
          </cell>
          <cell r="W55">
            <v>23.5</v>
          </cell>
        </row>
        <row r="56">
          <cell r="B56">
            <v>2017</v>
          </cell>
          <cell r="C56">
            <v>1</v>
          </cell>
          <cell r="D56">
            <v>22</v>
          </cell>
          <cell r="H56">
            <v>26</v>
          </cell>
          <cell r="Q56">
            <v>2017</v>
          </cell>
          <cell r="R56">
            <v>1</v>
          </cell>
          <cell r="S56">
            <v>22</v>
          </cell>
          <cell r="W56">
            <v>23</v>
          </cell>
        </row>
        <row r="57">
          <cell r="B57">
            <v>2017</v>
          </cell>
          <cell r="C57">
            <v>1</v>
          </cell>
          <cell r="D57">
            <v>23</v>
          </cell>
          <cell r="H57">
            <v>30.5</v>
          </cell>
          <cell r="Q57">
            <v>2017</v>
          </cell>
          <cell r="R57">
            <v>1</v>
          </cell>
          <cell r="S57">
            <v>23</v>
          </cell>
          <cell r="W57">
            <v>27</v>
          </cell>
        </row>
        <row r="58">
          <cell r="B58">
            <v>2017</v>
          </cell>
          <cell r="C58">
            <v>1</v>
          </cell>
          <cell r="D58">
            <v>24</v>
          </cell>
          <cell r="H58">
            <v>24.5</v>
          </cell>
          <cell r="Q58">
            <v>2017</v>
          </cell>
          <cell r="R58">
            <v>1</v>
          </cell>
          <cell r="S58">
            <v>24</v>
          </cell>
          <cell r="W58">
            <v>32</v>
          </cell>
        </row>
        <row r="59">
          <cell r="B59">
            <v>2017</v>
          </cell>
          <cell r="C59">
            <v>1</v>
          </cell>
          <cell r="D59">
            <v>25</v>
          </cell>
          <cell r="H59">
            <v>32</v>
          </cell>
          <cell r="Q59">
            <v>2017</v>
          </cell>
          <cell r="R59">
            <v>1</v>
          </cell>
          <cell r="S59">
            <v>25</v>
          </cell>
          <cell r="W59">
            <v>30.5</v>
          </cell>
        </row>
        <row r="60">
          <cell r="B60">
            <v>2017</v>
          </cell>
          <cell r="C60">
            <v>1</v>
          </cell>
          <cell r="D60">
            <v>26</v>
          </cell>
          <cell r="H60">
            <v>36</v>
          </cell>
          <cell r="Q60">
            <v>2017</v>
          </cell>
          <cell r="R60">
            <v>1</v>
          </cell>
          <cell r="S60">
            <v>26</v>
          </cell>
          <cell r="W60">
            <v>33</v>
          </cell>
        </row>
        <row r="61">
          <cell r="B61">
            <v>2017</v>
          </cell>
          <cell r="C61">
            <v>1</v>
          </cell>
          <cell r="D61">
            <v>27</v>
          </cell>
          <cell r="H61">
            <v>31.5</v>
          </cell>
          <cell r="Q61">
            <v>2017</v>
          </cell>
          <cell r="R61">
            <v>1</v>
          </cell>
          <cell r="S61">
            <v>27</v>
          </cell>
          <cell r="W61">
            <v>39</v>
          </cell>
        </row>
        <row r="62">
          <cell r="B62">
            <v>2017</v>
          </cell>
          <cell r="C62">
            <v>1</v>
          </cell>
          <cell r="D62">
            <v>28</v>
          </cell>
          <cell r="H62">
            <v>27.5</v>
          </cell>
          <cell r="Q62">
            <v>2017</v>
          </cell>
          <cell r="R62">
            <v>1</v>
          </cell>
          <cell r="S62">
            <v>28</v>
          </cell>
          <cell r="W62">
            <v>36.5</v>
          </cell>
        </row>
        <row r="63">
          <cell r="B63">
            <v>2017</v>
          </cell>
          <cell r="C63">
            <v>1</v>
          </cell>
          <cell r="D63">
            <v>29</v>
          </cell>
          <cell r="H63">
            <v>23</v>
          </cell>
          <cell r="Q63">
            <v>2017</v>
          </cell>
          <cell r="R63">
            <v>1</v>
          </cell>
          <cell r="S63">
            <v>29</v>
          </cell>
          <cell r="W63">
            <v>31.5</v>
          </cell>
        </row>
        <row r="64">
          <cell r="B64">
            <v>2017</v>
          </cell>
          <cell r="C64">
            <v>1</v>
          </cell>
          <cell r="D64">
            <v>30</v>
          </cell>
          <cell r="H64">
            <v>21</v>
          </cell>
          <cell r="Q64">
            <v>2017</v>
          </cell>
          <cell r="R64">
            <v>1</v>
          </cell>
          <cell r="S64">
            <v>30</v>
          </cell>
          <cell r="W64">
            <v>33.5</v>
          </cell>
        </row>
        <row r="65">
          <cell r="B65">
            <v>2017</v>
          </cell>
          <cell r="C65">
            <v>1</v>
          </cell>
          <cell r="D65">
            <v>31</v>
          </cell>
          <cell r="H65">
            <v>24</v>
          </cell>
          <cell r="Q65">
            <v>2017</v>
          </cell>
          <cell r="R65">
            <v>1</v>
          </cell>
          <cell r="S65">
            <v>31</v>
          </cell>
          <cell r="W65">
            <v>26</v>
          </cell>
        </row>
        <row r="66">
          <cell r="B66">
            <v>2017</v>
          </cell>
          <cell r="C66">
            <v>2</v>
          </cell>
          <cell r="D66">
            <v>1</v>
          </cell>
          <cell r="H66">
            <v>32</v>
          </cell>
          <cell r="Q66">
            <v>2017</v>
          </cell>
          <cell r="R66">
            <v>2</v>
          </cell>
          <cell r="S66">
            <v>1</v>
          </cell>
          <cell r="W66">
            <v>25.5</v>
          </cell>
        </row>
        <row r="67">
          <cell r="B67">
            <v>2017</v>
          </cell>
          <cell r="C67">
            <v>2</v>
          </cell>
          <cell r="D67">
            <v>2</v>
          </cell>
          <cell r="H67">
            <v>40.5</v>
          </cell>
          <cell r="Q67">
            <v>2017</v>
          </cell>
          <cell r="R67">
            <v>2</v>
          </cell>
          <cell r="S67">
            <v>2</v>
          </cell>
          <cell r="W67">
            <v>36.5</v>
          </cell>
        </row>
        <row r="68">
          <cell r="B68">
            <v>2017</v>
          </cell>
          <cell r="C68">
            <v>2</v>
          </cell>
          <cell r="D68">
            <v>3</v>
          </cell>
          <cell r="H68">
            <v>38</v>
          </cell>
          <cell r="Q68">
            <v>2017</v>
          </cell>
          <cell r="R68">
            <v>2</v>
          </cell>
          <cell r="S68">
            <v>3</v>
          </cell>
          <cell r="W68">
            <v>43</v>
          </cell>
        </row>
        <row r="69">
          <cell r="B69">
            <v>2017</v>
          </cell>
          <cell r="C69">
            <v>2</v>
          </cell>
          <cell r="D69">
            <v>4</v>
          </cell>
          <cell r="H69">
            <v>31</v>
          </cell>
          <cell r="Q69">
            <v>2017</v>
          </cell>
          <cell r="R69">
            <v>2</v>
          </cell>
          <cell r="S69">
            <v>4</v>
          </cell>
          <cell r="W69">
            <v>40.5</v>
          </cell>
        </row>
        <row r="70">
          <cell r="B70">
            <v>2017</v>
          </cell>
          <cell r="C70">
            <v>2</v>
          </cell>
          <cell r="D70">
            <v>5</v>
          </cell>
          <cell r="H70">
            <v>27.5</v>
          </cell>
          <cell r="Q70">
            <v>2017</v>
          </cell>
          <cell r="R70">
            <v>2</v>
          </cell>
          <cell r="S70">
            <v>5</v>
          </cell>
          <cell r="W70">
            <v>34.75</v>
          </cell>
        </row>
        <row r="71">
          <cell r="B71">
            <v>2017</v>
          </cell>
          <cell r="C71">
            <v>2</v>
          </cell>
          <cell r="D71">
            <v>6</v>
          </cell>
          <cell r="H71">
            <v>21.5</v>
          </cell>
          <cell r="Q71">
            <v>2017</v>
          </cell>
          <cell r="R71">
            <v>2</v>
          </cell>
          <cell r="S71">
            <v>6</v>
          </cell>
          <cell r="W71">
            <v>34.5</v>
          </cell>
        </row>
        <row r="72">
          <cell r="B72">
            <v>2017</v>
          </cell>
          <cell r="C72">
            <v>2</v>
          </cell>
          <cell r="D72">
            <v>7</v>
          </cell>
          <cell r="H72">
            <v>26</v>
          </cell>
          <cell r="Q72">
            <v>2017</v>
          </cell>
          <cell r="R72">
            <v>2</v>
          </cell>
          <cell r="S72">
            <v>7</v>
          </cell>
          <cell r="W72">
            <v>23</v>
          </cell>
        </row>
        <row r="73">
          <cell r="B73">
            <v>2017</v>
          </cell>
          <cell r="C73">
            <v>2</v>
          </cell>
          <cell r="D73">
            <v>8</v>
          </cell>
          <cell r="H73">
            <v>44</v>
          </cell>
          <cell r="Q73">
            <v>2017</v>
          </cell>
          <cell r="R73">
            <v>2</v>
          </cell>
          <cell r="S73">
            <v>8</v>
          </cell>
          <cell r="W73">
            <v>29.5</v>
          </cell>
        </row>
        <row r="74">
          <cell r="B74">
            <v>2017</v>
          </cell>
          <cell r="C74">
            <v>2</v>
          </cell>
          <cell r="D74">
            <v>9</v>
          </cell>
          <cell r="H74">
            <v>41</v>
          </cell>
          <cell r="Q74">
            <v>2017</v>
          </cell>
          <cell r="R74">
            <v>2</v>
          </cell>
          <cell r="S74">
            <v>9</v>
          </cell>
          <cell r="W74">
            <v>48.5</v>
          </cell>
        </row>
        <row r="75">
          <cell r="B75">
            <v>2017</v>
          </cell>
          <cell r="C75">
            <v>2</v>
          </cell>
          <cell r="D75">
            <v>10</v>
          </cell>
          <cell r="H75">
            <v>14.5</v>
          </cell>
          <cell r="Q75">
            <v>2017</v>
          </cell>
          <cell r="R75">
            <v>2</v>
          </cell>
          <cell r="S75">
            <v>10</v>
          </cell>
          <cell r="W75">
            <v>42.5</v>
          </cell>
        </row>
        <row r="76">
          <cell r="B76">
            <v>2017</v>
          </cell>
          <cell r="C76">
            <v>2</v>
          </cell>
          <cell r="D76">
            <v>11</v>
          </cell>
          <cell r="H76">
            <v>8</v>
          </cell>
          <cell r="Q76">
            <v>2017</v>
          </cell>
          <cell r="R76">
            <v>2</v>
          </cell>
          <cell r="S76">
            <v>11</v>
          </cell>
          <cell r="W76">
            <v>21.5</v>
          </cell>
        </row>
        <row r="77">
          <cell r="B77">
            <v>2017</v>
          </cell>
          <cell r="C77">
            <v>2</v>
          </cell>
          <cell r="D77">
            <v>12</v>
          </cell>
          <cell r="H77">
            <v>22.5</v>
          </cell>
          <cell r="Q77">
            <v>2017</v>
          </cell>
          <cell r="R77">
            <v>2</v>
          </cell>
          <cell r="S77">
            <v>12</v>
          </cell>
          <cell r="W77">
            <v>11.5</v>
          </cell>
        </row>
        <row r="78">
          <cell r="B78">
            <v>2017</v>
          </cell>
          <cell r="C78">
            <v>2</v>
          </cell>
          <cell r="D78">
            <v>13</v>
          </cell>
          <cell r="H78">
            <v>26</v>
          </cell>
          <cell r="Q78">
            <v>2017</v>
          </cell>
          <cell r="R78">
            <v>2</v>
          </cell>
          <cell r="S78">
            <v>13</v>
          </cell>
          <cell r="W78">
            <v>29</v>
          </cell>
        </row>
        <row r="79">
          <cell r="B79">
            <v>2017</v>
          </cell>
          <cell r="C79">
            <v>2</v>
          </cell>
          <cell r="D79">
            <v>14</v>
          </cell>
          <cell r="H79">
            <v>21</v>
          </cell>
          <cell r="Q79">
            <v>2017</v>
          </cell>
          <cell r="R79">
            <v>2</v>
          </cell>
          <cell r="S79">
            <v>14</v>
          </cell>
          <cell r="W79">
            <v>30.5</v>
          </cell>
        </row>
        <row r="80">
          <cell r="B80">
            <v>2017</v>
          </cell>
          <cell r="C80">
            <v>2</v>
          </cell>
          <cell r="D80">
            <v>15</v>
          </cell>
          <cell r="H80">
            <v>25.5</v>
          </cell>
          <cell r="Q80">
            <v>2017</v>
          </cell>
          <cell r="R80">
            <v>2</v>
          </cell>
          <cell r="S80">
            <v>15</v>
          </cell>
          <cell r="W80">
            <v>25</v>
          </cell>
        </row>
        <row r="81">
          <cell r="B81">
            <v>2017</v>
          </cell>
          <cell r="C81">
            <v>2</v>
          </cell>
          <cell r="D81">
            <v>16</v>
          </cell>
          <cell r="H81">
            <v>12</v>
          </cell>
          <cell r="Q81">
            <v>2017</v>
          </cell>
          <cell r="R81">
            <v>2</v>
          </cell>
          <cell r="S81">
            <v>16</v>
          </cell>
          <cell r="W81">
            <v>28</v>
          </cell>
        </row>
        <row r="82">
          <cell r="B82">
            <v>2017</v>
          </cell>
          <cell r="C82">
            <v>2</v>
          </cell>
          <cell r="D82">
            <v>17</v>
          </cell>
          <cell r="H82">
            <v>6</v>
          </cell>
          <cell r="Q82">
            <v>2017</v>
          </cell>
          <cell r="R82">
            <v>2</v>
          </cell>
          <cell r="S82">
            <v>17</v>
          </cell>
          <cell r="W82">
            <v>11.5</v>
          </cell>
        </row>
        <row r="83">
          <cell r="B83">
            <v>2017</v>
          </cell>
          <cell r="C83">
            <v>2</v>
          </cell>
          <cell r="D83">
            <v>18</v>
          </cell>
          <cell r="H83">
            <v>10</v>
          </cell>
          <cell r="Q83">
            <v>2017</v>
          </cell>
          <cell r="R83">
            <v>2</v>
          </cell>
          <cell r="S83">
            <v>18</v>
          </cell>
          <cell r="W83">
            <v>7</v>
          </cell>
        </row>
        <row r="84">
          <cell r="B84">
            <v>2017</v>
          </cell>
          <cell r="C84">
            <v>2</v>
          </cell>
          <cell r="D84">
            <v>19</v>
          </cell>
          <cell r="H84">
            <v>6</v>
          </cell>
          <cell r="Q84">
            <v>2017</v>
          </cell>
          <cell r="R84">
            <v>2</v>
          </cell>
          <cell r="S84">
            <v>19</v>
          </cell>
          <cell r="W84">
            <v>8</v>
          </cell>
        </row>
        <row r="85">
          <cell r="B85">
            <v>2017</v>
          </cell>
          <cell r="C85">
            <v>2</v>
          </cell>
          <cell r="D85">
            <v>20</v>
          </cell>
          <cell r="H85">
            <v>2.5</v>
          </cell>
          <cell r="Q85">
            <v>2017</v>
          </cell>
          <cell r="R85">
            <v>2</v>
          </cell>
          <cell r="S85">
            <v>20</v>
          </cell>
          <cell r="W85">
            <v>9</v>
          </cell>
        </row>
        <row r="86">
          <cell r="B86">
            <v>2017</v>
          </cell>
          <cell r="C86">
            <v>2</v>
          </cell>
          <cell r="D86">
            <v>21</v>
          </cell>
          <cell r="H86">
            <v>7.5</v>
          </cell>
          <cell r="Q86">
            <v>2017</v>
          </cell>
          <cell r="R86">
            <v>2</v>
          </cell>
          <cell r="S86">
            <v>21</v>
          </cell>
          <cell r="W86">
            <v>8</v>
          </cell>
        </row>
        <row r="87">
          <cell r="B87">
            <v>2017</v>
          </cell>
          <cell r="C87">
            <v>2</v>
          </cell>
          <cell r="D87">
            <v>22</v>
          </cell>
          <cell r="H87">
            <v>4.5</v>
          </cell>
          <cell r="Q87">
            <v>2017</v>
          </cell>
          <cell r="R87">
            <v>2</v>
          </cell>
          <cell r="S87">
            <v>22</v>
          </cell>
          <cell r="W87">
            <v>6.5</v>
          </cell>
        </row>
        <row r="88">
          <cell r="B88">
            <v>2017</v>
          </cell>
          <cell r="C88">
            <v>2</v>
          </cell>
          <cell r="D88">
            <v>23</v>
          </cell>
          <cell r="H88">
            <v>13.5</v>
          </cell>
          <cell r="Q88">
            <v>2017</v>
          </cell>
          <cell r="R88">
            <v>2</v>
          </cell>
          <cell r="S88">
            <v>23</v>
          </cell>
          <cell r="W88">
            <v>8</v>
          </cell>
        </row>
        <row r="89">
          <cell r="B89">
            <v>2017</v>
          </cell>
          <cell r="C89">
            <v>2</v>
          </cell>
          <cell r="D89">
            <v>24</v>
          </cell>
          <cell r="H89">
            <v>29.5</v>
          </cell>
          <cell r="Q89">
            <v>2017</v>
          </cell>
          <cell r="R89">
            <v>2</v>
          </cell>
          <cell r="S89">
            <v>24</v>
          </cell>
          <cell r="W89">
            <v>20.5</v>
          </cell>
        </row>
        <row r="90">
          <cell r="B90">
            <v>2017</v>
          </cell>
          <cell r="C90">
            <v>2</v>
          </cell>
          <cell r="D90">
            <v>25</v>
          </cell>
          <cell r="H90">
            <v>35</v>
          </cell>
          <cell r="Q90">
            <v>2017</v>
          </cell>
          <cell r="R90">
            <v>2</v>
          </cell>
          <cell r="S90">
            <v>25</v>
          </cell>
          <cell r="W90">
            <v>36</v>
          </cell>
        </row>
        <row r="91">
          <cell r="B91">
            <v>2017</v>
          </cell>
          <cell r="C91">
            <v>2</v>
          </cell>
          <cell r="D91">
            <v>26</v>
          </cell>
          <cell r="H91">
            <v>24.5</v>
          </cell>
          <cell r="Q91">
            <v>2017</v>
          </cell>
          <cell r="R91">
            <v>2</v>
          </cell>
          <cell r="S91">
            <v>26</v>
          </cell>
          <cell r="W91">
            <v>38</v>
          </cell>
        </row>
        <row r="92">
          <cell r="B92">
            <v>2017</v>
          </cell>
          <cell r="C92">
            <v>2</v>
          </cell>
          <cell r="D92">
            <v>27</v>
          </cell>
          <cell r="H92">
            <v>21</v>
          </cell>
          <cell r="Q92">
            <v>2017</v>
          </cell>
          <cell r="R92">
            <v>2</v>
          </cell>
          <cell r="S92">
            <v>27</v>
          </cell>
          <cell r="W92">
            <v>28</v>
          </cell>
        </row>
        <row r="93">
          <cell r="B93">
            <v>2017</v>
          </cell>
          <cell r="C93">
            <v>2</v>
          </cell>
          <cell r="D93">
            <v>28</v>
          </cell>
          <cell r="H93">
            <v>7.5</v>
          </cell>
          <cell r="Q93">
            <v>2017</v>
          </cell>
          <cell r="R93">
            <v>2</v>
          </cell>
          <cell r="S93">
            <v>28</v>
          </cell>
          <cell r="W93">
            <v>23.5</v>
          </cell>
        </row>
        <row r="94">
          <cell r="B94">
            <v>2017</v>
          </cell>
          <cell r="C94">
            <v>3</v>
          </cell>
          <cell r="D94">
            <v>1</v>
          </cell>
          <cell r="H94">
            <v>22.5</v>
          </cell>
          <cell r="Q94">
            <v>2017</v>
          </cell>
          <cell r="R94">
            <v>3</v>
          </cell>
          <cell r="S94">
            <v>1</v>
          </cell>
          <cell r="W94">
            <v>10</v>
          </cell>
        </row>
        <row r="95">
          <cell r="B95">
            <v>2017</v>
          </cell>
          <cell r="C95">
            <v>3</v>
          </cell>
          <cell r="D95">
            <v>2</v>
          </cell>
          <cell r="H95">
            <v>26</v>
          </cell>
          <cell r="Q95">
            <v>2017</v>
          </cell>
          <cell r="R95">
            <v>3</v>
          </cell>
          <cell r="S95">
            <v>2</v>
          </cell>
          <cell r="W95">
            <v>33</v>
          </cell>
        </row>
        <row r="96">
          <cell r="B96">
            <v>2017</v>
          </cell>
          <cell r="C96">
            <v>3</v>
          </cell>
          <cell r="D96">
            <v>3</v>
          </cell>
          <cell r="H96">
            <v>26.5</v>
          </cell>
          <cell r="Q96">
            <v>2017</v>
          </cell>
          <cell r="R96">
            <v>3</v>
          </cell>
          <cell r="S96">
            <v>3</v>
          </cell>
          <cell r="W96">
            <v>36.5</v>
          </cell>
        </row>
        <row r="97">
          <cell r="B97">
            <v>2017</v>
          </cell>
          <cell r="C97">
            <v>3</v>
          </cell>
          <cell r="D97">
            <v>4</v>
          </cell>
          <cell r="H97">
            <v>5</v>
          </cell>
          <cell r="Q97">
            <v>2017</v>
          </cell>
          <cell r="R97">
            <v>3</v>
          </cell>
          <cell r="S97">
            <v>4</v>
          </cell>
          <cell r="W97">
            <v>36</v>
          </cell>
        </row>
        <row r="98">
          <cell r="B98">
            <v>2017</v>
          </cell>
          <cell r="C98">
            <v>3</v>
          </cell>
          <cell r="D98">
            <v>5</v>
          </cell>
          <cell r="H98">
            <v>8</v>
          </cell>
          <cell r="Q98">
            <v>2017</v>
          </cell>
          <cell r="R98">
            <v>3</v>
          </cell>
          <cell r="S98">
            <v>5</v>
          </cell>
          <cell r="W98">
            <v>14</v>
          </cell>
        </row>
        <row r="99">
          <cell r="B99">
            <v>2017</v>
          </cell>
          <cell r="C99">
            <v>3</v>
          </cell>
          <cell r="D99">
            <v>6</v>
          </cell>
          <cell r="H99">
            <v>4</v>
          </cell>
          <cell r="Q99">
            <v>2017</v>
          </cell>
          <cell r="R99">
            <v>3</v>
          </cell>
          <cell r="S99">
            <v>6</v>
          </cell>
          <cell r="W99">
            <v>7.5</v>
          </cell>
        </row>
        <row r="100">
          <cell r="B100">
            <v>2017</v>
          </cell>
          <cell r="C100">
            <v>3</v>
          </cell>
          <cell r="D100">
            <v>7</v>
          </cell>
          <cell r="H100">
            <v>19.5</v>
          </cell>
          <cell r="Q100">
            <v>2017</v>
          </cell>
          <cell r="R100">
            <v>3</v>
          </cell>
          <cell r="S100">
            <v>7</v>
          </cell>
          <cell r="W100">
            <v>11</v>
          </cell>
        </row>
        <row r="101">
          <cell r="B101">
            <v>2017</v>
          </cell>
          <cell r="C101">
            <v>3</v>
          </cell>
          <cell r="D101">
            <v>8</v>
          </cell>
          <cell r="H101">
            <v>15</v>
          </cell>
          <cell r="Q101">
            <v>2017</v>
          </cell>
          <cell r="R101">
            <v>3</v>
          </cell>
          <cell r="S101">
            <v>8</v>
          </cell>
          <cell r="W101">
            <v>19.5</v>
          </cell>
        </row>
        <row r="102">
          <cell r="B102">
            <v>2017</v>
          </cell>
          <cell r="C102">
            <v>3</v>
          </cell>
          <cell r="D102">
            <v>9</v>
          </cell>
          <cell r="H102">
            <v>17.5</v>
          </cell>
          <cell r="Q102">
            <v>2017</v>
          </cell>
          <cell r="R102">
            <v>3</v>
          </cell>
          <cell r="S102">
            <v>9</v>
          </cell>
          <cell r="W102">
            <v>19</v>
          </cell>
        </row>
        <row r="103">
          <cell r="B103">
            <v>2017</v>
          </cell>
          <cell r="C103">
            <v>3</v>
          </cell>
          <cell r="D103">
            <v>10</v>
          </cell>
          <cell r="H103">
            <v>31.5</v>
          </cell>
          <cell r="Q103">
            <v>2017</v>
          </cell>
          <cell r="R103">
            <v>3</v>
          </cell>
          <cell r="S103">
            <v>10</v>
          </cell>
          <cell r="W103">
            <v>28</v>
          </cell>
        </row>
        <row r="104">
          <cell r="B104">
            <v>2017</v>
          </cell>
          <cell r="C104">
            <v>3</v>
          </cell>
          <cell r="D104">
            <v>11</v>
          </cell>
          <cell r="H104">
            <v>35.5</v>
          </cell>
          <cell r="Q104">
            <v>2017</v>
          </cell>
          <cell r="R104">
            <v>3</v>
          </cell>
          <cell r="S104">
            <v>11</v>
          </cell>
          <cell r="W104">
            <v>36.5</v>
          </cell>
        </row>
        <row r="105">
          <cell r="B105">
            <v>2017</v>
          </cell>
          <cell r="C105">
            <v>3</v>
          </cell>
          <cell r="D105">
            <v>12</v>
          </cell>
          <cell r="H105">
            <v>32.5</v>
          </cell>
          <cell r="Q105">
            <v>2017</v>
          </cell>
          <cell r="R105">
            <v>3</v>
          </cell>
          <cell r="S105">
            <v>12</v>
          </cell>
          <cell r="W105">
            <v>39.5</v>
          </cell>
        </row>
        <row r="106">
          <cell r="B106">
            <v>2017</v>
          </cell>
          <cell r="C106">
            <v>3</v>
          </cell>
          <cell r="D106">
            <v>13</v>
          </cell>
          <cell r="H106">
            <v>32</v>
          </cell>
          <cell r="Q106">
            <v>2017</v>
          </cell>
          <cell r="R106">
            <v>3</v>
          </cell>
          <cell r="S106">
            <v>13</v>
          </cell>
          <cell r="W106">
            <v>32.5</v>
          </cell>
        </row>
        <row r="107">
          <cell r="B107">
            <v>2017</v>
          </cell>
          <cell r="C107">
            <v>3</v>
          </cell>
          <cell r="D107">
            <v>14</v>
          </cell>
          <cell r="H107">
            <v>36.5</v>
          </cell>
          <cell r="Q107">
            <v>2017</v>
          </cell>
          <cell r="R107">
            <v>3</v>
          </cell>
          <cell r="S107">
            <v>14</v>
          </cell>
          <cell r="W107">
            <v>38.5</v>
          </cell>
        </row>
        <row r="108">
          <cell r="B108">
            <v>2017</v>
          </cell>
          <cell r="C108">
            <v>3</v>
          </cell>
          <cell r="D108">
            <v>15</v>
          </cell>
          <cell r="H108">
            <v>38</v>
          </cell>
          <cell r="Q108">
            <v>2017</v>
          </cell>
          <cell r="R108">
            <v>3</v>
          </cell>
          <cell r="S108">
            <v>15</v>
          </cell>
          <cell r="W108">
            <v>44</v>
          </cell>
        </row>
        <row r="109">
          <cell r="B109">
            <v>2017</v>
          </cell>
          <cell r="C109">
            <v>3</v>
          </cell>
          <cell r="D109">
            <v>16</v>
          </cell>
          <cell r="H109">
            <v>15</v>
          </cell>
          <cell r="Q109">
            <v>2017</v>
          </cell>
          <cell r="R109">
            <v>3</v>
          </cell>
          <cell r="S109">
            <v>16</v>
          </cell>
          <cell r="W109">
            <v>41</v>
          </cell>
        </row>
        <row r="110">
          <cell r="B110">
            <v>2017</v>
          </cell>
          <cell r="C110">
            <v>3</v>
          </cell>
          <cell r="D110">
            <v>17</v>
          </cell>
          <cell r="H110">
            <v>5</v>
          </cell>
          <cell r="Q110">
            <v>2017</v>
          </cell>
          <cell r="R110">
            <v>3</v>
          </cell>
          <cell r="S110">
            <v>17</v>
          </cell>
          <cell r="W110">
            <v>22.5</v>
          </cell>
        </row>
        <row r="111">
          <cell r="B111">
            <v>2017</v>
          </cell>
          <cell r="C111">
            <v>3</v>
          </cell>
          <cell r="D111">
            <v>18</v>
          </cell>
          <cell r="H111">
            <v>14.5</v>
          </cell>
          <cell r="Q111">
            <v>2017</v>
          </cell>
          <cell r="R111">
            <v>3</v>
          </cell>
          <cell r="S111">
            <v>18</v>
          </cell>
          <cell r="W111">
            <v>14.5</v>
          </cell>
        </row>
        <row r="112">
          <cell r="B112">
            <v>2017</v>
          </cell>
          <cell r="C112">
            <v>3</v>
          </cell>
          <cell r="D112">
            <v>19</v>
          </cell>
          <cell r="H112">
            <v>0</v>
          </cell>
          <cell r="Q112">
            <v>2017</v>
          </cell>
          <cell r="R112">
            <v>3</v>
          </cell>
          <cell r="S112">
            <v>19</v>
          </cell>
          <cell r="W112">
            <v>23</v>
          </cell>
        </row>
        <row r="113">
          <cell r="B113">
            <v>2017</v>
          </cell>
          <cell r="C113">
            <v>3</v>
          </cell>
          <cell r="D113">
            <v>20</v>
          </cell>
          <cell r="H113">
            <v>0</v>
          </cell>
          <cell r="Q113">
            <v>2017</v>
          </cell>
          <cell r="R113">
            <v>3</v>
          </cell>
          <cell r="S113">
            <v>20</v>
          </cell>
          <cell r="W113">
            <v>14.5</v>
          </cell>
        </row>
        <row r="114">
          <cell r="B114">
            <v>2017</v>
          </cell>
          <cell r="C114">
            <v>3</v>
          </cell>
          <cell r="D114">
            <v>21</v>
          </cell>
          <cell r="H114">
            <v>13</v>
          </cell>
          <cell r="Q114">
            <v>2017</v>
          </cell>
          <cell r="R114">
            <v>3</v>
          </cell>
          <cell r="S114">
            <v>21</v>
          </cell>
          <cell r="W114">
            <v>9.5</v>
          </cell>
        </row>
        <row r="115">
          <cell r="B115">
            <v>2017</v>
          </cell>
          <cell r="C115">
            <v>3</v>
          </cell>
          <cell r="D115">
            <v>22</v>
          </cell>
          <cell r="H115">
            <v>19</v>
          </cell>
          <cell r="Q115">
            <v>2017</v>
          </cell>
          <cell r="R115">
            <v>3</v>
          </cell>
          <cell r="S115">
            <v>22</v>
          </cell>
          <cell r="W115">
            <v>22.5</v>
          </cell>
        </row>
        <row r="116">
          <cell r="B116">
            <v>2017</v>
          </cell>
          <cell r="C116">
            <v>3</v>
          </cell>
          <cell r="D116">
            <v>23</v>
          </cell>
          <cell r="H116">
            <v>0</v>
          </cell>
          <cell r="Q116">
            <v>2017</v>
          </cell>
          <cell r="R116">
            <v>3</v>
          </cell>
          <cell r="S116">
            <v>23</v>
          </cell>
          <cell r="W116">
            <v>27.5</v>
          </cell>
        </row>
        <row r="117">
          <cell r="B117">
            <v>2017</v>
          </cell>
          <cell r="C117">
            <v>3</v>
          </cell>
          <cell r="D117">
            <v>24</v>
          </cell>
          <cell r="H117">
            <v>3</v>
          </cell>
          <cell r="Q117">
            <v>2017</v>
          </cell>
          <cell r="R117">
            <v>3</v>
          </cell>
          <cell r="S117">
            <v>24</v>
          </cell>
          <cell r="W117">
            <v>14.5</v>
          </cell>
        </row>
        <row r="118">
          <cell r="B118">
            <v>2017</v>
          </cell>
          <cell r="C118">
            <v>3</v>
          </cell>
          <cell r="D118">
            <v>25</v>
          </cell>
          <cell r="H118">
            <v>14.5</v>
          </cell>
          <cell r="Q118">
            <v>2017</v>
          </cell>
          <cell r="R118">
            <v>3</v>
          </cell>
          <cell r="S118">
            <v>25</v>
          </cell>
          <cell r="W118">
            <v>3</v>
          </cell>
        </row>
        <row r="119">
          <cell r="B119">
            <v>2017</v>
          </cell>
          <cell r="C119">
            <v>3</v>
          </cell>
          <cell r="D119">
            <v>26</v>
          </cell>
          <cell r="H119">
            <v>18</v>
          </cell>
          <cell r="Q119">
            <v>2017</v>
          </cell>
          <cell r="R119">
            <v>3</v>
          </cell>
          <cell r="S119">
            <v>26</v>
          </cell>
          <cell r="W119">
            <v>14.5</v>
          </cell>
        </row>
        <row r="120">
          <cell r="B120">
            <v>2017</v>
          </cell>
          <cell r="C120">
            <v>3</v>
          </cell>
          <cell r="D120">
            <v>27</v>
          </cell>
          <cell r="H120">
            <v>16</v>
          </cell>
          <cell r="Q120">
            <v>2017</v>
          </cell>
          <cell r="R120">
            <v>3</v>
          </cell>
          <cell r="S120">
            <v>27</v>
          </cell>
          <cell r="W120">
            <v>18</v>
          </cell>
        </row>
        <row r="121">
          <cell r="B121">
            <v>2017</v>
          </cell>
          <cell r="C121">
            <v>3</v>
          </cell>
          <cell r="D121">
            <v>28</v>
          </cell>
          <cell r="H121">
            <v>14</v>
          </cell>
          <cell r="Q121">
            <v>2017</v>
          </cell>
          <cell r="R121">
            <v>3</v>
          </cell>
          <cell r="S121">
            <v>28</v>
          </cell>
          <cell r="W121">
            <v>17.5</v>
          </cell>
        </row>
        <row r="122">
          <cell r="B122">
            <v>2017</v>
          </cell>
          <cell r="C122">
            <v>3</v>
          </cell>
          <cell r="D122">
            <v>29</v>
          </cell>
          <cell r="H122">
            <v>13</v>
          </cell>
          <cell r="Q122">
            <v>2017</v>
          </cell>
          <cell r="R122">
            <v>3</v>
          </cell>
          <cell r="S122">
            <v>29</v>
          </cell>
          <cell r="W122">
            <v>15</v>
          </cell>
        </row>
        <row r="123">
          <cell r="B123">
            <v>2017</v>
          </cell>
          <cell r="C123">
            <v>3</v>
          </cell>
          <cell r="D123">
            <v>30</v>
          </cell>
          <cell r="H123">
            <v>16.5</v>
          </cell>
          <cell r="Q123">
            <v>2017</v>
          </cell>
          <cell r="R123">
            <v>3</v>
          </cell>
          <cell r="S123">
            <v>30</v>
          </cell>
          <cell r="W123">
            <v>19.5</v>
          </cell>
        </row>
        <row r="124">
          <cell r="B124">
            <v>2017</v>
          </cell>
          <cell r="C124">
            <v>3</v>
          </cell>
          <cell r="D124">
            <v>31</v>
          </cell>
          <cell r="H124">
            <v>19</v>
          </cell>
          <cell r="Q124">
            <v>2017</v>
          </cell>
          <cell r="R124">
            <v>3</v>
          </cell>
          <cell r="S124">
            <v>31</v>
          </cell>
          <cell r="W124">
            <v>21.5</v>
          </cell>
        </row>
        <row r="125">
          <cell r="B125">
            <v>2017</v>
          </cell>
          <cell r="C125">
            <v>4</v>
          </cell>
          <cell r="D125">
            <v>1</v>
          </cell>
          <cell r="H125">
            <v>19</v>
          </cell>
          <cell r="Q125">
            <v>2017</v>
          </cell>
          <cell r="R125">
            <v>4</v>
          </cell>
          <cell r="S125">
            <v>1</v>
          </cell>
          <cell r="W125">
            <v>24.5</v>
          </cell>
        </row>
        <row r="126">
          <cell r="B126">
            <v>2017</v>
          </cell>
          <cell r="C126">
            <v>4</v>
          </cell>
          <cell r="D126">
            <v>2</v>
          </cell>
          <cell r="H126">
            <v>8.5</v>
          </cell>
          <cell r="Q126">
            <v>2017</v>
          </cell>
          <cell r="R126">
            <v>4</v>
          </cell>
          <cell r="S126">
            <v>2</v>
          </cell>
          <cell r="W126">
            <v>20.5</v>
          </cell>
        </row>
        <row r="127">
          <cell r="B127">
            <v>2017</v>
          </cell>
          <cell r="C127">
            <v>4</v>
          </cell>
          <cell r="D127">
            <v>3</v>
          </cell>
          <cell r="H127">
            <v>9.5</v>
          </cell>
          <cell r="Q127">
            <v>2017</v>
          </cell>
          <cell r="R127">
            <v>4</v>
          </cell>
          <cell r="S127">
            <v>3</v>
          </cell>
          <cell r="W127">
            <v>12</v>
          </cell>
        </row>
        <row r="128">
          <cell r="B128">
            <v>2017</v>
          </cell>
          <cell r="C128">
            <v>4</v>
          </cell>
          <cell r="D128">
            <v>4</v>
          </cell>
          <cell r="H128">
            <v>15.5</v>
          </cell>
          <cell r="Q128">
            <v>2017</v>
          </cell>
          <cell r="R128">
            <v>4</v>
          </cell>
          <cell r="S128">
            <v>4</v>
          </cell>
          <cell r="W128">
            <v>12.5</v>
          </cell>
        </row>
        <row r="129">
          <cell r="B129">
            <v>2017</v>
          </cell>
          <cell r="C129">
            <v>4</v>
          </cell>
          <cell r="D129">
            <v>5</v>
          </cell>
          <cell r="H129">
            <v>18</v>
          </cell>
          <cell r="Q129">
            <v>2017</v>
          </cell>
          <cell r="R129">
            <v>4</v>
          </cell>
          <cell r="S129">
            <v>5</v>
          </cell>
          <cell r="W129">
            <v>16</v>
          </cell>
        </row>
        <row r="130">
          <cell r="B130">
            <v>2017</v>
          </cell>
          <cell r="C130">
            <v>4</v>
          </cell>
          <cell r="D130">
            <v>6</v>
          </cell>
          <cell r="H130">
            <v>15.5</v>
          </cell>
          <cell r="Q130">
            <v>2017</v>
          </cell>
          <cell r="R130">
            <v>4</v>
          </cell>
          <cell r="S130">
            <v>6</v>
          </cell>
          <cell r="W130">
            <v>23.5</v>
          </cell>
        </row>
        <row r="131">
          <cell r="B131">
            <v>2017</v>
          </cell>
          <cell r="C131">
            <v>4</v>
          </cell>
          <cell r="D131">
            <v>7</v>
          </cell>
          <cell r="H131">
            <v>15</v>
          </cell>
          <cell r="Q131">
            <v>2017</v>
          </cell>
          <cell r="R131">
            <v>4</v>
          </cell>
          <cell r="S131">
            <v>7</v>
          </cell>
          <cell r="W131">
            <v>21</v>
          </cell>
        </row>
        <row r="132">
          <cell r="B132">
            <v>2017</v>
          </cell>
          <cell r="C132">
            <v>4</v>
          </cell>
          <cell r="D132">
            <v>8</v>
          </cell>
          <cell r="H132">
            <v>0</v>
          </cell>
          <cell r="Q132">
            <v>2017</v>
          </cell>
          <cell r="R132">
            <v>4</v>
          </cell>
          <cell r="S132">
            <v>8</v>
          </cell>
          <cell r="W132">
            <v>19</v>
          </cell>
        </row>
        <row r="133">
          <cell r="B133">
            <v>2017</v>
          </cell>
          <cell r="C133">
            <v>4</v>
          </cell>
          <cell r="D133">
            <v>9</v>
          </cell>
          <cell r="H133">
            <v>0</v>
          </cell>
          <cell r="Q133">
            <v>2017</v>
          </cell>
          <cell r="R133">
            <v>4</v>
          </cell>
          <cell r="S133">
            <v>9</v>
          </cell>
          <cell r="W133">
            <v>5</v>
          </cell>
        </row>
        <row r="134">
          <cell r="B134">
            <v>2017</v>
          </cell>
          <cell r="C134">
            <v>4</v>
          </cell>
          <cell r="D134">
            <v>10</v>
          </cell>
          <cell r="H134">
            <v>9</v>
          </cell>
          <cell r="Q134">
            <v>2017</v>
          </cell>
          <cell r="R134">
            <v>4</v>
          </cell>
          <cell r="S134">
            <v>10</v>
          </cell>
          <cell r="W134">
            <v>0</v>
          </cell>
        </row>
        <row r="135">
          <cell r="B135">
            <v>2017</v>
          </cell>
          <cell r="C135">
            <v>4</v>
          </cell>
          <cell r="D135">
            <v>11</v>
          </cell>
          <cell r="H135">
            <v>13.5</v>
          </cell>
          <cell r="Q135">
            <v>2017</v>
          </cell>
          <cell r="R135">
            <v>4</v>
          </cell>
          <cell r="S135">
            <v>11</v>
          </cell>
          <cell r="W135">
            <v>9.5</v>
          </cell>
        </row>
        <row r="136">
          <cell r="B136">
            <v>2017</v>
          </cell>
          <cell r="C136">
            <v>4</v>
          </cell>
          <cell r="D136">
            <v>12</v>
          </cell>
          <cell r="H136">
            <v>4</v>
          </cell>
          <cell r="Q136">
            <v>2017</v>
          </cell>
          <cell r="R136">
            <v>4</v>
          </cell>
          <cell r="S136">
            <v>12</v>
          </cell>
          <cell r="W136">
            <v>15.5</v>
          </cell>
        </row>
        <row r="137">
          <cell r="B137">
            <v>2017</v>
          </cell>
          <cell r="C137">
            <v>4</v>
          </cell>
          <cell r="D137">
            <v>13</v>
          </cell>
          <cell r="H137">
            <v>0</v>
          </cell>
          <cell r="Q137">
            <v>2017</v>
          </cell>
          <cell r="R137">
            <v>4</v>
          </cell>
          <cell r="S137">
            <v>13</v>
          </cell>
          <cell r="W137">
            <v>9.5</v>
          </cell>
        </row>
        <row r="138">
          <cell r="B138">
            <v>2017</v>
          </cell>
          <cell r="C138">
            <v>4</v>
          </cell>
          <cell r="D138">
            <v>14</v>
          </cell>
          <cell r="H138">
            <v>0</v>
          </cell>
          <cell r="Q138">
            <v>2017</v>
          </cell>
          <cell r="R138">
            <v>4</v>
          </cell>
          <cell r="S138">
            <v>14</v>
          </cell>
          <cell r="W138">
            <v>0</v>
          </cell>
        </row>
        <row r="139">
          <cell r="B139">
            <v>2017</v>
          </cell>
          <cell r="C139">
            <v>4</v>
          </cell>
          <cell r="D139">
            <v>15</v>
          </cell>
          <cell r="H139">
            <v>0</v>
          </cell>
          <cell r="Q139">
            <v>2017</v>
          </cell>
          <cell r="R139">
            <v>4</v>
          </cell>
          <cell r="S139">
            <v>15</v>
          </cell>
          <cell r="W139">
            <v>0</v>
          </cell>
        </row>
        <row r="140">
          <cell r="B140">
            <v>2017</v>
          </cell>
          <cell r="C140">
            <v>4</v>
          </cell>
          <cell r="D140">
            <v>16</v>
          </cell>
          <cell r="H140">
            <v>4</v>
          </cell>
          <cell r="Q140">
            <v>2017</v>
          </cell>
          <cell r="R140">
            <v>4</v>
          </cell>
          <cell r="S140">
            <v>16</v>
          </cell>
          <cell r="W140">
            <v>0</v>
          </cell>
        </row>
        <row r="141">
          <cell r="B141">
            <v>2017</v>
          </cell>
          <cell r="C141">
            <v>4</v>
          </cell>
          <cell r="D141">
            <v>17</v>
          </cell>
          <cell r="H141">
            <v>4</v>
          </cell>
          <cell r="Q141">
            <v>2017</v>
          </cell>
          <cell r="R141">
            <v>4</v>
          </cell>
          <cell r="S141">
            <v>17</v>
          </cell>
          <cell r="W141">
            <v>6</v>
          </cell>
        </row>
        <row r="142">
          <cell r="B142">
            <v>2017</v>
          </cell>
          <cell r="C142">
            <v>4</v>
          </cell>
          <cell r="D142">
            <v>18</v>
          </cell>
          <cell r="H142">
            <v>0</v>
          </cell>
          <cell r="Q142">
            <v>2017</v>
          </cell>
          <cell r="R142">
            <v>4</v>
          </cell>
          <cell r="S142">
            <v>18</v>
          </cell>
          <cell r="W142">
            <v>6.5</v>
          </cell>
        </row>
        <row r="143">
          <cell r="B143">
            <v>2017</v>
          </cell>
          <cell r="C143">
            <v>4</v>
          </cell>
          <cell r="D143">
            <v>19</v>
          </cell>
          <cell r="H143">
            <v>0</v>
          </cell>
          <cell r="Q143">
            <v>2017</v>
          </cell>
          <cell r="R143">
            <v>4</v>
          </cell>
          <cell r="S143">
            <v>19</v>
          </cell>
          <cell r="W143">
            <v>2</v>
          </cell>
        </row>
        <row r="144">
          <cell r="B144">
            <v>2017</v>
          </cell>
          <cell r="C144">
            <v>4</v>
          </cell>
          <cell r="D144">
            <v>20</v>
          </cell>
          <cell r="H144">
            <v>5</v>
          </cell>
          <cell r="Q144">
            <v>2017</v>
          </cell>
          <cell r="R144">
            <v>4</v>
          </cell>
          <cell r="S144">
            <v>20</v>
          </cell>
          <cell r="W144">
            <v>0</v>
          </cell>
        </row>
        <row r="145">
          <cell r="B145">
            <v>2017</v>
          </cell>
          <cell r="C145">
            <v>4</v>
          </cell>
          <cell r="D145">
            <v>21</v>
          </cell>
          <cell r="H145">
            <v>14.5</v>
          </cell>
          <cell r="Q145">
            <v>2017</v>
          </cell>
          <cell r="R145">
            <v>4</v>
          </cell>
          <cell r="S145">
            <v>21</v>
          </cell>
          <cell r="W145">
            <v>9.5</v>
          </cell>
        </row>
        <row r="146">
          <cell r="B146">
            <v>2017</v>
          </cell>
          <cell r="C146">
            <v>4</v>
          </cell>
          <cell r="D146">
            <v>22</v>
          </cell>
          <cell r="H146">
            <v>9.5</v>
          </cell>
          <cell r="Q146">
            <v>2017</v>
          </cell>
          <cell r="R146">
            <v>4</v>
          </cell>
          <cell r="S146">
            <v>22</v>
          </cell>
          <cell r="W146">
            <v>16</v>
          </cell>
        </row>
        <row r="147">
          <cell r="B147">
            <v>2017</v>
          </cell>
          <cell r="C147">
            <v>4</v>
          </cell>
          <cell r="D147">
            <v>23</v>
          </cell>
          <cell r="H147">
            <v>8.5</v>
          </cell>
          <cell r="Q147">
            <v>2017</v>
          </cell>
          <cell r="R147">
            <v>4</v>
          </cell>
          <cell r="S147">
            <v>23</v>
          </cell>
          <cell r="W147">
            <v>15</v>
          </cell>
        </row>
        <row r="148">
          <cell r="B148">
            <v>2017</v>
          </cell>
          <cell r="C148">
            <v>4</v>
          </cell>
          <cell r="D148">
            <v>24</v>
          </cell>
          <cell r="H148">
            <v>7</v>
          </cell>
          <cell r="Q148">
            <v>2017</v>
          </cell>
          <cell r="R148">
            <v>4</v>
          </cell>
          <cell r="S148">
            <v>24</v>
          </cell>
          <cell r="W148">
            <v>12</v>
          </cell>
        </row>
        <row r="149">
          <cell r="B149">
            <v>2017</v>
          </cell>
          <cell r="C149">
            <v>4</v>
          </cell>
          <cell r="D149">
            <v>25</v>
          </cell>
          <cell r="H149">
            <v>4.5</v>
          </cell>
          <cell r="Q149">
            <v>2017</v>
          </cell>
          <cell r="R149">
            <v>4</v>
          </cell>
          <cell r="S149">
            <v>25</v>
          </cell>
          <cell r="W149">
            <v>3</v>
          </cell>
        </row>
        <row r="150">
          <cell r="B150">
            <v>2017</v>
          </cell>
          <cell r="C150">
            <v>4</v>
          </cell>
          <cell r="D150">
            <v>26</v>
          </cell>
          <cell r="H150">
            <v>19.5</v>
          </cell>
          <cell r="Q150">
            <v>2017</v>
          </cell>
          <cell r="R150">
            <v>4</v>
          </cell>
          <cell r="S150">
            <v>26</v>
          </cell>
          <cell r="W150">
            <v>3</v>
          </cell>
        </row>
        <row r="151">
          <cell r="B151">
            <v>2017</v>
          </cell>
          <cell r="C151">
            <v>4</v>
          </cell>
          <cell r="D151">
            <v>27</v>
          </cell>
          <cell r="H151">
            <v>12.5</v>
          </cell>
          <cell r="Q151">
            <v>2017</v>
          </cell>
          <cell r="R151">
            <v>4</v>
          </cell>
          <cell r="S151">
            <v>27</v>
          </cell>
          <cell r="W151">
            <v>19</v>
          </cell>
        </row>
        <row r="152">
          <cell r="B152">
            <v>2017</v>
          </cell>
          <cell r="C152">
            <v>4</v>
          </cell>
          <cell r="D152">
            <v>28</v>
          </cell>
          <cell r="H152">
            <v>14</v>
          </cell>
          <cell r="Q152">
            <v>2017</v>
          </cell>
          <cell r="R152">
            <v>4</v>
          </cell>
          <cell r="S152">
            <v>28</v>
          </cell>
          <cell r="W152">
            <v>16.5</v>
          </cell>
        </row>
        <row r="153">
          <cell r="B153">
            <v>2017</v>
          </cell>
          <cell r="C153">
            <v>4</v>
          </cell>
          <cell r="D153">
            <v>29</v>
          </cell>
          <cell r="H153">
            <v>19.5</v>
          </cell>
          <cell r="Q153">
            <v>2017</v>
          </cell>
          <cell r="R153">
            <v>4</v>
          </cell>
          <cell r="S153">
            <v>29</v>
          </cell>
          <cell r="W153">
            <v>19</v>
          </cell>
        </row>
        <row r="154">
          <cell r="B154">
            <v>2017</v>
          </cell>
          <cell r="C154">
            <v>4</v>
          </cell>
          <cell r="D154">
            <v>30</v>
          </cell>
          <cell r="H154">
            <v>14.5</v>
          </cell>
          <cell r="Q154">
            <v>2017</v>
          </cell>
          <cell r="R154">
            <v>4</v>
          </cell>
          <cell r="S154">
            <v>30</v>
          </cell>
          <cell r="W154">
            <v>20.5</v>
          </cell>
        </row>
        <row r="155">
          <cell r="B155">
            <v>2017</v>
          </cell>
          <cell r="C155">
            <v>5</v>
          </cell>
          <cell r="D155">
            <v>1</v>
          </cell>
          <cell r="H155">
            <v>15.5</v>
          </cell>
          <cell r="Q155">
            <v>2017</v>
          </cell>
          <cell r="R155">
            <v>5</v>
          </cell>
          <cell r="S155">
            <v>1</v>
          </cell>
          <cell r="W155">
            <v>17</v>
          </cell>
        </row>
        <row r="156">
          <cell r="B156">
            <v>2017</v>
          </cell>
          <cell r="C156">
            <v>5</v>
          </cell>
          <cell r="D156">
            <v>2</v>
          </cell>
          <cell r="H156">
            <v>8.5</v>
          </cell>
          <cell r="Q156">
            <v>2017</v>
          </cell>
          <cell r="R156">
            <v>5</v>
          </cell>
          <cell r="S156">
            <v>2</v>
          </cell>
          <cell r="W156">
            <v>20</v>
          </cell>
        </row>
        <row r="157">
          <cell r="B157">
            <v>2017</v>
          </cell>
          <cell r="C157">
            <v>5</v>
          </cell>
          <cell r="D157">
            <v>3</v>
          </cell>
          <cell r="H157">
            <v>17</v>
          </cell>
          <cell r="Q157">
            <v>2017</v>
          </cell>
          <cell r="R157">
            <v>5</v>
          </cell>
          <cell r="S157">
            <v>3</v>
          </cell>
          <cell r="W157">
            <v>11.5</v>
          </cell>
        </row>
        <row r="158">
          <cell r="B158">
            <v>2017</v>
          </cell>
          <cell r="C158">
            <v>5</v>
          </cell>
          <cell r="D158">
            <v>4</v>
          </cell>
          <cell r="H158">
            <v>12</v>
          </cell>
          <cell r="Q158">
            <v>2017</v>
          </cell>
          <cell r="R158">
            <v>5</v>
          </cell>
          <cell r="S158">
            <v>4</v>
          </cell>
          <cell r="W158">
            <v>19</v>
          </cell>
        </row>
        <row r="159">
          <cell r="B159">
            <v>2017</v>
          </cell>
          <cell r="C159">
            <v>5</v>
          </cell>
          <cell r="D159">
            <v>5</v>
          </cell>
          <cell r="H159">
            <v>7</v>
          </cell>
          <cell r="Q159">
            <v>2017</v>
          </cell>
          <cell r="R159">
            <v>5</v>
          </cell>
          <cell r="S159">
            <v>5</v>
          </cell>
          <cell r="W159">
            <v>12</v>
          </cell>
        </row>
        <row r="160">
          <cell r="B160">
            <v>2017</v>
          </cell>
          <cell r="C160">
            <v>5</v>
          </cell>
          <cell r="D160">
            <v>6</v>
          </cell>
          <cell r="H160">
            <v>0</v>
          </cell>
          <cell r="Q160">
            <v>2017</v>
          </cell>
          <cell r="R160">
            <v>5</v>
          </cell>
          <cell r="S160">
            <v>6</v>
          </cell>
          <cell r="W160">
            <v>7</v>
          </cell>
        </row>
        <row r="161">
          <cell r="B161">
            <v>2017</v>
          </cell>
          <cell r="C161">
            <v>5</v>
          </cell>
          <cell r="D161">
            <v>7</v>
          </cell>
          <cell r="H161">
            <v>1</v>
          </cell>
          <cell r="Q161">
            <v>2017</v>
          </cell>
          <cell r="R161">
            <v>5</v>
          </cell>
          <cell r="S161">
            <v>7</v>
          </cell>
          <cell r="W161">
            <v>10</v>
          </cell>
        </row>
        <row r="162">
          <cell r="B162">
            <v>2017</v>
          </cell>
          <cell r="C162">
            <v>5</v>
          </cell>
          <cell r="D162">
            <v>8</v>
          </cell>
          <cell r="H162">
            <v>0</v>
          </cell>
          <cell r="Q162">
            <v>2017</v>
          </cell>
          <cell r="R162">
            <v>5</v>
          </cell>
          <cell r="S162">
            <v>8</v>
          </cell>
          <cell r="W162">
            <v>5</v>
          </cell>
        </row>
        <row r="163">
          <cell r="B163">
            <v>2017</v>
          </cell>
          <cell r="C163">
            <v>5</v>
          </cell>
          <cell r="D163">
            <v>9</v>
          </cell>
          <cell r="H163">
            <v>0</v>
          </cell>
          <cell r="Q163">
            <v>2017</v>
          </cell>
          <cell r="R163">
            <v>5</v>
          </cell>
          <cell r="S163">
            <v>9</v>
          </cell>
          <cell r="W163">
            <v>0</v>
          </cell>
        </row>
        <row r="164">
          <cell r="B164">
            <v>2017</v>
          </cell>
          <cell r="C164">
            <v>5</v>
          </cell>
          <cell r="D164">
            <v>10</v>
          </cell>
          <cell r="H164">
            <v>0</v>
          </cell>
          <cell r="Q164">
            <v>2017</v>
          </cell>
          <cell r="R164">
            <v>5</v>
          </cell>
          <cell r="S164">
            <v>10</v>
          </cell>
          <cell r="W164">
            <v>0</v>
          </cell>
        </row>
        <row r="165">
          <cell r="B165">
            <v>2017</v>
          </cell>
          <cell r="C165">
            <v>5</v>
          </cell>
          <cell r="D165">
            <v>11</v>
          </cell>
          <cell r="H165">
            <v>2.5</v>
          </cell>
          <cell r="Q165">
            <v>2017</v>
          </cell>
          <cell r="R165">
            <v>5</v>
          </cell>
          <cell r="S165">
            <v>11</v>
          </cell>
          <cell r="W165">
            <v>0</v>
          </cell>
        </row>
        <row r="166">
          <cell r="B166">
            <v>2017</v>
          </cell>
          <cell r="C166">
            <v>5</v>
          </cell>
          <cell r="D166">
            <v>12</v>
          </cell>
          <cell r="H166">
            <v>3</v>
          </cell>
          <cell r="Q166">
            <v>2017</v>
          </cell>
          <cell r="R166">
            <v>5</v>
          </cell>
          <cell r="S166">
            <v>12</v>
          </cell>
          <cell r="W166">
            <v>5.5</v>
          </cell>
        </row>
        <row r="167">
          <cell r="B167">
            <v>2017</v>
          </cell>
          <cell r="C167">
            <v>5</v>
          </cell>
          <cell r="D167">
            <v>13</v>
          </cell>
          <cell r="H167">
            <v>1</v>
          </cell>
          <cell r="Q167">
            <v>2017</v>
          </cell>
          <cell r="R167">
            <v>5</v>
          </cell>
          <cell r="S167">
            <v>13</v>
          </cell>
          <cell r="W167">
            <v>5.5</v>
          </cell>
        </row>
        <row r="168">
          <cell r="B168">
            <v>2017</v>
          </cell>
          <cell r="C168">
            <v>5</v>
          </cell>
          <cell r="D168">
            <v>14</v>
          </cell>
          <cell r="H168">
            <v>0</v>
          </cell>
          <cell r="Q168">
            <v>2017</v>
          </cell>
          <cell r="R168">
            <v>5</v>
          </cell>
          <cell r="S168">
            <v>14</v>
          </cell>
          <cell r="W168">
            <v>0</v>
          </cell>
        </row>
        <row r="169">
          <cell r="B169">
            <v>2017</v>
          </cell>
          <cell r="C169">
            <v>5</v>
          </cell>
          <cell r="D169">
            <v>15</v>
          </cell>
          <cell r="H169">
            <v>0</v>
          </cell>
          <cell r="Q169">
            <v>2017</v>
          </cell>
          <cell r="R169">
            <v>5</v>
          </cell>
          <cell r="S169">
            <v>15</v>
          </cell>
          <cell r="W169">
            <v>0</v>
          </cell>
        </row>
        <row r="170">
          <cell r="B170">
            <v>2017</v>
          </cell>
          <cell r="C170">
            <v>5</v>
          </cell>
          <cell r="D170">
            <v>16</v>
          </cell>
          <cell r="H170">
            <v>0</v>
          </cell>
          <cell r="Q170">
            <v>2017</v>
          </cell>
          <cell r="R170">
            <v>5</v>
          </cell>
          <cell r="S170">
            <v>16</v>
          </cell>
          <cell r="W170">
            <v>0</v>
          </cell>
        </row>
        <row r="171">
          <cell r="B171">
            <v>2017</v>
          </cell>
          <cell r="C171">
            <v>5</v>
          </cell>
          <cell r="D171">
            <v>17</v>
          </cell>
          <cell r="H171">
            <v>0</v>
          </cell>
          <cell r="Q171">
            <v>2017</v>
          </cell>
          <cell r="R171">
            <v>5</v>
          </cell>
          <cell r="S171">
            <v>17</v>
          </cell>
          <cell r="W171">
            <v>0</v>
          </cell>
        </row>
        <row r="172">
          <cell r="B172">
            <v>2017</v>
          </cell>
          <cell r="C172">
            <v>5</v>
          </cell>
          <cell r="D172">
            <v>18</v>
          </cell>
          <cell r="H172">
            <v>0</v>
          </cell>
          <cell r="Q172">
            <v>2017</v>
          </cell>
          <cell r="R172">
            <v>5</v>
          </cell>
          <cell r="S172">
            <v>18</v>
          </cell>
          <cell r="W172">
            <v>0</v>
          </cell>
        </row>
        <row r="173">
          <cell r="B173">
            <v>2017</v>
          </cell>
          <cell r="C173">
            <v>5</v>
          </cell>
          <cell r="D173">
            <v>19</v>
          </cell>
          <cell r="H173">
            <v>1</v>
          </cell>
          <cell r="Q173">
            <v>2017</v>
          </cell>
          <cell r="R173">
            <v>5</v>
          </cell>
          <cell r="S173">
            <v>19</v>
          </cell>
          <cell r="W173">
            <v>0</v>
          </cell>
        </row>
        <row r="174">
          <cell r="B174">
            <v>2017</v>
          </cell>
          <cell r="C174">
            <v>5</v>
          </cell>
          <cell r="D174">
            <v>20</v>
          </cell>
          <cell r="H174">
            <v>9</v>
          </cell>
          <cell r="Q174">
            <v>2017</v>
          </cell>
          <cell r="R174">
            <v>5</v>
          </cell>
          <cell r="S174">
            <v>20</v>
          </cell>
          <cell r="W174">
            <v>10.5</v>
          </cell>
        </row>
        <row r="175">
          <cell r="B175">
            <v>2017</v>
          </cell>
          <cell r="C175">
            <v>5</v>
          </cell>
          <cell r="D175">
            <v>21</v>
          </cell>
          <cell r="H175">
            <v>8</v>
          </cell>
          <cell r="Q175">
            <v>2017</v>
          </cell>
          <cell r="R175">
            <v>5</v>
          </cell>
          <cell r="S175">
            <v>21</v>
          </cell>
          <cell r="W175">
            <v>5</v>
          </cell>
        </row>
        <row r="176">
          <cell r="B176">
            <v>2017</v>
          </cell>
          <cell r="C176">
            <v>5</v>
          </cell>
          <cell r="D176">
            <v>22</v>
          </cell>
          <cell r="H176">
            <v>7</v>
          </cell>
          <cell r="Q176">
            <v>2017</v>
          </cell>
          <cell r="R176">
            <v>5</v>
          </cell>
          <cell r="S176">
            <v>22</v>
          </cell>
          <cell r="W176">
            <v>9</v>
          </cell>
        </row>
        <row r="177">
          <cell r="B177">
            <v>2017</v>
          </cell>
          <cell r="C177">
            <v>5</v>
          </cell>
          <cell r="D177">
            <v>23</v>
          </cell>
          <cell r="H177">
            <v>6.5</v>
          </cell>
          <cell r="Q177">
            <v>2017</v>
          </cell>
          <cell r="R177">
            <v>5</v>
          </cell>
          <cell r="S177">
            <v>23</v>
          </cell>
          <cell r="W177">
            <v>8.5</v>
          </cell>
        </row>
        <row r="178">
          <cell r="B178">
            <v>2017</v>
          </cell>
          <cell r="C178">
            <v>5</v>
          </cell>
          <cell r="D178">
            <v>24</v>
          </cell>
          <cell r="H178">
            <v>8</v>
          </cell>
          <cell r="Q178">
            <v>2017</v>
          </cell>
          <cell r="R178">
            <v>5</v>
          </cell>
          <cell r="S178">
            <v>24</v>
          </cell>
          <cell r="W178">
            <v>10.5</v>
          </cell>
        </row>
        <row r="179">
          <cell r="B179">
            <v>2017</v>
          </cell>
          <cell r="C179">
            <v>5</v>
          </cell>
          <cell r="D179">
            <v>25</v>
          </cell>
          <cell r="H179">
            <v>4</v>
          </cell>
          <cell r="Q179">
            <v>2017</v>
          </cell>
          <cell r="R179">
            <v>5</v>
          </cell>
          <cell r="S179">
            <v>25</v>
          </cell>
          <cell r="W179">
            <v>11.5</v>
          </cell>
        </row>
        <row r="180">
          <cell r="B180">
            <v>2017</v>
          </cell>
          <cell r="C180">
            <v>5</v>
          </cell>
          <cell r="D180">
            <v>26</v>
          </cell>
          <cell r="H180">
            <v>0</v>
          </cell>
          <cell r="Q180">
            <v>2017</v>
          </cell>
          <cell r="R180">
            <v>5</v>
          </cell>
          <cell r="S180">
            <v>26</v>
          </cell>
          <cell r="W180">
            <v>7</v>
          </cell>
        </row>
        <row r="181">
          <cell r="B181">
            <v>2017</v>
          </cell>
          <cell r="C181">
            <v>5</v>
          </cell>
          <cell r="D181">
            <v>27</v>
          </cell>
          <cell r="H181">
            <v>0</v>
          </cell>
          <cell r="Q181">
            <v>2017</v>
          </cell>
          <cell r="R181">
            <v>5</v>
          </cell>
          <cell r="S181">
            <v>27</v>
          </cell>
          <cell r="W181">
            <v>0</v>
          </cell>
        </row>
        <row r="182">
          <cell r="B182">
            <v>2017</v>
          </cell>
          <cell r="C182">
            <v>5</v>
          </cell>
          <cell r="D182">
            <v>28</v>
          </cell>
          <cell r="H182">
            <v>0</v>
          </cell>
          <cell r="Q182">
            <v>2017</v>
          </cell>
          <cell r="R182">
            <v>5</v>
          </cell>
          <cell r="S182">
            <v>28</v>
          </cell>
          <cell r="W182">
            <v>0</v>
          </cell>
        </row>
        <row r="183">
          <cell r="B183">
            <v>2017</v>
          </cell>
          <cell r="C183">
            <v>5</v>
          </cell>
          <cell r="D183">
            <v>29</v>
          </cell>
          <cell r="H183">
            <v>0</v>
          </cell>
          <cell r="Q183">
            <v>2017</v>
          </cell>
          <cell r="R183">
            <v>5</v>
          </cell>
          <cell r="S183">
            <v>29</v>
          </cell>
          <cell r="W183">
            <v>0</v>
          </cell>
        </row>
        <row r="184">
          <cell r="B184">
            <v>2017</v>
          </cell>
          <cell r="C184">
            <v>5</v>
          </cell>
          <cell r="D184">
            <v>30</v>
          </cell>
          <cell r="H184">
            <v>0</v>
          </cell>
          <cell r="Q184">
            <v>2017</v>
          </cell>
          <cell r="R184">
            <v>5</v>
          </cell>
          <cell r="S184">
            <v>30</v>
          </cell>
          <cell r="W184">
            <v>1</v>
          </cell>
        </row>
        <row r="185">
          <cell r="B185">
            <v>2017</v>
          </cell>
          <cell r="C185">
            <v>5</v>
          </cell>
          <cell r="D185">
            <v>31</v>
          </cell>
          <cell r="H185">
            <v>0</v>
          </cell>
          <cell r="Q185">
            <v>2017</v>
          </cell>
          <cell r="R185">
            <v>5</v>
          </cell>
          <cell r="S185">
            <v>31</v>
          </cell>
          <cell r="W185">
            <v>0.5</v>
          </cell>
        </row>
        <row r="186">
          <cell r="B186">
            <v>2017</v>
          </cell>
          <cell r="C186">
            <v>6</v>
          </cell>
          <cell r="D186">
            <v>1</v>
          </cell>
          <cell r="H186">
            <v>0</v>
          </cell>
          <cell r="Q186">
            <v>2017</v>
          </cell>
          <cell r="R186">
            <v>6</v>
          </cell>
          <cell r="S186">
            <v>1</v>
          </cell>
          <cell r="W186">
            <v>2.5</v>
          </cell>
        </row>
        <row r="187">
          <cell r="B187">
            <v>2017</v>
          </cell>
          <cell r="C187">
            <v>6</v>
          </cell>
          <cell r="D187">
            <v>2</v>
          </cell>
          <cell r="H187">
            <v>0</v>
          </cell>
          <cell r="Q187">
            <v>2017</v>
          </cell>
          <cell r="R187">
            <v>6</v>
          </cell>
          <cell r="S187">
            <v>2</v>
          </cell>
          <cell r="W187">
            <v>0</v>
          </cell>
        </row>
        <row r="188">
          <cell r="B188">
            <v>2017</v>
          </cell>
          <cell r="C188">
            <v>6</v>
          </cell>
          <cell r="D188">
            <v>3</v>
          </cell>
          <cell r="H188">
            <v>0</v>
          </cell>
          <cell r="Q188">
            <v>2017</v>
          </cell>
          <cell r="R188">
            <v>6</v>
          </cell>
          <cell r="S188">
            <v>3</v>
          </cell>
          <cell r="W188">
            <v>0</v>
          </cell>
        </row>
        <row r="189">
          <cell r="B189">
            <v>2017</v>
          </cell>
          <cell r="C189">
            <v>6</v>
          </cell>
          <cell r="D189">
            <v>4</v>
          </cell>
          <cell r="H189">
            <v>0</v>
          </cell>
          <cell r="Q189">
            <v>2017</v>
          </cell>
          <cell r="R189">
            <v>6</v>
          </cell>
          <cell r="S189">
            <v>4</v>
          </cell>
          <cell r="W189">
            <v>0</v>
          </cell>
        </row>
        <row r="190">
          <cell r="B190">
            <v>2017</v>
          </cell>
          <cell r="C190">
            <v>6</v>
          </cell>
          <cell r="D190">
            <v>5</v>
          </cell>
          <cell r="H190">
            <v>0</v>
          </cell>
          <cell r="Q190">
            <v>2017</v>
          </cell>
          <cell r="R190">
            <v>6</v>
          </cell>
          <cell r="S190">
            <v>5</v>
          </cell>
          <cell r="W190">
            <v>0</v>
          </cell>
        </row>
        <row r="191">
          <cell r="B191">
            <v>2017</v>
          </cell>
          <cell r="C191">
            <v>6</v>
          </cell>
          <cell r="D191">
            <v>6</v>
          </cell>
          <cell r="H191">
            <v>0</v>
          </cell>
          <cell r="Q191">
            <v>2017</v>
          </cell>
          <cell r="R191">
            <v>6</v>
          </cell>
          <cell r="S191">
            <v>6</v>
          </cell>
          <cell r="W191">
            <v>0</v>
          </cell>
        </row>
        <row r="192">
          <cell r="B192">
            <v>2017</v>
          </cell>
          <cell r="C192">
            <v>6</v>
          </cell>
          <cell r="D192">
            <v>7</v>
          </cell>
          <cell r="H192">
            <v>0</v>
          </cell>
          <cell r="Q192">
            <v>2017</v>
          </cell>
          <cell r="R192">
            <v>6</v>
          </cell>
          <cell r="S192">
            <v>7</v>
          </cell>
          <cell r="W192">
            <v>0</v>
          </cell>
        </row>
        <row r="193">
          <cell r="B193">
            <v>2017</v>
          </cell>
          <cell r="C193">
            <v>6</v>
          </cell>
          <cell r="D193">
            <v>8</v>
          </cell>
          <cell r="H193">
            <v>0</v>
          </cell>
          <cell r="Q193">
            <v>2017</v>
          </cell>
          <cell r="R193">
            <v>6</v>
          </cell>
          <cell r="S193">
            <v>8</v>
          </cell>
          <cell r="W193">
            <v>0</v>
          </cell>
        </row>
        <row r="194">
          <cell r="B194">
            <v>2017</v>
          </cell>
          <cell r="C194">
            <v>6</v>
          </cell>
          <cell r="D194">
            <v>9</v>
          </cell>
          <cell r="H194">
            <v>0</v>
          </cell>
          <cell r="Q194">
            <v>2017</v>
          </cell>
          <cell r="R194">
            <v>6</v>
          </cell>
          <cell r="S194">
            <v>9</v>
          </cell>
          <cell r="W194">
            <v>0</v>
          </cell>
        </row>
        <row r="195">
          <cell r="B195">
            <v>2017</v>
          </cell>
          <cell r="C195">
            <v>6</v>
          </cell>
          <cell r="D195">
            <v>10</v>
          </cell>
          <cell r="H195">
            <v>0</v>
          </cell>
          <cell r="Q195">
            <v>2017</v>
          </cell>
          <cell r="R195">
            <v>6</v>
          </cell>
          <cell r="S195">
            <v>10</v>
          </cell>
          <cell r="W195">
            <v>0</v>
          </cell>
        </row>
        <row r="196">
          <cell r="B196">
            <v>2017</v>
          </cell>
          <cell r="C196">
            <v>6</v>
          </cell>
          <cell r="D196">
            <v>11</v>
          </cell>
          <cell r="H196">
            <v>0</v>
          </cell>
          <cell r="Q196">
            <v>2017</v>
          </cell>
          <cell r="R196">
            <v>6</v>
          </cell>
          <cell r="S196">
            <v>11</v>
          </cell>
          <cell r="W196">
            <v>0</v>
          </cell>
        </row>
        <row r="197">
          <cell r="B197">
            <v>2017</v>
          </cell>
          <cell r="C197">
            <v>6</v>
          </cell>
          <cell r="D197">
            <v>12</v>
          </cell>
          <cell r="H197">
            <v>0</v>
          </cell>
          <cell r="Q197">
            <v>2017</v>
          </cell>
          <cell r="R197">
            <v>6</v>
          </cell>
          <cell r="S197">
            <v>12</v>
          </cell>
          <cell r="W197">
            <v>0</v>
          </cell>
        </row>
        <row r="198">
          <cell r="B198">
            <v>2017</v>
          </cell>
          <cell r="C198">
            <v>6</v>
          </cell>
          <cell r="D198">
            <v>13</v>
          </cell>
          <cell r="H198">
            <v>0</v>
          </cell>
          <cell r="Q198">
            <v>2017</v>
          </cell>
          <cell r="R198">
            <v>6</v>
          </cell>
          <cell r="S198">
            <v>13</v>
          </cell>
          <cell r="W198">
            <v>0</v>
          </cell>
        </row>
        <row r="199">
          <cell r="B199">
            <v>2017</v>
          </cell>
          <cell r="C199">
            <v>6</v>
          </cell>
          <cell r="D199">
            <v>14</v>
          </cell>
          <cell r="H199">
            <v>0</v>
          </cell>
          <cell r="Q199">
            <v>2017</v>
          </cell>
          <cell r="R199">
            <v>6</v>
          </cell>
          <cell r="S199">
            <v>14</v>
          </cell>
          <cell r="W199">
            <v>0</v>
          </cell>
        </row>
        <row r="200">
          <cell r="B200">
            <v>2017</v>
          </cell>
          <cell r="C200">
            <v>6</v>
          </cell>
          <cell r="D200">
            <v>15</v>
          </cell>
          <cell r="H200">
            <v>0</v>
          </cell>
          <cell r="Q200">
            <v>2017</v>
          </cell>
          <cell r="R200">
            <v>6</v>
          </cell>
          <cell r="S200">
            <v>15</v>
          </cell>
          <cell r="W200">
            <v>0</v>
          </cell>
        </row>
        <row r="201">
          <cell r="B201">
            <v>2017</v>
          </cell>
          <cell r="C201">
            <v>6</v>
          </cell>
          <cell r="D201">
            <v>16</v>
          </cell>
          <cell r="H201">
            <v>0</v>
          </cell>
          <cell r="Q201">
            <v>2017</v>
          </cell>
          <cell r="R201">
            <v>6</v>
          </cell>
          <cell r="S201">
            <v>16</v>
          </cell>
          <cell r="W201">
            <v>0</v>
          </cell>
        </row>
        <row r="202">
          <cell r="B202">
            <v>2017</v>
          </cell>
          <cell r="C202">
            <v>6</v>
          </cell>
          <cell r="D202">
            <v>17</v>
          </cell>
          <cell r="H202">
            <v>0</v>
          </cell>
          <cell r="Q202">
            <v>2017</v>
          </cell>
          <cell r="R202">
            <v>6</v>
          </cell>
          <cell r="S202">
            <v>17</v>
          </cell>
          <cell r="W202">
            <v>0</v>
          </cell>
        </row>
        <row r="203">
          <cell r="B203">
            <v>2017</v>
          </cell>
          <cell r="C203">
            <v>6</v>
          </cell>
          <cell r="D203">
            <v>18</v>
          </cell>
          <cell r="H203">
            <v>0</v>
          </cell>
          <cell r="Q203">
            <v>2017</v>
          </cell>
          <cell r="R203">
            <v>6</v>
          </cell>
          <cell r="S203">
            <v>18</v>
          </cell>
          <cell r="W203">
            <v>0</v>
          </cell>
        </row>
        <row r="204">
          <cell r="B204">
            <v>2017</v>
          </cell>
          <cell r="C204">
            <v>6</v>
          </cell>
          <cell r="D204">
            <v>19</v>
          </cell>
          <cell r="H204">
            <v>0</v>
          </cell>
          <cell r="Q204">
            <v>2017</v>
          </cell>
          <cell r="R204">
            <v>6</v>
          </cell>
          <cell r="S204">
            <v>19</v>
          </cell>
          <cell r="W204">
            <v>0</v>
          </cell>
        </row>
        <row r="205">
          <cell r="B205">
            <v>2017</v>
          </cell>
          <cell r="C205">
            <v>6</v>
          </cell>
          <cell r="D205">
            <v>20</v>
          </cell>
          <cell r="H205">
            <v>0</v>
          </cell>
          <cell r="Q205">
            <v>2017</v>
          </cell>
          <cell r="R205">
            <v>6</v>
          </cell>
          <cell r="S205">
            <v>20</v>
          </cell>
          <cell r="W205">
            <v>0</v>
          </cell>
        </row>
        <row r="206">
          <cell r="B206">
            <v>2017</v>
          </cell>
          <cell r="C206">
            <v>6</v>
          </cell>
          <cell r="D206">
            <v>21</v>
          </cell>
          <cell r="H206">
            <v>0</v>
          </cell>
          <cell r="Q206">
            <v>2017</v>
          </cell>
          <cell r="R206">
            <v>6</v>
          </cell>
          <cell r="S206">
            <v>21</v>
          </cell>
          <cell r="W206">
            <v>0</v>
          </cell>
        </row>
        <row r="207">
          <cell r="B207">
            <v>2017</v>
          </cell>
          <cell r="C207">
            <v>6</v>
          </cell>
          <cell r="D207">
            <v>22</v>
          </cell>
          <cell r="H207">
            <v>0</v>
          </cell>
          <cell r="Q207">
            <v>2017</v>
          </cell>
          <cell r="R207">
            <v>6</v>
          </cell>
          <cell r="S207">
            <v>22</v>
          </cell>
          <cell r="W207">
            <v>0</v>
          </cell>
        </row>
        <row r="208">
          <cell r="B208">
            <v>2017</v>
          </cell>
          <cell r="C208">
            <v>6</v>
          </cell>
          <cell r="D208">
            <v>23</v>
          </cell>
          <cell r="H208">
            <v>0</v>
          </cell>
          <cell r="Q208">
            <v>2017</v>
          </cell>
          <cell r="R208">
            <v>6</v>
          </cell>
          <cell r="S208">
            <v>23</v>
          </cell>
          <cell r="W208">
            <v>0</v>
          </cell>
        </row>
        <row r="209">
          <cell r="B209">
            <v>2017</v>
          </cell>
          <cell r="C209">
            <v>6</v>
          </cell>
          <cell r="D209">
            <v>24</v>
          </cell>
          <cell r="H209">
            <v>0</v>
          </cell>
          <cell r="Q209">
            <v>2017</v>
          </cell>
          <cell r="R209">
            <v>6</v>
          </cell>
          <cell r="S209">
            <v>24</v>
          </cell>
          <cell r="W209">
            <v>0</v>
          </cell>
        </row>
        <row r="210">
          <cell r="B210">
            <v>2017</v>
          </cell>
          <cell r="C210">
            <v>6</v>
          </cell>
          <cell r="D210">
            <v>25</v>
          </cell>
          <cell r="H210">
            <v>0</v>
          </cell>
          <cell r="Q210">
            <v>2017</v>
          </cell>
          <cell r="R210">
            <v>6</v>
          </cell>
          <cell r="S210">
            <v>25</v>
          </cell>
          <cell r="W210">
            <v>1.5</v>
          </cell>
        </row>
        <row r="211">
          <cell r="B211">
            <v>2017</v>
          </cell>
          <cell r="C211">
            <v>6</v>
          </cell>
          <cell r="D211">
            <v>26</v>
          </cell>
          <cell r="H211">
            <v>1.5</v>
          </cell>
          <cell r="Q211">
            <v>2017</v>
          </cell>
          <cell r="R211">
            <v>6</v>
          </cell>
          <cell r="S211">
            <v>26</v>
          </cell>
          <cell r="W211">
            <v>3</v>
          </cell>
        </row>
        <row r="212">
          <cell r="B212">
            <v>2017</v>
          </cell>
          <cell r="C212">
            <v>6</v>
          </cell>
          <cell r="D212">
            <v>27</v>
          </cell>
          <cell r="H212">
            <v>0</v>
          </cell>
          <cell r="Q212">
            <v>2017</v>
          </cell>
          <cell r="R212">
            <v>6</v>
          </cell>
          <cell r="S212">
            <v>27</v>
          </cell>
          <cell r="W212">
            <v>3.5</v>
          </cell>
        </row>
        <row r="213">
          <cell r="B213">
            <v>2017</v>
          </cell>
          <cell r="C213">
            <v>6</v>
          </cell>
          <cell r="D213">
            <v>28</v>
          </cell>
          <cell r="H213">
            <v>0</v>
          </cell>
          <cell r="Q213">
            <v>2017</v>
          </cell>
          <cell r="R213">
            <v>6</v>
          </cell>
          <cell r="S213">
            <v>28</v>
          </cell>
          <cell r="W213">
            <v>1</v>
          </cell>
        </row>
        <row r="214">
          <cell r="B214">
            <v>2017</v>
          </cell>
          <cell r="C214">
            <v>6</v>
          </cell>
          <cell r="D214">
            <v>29</v>
          </cell>
          <cell r="H214">
            <v>0</v>
          </cell>
          <cell r="Q214">
            <v>2017</v>
          </cell>
          <cell r="R214">
            <v>6</v>
          </cell>
          <cell r="S214">
            <v>29</v>
          </cell>
          <cell r="W214">
            <v>0</v>
          </cell>
        </row>
        <row r="215">
          <cell r="B215">
            <v>2017</v>
          </cell>
          <cell r="C215">
            <v>6</v>
          </cell>
          <cell r="D215">
            <v>30</v>
          </cell>
          <cell r="H215">
            <v>0</v>
          </cell>
          <cell r="Q215">
            <v>2017</v>
          </cell>
          <cell r="R215">
            <v>6</v>
          </cell>
          <cell r="S215">
            <v>30</v>
          </cell>
          <cell r="W215">
            <v>0</v>
          </cell>
        </row>
        <row r="216">
          <cell r="B216">
            <v>2017</v>
          </cell>
          <cell r="C216">
            <v>7</v>
          </cell>
          <cell r="D216">
            <v>1</v>
          </cell>
          <cell r="H216">
            <v>0</v>
          </cell>
          <cell r="Q216">
            <v>2017</v>
          </cell>
          <cell r="R216">
            <v>7</v>
          </cell>
          <cell r="S216">
            <v>1</v>
          </cell>
          <cell r="W216">
            <v>0</v>
          </cell>
        </row>
        <row r="217">
          <cell r="B217">
            <v>2017</v>
          </cell>
          <cell r="C217">
            <v>7</v>
          </cell>
          <cell r="D217">
            <v>2</v>
          </cell>
          <cell r="H217">
            <v>0</v>
          </cell>
          <cell r="Q217">
            <v>2017</v>
          </cell>
          <cell r="R217">
            <v>7</v>
          </cell>
          <cell r="S217">
            <v>2</v>
          </cell>
          <cell r="W217">
            <v>0</v>
          </cell>
        </row>
        <row r="218">
          <cell r="B218">
            <v>2017</v>
          </cell>
          <cell r="C218">
            <v>7</v>
          </cell>
          <cell r="D218">
            <v>3</v>
          </cell>
          <cell r="H218">
            <v>0</v>
          </cell>
          <cell r="Q218">
            <v>2017</v>
          </cell>
          <cell r="R218">
            <v>7</v>
          </cell>
          <cell r="S218">
            <v>3</v>
          </cell>
          <cell r="W218">
            <v>0</v>
          </cell>
        </row>
        <row r="219">
          <cell r="B219">
            <v>2017</v>
          </cell>
          <cell r="C219">
            <v>7</v>
          </cell>
          <cell r="D219">
            <v>4</v>
          </cell>
          <cell r="H219">
            <v>0</v>
          </cell>
          <cell r="Q219">
            <v>2017</v>
          </cell>
          <cell r="R219">
            <v>7</v>
          </cell>
          <cell r="S219">
            <v>4</v>
          </cell>
          <cell r="W219">
            <v>0</v>
          </cell>
        </row>
        <row r="220">
          <cell r="B220">
            <v>2017</v>
          </cell>
          <cell r="C220">
            <v>7</v>
          </cell>
          <cell r="D220">
            <v>5</v>
          </cell>
          <cell r="H220">
            <v>0</v>
          </cell>
          <cell r="Q220">
            <v>2017</v>
          </cell>
          <cell r="R220">
            <v>7</v>
          </cell>
          <cell r="S220">
            <v>5</v>
          </cell>
          <cell r="W220">
            <v>0</v>
          </cell>
        </row>
        <row r="221">
          <cell r="B221">
            <v>2017</v>
          </cell>
          <cell r="C221">
            <v>7</v>
          </cell>
          <cell r="D221">
            <v>6</v>
          </cell>
          <cell r="H221">
            <v>0</v>
          </cell>
          <cell r="Q221">
            <v>2017</v>
          </cell>
          <cell r="R221">
            <v>7</v>
          </cell>
          <cell r="S221">
            <v>6</v>
          </cell>
          <cell r="W221">
            <v>0</v>
          </cell>
        </row>
        <row r="222">
          <cell r="B222">
            <v>2017</v>
          </cell>
          <cell r="C222">
            <v>7</v>
          </cell>
          <cell r="D222">
            <v>7</v>
          </cell>
          <cell r="H222">
            <v>0</v>
          </cell>
          <cell r="Q222">
            <v>2017</v>
          </cell>
          <cell r="R222">
            <v>7</v>
          </cell>
          <cell r="S222">
            <v>7</v>
          </cell>
          <cell r="W222">
            <v>0</v>
          </cell>
        </row>
        <row r="223">
          <cell r="B223">
            <v>2017</v>
          </cell>
          <cell r="C223">
            <v>7</v>
          </cell>
          <cell r="D223">
            <v>8</v>
          </cell>
          <cell r="H223">
            <v>0</v>
          </cell>
          <cell r="Q223">
            <v>2017</v>
          </cell>
          <cell r="R223">
            <v>7</v>
          </cell>
          <cell r="S223">
            <v>8</v>
          </cell>
          <cell r="W223">
            <v>0</v>
          </cell>
        </row>
        <row r="224">
          <cell r="B224">
            <v>2017</v>
          </cell>
          <cell r="C224">
            <v>7</v>
          </cell>
          <cell r="D224">
            <v>9</v>
          </cell>
          <cell r="H224">
            <v>0</v>
          </cell>
          <cell r="Q224">
            <v>2017</v>
          </cell>
          <cell r="R224">
            <v>7</v>
          </cell>
          <cell r="S224">
            <v>9</v>
          </cell>
          <cell r="W224">
            <v>0</v>
          </cell>
        </row>
        <row r="225">
          <cell r="B225">
            <v>2017</v>
          </cell>
          <cell r="C225">
            <v>7</v>
          </cell>
          <cell r="D225">
            <v>10</v>
          </cell>
          <cell r="H225">
            <v>0</v>
          </cell>
          <cell r="Q225">
            <v>2017</v>
          </cell>
          <cell r="R225">
            <v>7</v>
          </cell>
          <cell r="S225">
            <v>10</v>
          </cell>
          <cell r="W225">
            <v>0</v>
          </cell>
        </row>
        <row r="226">
          <cell r="B226">
            <v>2017</v>
          </cell>
          <cell r="C226">
            <v>7</v>
          </cell>
          <cell r="D226">
            <v>11</v>
          </cell>
          <cell r="H226">
            <v>0</v>
          </cell>
          <cell r="Q226">
            <v>2017</v>
          </cell>
          <cell r="R226">
            <v>7</v>
          </cell>
          <cell r="S226">
            <v>11</v>
          </cell>
          <cell r="W226">
            <v>0</v>
          </cell>
        </row>
        <row r="227">
          <cell r="B227">
            <v>2017</v>
          </cell>
          <cell r="C227">
            <v>7</v>
          </cell>
          <cell r="D227">
            <v>12</v>
          </cell>
          <cell r="H227">
            <v>0</v>
          </cell>
          <cell r="Q227">
            <v>2017</v>
          </cell>
          <cell r="R227">
            <v>7</v>
          </cell>
          <cell r="S227">
            <v>12</v>
          </cell>
          <cell r="W227">
            <v>0</v>
          </cell>
        </row>
        <row r="228">
          <cell r="B228">
            <v>2017</v>
          </cell>
          <cell r="C228">
            <v>7</v>
          </cell>
          <cell r="D228">
            <v>13</v>
          </cell>
          <cell r="H228">
            <v>0</v>
          </cell>
          <cell r="Q228">
            <v>2017</v>
          </cell>
          <cell r="R228">
            <v>7</v>
          </cell>
          <cell r="S228">
            <v>13</v>
          </cell>
          <cell r="W228">
            <v>0</v>
          </cell>
        </row>
        <row r="229">
          <cell r="B229">
            <v>2017</v>
          </cell>
          <cell r="C229">
            <v>7</v>
          </cell>
          <cell r="D229">
            <v>14</v>
          </cell>
          <cell r="H229">
            <v>0</v>
          </cell>
          <cell r="Q229">
            <v>2017</v>
          </cell>
          <cell r="R229">
            <v>7</v>
          </cell>
          <cell r="S229">
            <v>14</v>
          </cell>
          <cell r="W229">
            <v>0</v>
          </cell>
        </row>
        <row r="230">
          <cell r="B230">
            <v>2017</v>
          </cell>
          <cell r="C230">
            <v>7</v>
          </cell>
          <cell r="D230">
            <v>15</v>
          </cell>
          <cell r="H230">
            <v>0</v>
          </cell>
          <cell r="Q230">
            <v>2017</v>
          </cell>
          <cell r="R230">
            <v>7</v>
          </cell>
          <cell r="S230">
            <v>15</v>
          </cell>
          <cell r="W230">
            <v>0</v>
          </cell>
        </row>
        <row r="231">
          <cell r="B231">
            <v>2017</v>
          </cell>
          <cell r="C231">
            <v>7</v>
          </cell>
          <cell r="D231">
            <v>16</v>
          </cell>
          <cell r="H231">
            <v>0</v>
          </cell>
          <cell r="Q231">
            <v>2017</v>
          </cell>
          <cell r="R231">
            <v>7</v>
          </cell>
          <cell r="S231">
            <v>16</v>
          </cell>
          <cell r="W231">
            <v>0</v>
          </cell>
        </row>
        <row r="232">
          <cell r="B232">
            <v>2017</v>
          </cell>
          <cell r="C232">
            <v>7</v>
          </cell>
          <cell r="D232">
            <v>17</v>
          </cell>
          <cell r="H232">
            <v>0</v>
          </cell>
          <cell r="Q232">
            <v>2017</v>
          </cell>
          <cell r="R232">
            <v>7</v>
          </cell>
          <cell r="S232">
            <v>17</v>
          </cell>
          <cell r="W232">
            <v>0</v>
          </cell>
        </row>
        <row r="233">
          <cell r="B233">
            <v>2017</v>
          </cell>
          <cell r="C233">
            <v>7</v>
          </cell>
          <cell r="D233">
            <v>18</v>
          </cell>
          <cell r="H233">
            <v>0</v>
          </cell>
          <cell r="Q233">
            <v>2017</v>
          </cell>
          <cell r="R233">
            <v>7</v>
          </cell>
          <cell r="S233">
            <v>18</v>
          </cell>
          <cell r="W233">
            <v>0</v>
          </cell>
        </row>
        <row r="234">
          <cell r="B234">
            <v>2017</v>
          </cell>
          <cell r="C234">
            <v>7</v>
          </cell>
          <cell r="D234">
            <v>19</v>
          </cell>
          <cell r="H234">
            <v>0</v>
          </cell>
          <cell r="Q234">
            <v>2017</v>
          </cell>
          <cell r="R234">
            <v>7</v>
          </cell>
          <cell r="S234">
            <v>19</v>
          </cell>
          <cell r="W234">
            <v>0</v>
          </cell>
        </row>
        <row r="235">
          <cell r="B235">
            <v>2017</v>
          </cell>
          <cell r="C235">
            <v>7</v>
          </cell>
          <cell r="D235">
            <v>20</v>
          </cell>
          <cell r="H235">
            <v>0</v>
          </cell>
          <cell r="Q235">
            <v>2017</v>
          </cell>
          <cell r="R235">
            <v>7</v>
          </cell>
          <cell r="S235">
            <v>20</v>
          </cell>
          <cell r="W235">
            <v>0</v>
          </cell>
        </row>
        <row r="236">
          <cell r="B236">
            <v>2017</v>
          </cell>
          <cell r="C236">
            <v>7</v>
          </cell>
          <cell r="D236">
            <v>21</v>
          </cell>
          <cell r="H236">
            <v>0</v>
          </cell>
          <cell r="Q236">
            <v>2017</v>
          </cell>
          <cell r="R236">
            <v>7</v>
          </cell>
          <cell r="S236">
            <v>21</v>
          </cell>
          <cell r="W236">
            <v>0</v>
          </cell>
        </row>
        <row r="237">
          <cell r="B237">
            <v>2017</v>
          </cell>
          <cell r="C237">
            <v>7</v>
          </cell>
          <cell r="D237">
            <v>22</v>
          </cell>
          <cell r="H237">
            <v>0</v>
          </cell>
          <cell r="Q237">
            <v>2017</v>
          </cell>
          <cell r="R237">
            <v>7</v>
          </cell>
          <cell r="S237">
            <v>22</v>
          </cell>
          <cell r="W237">
            <v>0</v>
          </cell>
        </row>
        <row r="238">
          <cell r="B238">
            <v>2017</v>
          </cell>
          <cell r="C238">
            <v>7</v>
          </cell>
          <cell r="D238">
            <v>23</v>
          </cell>
          <cell r="H238">
            <v>0</v>
          </cell>
          <cell r="Q238">
            <v>2017</v>
          </cell>
          <cell r="R238">
            <v>7</v>
          </cell>
          <cell r="S238">
            <v>23</v>
          </cell>
          <cell r="W238">
            <v>0</v>
          </cell>
        </row>
        <row r="239">
          <cell r="B239">
            <v>2017</v>
          </cell>
          <cell r="C239">
            <v>7</v>
          </cell>
          <cell r="D239">
            <v>24</v>
          </cell>
          <cell r="H239">
            <v>0</v>
          </cell>
          <cell r="Q239">
            <v>2017</v>
          </cell>
          <cell r="R239">
            <v>7</v>
          </cell>
          <cell r="S239">
            <v>24</v>
          </cell>
          <cell r="W239">
            <v>0</v>
          </cell>
        </row>
        <row r="240">
          <cell r="B240">
            <v>2017</v>
          </cell>
          <cell r="C240">
            <v>7</v>
          </cell>
          <cell r="D240">
            <v>25</v>
          </cell>
          <cell r="H240">
            <v>0</v>
          </cell>
          <cell r="Q240">
            <v>2017</v>
          </cell>
          <cell r="R240">
            <v>7</v>
          </cell>
          <cell r="S240">
            <v>25</v>
          </cell>
          <cell r="W240">
            <v>0</v>
          </cell>
        </row>
        <row r="241">
          <cell r="B241">
            <v>2017</v>
          </cell>
          <cell r="C241">
            <v>7</v>
          </cell>
          <cell r="D241">
            <v>26</v>
          </cell>
          <cell r="H241">
            <v>0</v>
          </cell>
          <cell r="Q241">
            <v>2017</v>
          </cell>
          <cell r="R241">
            <v>7</v>
          </cell>
          <cell r="S241">
            <v>26</v>
          </cell>
          <cell r="W241">
            <v>0</v>
          </cell>
        </row>
        <row r="242">
          <cell r="B242">
            <v>2017</v>
          </cell>
          <cell r="C242">
            <v>7</v>
          </cell>
          <cell r="D242">
            <v>27</v>
          </cell>
          <cell r="H242">
            <v>0</v>
          </cell>
          <cell r="Q242">
            <v>2017</v>
          </cell>
          <cell r="R242">
            <v>7</v>
          </cell>
          <cell r="S242">
            <v>27</v>
          </cell>
          <cell r="W242">
            <v>0</v>
          </cell>
        </row>
        <row r="243">
          <cell r="B243">
            <v>2017</v>
          </cell>
          <cell r="C243">
            <v>7</v>
          </cell>
          <cell r="D243">
            <v>28</v>
          </cell>
          <cell r="H243">
            <v>0</v>
          </cell>
          <cell r="Q243">
            <v>2017</v>
          </cell>
          <cell r="R243">
            <v>7</v>
          </cell>
          <cell r="S243">
            <v>28</v>
          </cell>
          <cell r="W243">
            <v>0</v>
          </cell>
        </row>
        <row r="244">
          <cell r="B244">
            <v>2017</v>
          </cell>
          <cell r="C244">
            <v>7</v>
          </cell>
          <cell r="D244">
            <v>29</v>
          </cell>
          <cell r="H244">
            <v>0</v>
          </cell>
          <cell r="Q244">
            <v>2017</v>
          </cell>
          <cell r="R244">
            <v>7</v>
          </cell>
          <cell r="S244">
            <v>29</v>
          </cell>
          <cell r="W244">
            <v>0</v>
          </cell>
        </row>
        <row r="245">
          <cell r="B245">
            <v>2017</v>
          </cell>
          <cell r="C245">
            <v>7</v>
          </cell>
          <cell r="D245">
            <v>30</v>
          </cell>
          <cell r="H245">
            <v>0</v>
          </cell>
          <cell r="Q245">
            <v>2017</v>
          </cell>
          <cell r="R245">
            <v>7</v>
          </cell>
          <cell r="S245">
            <v>30</v>
          </cell>
          <cell r="W245">
            <v>0</v>
          </cell>
        </row>
        <row r="246">
          <cell r="B246">
            <v>2017</v>
          </cell>
          <cell r="C246">
            <v>7</v>
          </cell>
          <cell r="D246">
            <v>31</v>
          </cell>
          <cell r="H246">
            <v>0</v>
          </cell>
          <cell r="Q246">
            <v>2017</v>
          </cell>
          <cell r="R246">
            <v>7</v>
          </cell>
          <cell r="S246">
            <v>31</v>
          </cell>
          <cell r="W246">
            <v>0</v>
          </cell>
        </row>
        <row r="247">
          <cell r="B247">
            <v>2017</v>
          </cell>
          <cell r="C247">
            <v>8</v>
          </cell>
          <cell r="D247">
            <v>1</v>
          </cell>
          <cell r="H247">
            <v>0</v>
          </cell>
          <cell r="Q247">
            <v>2017</v>
          </cell>
          <cell r="R247">
            <v>8</v>
          </cell>
          <cell r="S247">
            <v>1</v>
          </cell>
          <cell r="W247">
            <v>0</v>
          </cell>
        </row>
        <row r="248">
          <cell r="B248">
            <v>2017</v>
          </cell>
          <cell r="C248">
            <v>8</v>
          </cell>
          <cell r="D248">
            <v>2</v>
          </cell>
          <cell r="H248">
            <v>0</v>
          </cell>
          <cell r="Q248">
            <v>2017</v>
          </cell>
          <cell r="R248">
            <v>8</v>
          </cell>
          <cell r="S248">
            <v>2</v>
          </cell>
          <cell r="W248">
            <v>0</v>
          </cell>
        </row>
        <row r="249">
          <cell r="B249">
            <v>2017</v>
          </cell>
          <cell r="C249">
            <v>8</v>
          </cell>
          <cell r="D249">
            <v>3</v>
          </cell>
          <cell r="H249">
            <v>0</v>
          </cell>
          <cell r="Q249">
            <v>2017</v>
          </cell>
          <cell r="R249">
            <v>8</v>
          </cell>
          <cell r="S249">
            <v>3</v>
          </cell>
          <cell r="W249">
            <v>0</v>
          </cell>
        </row>
        <row r="250">
          <cell r="B250">
            <v>2017</v>
          </cell>
          <cell r="C250">
            <v>8</v>
          </cell>
          <cell r="D250">
            <v>4</v>
          </cell>
          <cell r="H250">
            <v>0</v>
          </cell>
          <cell r="Q250">
            <v>2017</v>
          </cell>
          <cell r="R250">
            <v>8</v>
          </cell>
          <cell r="S250">
            <v>4</v>
          </cell>
          <cell r="W250">
            <v>0</v>
          </cell>
        </row>
        <row r="251">
          <cell r="B251">
            <v>2017</v>
          </cell>
          <cell r="C251">
            <v>8</v>
          </cell>
          <cell r="D251">
            <v>5</v>
          </cell>
          <cell r="H251">
            <v>4</v>
          </cell>
          <cell r="Q251">
            <v>2017</v>
          </cell>
          <cell r="R251">
            <v>8</v>
          </cell>
          <cell r="S251">
            <v>5</v>
          </cell>
          <cell r="W251">
            <v>2.5</v>
          </cell>
        </row>
        <row r="252">
          <cell r="B252">
            <v>2017</v>
          </cell>
          <cell r="C252">
            <v>8</v>
          </cell>
          <cell r="D252">
            <v>6</v>
          </cell>
          <cell r="H252">
            <v>0</v>
          </cell>
          <cell r="Q252">
            <v>2017</v>
          </cell>
          <cell r="R252">
            <v>8</v>
          </cell>
          <cell r="S252">
            <v>6</v>
          </cell>
          <cell r="W252">
            <v>0</v>
          </cell>
        </row>
        <row r="253">
          <cell r="B253">
            <v>2017</v>
          </cell>
          <cell r="C253">
            <v>8</v>
          </cell>
          <cell r="D253">
            <v>7</v>
          </cell>
          <cell r="H253">
            <v>0</v>
          </cell>
          <cell r="Q253">
            <v>2017</v>
          </cell>
          <cell r="R253">
            <v>8</v>
          </cell>
          <cell r="S253">
            <v>7</v>
          </cell>
          <cell r="W253">
            <v>0</v>
          </cell>
        </row>
        <row r="254">
          <cell r="B254">
            <v>2017</v>
          </cell>
          <cell r="C254">
            <v>8</v>
          </cell>
          <cell r="D254">
            <v>8</v>
          </cell>
          <cell r="H254">
            <v>0</v>
          </cell>
          <cell r="Q254">
            <v>2017</v>
          </cell>
          <cell r="R254">
            <v>8</v>
          </cell>
          <cell r="S254">
            <v>8</v>
          </cell>
          <cell r="W254">
            <v>0</v>
          </cell>
        </row>
        <row r="255">
          <cell r="B255">
            <v>2017</v>
          </cell>
          <cell r="C255">
            <v>8</v>
          </cell>
          <cell r="D255">
            <v>9</v>
          </cell>
          <cell r="H255">
            <v>0</v>
          </cell>
          <cell r="Q255">
            <v>2017</v>
          </cell>
          <cell r="R255">
            <v>8</v>
          </cell>
          <cell r="S255">
            <v>9</v>
          </cell>
          <cell r="W255">
            <v>0</v>
          </cell>
        </row>
        <row r="256">
          <cell r="B256">
            <v>2017</v>
          </cell>
          <cell r="C256">
            <v>8</v>
          </cell>
          <cell r="D256">
            <v>10</v>
          </cell>
          <cell r="H256">
            <v>0</v>
          </cell>
          <cell r="Q256">
            <v>2017</v>
          </cell>
          <cell r="R256">
            <v>8</v>
          </cell>
          <cell r="S256">
            <v>10</v>
          </cell>
          <cell r="W256">
            <v>0</v>
          </cell>
        </row>
        <row r="257">
          <cell r="B257">
            <v>2017</v>
          </cell>
          <cell r="C257">
            <v>8</v>
          </cell>
          <cell r="D257">
            <v>11</v>
          </cell>
          <cell r="H257">
            <v>0</v>
          </cell>
          <cell r="Q257">
            <v>2017</v>
          </cell>
          <cell r="R257">
            <v>8</v>
          </cell>
          <cell r="S257">
            <v>11</v>
          </cell>
          <cell r="W257">
            <v>0</v>
          </cell>
        </row>
        <row r="258">
          <cell r="B258">
            <v>2017</v>
          </cell>
          <cell r="C258">
            <v>8</v>
          </cell>
          <cell r="D258">
            <v>12</v>
          </cell>
          <cell r="H258">
            <v>0</v>
          </cell>
          <cell r="Q258">
            <v>2017</v>
          </cell>
          <cell r="R258">
            <v>8</v>
          </cell>
          <cell r="S258">
            <v>12</v>
          </cell>
          <cell r="W258">
            <v>0</v>
          </cell>
        </row>
        <row r="259">
          <cell r="B259">
            <v>2017</v>
          </cell>
          <cell r="C259">
            <v>8</v>
          </cell>
          <cell r="D259">
            <v>13</v>
          </cell>
          <cell r="H259">
            <v>0</v>
          </cell>
          <cell r="Q259">
            <v>2017</v>
          </cell>
          <cell r="R259">
            <v>8</v>
          </cell>
          <cell r="S259">
            <v>13</v>
          </cell>
          <cell r="W259">
            <v>0</v>
          </cell>
        </row>
        <row r="260">
          <cell r="B260">
            <v>2017</v>
          </cell>
          <cell r="C260">
            <v>8</v>
          </cell>
          <cell r="D260">
            <v>14</v>
          </cell>
          <cell r="H260">
            <v>0</v>
          </cell>
          <cell r="Q260">
            <v>2017</v>
          </cell>
          <cell r="R260">
            <v>8</v>
          </cell>
          <cell r="S260">
            <v>14</v>
          </cell>
          <cell r="W260">
            <v>0</v>
          </cell>
        </row>
        <row r="261">
          <cell r="B261">
            <v>2017</v>
          </cell>
          <cell r="C261">
            <v>8</v>
          </cell>
          <cell r="D261">
            <v>15</v>
          </cell>
          <cell r="H261">
            <v>0</v>
          </cell>
          <cell r="Q261">
            <v>2017</v>
          </cell>
          <cell r="R261">
            <v>8</v>
          </cell>
          <cell r="S261">
            <v>15</v>
          </cell>
          <cell r="W261">
            <v>0</v>
          </cell>
        </row>
        <row r="262">
          <cell r="B262">
            <v>2017</v>
          </cell>
          <cell r="C262">
            <v>8</v>
          </cell>
          <cell r="D262">
            <v>16</v>
          </cell>
          <cell r="H262">
            <v>0</v>
          </cell>
          <cell r="Q262">
            <v>2017</v>
          </cell>
          <cell r="R262">
            <v>8</v>
          </cell>
          <cell r="S262">
            <v>16</v>
          </cell>
          <cell r="W262">
            <v>0</v>
          </cell>
        </row>
        <row r="263">
          <cell r="B263">
            <v>2017</v>
          </cell>
          <cell r="C263">
            <v>8</v>
          </cell>
          <cell r="D263">
            <v>17</v>
          </cell>
          <cell r="H263">
            <v>0</v>
          </cell>
          <cell r="Q263">
            <v>2017</v>
          </cell>
          <cell r="R263">
            <v>8</v>
          </cell>
          <cell r="S263">
            <v>17</v>
          </cell>
          <cell r="W263">
            <v>0</v>
          </cell>
        </row>
        <row r="264">
          <cell r="B264">
            <v>2017</v>
          </cell>
          <cell r="C264">
            <v>8</v>
          </cell>
          <cell r="D264">
            <v>18</v>
          </cell>
          <cell r="H264">
            <v>0</v>
          </cell>
          <cell r="Q264">
            <v>2017</v>
          </cell>
          <cell r="R264">
            <v>8</v>
          </cell>
          <cell r="S264">
            <v>18</v>
          </cell>
          <cell r="W264">
            <v>0</v>
          </cell>
        </row>
        <row r="265">
          <cell r="B265">
            <v>2017</v>
          </cell>
          <cell r="C265">
            <v>8</v>
          </cell>
          <cell r="D265">
            <v>19</v>
          </cell>
          <cell r="H265">
            <v>0</v>
          </cell>
          <cell r="Q265">
            <v>2017</v>
          </cell>
          <cell r="R265">
            <v>8</v>
          </cell>
          <cell r="S265">
            <v>19</v>
          </cell>
          <cell r="W265">
            <v>0</v>
          </cell>
        </row>
        <row r="266">
          <cell r="B266">
            <v>2017</v>
          </cell>
          <cell r="C266">
            <v>8</v>
          </cell>
          <cell r="D266">
            <v>20</v>
          </cell>
          <cell r="H266">
            <v>0</v>
          </cell>
          <cell r="Q266">
            <v>2017</v>
          </cell>
          <cell r="R266">
            <v>8</v>
          </cell>
          <cell r="S266">
            <v>20</v>
          </cell>
          <cell r="W266">
            <v>0</v>
          </cell>
        </row>
        <row r="267">
          <cell r="B267">
            <v>2017</v>
          </cell>
          <cell r="C267">
            <v>8</v>
          </cell>
          <cell r="D267">
            <v>21</v>
          </cell>
          <cell r="H267">
            <v>0</v>
          </cell>
          <cell r="Q267">
            <v>2017</v>
          </cell>
          <cell r="R267">
            <v>8</v>
          </cell>
          <cell r="S267">
            <v>21</v>
          </cell>
          <cell r="W267">
            <v>0</v>
          </cell>
        </row>
        <row r="268">
          <cell r="B268">
            <v>2017</v>
          </cell>
          <cell r="C268">
            <v>8</v>
          </cell>
          <cell r="D268">
            <v>22</v>
          </cell>
          <cell r="H268">
            <v>0</v>
          </cell>
          <cell r="Q268">
            <v>2017</v>
          </cell>
          <cell r="R268">
            <v>8</v>
          </cell>
          <cell r="S268">
            <v>22</v>
          </cell>
          <cell r="W268">
            <v>0</v>
          </cell>
        </row>
        <row r="269">
          <cell r="B269">
            <v>2017</v>
          </cell>
          <cell r="C269">
            <v>8</v>
          </cell>
          <cell r="D269">
            <v>23</v>
          </cell>
          <cell r="H269">
            <v>0</v>
          </cell>
          <cell r="Q269">
            <v>2017</v>
          </cell>
          <cell r="R269">
            <v>8</v>
          </cell>
          <cell r="S269">
            <v>23</v>
          </cell>
          <cell r="W269">
            <v>0</v>
          </cell>
        </row>
        <row r="270">
          <cell r="B270">
            <v>2017</v>
          </cell>
          <cell r="C270">
            <v>8</v>
          </cell>
          <cell r="D270">
            <v>24</v>
          </cell>
          <cell r="H270">
            <v>0</v>
          </cell>
          <cell r="Q270">
            <v>2017</v>
          </cell>
          <cell r="R270">
            <v>8</v>
          </cell>
          <cell r="S270">
            <v>24</v>
          </cell>
          <cell r="W270">
            <v>0</v>
          </cell>
        </row>
        <row r="271">
          <cell r="B271">
            <v>2017</v>
          </cell>
          <cell r="C271">
            <v>8</v>
          </cell>
          <cell r="D271">
            <v>25</v>
          </cell>
          <cell r="H271">
            <v>0</v>
          </cell>
          <cell r="Q271">
            <v>2017</v>
          </cell>
          <cell r="R271">
            <v>8</v>
          </cell>
          <cell r="S271">
            <v>25</v>
          </cell>
          <cell r="W271">
            <v>0</v>
          </cell>
        </row>
        <row r="272">
          <cell r="B272">
            <v>2017</v>
          </cell>
          <cell r="C272">
            <v>8</v>
          </cell>
          <cell r="D272">
            <v>26</v>
          </cell>
          <cell r="H272">
            <v>0</v>
          </cell>
          <cell r="Q272">
            <v>2017</v>
          </cell>
          <cell r="R272">
            <v>8</v>
          </cell>
          <cell r="S272">
            <v>26</v>
          </cell>
          <cell r="W272">
            <v>0</v>
          </cell>
        </row>
        <row r="273">
          <cell r="B273">
            <v>2017</v>
          </cell>
          <cell r="C273">
            <v>8</v>
          </cell>
          <cell r="D273">
            <v>27</v>
          </cell>
          <cell r="H273">
            <v>0</v>
          </cell>
          <cell r="Q273">
            <v>2017</v>
          </cell>
          <cell r="R273">
            <v>8</v>
          </cell>
          <cell r="S273">
            <v>27</v>
          </cell>
          <cell r="W273">
            <v>0</v>
          </cell>
        </row>
        <row r="274">
          <cell r="B274">
            <v>2017</v>
          </cell>
          <cell r="C274">
            <v>8</v>
          </cell>
          <cell r="D274">
            <v>28</v>
          </cell>
          <cell r="H274">
            <v>0</v>
          </cell>
          <cell r="Q274">
            <v>2017</v>
          </cell>
          <cell r="R274">
            <v>8</v>
          </cell>
          <cell r="S274">
            <v>28</v>
          </cell>
          <cell r="W274">
            <v>0</v>
          </cell>
        </row>
        <row r="275">
          <cell r="B275">
            <v>2017</v>
          </cell>
          <cell r="C275">
            <v>8</v>
          </cell>
          <cell r="D275">
            <v>29</v>
          </cell>
          <cell r="H275">
            <v>0</v>
          </cell>
          <cell r="Q275">
            <v>2017</v>
          </cell>
          <cell r="R275">
            <v>8</v>
          </cell>
          <cell r="S275">
            <v>29</v>
          </cell>
          <cell r="W275">
            <v>0</v>
          </cell>
        </row>
        <row r="276">
          <cell r="B276">
            <v>2017</v>
          </cell>
          <cell r="C276">
            <v>8</v>
          </cell>
          <cell r="D276">
            <v>30</v>
          </cell>
          <cell r="H276">
            <v>0</v>
          </cell>
          <cell r="Q276">
            <v>2017</v>
          </cell>
          <cell r="R276">
            <v>8</v>
          </cell>
          <cell r="S276">
            <v>30</v>
          </cell>
          <cell r="W276">
            <v>0</v>
          </cell>
        </row>
        <row r="277">
          <cell r="B277">
            <v>2017</v>
          </cell>
          <cell r="C277">
            <v>8</v>
          </cell>
          <cell r="D277">
            <v>31</v>
          </cell>
          <cell r="H277">
            <v>0</v>
          </cell>
          <cell r="Q277">
            <v>2017</v>
          </cell>
          <cell r="R277">
            <v>8</v>
          </cell>
          <cell r="S277">
            <v>31</v>
          </cell>
          <cell r="W277">
            <v>0</v>
          </cell>
        </row>
        <row r="278">
          <cell r="B278">
            <v>2017</v>
          </cell>
          <cell r="C278">
            <v>9</v>
          </cell>
          <cell r="D278">
            <v>1</v>
          </cell>
          <cell r="H278">
            <v>0</v>
          </cell>
          <cell r="Q278">
            <v>2017</v>
          </cell>
          <cell r="R278">
            <v>9</v>
          </cell>
          <cell r="S278">
            <v>1</v>
          </cell>
          <cell r="W278">
            <v>0</v>
          </cell>
        </row>
        <row r="279">
          <cell r="B279">
            <v>2017</v>
          </cell>
          <cell r="C279">
            <v>9</v>
          </cell>
          <cell r="D279">
            <v>2</v>
          </cell>
          <cell r="H279">
            <v>0</v>
          </cell>
          <cell r="Q279">
            <v>2017</v>
          </cell>
          <cell r="R279">
            <v>9</v>
          </cell>
          <cell r="S279">
            <v>2</v>
          </cell>
          <cell r="W279">
            <v>4</v>
          </cell>
        </row>
        <row r="280">
          <cell r="B280">
            <v>2017</v>
          </cell>
          <cell r="C280">
            <v>9</v>
          </cell>
          <cell r="D280">
            <v>3</v>
          </cell>
          <cell r="H280">
            <v>0</v>
          </cell>
          <cell r="Q280">
            <v>2017</v>
          </cell>
          <cell r="R280">
            <v>9</v>
          </cell>
          <cell r="S280">
            <v>3</v>
          </cell>
          <cell r="W280">
            <v>0</v>
          </cell>
        </row>
        <row r="281">
          <cell r="B281">
            <v>2017</v>
          </cell>
          <cell r="C281">
            <v>9</v>
          </cell>
          <cell r="D281">
            <v>4</v>
          </cell>
          <cell r="H281">
            <v>0</v>
          </cell>
          <cell r="Q281">
            <v>2017</v>
          </cell>
          <cell r="R281">
            <v>9</v>
          </cell>
          <cell r="S281">
            <v>4</v>
          </cell>
          <cell r="W281">
            <v>0</v>
          </cell>
        </row>
        <row r="282">
          <cell r="B282">
            <v>2017</v>
          </cell>
          <cell r="C282">
            <v>9</v>
          </cell>
          <cell r="D282">
            <v>5</v>
          </cell>
          <cell r="H282">
            <v>2.5</v>
          </cell>
          <cell r="Q282">
            <v>2017</v>
          </cell>
          <cell r="R282">
            <v>9</v>
          </cell>
          <cell r="S282">
            <v>5</v>
          </cell>
          <cell r="W282">
            <v>0</v>
          </cell>
        </row>
        <row r="283">
          <cell r="B283">
            <v>2017</v>
          </cell>
          <cell r="C283">
            <v>9</v>
          </cell>
          <cell r="D283">
            <v>6</v>
          </cell>
          <cell r="H283">
            <v>5</v>
          </cell>
          <cell r="Q283">
            <v>2017</v>
          </cell>
          <cell r="R283">
            <v>9</v>
          </cell>
          <cell r="S283">
            <v>6</v>
          </cell>
          <cell r="W283">
            <v>6</v>
          </cell>
        </row>
        <row r="284">
          <cell r="B284">
            <v>2017</v>
          </cell>
          <cell r="C284">
            <v>9</v>
          </cell>
          <cell r="D284">
            <v>7</v>
          </cell>
          <cell r="H284">
            <v>3.5</v>
          </cell>
          <cell r="Q284">
            <v>2017</v>
          </cell>
          <cell r="R284">
            <v>9</v>
          </cell>
          <cell r="S284">
            <v>7</v>
          </cell>
          <cell r="W284">
            <v>8.5</v>
          </cell>
        </row>
        <row r="285">
          <cell r="B285">
            <v>2017</v>
          </cell>
          <cell r="C285">
            <v>9</v>
          </cell>
          <cell r="D285">
            <v>8</v>
          </cell>
          <cell r="H285">
            <v>0</v>
          </cell>
          <cell r="Q285">
            <v>2017</v>
          </cell>
          <cell r="R285">
            <v>9</v>
          </cell>
          <cell r="S285">
            <v>8</v>
          </cell>
          <cell r="W285">
            <v>6</v>
          </cell>
        </row>
        <row r="286">
          <cell r="B286">
            <v>2017</v>
          </cell>
          <cell r="C286">
            <v>9</v>
          </cell>
          <cell r="D286">
            <v>9</v>
          </cell>
          <cell r="H286">
            <v>0</v>
          </cell>
          <cell r="Q286">
            <v>2017</v>
          </cell>
          <cell r="R286">
            <v>9</v>
          </cell>
          <cell r="S286">
            <v>9</v>
          </cell>
          <cell r="W286">
            <v>0</v>
          </cell>
        </row>
        <row r="287">
          <cell r="B287">
            <v>2017</v>
          </cell>
          <cell r="C287">
            <v>9</v>
          </cell>
          <cell r="D287">
            <v>10</v>
          </cell>
          <cell r="H287">
            <v>0</v>
          </cell>
          <cell r="Q287">
            <v>2017</v>
          </cell>
          <cell r="R287">
            <v>9</v>
          </cell>
          <cell r="S287">
            <v>10</v>
          </cell>
          <cell r="W287">
            <v>0</v>
          </cell>
        </row>
        <row r="288">
          <cell r="B288">
            <v>2017</v>
          </cell>
          <cell r="C288">
            <v>9</v>
          </cell>
          <cell r="D288">
            <v>11</v>
          </cell>
          <cell r="H288">
            <v>0</v>
          </cell>
          <cell r="Q288">
            <v>2017</v>
          </cell>
          <cell r="R288">
            <v>9</v>
          </cell>
          <cell r="S288">
            <v>11</v>
          </cell>
          <cell r="W288">
            <v>0</v>
          </cell>
        </row>
        <row r="289">
          <cell r="B289">
            <v>2017</v>
          </cell>
          <cell r="C289">
            <v>9</v>
          </cell>
          <cell r="D289">
            <v>12</v>
          </cell>
          <cell r="H289">
            <v>0</v>
          </cell>
          <cell r="Q289">
            <v>2017</v>
          </cell>
          <cell r="R289">
            <v>9</v>
          </cell>
          <cell r="S289">
            <v>12</v>
          </cell>
          <cell r="W289">
            <v>1</v>
          </cell>
        </row>
        <row r="290">
          <cell r="B290">
            <v>2017</v>
          </cell>
          <cell r="C290">
            <v>9</v>
          </cell>
          <cell r="D290">
            <v>13</v>
          </cell>
          <cell r="H290">
            <v>0</v>
          </cell>
          <cell r="Q290">
            <v>2017</v>
          </cell>
          <cell r="R290">
            <v>9</v>
          </cell>
          <cell r="S290">
            <v>13</v>
          </cell>
          <cell r="W290">
            <v>0</v>
          </cell>
        </row>
        <row r="291">
          <cell r="B291">
            <v>2017</v>
          </cell>
          <cell r="C291">
            <v>9</v>
          </cell>
          <cell r="D291">
            <v>14</v>
          </cell>
          <cell r="H291">
            <v>0</v>
          </cell>
          <cell r="Q291">
            <v>2017</v>
          </cell>
          <cell r="R291">
            <v>9</v>
          </cell>
          <cell r="S291">
            <v>14</v>
          </cell>
          <cell r="W291">
            <v>0</v>
          </cell>
        </row>
        <row r="292">
          <cell r="B292">
            <v>2017</v>
          </cell>
          <cell r="C292">
            <v>9</v>
          </cell>
          <cell r="D292">
            <v>15</v>
          </cell>
          <cell r="H292">
            <v>0</v>
          </cell>
          <cell r="Q292">
            <v>2017</v>
          </cell>
          <cell r="R292">
            <v>9</v>
          </cell>
          <cell r="S292">
            <v>15</v>
          </cell>
          <cell r="W292">
            <v>0</v>
          </cell>
        </row>
        <row r="293">
          <cell r="B293">
            <v>2017</v>
          </cell>
          <cell r="C293">
            <v>9</v>
          </cell>
          <cell r="D293">
            <v>16</v>
          </cell>
          <cell r="H293">
            <v>0</v>
          </cell>
          <cell r="Q293">
            <v>2017</v>
          </cell>
          <cell r="R293">
            <v>9</v>
          </cell>
          <cell r="S293">
            <v>16</v>
          </cell>
          <cell r="W293">
            <v>0</v>
          </cell>
        </row>
        <row r="294">
          <cell r="B294">
            <v>2017</v>
          </cell>
          <cell r="C294">
            <v>9</v>
          </cell>
          <cell r="D294">
            <v>17</v>
          </cell>
          <cell r="H294">
            <v>0</v>
          </cell>
          <cell r="Q294">
            <v>2017</v>
          </cell>
          <cell r="R294">
            <v>9</v>
          </cell>
          <cell r="S294">
            <v>17</v>
          </cell>
          <cell r="W294">
            <v>0</v>
          </cell>
        </row>
        <row r="295">
          <cell r="B295">
            <v>2017</v>
          </cell>
          <cell r="C295">
            <v>9</v>
          </cell>
          <cell r="D295">
            <v>18</v>
          </cell>
          <cell r="H295">
            <v>0</v>
          </cell>
          <cell r="Q295">
            <v>2017</v>
          </cell>
          <cell r="R295">
            <v>9</v>
          </cell>
          <cell r="S295">
            <v>18</v>
          </cell>
          <cell r="W295">
            <v>0.5</v>
          </cell>
        </row>
        <row r="296">
          <cell r="B296">
            <v>2017</v>
          </cell>
          <cell r="C296">
            <v>9</v>
          </cell>
          <cell r="D296">
            <v>19</v>
          </cell>
          <cell r="H296">
            <v>0</v>
          </cell>
          <cell r="Q296">
            <v>2017</v>
          </cell>
          <cell r="R296">
            <v>9</v>
          </cell>
          <cell r="S296">
            <v>19</v>
          </cell>
          <cell r="W296">
            <v>0</v>
          </cell>
        </row>
        <row r="297">
          <cell r="B297">
            <v>2017</v>
          </cell>
          <cell r="C297">
            <v>9</v>
          </cell>
          <cell r="D297">
            <v>20</v>
          </cell>
          <cell r="H297">
            <v>0</v>
          </cell>
          <cell r="Q297">
            <v>2017</v>
          </cell>
          <cell r="R297">
            <v>9</v>
          </cell>
          <cell r="S297">
            <v>20</v>
          </cell>
          <cell r="W297">
            <v>0</v>
          </cell>
        </row>
        <row r="298">
          <cell r="B298">
            <v>2017</v>
          </cell>
          <cell r="C298">
            <v>9</v>
          </cell>
          <cell r="D298">
            <v>21</v>
          </cell>
          <cell r="H298">
            <v>0</v>
          </cell>
          <cell r="Q298">
            <v>2017</v>
          </cell>
          <cell r="R298">
            <v>9</v>
          </cell>
          <cell r="S298">
            <v>21</v>
          </cell>
          <cell r="W298">
            <v>0</v>
          </cell>
        </row>
        <row r="299">
          <cell r="B299">
            <v>2017</v>
          </cell>
          <cell r="C299">
            <v>9</v>
          </cell>
          <cell r="D299">
            <v>22</v>
          </cell>
          <cell r="H299">
            <v>0</v>
          </cell>
          <cell r="Q299">
            <v>2017</v>
          </cell>
          <cell r="R299">
            <v>9</v>
          </cell>
          <cell r="S299">
            <v>22</v>
          </cell>
          <cell r="W299">
            <v>0</v>
          </cell>
        </row>
        <row r="300">
          <cell r="B300">
            <v>2017</v>
          </cell>
          <cell r="C300">
            <v>9</v>
          </cell>
          <cell r="D300">
            <v>23</v>
          </cell>
          <cell r="H300">
            <v>0</v>
          </cell>
          <cell r="Q300">
            <v>2017</v>
          </cell>
          <cell r="R300">
            <v>9</v>
          </cell>
          <cell r="S300">
            <v>23</v>
          </cell>
          <cell r="W300">
            <v>0</v>
          </cell>
        </row>
        <row r="301">
          <cell r="B301">
            <v>2017</v>
          </cell>
          <cell r="C301">
            <v>9</v>
          </cell>
          <cell r="D301">
            <v>24</v>
          </cell>
          <cell r="H301">
            <v>0</v>
          </cell>
          <cell r="Q301">
            <v>2017</v>
          </cell>
          <cell r="R301">
            <v>9</v>
          </cell>
          <cell r="S301">
            <v>24</v>
          </cell>
          <cell r="W301">
            <v>0</v>
          </cell>
        </row>
        <row r="302">
          <cell r="B302">
            <v>2017</v>
          </cell>
          <cell r="C302">
            <v>9</v>
          </cell>
          <cell r="D302">
            <v>25</v>
          </cell>
          <cell r="H302">
            <v>0</v>
          </cell>
          <cell r="Q302">
            <v>2017</v>
          </cell>
          <cell r="R302">
            <v>9</v>
          </cell>
          <cell r="S302">
            <v>25</v>
          </cell>
          <cell r="W302">
            <v>0</v>
          </cell>
        </row>
        <row r="303">
          <cell r="B303">
            <v>2017</v>
          </cell>
          <cell r="C303">
            <v>9</v>
          </cell>
          <cell r="D303">
            <v>26</v>
          </cell>
          <cell r="H303">
            <v>2</v>
          </cell>
          <cell r="Q303">
            <v>2017</v>
          </cell>
          <cell r="R303">
            <v>9</v>
          </cell>
          <cell r="S303">
            <v>26</v>
          </cell>
          <cell r="W303">
            <v>0</v>
          </cell>
        </row>
        <row r="304">
          <cell r="B304">
            <v>2017</v>
          </cell>
          <cell r="C304">
            <v>9</v>
          </cell>
          <cell r="D304">
            <v>27</v>
          </cell>
          <cell r="H304">
            <v>3</v>
          </cell>
          <cell r="Q304">
            <v>2017</v>
          </cell>
          <cell r="R304">
            <v>9</v>
          </cell>
          <cell r="S304">
            <v>27</v>
          </cell>
          <cell r="W304">
            <v>0</v>
          </cell>
        </row>
        <row r="305">
          <cell r="B305">
            <v>2017</v>
          </cell>
          <cell r="C305">
            <v>9</v>
          </cell>
          <cell r="D305">
            <v>28</v>
          </cell>
          <cell r="H305">
            <v>1.5</v>
          </cell>
          <cell r="Q305">
            <v>2017</v>
          </cell>
          <cell r="R305">
            <v>9</v>
          </cell>
          <cell r="S305">
            <v>28</v>
          </cell>
          <cell r="W305">
            <v>8.5</v>
          </cell>
        </row>
        <row r="306">
          <cell r="B306">
            <v>2017</v>
          </cell>
          <cell r="C306">
            <v>9</v>
          </cell>
          <cell r="D306">
            <v>29</v>
          </cell>
          <cell r="H306">
            <v>0</v>
          </cell>
          <cell r="Q306">
            <v>2017</v>
          </cell>
          <cell r="R306">
            <v>9</v>
          </cell>
          <cell r="S306">
            <v>29</v>
          </cell>
          <cell r="W306">
            <v>4.5</v>
          </cell>
        </row>
        <row r="307">
          <cell r="B307">
            <v>2017</v>
          </cell>
          <cell r="C307">
            <v>9</v>
          </cell>
          <cell r="D307">
            <v>30</v>
          </cell>
          <cell r="H307">
            <v>0</v>
          </cell>
          <cell r="Q307">
            <v>2017</v>
          </cell>
          <cell r="R307">
            <v>9</v>
          </cell>
          <cell r="S307">
            <v>30</v>
          </cell>
          <cell r="W307">
            <v>1.5</v>
          </cell>
        </row>
        <row r="308">
          <cell r="B308">
            <v>2017</v>
          </cell>
          <cell r="C308">
            <v>10</v>
          </cell>
          <cell r="D308">
            <v>1</v>
          </cell>
          <cell r="H308">
            <v>0</v>
          </cell>
          <cell r="Q308">
            <v>2017</v>
          </cell>
          <cell r="R308">
            <v>10</v>
          </cell>
          <cell r="S308">
            <v>1</v>
          </cell>
          <cell r="W308">
            <v>4.5</v>
          </cell>
        </row>
        <row r="309">
          <cell r="B309">
            <v>2017</v>
          </cell>
          <cell r="C309">
            <v>10</v>
          </cell>
          <cell r="D309">
            <v>2</v>
          </cell>
          <cell r="H309">
            <v>0</v>
          </cell>
          <cell r="Q309">
            <v>2017</v>
          </cell>
          <cell r="R309">
            <v>10</v>
          </cell>
          <cell r="S309">
            <v>2</v>
          </cell>
          <cell r="W309">
            <v>0.5</v>
          </cell>
        </row>
        <row r="310">
          <cell r="B310">
            <v>2017</v>
          </cell>
          <cell r="C310">
            <v>10</v>
          </cell>
          <cell r="D310">
            <v>3</v>
          </cell>
          <cell r="H310">
            <v>0</v>
          </cell>
          <cell r="Q310">
            <v>2017</v>
          </cell>
          <cell r="R310">
            <v>10</v>
          </cell>
          <cell r="S310">
            <v>3</v>
          </cell>
          <cell r="W310">
            <v>0</v>
          </cell>
        </row>
        <row r="311">
          <cell r="B311">
            <v>2017</v>
          </cell>
          <cell r="C311">
            <v>10</v>
          </cell>
          <cell r="D311">
            <v>4</v>
          </cell>
          <cell r="H311">
            <v>2</v>
          </cell>
          <cell r="Q311">
            <v>2017</v>
          </cell>
          <cell r="R311">
            <v>10</v>
          </cell>
          <cell r="S311">
            <v>4</v>
          </cell>
          <cell r="W311">
            <v>0</v>
          </cell>
        </row>
        <row r="312">
          <cell r="B312">
            <v>2017</v>
          </cell>
          <cell r="C312">
            <v>10</v>
          </cell>
          <cell r="D312">
            <v>5</v>
          </cell>
          <cell r="H312">
            <v>0</v>
          </cell>
          <cell r="Q312">
            <v>2017</v>
          </cell>
          <cell r="R312">
            <v>10</v>
          </cell>
          <cell r="S312">
            <v>5</v>
          </cell>
          <cell r="W312">
            <v>2.5</v>
          </cell>
        </row>
        <row r="313">
          <cell r="B313">
            <v>2017</v>
          </cell>
          <cell r="C313">
            <v>10</v>
          </cell>
          <cell r="D313">
            <v>6</v>
          </cell>
          <cell r="H313">
            <v>0</v>
          </cell>
          <cell r="Q313">
            <v>2017</v>
          </cell>
          <cell r="R313">
            <v>10</v>
          </cell>
          <cell r="S313">
            <v>6</v>
          </cell>
          <cell r="W313">
            <v>1</v>
          </cell>
        </row>
        <row r="314">
          <cell r="B314">
            <v>2017</v>
          </cell>
          <cell r="C314">
            <v>10</v>
          </cell>
          <cell r="D314">
            <v>7</v>
          </cell>
          <cell r="H314">
            <v>0.5</v>
          </cell>
          <cell r="Q314">
            <v>2017</v>
          </cell>
          <cell r="R314">
            <v>10</v>
          </cell>
          <cell r="S314">
            <v>7</v>
          </cell>
          <cell r="W314">
            <v>1</v>
          </cell>
        </row>
        <row r="315">
          <cell r="B315">
            <v>2017</v>
          </cell>
          <cell r="C315">
            <v>10</v>
          </cell>
          <cell r="D315">
            <v>8</v>
          </cell>
          <cell r="H315">
            <v>0.5</v>
          </cell>
          <cell r="Q315">
            <v>2017</v>
          </cell>
          <cell r="R315">
            <v>10</v>
          </cell>
          <cell r="S315">
            <v>8</v>
          </cell>
          <cell r="W315">
            <v>6</v>
          </cell>
        </row>
        <row r="316">
          <cell r="B316">
            <v>2017</v>
          </cell>
          <cell r="C316">
            <v>10</v>
          </cell>
          <cell r="D316">
            <v>9</v>
          </cell>
          <cell r="H316">
            <v>0</v>
          </cell>
          <cell r="Q316">
            <v>2017</v>
          </cell>
          <cell r="R316">
            <v>10</v>
          </cell>
          <cell r="S316">
            <v>9</v>
          </cell>
          <cell r="W316">
            <v>0</v>
          </cell>
        </row>
        <row r="317">
          <cell r="B317">
            <v>2017</v>
          </cell>
          <cell r="C317">
            <v>10</v>
          </cell>
          <cell r="D317">
            <v>10</v>
          </cell>
          <cell r="H317">
            <v>16.5</v>
          </cell>
          <cell r="Q317">
            <v>2017</v>
          </cell>
          <cell r="R317">
            <v>10</v>
          </cell>
          <cell r="S317">
            <v>10</v>
          </cell>
          <cell r="W317">
            <v>1.5</v>
          </cell>
        </row>
        <row r="318">
          <cell r="B318">
            <v>2017</v>
          </cell>
          <cell r="C318">
            <v>10</v>
          </cell>
          <cell r="D318">
            <v>11</v>
          </cell>
          <cell r="H318">
            <v>11.5</v>
          </cell>
          <cell r="Q318">
            <v>2017</v>
          </cell>
          <cell r="R318">
            <v>10</v>
          </cell>
          <cell r="S318">
            <v>11</v>
          </cell>
          <cell r="W318">
            <v>16</v>
          </cell>
        </row>
        <row r="319">
          <cell r="B319">
            <v>2017</v>
          </cell>
          <cell r="C319">
            <v>10</v>
          </cell>
          <cell r="D319">
            <v>12</v>
          </cell>
          <cell r="H319">
            <v>7.5</v>
          </cell>
          <cell r="Q319">
            <v>2017</v>
          </cell>
          <cell r="R319">
            <v>10</v>
          </cell>
          <cell r="S319">
            <v>12</v>
          </cell>
          <cell r="W319">
            <v>15</v>
          </cell>
        </row>
        <row r="320">
          <cell r="B320">
            <v>2017</v>
          </cell>
          <cell r="C320">
            <v>10</v>
          </cell>
          <cell r="D320">
            <v>13</v>
          </cell>
          <cell r="H320">
            <v>0</v>
          </cell>
          <cell r="Q320">
            <v>2017</v>
          </cell>
          <cell r="R320">
            <v>10</v>
          </cell>
          <cell r="S320">
            <v>13</v>
          </cell>
          <cell r="W320">
            <v>10.5</v>
          </cell>
        </row>
        <row r="321">
          <cell r="B321">
            <v>2017</v>
          </cell>
          <cell r="C321">
            <v>10</v>
          </cell>
          <cell r="D321">
            <v>14</v>
          </cell>
          <cell r="H321">
            <v>0</v>
          </cell>
          <cell r="Q321">
            <v>2017</v>
          </cell>
          <cell r="R321">
            <v>10</v>
          </cell>
          <cell r="S321">
            <v>14</v>
          </cell>
          <cell r="W321">
            <v>0</v>
          </cell>
        </row>
        <row r="322">
          <cell r="B322">
            <v>2017</v>
          </cell>
          <cell r="C322">
            <v>10</v>
          </cell>
          <cell r="D322">
            <v>15</v>
          </cell>
          <cell r="H322">
            <v>13</v>
          </cell>
          <cell r="Q322">
            <v>2017</v>
          </cell>
          <cell r="R322">
            <v>10</v>
          </cell>
          <cell r="S322">
            <v>15</v>
          </cell>
          <cell r="W322">
            <v>0</v>
          </cell>
        </row>
        <row r="323">
          <cell r="B323">
            <v>2017</v>
          </cell>
          <cell r="C323">
            <v>10</v>
          </cell>
          <cell r="D323">
            <v>16</v>
          </cell>
          <cell r="H323">
            <v>12.5</v>
          </cell>
          <cell r="Q323">
            <v>2017</v>
          </cell>
          <cell r="R323">
            <v>10</v>
          </cell>
          <cell r="S323">
            <v>16</v>
          </cell>
          <cell r="W323">
            <v>15.5</v>
          </cell>
        </row>
        <row r="324">
          <cell r="B324">
            <v>2017</v>
          </cell>
          <cell r="C324">
            <v>10</v>
          </cell>
          <cell r="D324">
            <v>17</v>
          </cell>
          <cell r="H324">
            <v>7</v>
          </cell>
          <cell r="Q324">
            <v>2017</v>
          </cell>
          <cell r="R324">
            <v>10</v>
          </cell>
          <cell r="S324">
            <v>17</v>
          </cell>
          <cell r="W324">
            <v>11.5</v>
          </cell>
        </row>
        <row r="325">
          <cell r="B325">
            <v>2017</v>
          </cell>
          <cell r="C325">
            <v>10</v>
          </cell>
          <cell r="D325">
            <v>18</v>
          </cell>
          <cell r="H325">
            <v>2</v>
          </cell>
          <cell r="Q325">
            <v>2017</v>
          </cell>
          <cell r="R325">
            <v>10</v>
          </cell>
          <cell r="S325">
            <v>18</v>
          </cell>
          <cell r="W325">
            <v>6.5</v>
          </cell>
        </row>
        <row r="326">
          <cell r="B326">
            <v>2017</v>
          </cell>
          <cell r="C326">
            <v>10</v>
          </cell>
          <cell r="D326">
            <v>19</v>
          </cell>
          <cell r="H326">
            <v>2</v>
          </cell>
          <cell r="Q326">
            <v>2017</v>
          </cell>
          <cell r="R326">
            <v>10</v>
          </cell>
          <cell r="S326">
            <v>19</v>
          </cell>
          <cell r="W326">
            <v>4.5</v>
          </cell>
        </row>
        <row r="327">
          <cell r="B327">
            <v>2017</v>
          </cell>
          <cell r="C327">
            <v>10</v>
          </cell>
          <cell r="D327">
            <v>20</v>
          </cell>
          <cell r="H327">
            <v>0.5</v>
          </cell>
          <cell r="Q327">
            <v>2017</v>
          </cell>
          <cell r="R327">
            <v>10</v>
          </cell>
          <cell r="S327">
            <v>20</v>
          </cell>
          <cell r="W327">
            <v>2</v>
          </cell>
        </row>
        <row r="328">
          <cell r="B328">
            <v>2017</v>
          </cell>
          <cell r="C328">
            <v>10</v>
          </cell>
          <cell r="D328">
            <v>21</v>
          </cell>
          <cell r="H328">
            <v>2</v>
          </cell>
          <cell r="Q328">
            <v>2017</v>
          </cell>
          <cell r="R328">
            <v>10</v>
          </cell>
          <cell r="S328">
            <v>21</v>
          </cell>
          <cell r="W328">
            <v>0.5</v>
          </cell>
        </row>
        <row r="329">
          <cell r="B329">
            <v>2017</v>
          </cell>
          <cell r="C329">
            <v>10</v>
          </cell>
          <cell r="D329">
            <v>22</v>
          </cell>
          <cell r="H329">
            <v>10.5</v>
          </cell>
          <cell r="Q329">
            <v>2017</v>
          </cell>
          <cell r="R329">
            <v>10</v>
          </cell>
          <cell r="S329">
            <v>22</v>
          </cell>
          <cell r="W329">
            <v>1</v>
          </cell>
        </row>
        <row r="330">
          <cell r="B330">
            <v>2017</v>
          </cell>
          <cell r="C330">
            <v>10</v>
          </cell>
          <cell r="D330">
            <v>23</v>
          </cell>
          <cell r="H330">
            <v>10.5</v>
          </cell>
          <cell r="Q330">
            <v>2017</v>
          </cell>
          <cell r="R330">
            <v>10</v>
          </cell>
          <cell r="S330">
            <v>23</v>
          </cell>
          <cell r="W330">
            <v>14</v>
          </cell>
        </row>
        <row r="331">
          <cell r="B331">
            <v>2017</v>
          </cell>
          <cell r="C331">
            <v>10</v>
          </cell>
          <cell r="D331">
            <v>24</v>
          </cell>
          <cell r="H331">
            <v>18</v>
          </cell>
          <cell r="Q331">
            <v>2017</v>
          </cell>
          <cell r="R331">
            <v>10</v>
          </cell>
          <cell r="S331">
            <v>24</v>
          </cell>
          <cell r="W331">
            <v>11.5</v>
          </cell>
        </row>
        <row r="332">
          <cell r="B332">
            <v>2017</v>
          </cell>
          <cell r="C332">
            <v>10</v>
          </cell>
          <cell r="D332">
            <v>25</v>
          </cell>
          <cell r="H332">
            <v>12.5</v>
          </cell>
          <cell r="Q332">
            <v>2017</v>
          </cell>
          <cell r="R332">
            <v>10</v>
          </cell>
          <cell r="S332">
            <v>25</v>
          </cell>
          <cell r="W332">
            <v>20.5</v>
          </cell>
        </row>
        <row r="333">
          <cell r="B333">
            <v>2017</v>
          </cell>
          <cell r="C333">
            <v>10</v>
          </cell>
          <cell r="D333">
            <v>26</v>
          </cell>
          <cell r="H333">
            <v>9.5</v>
          </cell>
          <cell r="Q333">
            <v>2017</v>
          </cell>
          <cell r="R333">
            <v>10</v>
          </cell>
          <cell r="S333">
            <v>26</v>
          </cell>
          <cell r="W333">
            <v>14.5</v>
          </cell>
        </row>
        <row r="334">
          <cell r="B334">
            <v>2017</v>
          </cell>
          <cell r="C334">
            <v>10</v>
          </cell>
          <cell r="D334">
            <v>27</v>
          </cell>
          <cell r="H334">
            <v>26</v>
          </cell>
          <cell r="Q334">
            <v>2017</v>
          </cell>
          <cell r="R334">
            <v>10</v>
          </cell>
          <cell r="S334">
            <v>27</v>
          </cell>
          <cell r="W334">
            <v>13</v>
          </cell>
        </row>
        <row r="335">
          <cell r="B335">
            <v>2017</v>
          </cell>
          <cell r="C335">
            <v>10</v>
          </cell>
          <cell r="D335">
            <v>28</v>
          </cell>
          <cell r="H335">
            <v>27</v>
          </cell>
          <cell r="Q335">
            <v>2017</v>
          </cell>
          <cell r="R335">
            <v>10</v>
          </cell>
          <cell r="S335">
            <v>28</v>
          </cell>
          <cell r="W335">
            <v>30</v>
          </cell>
        </row>
        <row r="336">
          <cell r="B336">
            <v>2017</v>
          </cell>
          <cell r="C336">
            <v>10</v>
          </cell>
          <cell r="D336">
            <v>29</v>
          </cell>
          <cell r="H336">
            <v>21</v>
          </cell>
          <cell r="Q336">
            <v>2017</v>
          </cell>
          <cell r="R336">
            <v>10</v>
          </cell>
          <cell r="S336">
            <v>29</v>
          </cell>
          <cell r="W336">
            <v>32.5</v>
          </cell>
        </row>
        <row r="337">
          <cell r="B337">
            <v>2017</v>
          </cell>
          <cell r="C337">
            <v>10</v>
          </cell>
          <cell r="D337">
            <v>30</v>
          </cell>
          <cell r="H337">
            <v>21</v>
          </cell>
          <cell r="Q337">
            <v>2017</v>
          </cell>
          <cell r="R337">
            <v>10</v>
          </cell>
          <cell r="S337">
            <v>30</v>
          </cell>
          <cell r="W337">
            <v>24</v>
          </cell>
        </row>
        <row r="338">
          <cell r="B338">
            <v>2017</v>
          </cell>
          <cell r="C338">
            <v>10</v>
          </cell>
          <cell r="D338">
            <v>31</v>
          </cell>
          <cell r="H338">
            <v>33.5</v>
          </cell>
          <cell r="Q338">
            <v>2017</v>
          </cell>
          <cell r="R338">
            <v>10</v>
          </cell>
          <cell r="S338">
            <v>31</v>
          </cell>
          <cell r="W338">
            <v>26.5</v>
          </cell>
        </row>
        <row r="339">
          <cell r="B339">
            <v>2017</v>
          </cell>
          <cell r="C339">
            <v>11</v>
          </cell>
          <cell r="D339">
            <v>1</v>
          </cell>
          <cell r="H339">
            <v>24</v>
          </cell>
          <cell r="Q339">
            <v>2017</v>
          </cell>
          <cell r="R339">
            <v>11</v>
          </cell>
          <cell r="S339">
            <v>1</v>
          </cell>
          <cell r="W339">
            <v>33</v>
          </cell>
        </row>
        <row r="340">
          <cell r="B340">
            <v>2017</v>
          </cell>
          <cell r="C340">
            <v>11</v>
          </cell>
          <cell r="D340">
            <v>2</v>
          </cell>
          <cell r="H340">
            <v>18.5</v>
          </cell>
          <cell r="Q340">
            <v>2017</v>
          </cell>
          <cell r="R340">
            <v>11</v>
          </cell>
          <cell r="S340">
            <v>2</v>
          </cell>
          <cell r="W340">
            <v>24.5</v>
          </cell>
        </row>
        <row r="341">
          <cell r="B341">
            <v>2017</v>
          </cell>
          <cell r="C341">
            <v>11</v>
          </cell>
          <cell r="D341">
            <v>3</v>
          </cell>
          <cell r="H341">
            <v>21.5</v>
          </cell>
          <cell r="Q341">
            <v>2017</v>
          </cell>
          <cell r="R341">
            <v>11</v>
          </cell>
          <cell r="S341">
            <v>3</v>
          </cell>
          <cell r="W341">
            <v>23.5</v>
          </cell>
        </row>
        <row r="342">
          <cell r="B342">
            <v>2017</v>
          </cell>
          <cell r="C342">
            <v>11</v>
          </cell>
          <cell r="D342">
            <v>4</v>
          </cell>
          <cell r="H342">
            <v>17</v>
          </cell>
          <cell r="Q342">
            <v>2017</v>
          </cell>
          <cell r="R342">
            <v>11</v>
          </cell>
          <cell r="S342">
            <v>4</v>
          </cell>
          <cell r="W342">
            <v>23</v>
          </cell>
        </row>
        <row r="343">
          <cell r="B343">
            <v>2017</v>
          </cell>
          <cell r="C343">
            <v>11</v>
          </cell>
          <cell r="D343">
            <v>5</v>
          </cell>
          <cell r="H343">
            <v>20.5</v>
          </cell>
          <cell r="Q343">
            <v>2017</v>
          </cell>
          <cell r="R343">
            <v>11</v>
          </cell>
          <cell r="S343">
            <v>5</v>
          </cell>
          <cell r="W343">
            <v>16.5</v>
          </cell>
        </row>
        <row r="344">
          <cell r="B344">
            <v>2017</v>
          </cell>
          <cell r="C344">
            <v>11</v>
          </cell>
          <cell r="D344">
            <v>6</v>
          </cell>
          <cell r="H344">
            <v>27.5</v>
          </cell>
          <cell r="Q344">
            <v>2017</v>
          </cell>
          <cell r="R344">
            <v>11</v>
          </cell>
          <cell r="S344">
            <v>6</v>
          </cell>
          <cell r="W344">
            <v>24</v>
          </cell>
        </row>
        <row r="345">
          <cell r="B345">
            <v>2017</v>
          </cell>
          <cell r="C345">
            <v>11</v>
          </cell>
          <cell r="D345">
            <v>7</v>
          </cell>
          <cell r="H345">
            <v>26</v>
          </cell>
          <cell r="Q345">
            <v>2017</v>
          </cell>
          <cell r="R345">
            <v>11</v>
          </cell>
          <cell r="S345">
            <v>7</v>
          </cell>
          <cell r="W345">
            <v>30</v>
          </cell>
        </row>
        <row r="346">
          <cell r="B346">
            <v>2017</v>
          </cell>
          <cell r="C346">
            <v>11</v>
          </cell>
          <cell r="D346">
            <v>8</v>
          </cell>
          <cell r="H346">
            <v>26</v>
          </cell>
          <cell r="Q346">
            <v>2017</v>
          </cell>
          <cell r="R346">
            <v>11</v>
          </cell>
          <cell r="S346">
            <v>8</v>
          </cell>
          <cell r="W346">
            <v>31</v>
          </cell>
        </row>
        <row r="347">
          <cell r="B347">
            <v>2017</v>
          </cell>
          <cell r="C347">
            <v>11</v>
          </cell>
          <cell r="D347">
            <v>9</v>
          </cell>
          <cell r="H347">
            <v>28</v>
          </cell>
          <cell r="Q347">
            <v>2017</v>
          </cell>
          <cell r="R347">
            <v>11</v>
          </cell>
          <cell r="S347">
            <v>9</v>
          </cell>
          <cell r="W347">
            <v>29.5</v>
          </cell>
        </row>
        <row r="348">
          <cell r="B348">
            <v>2017</v>
          </cell>
          <cell r="C348">
            <v>11</v>
          </cell>
          <cell r="D348">
            <v>10</v>
          </cell>
          <cell r="H348">
            <v>34.5</v>
          </cell>
          <cell r="Q348">
            <v>2017</v>
          </cell>
          <cell r="R348">
            <v>11</v>
          </cell>
          <cell r="S348">
            <v>10</v>
          </cell>
          <cell r="W348">
            <v>35</v>
          </cell>
        </row>
        <row r="349">
          <cell r="B349">
            <v>2017</v>
          </cell>
          <cell r="C349">
            <v>11</v>
          </cell>
          <cell r="D349">
            <v>11</v>
          </cell>
          <cell r="H349">
            <v>23</v>
          </cell>
          <cell r="Q349">
            <v>2017</v>
          </cell>
          <cell r="R349">
            <v>11</v>
          </cell>
          <cell r="S349">
            <v>11</v>
          </cell>
          <cell r="W349">
            <v>38.5</v>
          </cell>
        </row>
        <row r="350">
          <cell r="B350">
            <v>2017</v>
          </cell>
          <cell r="C350">
            <v>11</v>
          </cell>
          <cell r="D350">
            <v>12</v>
          </cell>
          <cell r="H350">
            <v>23.5</v>
          </cell>
          <cell r="Q350">
            <v>2017</v>
          </cell>
          <cell r="R350">
            <v>11</v>
          </cell>
          <cell r="S350">
            <v>12</v>
          </cell>
          <cell r="W350">
            <v>23.5</v>
          </cell>
        </row>
        <row r="351">
          <cell r="B351">
            <v>2017</v>
          </cell>
          <cell r="C351">
            <v>11</v>
          </cell>
          <cell r="D351">
            <v>13</v>
          </cell>
          <cell r="H351">
            <v>22</v>
          </cell>
          <cell r="Q351">
            <v>2017</v>
          </cell>
          <cell r="R351">
            <v>11</v>
          </cell>
          <cell r="S351">
            <v>13</v>
          </cell>
          <cell r="W351">
            <v>28</v>
          </cell>
        </row>
        <row r="352">
          <cell r="B352">
            <v>2017</v>
          </cell>
          <cell r="C352">
            <v>11</v>
          </cell>
          <cell r="D352">
            <v>14</v>
          </cell>
          <cell r="H352">
            <v>13.5</v>
          </cell>
          <cell r="Q352">
            <v>2017</v>
          </cell>
          <cell r="R352">
            <v>11</v>
          </cell>
          <cell r="S352">
            <v>14</v>
          </cell>
          <cell r="W352">
            <v>28</v>
          </cell>
        </row>
        <row r="353">
          <cell r="B353">
            <v>2017</v>
          </cell>
          <cell r="C353">
            <v>11</v>
          </cell>
          <cell r="D353">
            <v>15</v>
          </cell>
          <cell r="H353">
            <v>19</v>
          </cell>
          <cell r="Q353">
            <v>2017</v>
          </cell>
          <cell r="R353">
            <v>11</v>
          </cell>
          <cell r="S353">
            <v>15</v>
          </cell>
          <cell r="W353">
            <v>18</v>
          </cell>
        </row>
        <row r="354">
          <cell r="B354">
            <v>2017</v>
          </cell>
          <cell r="C354">
            <v>11</v>
          </cell>
          <cell r="D354">
            <v>16</v>
          </cell>
          <cell r="H354">
            <v>25</v>
          </cell>
          <cell r="Q354">
            <v>2017</v>
          </cell>
          <cell r="R354">
            <v>11</v>
          </cell>
          <cell r="S354">
            <v>16</v>
          </cell>
          <cell r="W354">
            <v>25.5</v>
          </cell>
        </row>
        <row r="355">
          <cell r="B355">
            <v>2017</v>
          </cell>
          <cell r="C355">
            <v>11</v>
          </cell>
          <cell r="D355">
            <v>17</v>
          </cell>
          <cell r="H355">
            <v>7</v>
          </cell>
          <cell r="Q355">
            <v>2017</v>
          </cell>
          <cell r="R355">
            <v>11</v>
          </cell>
          <cell r="S355">
            <v>17</v>
          </cell>
          <cell r="W355">
            <v>31</v>
          </cell>
        </row>
        <row r="356">
          <cell r="B356">
            <v>2017</v>
          </cell>
          <cell r="C356">
            <v>11</v>
          </cell>
          <cell r="D356">
            <v>18</v>
          </cell>
          <cell r="H356">
            <v>18.5</v>
          </cell>
          <cell r="Q356">
            <v>2017</v>
          </cell>
          <cell r="R356">
            <v>11</v>
          </cell>
          <cell r="S356">
            <v>18</v>
          </cell>
          <cell r="W356">
            <v>17.5</v>
          </cell>
        </row>
        <row r="357">
          <cell r="B357">
            <v>2017</v>
          </cell>
          <cell r="C357">
            <v>11</v>
          </cell>
          <cell r="D357">
            <v>19</v>
          </cell>
          <cell r="H357">
            <v>26</v>
          </cell>
          <cell r="Q357">
            <v>2017</v>
          </cell>
          <cell r="R357">
            <v>11</v>
          </cell>
          <cell r="S357">
            <v>19</v>
          </cell>
          <cell r="W357">
            <v>30.5</v>
          </cell>
        </row>
        <row r="358">
          <cell r="B358">
            <v>2017</v>
          </cell>
          <cell r="C358">
            <v>11</v>
          </cell>
          <cell r="D358">
            <v>20</v>
          </cell>
          <cell r="H358">
            <v>12.5</v>
          </cell>
          <cell r="Q358">
            <v>2017</v>
          </cell>
          <cell r="R358">
            <v>11</v>
          </cell>
          <cell r="S358">
            <v>20</v>
          </cell>
          <cell r="W358">
            <v>30</v>
          </cell>
        </row>
        <row r="359">
          <cell r="B359">
            <v>2017</v>
          </cell>
          <cell r="C359">
            <v>11</v>
          </cell>
          <cell r="D359">
            <v>21</v>
          </cell>
          <cell r="H359">
            <v>27.5</v>
          </cell>
          <cell r="Q359">
            <v>2017</v>
          </cell>
          <cell r="R359">
            <v>11</v>
          </cell>
          <cell r="S359">
            <v>21</v>
          </cell>
          <cell r="W359">
            <v>16</v>
          </cell>
        </row>
        <row r="360">
          <cell r="B360">
            <v>2017</v>
          </cell>
          <cell r="C360">
            <v>11</v>
          </cell>
          <cell r="D360">
            <v>22</v>
          </cell>
          <cell r="H360">
            <v>36.5</v>
          </cell>
          <cell r="Q360">
            <v>2017</v>
          </cell>
          <cell r="R360">
            <v>11</v>
          </cell>
          <cell r="S360">
            <v>22</v>
          </cell>
          <cell r="W360">
            <v>34</v>
          </cell>
        </row>
        <row r="361">
          <cell r="B361">
            <v>2017</v>
          </cell>
          <cell r="C361">
            <v>11</v>
          </cell>
          <cell r="D361">
            <v>23</v>
          </cell>
          <cell r="H361">
            <v>16.5</v>
          </cell>
          <cell r="Q361">
            <v>2017</v>
          </cell>
          <cell r="R361">
            <v>11</v>
          </cell>
          <cell r="S361">
            <v>23</v>
          </cell>
          <cell r="W361">
            <v>36</v>
          </cell>
        </row>
        <row r="362">
          <cell r="B362">
            <v>2017</v>
          </cell>
          <cell r="C362">
            <v>11</v>
          </cell>
          <cell r="D362">
            <v>24</v>
          </cell>
          <cell r="H362">
            <v>4</v>
          </cell>
          <cell r="Q362">
            <v>2017</v>
          </cell>
          <cell r="R362">
            <v>11</v>
          </cell>
          <cell r="S362">
            <v>24</v>
          </cell>
          <cell r="W362">
            <v>24.25</v>
          </cell>
        </row>
        <row r="363">
          <cell r="B363">
            <v>2017</v>
          </cell>
          <cell r="C363">
            <v>11</v>
          </cell>
          <cell r="D363">
            <v>25</v>
          </cell>
          <cell r="H363">
            <v>16</v>
          </cell>
          <cell r="Q363">
            <v>2017</v>
          </cell>
          <cell r="R363">
            <v>11</v>
          </cell>
          <cell r="S363">
            <v>25</v>
          </cell>
          <cell r="W363">
            <v>12</v>
          </cell>
        </row>
        <row r="364">
          <cell r="B364">
            <v>2017</v>
          </cell>
          <cell r="C364">
            <v>11</v>
          </cell>
          <cell r="D364">
            <v>26</v>
          </cell>
          <cell r="H364">
            <v>14.5</v>
          </cell>
          <cell r="Q364">
            <v>2017</v>
          </cell>
          <cell r="R364">
            <v>11</v>
          </cell>
          <cell r="S364">
            <v>26</v>
          </cell>
          <cell r="W364">
            <v>19.5</v>
          </cell>
        </row>
        <row r="365">
          <cell r="B365">
            <v>2017</v>
          </cell>
          <cell r="C365">
            <v>11</v>
          </cell>
          <cell r="D365">
            <v>27</v>
          </cell>
          <cell r="H365">
            <v>10</v>
          </cell>
          <cell r="Q365">
            <v>2017</v>
          </cell>
          <cell r="R365">
            <v>11</v>
          </cell>
          <cell r="S365">
            <v>27</v>
          </cell>
          <cell r="W365">
            <v>20.5</v>
          </cell>
        </row>
        <row r="366">
          <cell r="B366">
            <v>2017</v>
          </cell>
          <cell r="C366">
            <v>11</v>
          </cell>
          <cell r="D366">
            <v>28</v>
          </cell>
          <cell r="H366">
            <v>12</v>
          </cell>
          <cell r="Q366">
            <v>2017</v>
          </cell>
          <cell r="R366">
            <v>11</v>
          </cell>
          <cell r="S366">
            <v>28</v>
          </cell>
          <cell r="W366">
            <v>11</v>
          </cell>
        </row>
        <row r="367">
          <cell r="B367">
            <v>2017</v>
          </cell>
          <cell r="C367">
            <v>11</v>
          </cell>
          <cell r="D367">
            <v>29</v>
          </cell>
          <cell r="H367">
            <v>17</v>
          </cell>
          <cell r="Q367">
            <v>2017</v>
          </cell>
          <cell r="R367">
            <v>11</v>
          </cell>
          <cell r="S367">
            <v>29</v>
          </cell>
          <cell r="W367">
            <v>20.5</v>
          </cell>
        </row>
        <row r="368">
          <cell r="B368">
            <v>2017</v>
          </cell>
          <cell r="C368">
            <v>11</v>
          </cell>
          <cell r="D368">
            <v>30</v>
          </cell>
          <cell r="H368">
            <v>18</v>
          </cell>
          <cell r="Q368">
            <v>2017</v>
          </cell>
          <cell r="R368">
            <v>11</v>
          </cell>
          <cell r="S368">
            <v>30</v>
          </cell>
          <cell r="W368">
            <v>28</v>
          </cell>
        </row>
        <row r="369">
          <cell r="B369">
            <v>2017</v>
          </cell>
          <cell r="C369">
            <v>12</v>
          </cell>
          <cell r="D369">
            <v>1</v>
          </cell>
          <cell r="H369">
            <v>22.5</v>
          </cell>
          <cell r="Q369">
            <v>2017</v>
          </cell>
          <cell r="R369">
            <v>12</v>
          </cell>
          <cell r="S369">
            <v>1</v>
          </cell>
          <cell r="W369">
            <v>26</v>
          </cell>
        </row>
        <row r="370">
          <cell r="B370">
            <v>2017</v>
          </cell>
          <cell r="C370">
            <v>12</v>
          </cell>
          <cell r="D370">
            <v>2</v>
          </cell>
          <cell r="H370">
            <v>16.5</v>
          </cell>
          <cell r="Q370">
            <v>2017</v>
          </cell>
          <cell r="R370">
            <v>12</v>
          </cell>
          <cell r="S370">
            <v>2</v>
          </cell>
          <cell r="W370">
            <v>25</v>
          </cell>
        </row>
        <row r="371">
          <cell r="B371">
            <v>2017</v>
          </cell>
          <cell r="C371">
            <v>12</v>
          </cell>
          <cell r="D371">
            <v>3</v>
          </cell>
          <cell r="H371">
            <v>12</v>
          </cell>
          <cell r="Q371">
            <v>2017</v>
          </cell>
          <cell r="R371">
            <v>12</v>
          </cell>
          <cell r="S371">
            <v>3</v>
          </cell>
          <cell r="W371">
            <v>20.5</v>
          </cell>
        </row>
        <row r="372">
          <cell r="B372">
            <v>2017</v>
          </cell>
          <cell r="C372">
            <v>12</v>
          </cell>
          <cell r="D372">
            <v>4</v>
          </cell>
          <cell r="H372">
            <v>13</v>
          </cell>
          <cell r="Q372">
            <v>2017</v>
          </cell>
          <cell r="R372">
            <v>12</v>
          </cell>
          <cell r="S372">
            <v>4</v>
          </cell>
          <cell r="W372">
            <v>16.5</v>
          </cell>
        </row>
        <row r="373">
          <cell r="B373">
            <v>2017</v>
          </cell>
          <cell r="C373">
            <v>12</v>
          </cell>
          <cell r="D373">
            <v>5</v>
          </cell>
          <cell r="H373">
            <v>29.5</v>
          </cell>
          <cell r="Q373">
            <v>2017</v>
          </cell>
          <cell r="R373">
            <v>12</v>
          </cell>
          <cell r="S373">
            <v>5</v>
          </cell>
          <cell r="W373">
            <v>18</v>
          </cell>
        </row>
        <row r="374">
          <cell r="B374">
            <v>2017</v>
          </cell>
          <cell r="C374">
            <v>12</v>
          </cell>
          <cell r="D374">
            <v>6</v>
          </cell>
          <cell r="H374">
            <v>30.5</v>
          </cell>
          <cell r="Q374">
            <v>2017</v>
          </cell>
          <cell r="R374">
            <v>12</v>
          </cell>
          <cell r="S374">
            <v>6</v>
          </cell>
          <cell r="W374">
            <v>31.5</v>
          </cell>
        </row>
        <row r="375">
          <cell r="B375">
            <v>2017</v>
          </cell>
          <cell r="C375">
            <v>12</v>
          </cell>
          <cell r="D375">
            <v>7</v>
          </cell>
          <cell r="H375">
            <v>43</v>
          </cell>
          <cell r="Q375">
            <v>2017</v>
          </cell>
          <cell r="R375">
            <v>12</v>
          </cell>
          <cell r="S375">
            <v>7</v>
          </cell>
          <cell r="W375">
            <v>35.5</v>
          </cell>
        </row>
        <row r="376">
          <cell r="B376">
            <v>2017</v>
          </cell>
          <cell r="C376">
            <v>12</v>
          </cell>
          <cell r="D376">
            <v>8</v>
          </cell>
          <cell r="H376">
            <v>38.5</v>
          </cell>
          <cell r="Q376">
            <v>2017</v>
          </cell>
          <cell r="R376">
            <v>12</v>
          </cell>
          <cell r="S376">
            <v>8</v>
          </cell>
          <cell r="W376">
            <v>42.5</v>
          </cell>
        </row>
        <row r="377">
          <cell r="B377">
            <v>2017</v>
          </cell>
          <cell r="C377">
            <v>12</v>
          </cell>
          <cell r="D377">
            <v>9</v>
          </cell>
          <cell r="H377">
            <v>34</v>
          </cell>
          <cell r="Q377">
            <v>2017</v>
          </cell>
          <cell r="R377">
            <v>12</v>
          </cell>
          <cell r="S377">
            <v>9</v>
          </cell>
          <cell r="W377">
            <v>36.5</v>
          </cell>
        </row>
        <row r="378">
          <cell r="B378">
            <v>2017</v>
          </cell>
          <cell r="C378">
            <v>12</v>
          </cell>
          <cell r="D378">
            <v>10</v>
          </cell>
          <cell r="H378">
            <v>25.5</v>
          </cell>
          <cell r="Q378">
            <v>2017</v>
          </cell>
          <cell r="R378">
            <v>12</v>
          </cell>
          <cell r="S378">
            <v>10</v>
          </cell>
          <cell r="W378">
            <v>40.5</v>
          </cell>
        </row>
        <row r="379">
          <cell r="B379">
            <v>2017</v>
          </cell>
          <cell r="C379">
            <v>12</v>
          </cell>
          <cell r="D379">
            <v>11</v>
          </cell>
          <cell r="H379">
            <v>21.5</v>
          </cell>
          <cell r="Q379">
            <v>2017</v>
          </cell>
          <cell r="R379">
            <v>12</v>
          </cell>
          <cell r="S379">
            <v>11</v>
          </cell>
          <cell r="W379">
            <v>26.5</v>
          </cell>
        </row>
        <row r="380">
          <cell r="B380">
            <v>2017</v>
          </cell>
          <cell r="C380">
            <v>12</v>
          </cell>
          <cell r="D380">
            <v>12</v>
          </cell>
          <cell r="H380">
            <v>36</v>
          </cell>
          <cell r="Q380">
            <v>2017</v>
          </cell>
          <cell r="R380">
            <v>12</v>
          </cell>
          <cell r="S380">
            <v>12</v>
          </cell>
          <cell r="W380">
            <v>32</v>
          </cell>
        </row>
        <row r="381">
          <cell r="B381">
            <v>2017</v>
          </cell>
          <cell r="C381">
            <v>12</v>
          </cell>
          <cell r="D381">
            <v>13</v>
          </cell>
          <cell r="H381">
            <v>18.5</v>
          </cell>
          <cell r="Q381">
            <v>2017</v>
          </cell>
          <cell r="R381">
            <v>12</v>
          </cell>
          <cell r="S381">
            <v>13</v>
          </cell>
          <cell r="W381">
            <v>40.5</v>
          </cell>
        </row>
        <row r="382">
          <cell r="B382">
            <v>2017</v>
          </cell>
          <cell r="C382">
            <v>12</v>
          </cell>
          <cell r="D382">
            <v>14</v>
          </cell>
          <cell r="H382">
            <v>28.5</v>
          </cell>
          <cell r="Q382">
            <v>2017</v>
          </cell>
          <cell r="R382">
            <v>12</v>
          </cell>
          <cell r="S382">
            <v>14</v>
          </cell>
          <cell r="W382">
            <v>25.5</v>
          </cell>
        </row>
        <row r="383">
          <cell r="B383">
            <v>2017</v>
          </cell>
          <cell r="C383">
            <v>12</v>
          </cell>
          <cell r="D383">
            <v>15</v>
          </cell>
          <cell r="H383">
            <v>27.5</v>
          </cell>
          <cell r="Q383">
            <v>2017</v>
          </cell>
          <cell r="R383">
            <v>12</v>
          </cell>
          <cell r="S383">
            <v>15</v>
          </cell>
          <cell r="W383">
            <v>37</v>
          </cell>
        </row>
        <row r="384">
          <cell r="B384">
            <v>2017</v>
          </cell>
          <cell r="C384">
            <v>12</v>
          </cell>
          <cell r="D384">
            <v>16</v>
          </cell>
          <cell r="H384">
            <v>18</v>
          </cell>
          <cell r="Q384">
            <v>2017</v>
          </cell>
          <cell r="R384">
            <v>12</v>
          </cell>
          <cell r="S384">
            <v>16</v>
          </cell>
          <cell r="W384">
            <v>29</v>
          </cell>
        </row>
        <row r="385">
          <cell r="B385">
            <v>2017</v>
          </cell>
          <cell r="C385">
            <v>12</v>
          </cell>
          <cell r="D385">
            <v>17</v>
          </cell>
          <cell r="H385">
            <v>19.5</v>
          </cell>
          <cell r="Q385">
            <v>2017</v>
          </cell>
          <cell r="R385">
            <v>12</v>
          </cell>
          <cell r="S385">
            <v>17</v>
          </cell>
          <cell r="W385">
            <v>19.5</v>
          </cell>
        </row>
        <row r="386">
          <cell r="B386">
            <v>2017</v>
          </cell>
          <cell r="C386">
            <v>12</v>
          </cell>
          <cell r="D386">
            <v>18</v>
          </cell>
          <cell r="H386">
            <v>22</v>
          </cell>
          <cell r="Q386">
            <v>2017</v>
          </cell>
          <cell r="R386">
            <v>12</v>
          </cell>
          <cell r="S386">
            <v>18</v>
          </cell>
          <cell r="W386">
            <v>21.5</v>
          </cell>
        </row>
        <row r="387">
          <cell r="B387">
            <v>2017</v>
          </cell>
          <cell r="C387">
            <v>12</v>
          </cell>
          <cell r="D387">
            <v>19</v>
          </cell>
          <cell r="H387">
            <v>22</v>
          </cell>
          <cell r="Q387">
            <v>2017</v>
          </cell>
          <cell r="R387">
            <v>12</v>
          </cell>
          <cell r="S387">
            <v>19</v>
          </cell>
          <cell r="W387">
            <v>20</v>
          </cell>
        </row>
        <row r="388">
          <cell r="B388">
            <v>2017</v>
          </cell>
          <cell r="C388">
            <v>12</v>
          </cell>
          <cell r="D388">
            <v>20</v>
          </cell>
          <cell r="H388">
            <v>28.5</v>
          </cell>
          <cell r="Q388">
            <v>2017</v>
          </cell>
          <cell r="R388">
            <v>12</v>
          </cell>
          <cell r="S388">
            <v>20</v>
          </cell>
          <cell r="W388">
            <v>26</v>
          </cell>
        </row>
        <row r="389">
          <cell r="B389">
            <v>2017</v>
          </cell>
          <cell r="C389">
            <v>12</v>
          </cell>
          <cell r="D389">
            <v>21</v>
          </cell>
          <cell r="H389">
            <v>22.5</v>
          </cell>
          <cell r="Q389">
            <v>2017</v>
          </cell>
          <cell r="R389">
            <v>12</v>
          </cell>
          <cell r="S389">
            <v>21</v>
          </cell>
          <cell r="W389">
            <v>29</v>
          </cell>
        </row>
        <row r="390">
          <cell r="B390">
            <v>2017</v>
          </cell>
          <cell r="C390">
            <v>12</v>
          </cell>
          <cell r="D390">
            <v>22</v>
          </cell>
          <cell r="H390">
            <v>36</v>
          </cell>
          <cell r="Q390">
            <v>2017</v>
          </cell>
          <cell r="R390">
            <v>12</v>
          </cell>
          <cell r="S390">
            <v>22</v>
          </cell>
          <cell r="W390">
            <v>29</v>
          </cell>
        </row>
        <row r="391">
          <cell r="B391">
            <v>2017</v>
          </cell>
          <cell r="C391">
            <v>12</v>
          </cell>
          <cell r="D391">
            <v>23</v>
          </cell>
          <cell r="H391">
            <v>42</v>
          </cell>
          <cell r="Q391">
            <v>2017</v>
          </cell>
          <cell r="R391">
            <v>12</v>
          </cell>
          <cell r="S391">
            <v>23</v>
          </cell>
          <cell r="W391">
            <v>41</v>
          </cell>
        </row>
        <row r="392">
          <cell r="B392">
            <v>2017</v>
          </cell>
          <cell r="C392">
            <v>12</v>
          </cell>
          <cell r="D392">
            <v>24</v>
          </cell>
          <cell r="H392">
            <v>44.5</v>
          </cell>
          <cell r="Q392">
            <v>2017</v>
          </cell>
          <cell r="R392">
            <v>12</v>
          </cell>
          <cell r="S392">
            <v>24</v>
          </cell>
          <cell r="W392">
            <v>43.5</v>
          </cell>
        </row>
        <row r="393">
          <cell r="B393">
            <v>2017</v>
          </cell>
          <cell r="C393">
            <v>12</v>
          </cell>
          <cell r="D393">
            <v>25</v>
          </cell>
          <cell r="H393">
            <v>45.5</v>
          </cell>
          <cell r="Q393">
            <v>2017</v>
          </cell>
          <cell r="R393">
            <v>12</v>
          </cell>
          <cell r="S393">
            <v>25</v>
          </cell>
          <cell r="W393">
            <v>49.5</v>
          </cell>
        </row>
        <row r="394">
          <cell r="B394">
            <v>2017</v>
          </cell>
          <cell r="C394">
            <v>12</v>
          </cell>
          <cell r="D394">
            <v>26</v>
          </cell>
          <cell r="H394">
            <v>57</v>
          </cell>
          <cell r="Q394">
            <v>2017</v>
          </cell>
          <cell r="R394">
            <v>12</v>
          </cell>
          <cell r="S394">
            <v>26</v>
          </cell>
          <cell r="W394">
            <v>52.5</v>
          </cell>
        </row>
        <row r="395">
          <cell r="B395">
            <v>2017</v>
          </cell>
          <cell r="C395">
            <v>12</v>
          </cell>
          <cell r="D395">
            <v>27</v>
          </cell>
          <cell r="H395">
            <v>61.5</v>
          </cell>
          <cell r="Q395">
            <v>2017</v>
          </cell>
          <cell r="R395">
            <v>12</v>
          </cell>
          <cell r="S395">
            <v>27</v>
          </cell>
          <cell r="W395">
            <v>64.5</v>
          </cell>
        </row>
        <row r="396">
          <cell r="B396">
            <v>2017</v>
          </cell>
          <cell r="C396">
            <v>12</v>
          </cell>
          <cell r="D396">
            <v>28</v>
          </cell>
          <cell r="H396">
            <v>46.5</v>
          </cell>
          <cell r="Q396">
            <v>2017</v>
          </cell>
          <cell r="R396">
            <v>12</v>
          </cell>
          <cell r="S396">
            <v>28</v>
          </cell>
          <cell r="W396">
            <v>66</v>
          </cell>
        </row>
        <row r="397">
          <cell r="B397">
            <v>2017</v>
          </cell>
          <cell r="C397">
            <v>12</v>
          </cell>
          <cell r="D397">
            <v>29</v>
          </cell>
          <cell r="H397">
            <v>41.5</v>
          </cell>
          <cell r="Q397">
            <v>2017</v>
          </cell>
          <cell r="R397">
            <v>12</v>
          </cell>
          <cell r="S397">
            <v>29</v>
          </cell>
          <cell r="W397">
            <v>54</v>
          </cell>
        </row>
        <row r="398">
          <cell r="B398">
            <v>2017</v>
          </cell>
          <cell r="C398">
            <v>12</v>
          </cell>
          <cell r="D398">
            <v>30</v>
          </cell>
          <cell r="H398">
            <v>53</v>
          </cell>
          <cell r="Q398">
            <v>2017</v>
          </cell>
          <cell r="R398">
            <v>12</v>
          </cell>
          <cell r="S398">
            <v>30</v>
          </cell>
          <cell r="W398">
            <v>53.5</v>
          </cell>
        </row>
        <row r="399">
          <cell r="B399">
            <v>2017</v>
          </cell>
          <cell r="C399">
            <v>12</v>
          </cell>
          <cell r="D399">
            <v>31</v>
          </cell>
          <cell r="H399">
            <v>63.5</v>
          </cell>
          <cell r="Q399">
            <v>2017</v>
          </cell>
          <cell r="R399">
            <v>12</v>
          </cell>
          <cell r="S399">
            <v>31</v>
          </cell>
          <cell r="W399">
            <v>66.5</v>
          </cell>
        </row>
      </sheetData>
      <sheetData sheetId="13">
        <row r="4">
          <cell r="B4">
            <v>2016</v>
          </cell>
          <cell r="C4">
            <v>12</v>
          </cell>
          <cell r="D4">
            <v>1</v>
          </cell>
          <cell r="H4">
            <v>28.68220430107527</v>
          </cell>
          <cell r="Q4">
            <v>2016</v>
          </cell>
          <cell r="R4">
            <v>12</v>
          </cell>
          <cell r="S4">
            <v>1</v>
          </cell>
          <cell r="W4">
            <v>26.567401433691753</v>
          </cell>
        </row>
        <row r="5">
          <cell r="B5">
            <v>2016</v>
          </cell>
          <cell r="C5">
            <v>12</v>
          </cell>
          <cell r="D5">
            <v>2</v>
          </cell>
          <cell r="H5">
            <v>25.321774193548386</v>
          </cell>
          <cell r="Q5">
            <v>2016</v>
          </cell>
          <cell r="R5">
            <v>12</v>
          </cell>
          <cell r="S5">
            <v>2</v>
          </cell>
          <cell r="W5">
            <v>33.681792114695341</v>
          </cell>
        </row>
        <row r="6">
          <cell r="B6">
            <v>2016</v>
          </cell>
          <cell r="C6">
            <v>12</v>
          </cell>
          <cell r="D6">
            <v>3</v>
          </cell>
          <cell r="H6">
            <v>26.254623655913974</v>
          </cell>
          <cell r="Q6">
            <v>2016</v>
          </cell>
          <cell r="R6">
            <v>12</v>
          </cell>
          <cell r="S6">
            <v>3</v>
          </cell>
          <cell r="W6">
            <v>28.63349462365591</v>
          </cell>
        </row>
        <row r="7">
          <cell r="B7">
            <v>2016</v>
          </cell>
          <cell r="C7">
            <v>12</v>
          </cell>
          <cell r="D7">
            <v>4</v>
          </cell>
          <cell r="H7">
            <v>24.499354838709674</v>
          </cell>
          <cell r="Q7">
            <v>2016</v>
          </cell>
          <cell r="R7">
            <v>12</v>
          </cell>
          <cell r="S7">
            <v>4</v>
          </cell>
          <cell r="W7">
            <v>30.966792114695341</v>
          </cell>
        </row>
        <row r="8">
          <cell r="B8">
            <v>2016</v>
          </cell>
          <cell r="C8">
            <v>12</v>
          </cell>
          <cell r="D8">
            <v>5</v>
          </cell>
          <cell r="H8">
            <v>20.249516129032262</v>
          </cell>
          <cell r="Q8">
            <v>2016</v>
          </cell>
          <cell r="R8">
            <v>12</v>
          </cell>
          <cell r="S8">
            <v>5</v>
          </cell>
          <cell r="W8">
            <v>35.81541218637993</v>
          </cell>
        </row>
        <row r="9">
          <cell r="B9">
            <v>2016</v>
          </cell>
          <cell r="C9">
            <v>12</v>
          </cell>
          <cell r="D9">
            <v>6</v>
          </cell>
          <cell r="H9">
            <v>31.282795698924737</v>
          </cell>
          <cell r="Q9">
            <v>2016</v>
          </cell>
          <cell r="R9">
            <v>12</v>
          </cell>
          <cell r="S9">
            <v>6</v>
          </cell>
          <cell r="W9">
            <v>32.824336917562725</v>
          </cell>
        </row>
        <row r="10">
          <cell r="B10">
            <v>2016</v>
          </cell>
          <cell r="C10">
            <v>12</v>
          </cell>
          <cell r="D10">
            <v>7</v>
          </cell>
          <cell r="H10">
            <v>36.907311827956981</v>
          </cell>
          <cell r="Q10">
            <v>2016</v>
          </cell>
          <cell r="R10">
            <v>12</v>
          </cell>
          <cell r="S10">
            <v>7</v>
          </cell>
          <cell r="W10">
            <v>34.727007168458776</v>
          </cell>
        </row>
        <row r="11">
          <cell r="B11">
            <v>2016</v>
          </cell>
          <cell r="C11">
            <v>12</v>
          </cell>
          <cell r="D11">
            <v>8</v>
          </cell>
          <cell r="H11">
            <v>46.611881720430105</v>
          </cell>
          <cell r="Q11">
            <v>2016</v>
          </cell>
          <cell r="R11">
            <v>12</v>
          </cell>
          <cell r="S11">
            <v>8</v>
          </cell>
          <cell r="W11">
            <v>39.343028673835128</v>
          </cell>
        </row>
        <row r="12">
          <cell r="B12">
            <v>2016</v>
          </cell>
          <cell r="C12">
            <v>12</v>
          </cell>
          <cell r="D12">
            <v>9</v>
          </cell>
          <cell r="H12">
            <v>44.123763440860216</v>
          </cell>
          <cell r="Q12">
            <v>2016</v>
          </cell>
          <cell r="R12">
            <v>12</v>
          </cell>
          <cell r="S12">
            <v>9</v>
          </cell>
          <cell r="W12">
            <v>43.916648745519709</v>
          </cell>
        </row>
        <row r="13">
          <cell r="B13">
            <v>2016</v>
          </cell>
          <cell r="C13">
            <v>12</v>
          </cell>
          <cell r="D13">
            <v>10</v>
          </cell>
          <cell r="H13">
            <v>34.294623655913981</v>
          </cell>
          <cell r="Q13">
            <v>2016</v>
          </cell>
          <cell r="R13">
            <v>12</v>
          </cell>
          <cell r="S13">
            <v>10</v>
          </cell>
          <cell r="W13">
            <v>42.349301075268826</v>
          </cell>
        </row>
        <row r="14">
          <cell r="B14">
            <v>2016</v>
          </cell>
          <cell r="C14">
            <v>12</v>
          </cell>
          <cell r="D14">
            <v>11</v>
          </cell>
          <cell r="H14">
            <v>33.21290322580645</v>
          </cell>
          <cell r="Q14">
            <v>2016</v>
          </cell>
          <cell r="R14">
            <v>12</v>
          </cell>
          <cell r="S14">
            <v>11</v>
          </cell>
          <cell r="W14">
            <v>36.52629032258065</v>
          </cell>
        </row>
        <row r="15">
          <cell r="B15">
            <v>2016</v>
          </cell>
          <cell r="C15">
            <v>12</v>
          </cell>
          <cell r="D15">
            <v>12</v>
          </cell>
          <cell r="H15">
            <v>37.989999999999995</v>
          </cell>
          <cell r="Q15">
            <v>2016</v>
          </cell>
          <cell r="R15">
            <v>12</v>
          </cell>
          <cell r="S15">
            <v>12</v>
          </cell>
          <cell r="W15">
            <v>37.370770609319003</v>
          </cell>
        </row>
        <row r="16">
          <cell r="B16">
            <v>2016</v>
          </cell>
          <cell r="C16">
            <v>12</v>
          </cell>
          <cell r="D16">
            <v>13</v>
          </cell>
          <cell r="H16">
            <v>39.315268817204306</v>
          </cell>
          <cell r="Q16">
            <v>2016</v>
          </cell>
          <cell r="R16">
            <v>12</v>
          </cell>
          <cell r="S16">
            <v>13</v>
          </cell>
          <cell r="W16">
            <v>40.174856630824387</v>
          </cell>
        </row>
        <row r="17">
          <cell r="B17">
            <v>2016</v>
          </cell>
          <cell r="C17">
            <v>12</v>
          </cell>
          <cell r="D17">
            <v>14</v>
          </cell>
          <cell r="H17">
            <v>40.465322580645157</v>
          </cell>
          <cell r="Q17">
            <v>2016</v>
          </cell>
          <cell r="R17">
            <v>12</v>
          </cell>
          <cell r="S17">
            <v>14</v>
          </cell>
          <cell r="W17">
            <v>45.680143369175624</v>
          </cell>
        </row>
        <row r="18">
          <cell r="B18">
            <v>2016</v>
          </cell>
          <cell r="C18">
            <v>12</v>
          </cell>
          <cell r="D18">
            <v>15</v>
          </cell>
          <cell r="H18">
            <v>42.153817204301063</v>
          </cell>
          <cell r="Q18">
            <v>2016</v>
          </cell>
          <cell r="R18">
            <v>12</v>
          </cell>
          <cell r="S18">
            <v>15</v>
          </cell>
          <cell r="W18">
            <v>47.620430107526893</v>
          </cell>
        </row>
        <row r="19">
          <cell r="B19">
            <v>2016</v>
          </cell>
          <cell r="C19">
            <v>12</v>
          </cell>
          <cell r="D19">
            <v>16</v>
          </cell>
          <cell r="H19">
            <v>36.073333333333331</v>
          </cell>
          <cell r="Q19">
            <v>2016</v>
          </cell>
          <cell r="R19">
            <v>12</v>
          </cell>
          <cell r="S19">
            <v>16</v>
          </cell>
          <cell r="W19">
            <v>53.055698924731203</v>
          </cell>
        </row>
        <row r="20">
          <cell r="B20">
            <v>2016</v>
          </cell>
          <cell r="C20">
            <v>12</v>
          </cell>
          <cell r="D20">
            <v>17</v>
          </cell>
          <cell r="H20">
            <v>49.57833333333334</v>
          </cell>
          <cell r="Q20">
            <v>2016</v>
          </cell>
          <cell r="R20">
            <v>12</v>
          </cell>
          <cell r="S20">
            <v>17</v>
          </cell>
          <cell r="W20">
            <v>41.072741935483876</v>
          </cell>
        </row>
        <row r="21">
          <cell r="B21">
            <v>2016</v>
          </cell>
          <cell r="C21">
            <v>12</v>
          </cell>
          <cell r="D21">
            <v>18</v>
          </cell>
          <cell r="H21">
            <v>61.575107526881716</v>
          </cell>
          <cell r="Q21">
            <v>2016</v>
          </cell>
          <cell r="R21">
            <v>12</v>
          </cell>
          <cell r="S21">
            <v>18</v>
          </cell>
          <cell r="W21">
            <v>56.413440860215061</v>
          </cell>
        </row>
        <row r="22">
          <cell r="B22">
            <v>2016</v>
          </cell>
          <cell r="C22">
            <v>12</v>
          </cell>
          <cell r="D22">
            <v>19</v>
          </cell>
          <cell r="H22">
            <v>53.822204301075267</v>
          </cell>
          <cell r="Q22">
            <v>2016</v>
          </cell>
          <cell r="R22">
            <v>12</v>
          </cell>
          <cell r="S22">
            <v>19</v>
          </cell>
          <cell r="W22">
            <v>64.141129032258078</v>
          </cell>
        </row>
        <row r="23">
          <cell r="B23">
            <v>2016</v>
          </cell>
          <cell r="C23">
            <v>12</v>
          </cell>
          <cell r="D23">
            <v>20</v>
          </cell>
          <cell r="H23">
            <v>35.323440860215051</v>
          </cell>
          <cell r="Q23">
            <v>2016</v>
          </cell>
          <cell r="R23">
            <v>12</v>
          </cell>
          <cell r="S23">
            <v>20</v>
          </cell>
          <cell r="W23">
            <v>50.106075268817207</v>
          </cell>
        </row>
        <row r="24">
          <cell r="B24">
            <v>2016</v>
          </cell>
          <cell r="C24">
            <v>12</v>
          </cell>
          <cell r="D24">
            <v>21</v>
          </cell>
          <cell r="H24">
            <v>27.853924731182797</v>
          </cell>
          <cell r="Q24">
            <v>2016</v>
          </cell>
          <cell r="R24">
            <v>12</v>
          </cell>
          <cell r="S24">
            <v>21</v>
          </cell>
          <cell r="W24">
            <v>38.280358422939067</v>
          </cell>
        </row>
        <row r="25">
          <cell r="B25">
            <v>2016</v>
          </cell>
          <cell r="C25">
            <v>12</v>
          </cell>
          <cell r="D25">
            <v>22</v>
          </cell>
          <cell r="H25">
            <v>32.335860215053764</v>
          </cell>
          <cell r="Q25">
            <v>2016</v>
          </cell>
          <cell r="R25">
            <v>12</v>
          </cell>
          <cell r="S25">
            <v>22</v>
          </cell>
          <cell r="W25">
            <v>30.176039426523289</v>
          </cell>
        </row>
        <row r="26">
          <cell r="B26">
            <v>2016</v>
          </cell>
          <cell r="C26">
            <v>12</v>
          </cell>
          <cell r="D26">
            <v>23</v>
          </cell>
          <cell r="H26">
            <v>18.076827956989245</v>
          </cell>
          <cell r="Q26">
            <v>2016</v>
          </cell>
          <cell r="R26">
            <v>12</v>
          </cell>
          <cell r="S26">
            <v>23</v>
          </cell>
          <cell r="W26">
            <v>25.634014336917563</v>
          </cell>
        </row>
        <row r="27">
          <cell r="B27">
            <v>2016</v>
          </cell>
          <cell r="C27">
            <v>12</v>
          </cell>
          <cell r="D27">
            <v>24</v>
          </cell>
          <cell r="H27">
            <v>30.62161290322581</v>
          </cell>
          <cell r="Q27">
            <v>2016</v>
          </cell>
          <cell r="R27">
            <v>12</v>
          </cell>
          <cell r="S27">
            <v>24</v>
          </cell>
          <cell r="W27">
            <v>29.45564516129032</v>
          </cell>
        </row>
        <row r="28">
          <cell r="B28">
            <v>2016</v>
          </cell>
          <cell r="C28">
            <v>12</v>
          </cell>
          <cell r="D28">
            <v>25</v>
          </cell>
          <cell r="H28">
            <v>9.7465591397849476</v>
          </cell>
          <cell r="Q28">
            <v>2016</v>
          </cell>
          <cell r="R28">
            <v>12</v>
          </cell>
          <cell r="S28">
            <v>25</v>
          </cell>
          <cell r="W28">
            <v>27.616182795698922</v>
          </cell>
        </row>
        <row r="29">
          <cell r="B29">
            <v>2016</v>
          </cell>
          <cell r="C29">
            <v>12</v>
          </cell>
          <cell r="D29">
            <v>26</v>
          </cell>
          <cell r="H29">
            <v>15.055860215053768</v>
          </cell>
          <cell r="Q29">
            <v>2016</v>
          </cell>
          <cell r="R29">
            <v>12</v>
          </cell>
          <cell r="S29">
            <v>26</v>
          </cell>
          <cell r="W29">
            <v>12.179946236559145</v>
          </cell>
        </row>
        <row r="30">
          <cell r="B30">
            <v>2016</v>
          </cell>
          <cell r="C30">
            <v>12</v>
          </cell>
          <cell r="D30">
            <v>27</v>
          </cell>
          <cell r="H30">
            <v>27.177526881720432</v>
          </cell>
          <cell r="Q30">
            <v>2016</v>
          </cell>
          <cell r="R30">
            <v>12</v>
          </cell>
          <cell r="S30">
            <v>27</v>
          </cell>
          <cell r="W30">
            <v>20.715035842293908</v>
          </cell>
        </row>
        <row r="31">
          <cell r="B31">
            <v>2016</v>
          </cell>
          <cell r="C31">
            <v>12</v>
          </cell>
          <cell r="D31">
            <v>28</v>
          </cell>
          <cell r="H31">
            <v>21.705806451612904</v>
          </cell>
          <cell r="Q31">
            <v>2016</v>
          </cell>
          <cell r="R31">
            <v>12</v>
          </cell>
          <cell r="S31">
            <v>28</v>
          </cell>
          <cell r="W31">
            <v>24.530483870967746</v>
          </cell>
        </row>
        <row r="32">
          <cell r="B32">
            <v>2016</v>
          </cell>
          <cell r="C32">
            <v>12</v>
          </cell>
          <cell r="D32">
            <v>29</v>
          </cell>
          <cell r="H32">
            <v>23.741774193548384</v>
          </cell>
          <cell r="Q32">
            <v>2016</v>
          </cell>
          <cell r="R32">
            <v>12</v>
          </cell>
          <cell r="S32">
            <v>29</v>
          </cell>
          <cell r="W32">
            <v>18.225089605734766</v>
          </cell>
        </row>
        <row r="33">
          <cell r="B33">
            <v>2016</v>
          </cell>
          <cell r="C33">
            <v>12</v>
          </cell>
          <cell r="D33">
            <v>30</v>
          </cell>
          <cell r="H33">
            <v>22.663548387096775</v>
          </cell>
          <cell r="Q33">
            <v>2016</v>
          </cell>
          <cell r="R33">
            <v>12</v>
          </cell>
          <cell r="S33">
            <v>30</v>
          </cell>
          <cell r="W33">
            <v>31.934193548387089</v>
          </cell>
        </row>
        <row r="34">
          <cell r="B34">
            <v>2016</v>
          </cell>
          <cell r="C34">
            <v>12</v>
          </cell>
          <cell r="D34">
            <v>31</v>
          </cell>
          <cell r="H34">
            <v>29.736451612903227</v>
          </cell>
          <cell r="Q34">
            <v>2016</v>
          </cell>
          <cell r="R34">
            <v>12</v>
          </cell>
          <cell r="S34">
            <v>31</v>
          </cell>
          <cell r="W34">
            <v>23.029551971326168</v>
          </cell>
        </row>
        <row r="35">
          <cell r="B35">
            <v>2017</v>
          </cell>
          <cell r="C35">
            <v>1</v>
          </cell>
          <cell r="D35">
            <v>1</v>
          </cell>
          <cell r="H35">
            <v>40.198548387096778</v>
          </cell>
          <cell r="Q35">
            <v>2017</v>
          </cell>
          <cell r="R35">
            <v>1</v>
          </cell>
          <cell r="S35">
            <v>1</v>
          </cell>
          <cell r="W35">
            <v>46.415931899641571</v>
          </cell>
        </row>
        <row r="36">
          <cell r="B36">
            <v>2017</v>
          </cell>
          <cell r="C36">
            <v>1</v>
          </cell>
          <cell r="D36">
            <v>2</v>
          </cell>
          <cell r="H36">
            <v>30.139569892473119</v>
          </cell>
          <cell r="Q36">
            <v>2017</v>
          </cell>
          <cell r="R36">
            <v>1</v>
          </cell>
          <cell r="S36">
            <v>2</v>
          </cell>
          <cell r="W36">
            <v>44.340537634408598</v>
          </cell>
        </row>
        <row r="37">
          <cell r="B37">
            <v>2017</v>
          </cell>
          <cell r="C37">
            <v>1</v>
          </cell>
          <cell r="D37">
            <v>3</v>
          </cell>
          <cell r="H37">
            <v>43.957688172043014</v>
          </cell>
          <cell r="Q37">
            <v>2017</v>
          </cell>
          <cell r="R37">
            <v>1</v>
          </cell>
          <cell r="S37">
            <v>3</v>
          </cell>
          <cell r="W37">
            <v>28.297043010752681</v>
          </cell>
        </row>
        <row r="38">
          <cell r="B38">
            <v>2017</v>
          </cell>
          <cell r="C38">
            <v>1</v>
          </cell>
          <cell r="D38">
            <v>4</v>
          </cell>
          <cell r="H38">
            <v>51.23935483870968</v>
          </cell>
          <cell r="Q38">
            <v>2017</v>
          </cell>
          <cell r="R38">
            <v>1</v>
          </cell>
          <cell r="S38">
            <v>4</v>
          </cell>
          <cell r="W38">
            <v>49.684964157706091</v>
          </cell>
        </row>
        <row r="39">
          <cell r="B39">
            <v>2017</v>
          </cell>
          <cell r="C39">
            <v>1</v>
          </cell>
          <cell r="D39">
            <v>5</v>
          </cell>
          <cell r="H39">
            <v>56.495376344086026</v>
          </cell>
          <cell r="Q39">
            <v>2017</v>
          </cell>
          <cell r="R39">
            <v>1</v>
          </cell>
          <cell r="S39">
            <v>5</v>
          </cell>
          <cell r="W39">
            <v>57.487974910394264</v>
          </cell>
        </row>
        <row r="40">
          <cell r="B40">
            <v>2017</v>
          </cell>
          <cell r="C40">
            <v>1</v>
          </cell>
          <cell r="D40">
            <v>6</v>
          </cell>
          <cell r="H40">
            <v>61.457311827957</v>
          </cell>
          <cell r="Q40">
            <v>2017</v>
          </cell>
          <cell r="R40">
            <v>1</v>
          </cell>
          <cell r="S40">
            <v>6</v>
          </cell>
          <cell r="W40">
            <v>60.72220430107528</v>
          </cell>
        </row>
        <row r="41">
          <cell r="B41">
            <v>2017</v>
          </cell>
          <cell r="C41">
            <v>1</v>
          </cell>
          <cell r="D41">
            <v>7</v>
          </cell>
          <cell r="H41">
            <v>53.508010752688172</v>
          </cell>
          <cell r="Q41">
            <v>2017</v>
          </cell>
          <cell r="R41">
            <v>1</v>
          </cell>
          <cell r="S41">
            <v>7</v>
          </cell>
          <cell r="W41">
            <v>65.822706093189979</v>
          </cell>
        </row>
        <row r="42">
          <cell r="B42">
            <v>2017</v>
          </cell>
          <cell r="C42">
            <v>1</v>
          </cell>
          <cell r="D42">
            <v>8</v>
          </cell>
          <cell r="H42">
            <v>49.131935483870969</v>
          </cell>
          <cell r="Q42">
            <v>2017</v>
          </cell>
          <cell r="R42">
            <v>1</v>
          </cell>
          <cell r="S42">
            <v>8</v>
          </cell>
          <cell r="W42">
            <v>55.163817204301068</v>
          </cell>
        </row>
        <row r="43">
          <cell r="B43">
            <v>2017</v>
          </cell>
          <cell r="C43">
            <v>1</v>
          </cell>
          <cell r="D43">
            <v>9</v>
          </cell>
          <cell r="H43">
            <v>35.630322580645164</v>
          </cell>
          <cell r="Q43">
            <v>2017</v>
          </cell>
          <cell r="R43">
            <v>1</v>
          </cell>
          <cell r="S43">
            <v>9</v>
          </cell>
          <cell r="W43">
            <v>53.204211469534037</v>
          </cell>
        </row>
        <row r="44">
          <cell r="B44">
            <v>2017</v>
          </cell>
          <cell r="C44">
            <v>1</v>
          </cell>
          <cell r="D44">
            <v>10</v>
          </cell>
          <cell r="H44">
            <v>29.100430107526886</v>
          </cell>
          <cell r="Q44">
            <v>2017</v>
          </cell>
          <cell r="R44">
            <v>1</v>
          </cell>
          <cell r="S44">
            <v>10</v>
          </cell>
          <cell r="W44">
            <v>35.555268817204293</v>
          </cell>
        </row>
        <row r="45">
          <cell r="B45">
            <v>2017</v>
          </cell>
          <cell r="C45">
            <v>1</v>
          </cell>
          <cell r="D45">
            <v>11</v>
          </cell>
          <cell r="H45">
            <v>23.107419354838708</v>
          </cell>
          <cell r="Q45">
            <v>2017</v>
          </cell>
          <cell r="R45">
            <v>1</v>
          </cell>
          <cell r="S45">
            <v>11</v>
          </cell>
          <cell r="W45">
            <v>23.563172043010745</v>
          </cell>
        </row>
        <row r="46">
          <cell r="B46">
            <v>2017</v>
          </cell>
          <cell r="C46">
            <v>1</v>
          </cell>
          <cell r="D46">
            <v>12</v>
          </cell>
          <cell r="H46">
            <v>45.429623655913979</v>
          </cell>
          <cell r="Q46">
            <v>2017</v>
          </cell>
          <cell r="R46">
            <v>1</v>
          </cell>
          <cell r="S46">
            <v>12</v>
          </cell>
          <cell r="W46">
            <v>32.992311827956982</v>
          </cell>
        </row>
        <row r="47">
          <cell r="B47">
            <v>2017</v>
          </cell>
          <cell r="C47">
            <v>1</v>
          </cell>
          <cell r="D47">
            <v>13</v>
          </cell>
          <cell r="H47">
            <v>47.009516129032264</v>
          </cell>
          <cell r="Q47">
            <v>2017</v>
          </cell>
          <cell r="R47">
            <v>1</v>
          </cell>
          <cell r="S47">
            <v>13</v>
          </cell>
          <cell r="W47">
            <v>51.393243727598566</v>
          </cell>
        </row>
        <row r="48">
          <cell r="B48">
            <v>2017</v>
          </cell>
          <cell r="C48">
            <v>1</v>
          </cell>
          <cell r="D48">
            <v>14</v>
          </cell>
          <cell r="H48">
            <v>42.428870967741929</v>
          </cell>
          <cell r="Q48">
            <v>2017</v>
          </cell>
          <cell r="R48">
            <v>1</v>
          </cell>
          <cell r="S48">
            <v>14</v>
          </cell>
          <cell r="W48">
            <v>48.045860215053757</v>
          </cell>
        </row>
        <row r="49">
          <cell r="B49">
            <v>2017</v>
          </cell>
          <cell r="C49">
            <v>1</v>
          </cell>
          <cell r="D49">
            <v>15</v>
          </cell>
          <cell r="H49">
            <v>38.906451612903233</v>
          </cell>
          <cell r="Q49">
            <v>2017</v>
          </cell>
          <cell r="R49">
            <v>1</v>
          </cell>
          <cell r="S49">
            <v>15</v>
          </cell>
          <cell r="W49">
            <v>43.232365591397851</v>
          </cell>
        </row>
        <row r="50">
          <cell r="B50">
            <v>2017</v>
          </cell>
          <cell r="C50">
            <v>1</v>
          </cell>
          <cell r="D50">
            <v>16</v>
          </cell>
          <cell r="H50">
            <v>27.156612903225803</v>
          </cell>
          <cell r="Q50">
            <v>2017</v>
          </cell>
          <cell r="R50">
            <v>1</v>
          </cell>
          <cell r="S50">
            <v>16</v>
          </cell>
          <cell r="W50">
            <v>40.864462365591393</v>
          </cell>
        </row>
        <row r="51">
          <cell r="B51">
            <v>2017</v>
          </cell>
          <cell r="C51">
            <v>1</v>
          </cell>
          <cell r="D51">
            <v>17</v>
          </cell>
          <cell r="H51">
            <v>37.789731182795698</v>
          </cell>
          <cell r="Q51">
            <v>2017</v>
          </cell>
          <cell r="R51">
            <v>1</v>
          </cell>
          <cell r="S51">
            <v>17</v>
          </cell>
          <cell r="W51">
            <v>30.768136200716835</v>
          </cell>
        </row>
        <row r="52">
          <cell r="B52">
            <v>2017</v>
          </cell>
          <cell r="C52">
            <v>1</v>
          </cell>
          <cell r="D52">
            <v>18</v>
          </cell>
          <cell r="H52">
            <v>32.736935483870965</v>
          </cell>
          <cell r="Q52">
            <v>2017</v>
          </cell>
          <cell r="R52">
            <v>1</v>
          </cell>
          <cell r="S52">
            <v>18</v>
          </cell>
          <cell r="W52">
            <v>34.810842293906802</v>
          </cell>
        </row>
        <row r="53">
          <cell r="B53">
            <v>2017</v>
          </cell>
          <cell r="C53">
            <v>1</v>
          </cell>
          <cell r="D53">
            <v>19</v>
          </cell>
          <cell r="H53">
            <v>17.062634408602143</v>
          </cell>
          <cell r="Q53">
            <v>2017</v>
          </cell>
          <cell r="R53">
            <v>1</v>
          </cell>
          <cell r="S53">
            <v>19</v>
          </cell>
          <cell r="W53">
            <v>37.535376344086018</v>
          </cell>
        </row>
        <row r="54">
          <cell r="B54">
            <v>2017</v>
          </cell>
          <cell r="C54">
            <v>1</v>
          </cell>
          <cell r="D54">
            <v>20</v>
          </cell>
          <cell r="H54">
            <v>21.980860215053767</v>
          </cell>
          <cell r="Q54">
            <v>2017</v>
          </cell>
          <cell r="R54">
            <v>1</v>
          </cell>
          <cell r="S54">
            <v>20</v>
          </cell>
          <cell r="W54">
            <v>27.088584229390676</v>
          </cell>
        </row>
        <row r="55">
          <cell r="B55">
            <v>2017</v>
          </cell>
          <cell r="C55">
            <v>1</v>
          </cell>
          <cell r="D55">
            <v>21</v>
          </cell>
          <cell r="H55">
            <v>11.429139784946237</v>
          </cell>
          <cell r="Q55">
            <v>2017</v>
          </cell>
          <cell r="R55">
            <v>1</v>
          </cell>
          <cell r="S55">
            <v>21</v>
          </cell>
          <cell r="W55">
            <v>21.201881720430098</v>
          </cell>
        </row>
        <row r="56">
          <cell r="B56">
            <v>2017</v>
          </cell>
          <cell r="C56">
            <v>1</v>
          </cell>
          <cell r="D56">
            <v>22</v>
          </cell>
          <cell r="H56">
            <v>31.122849462365593</v>
          </cell>
          <cell r="Q56">
            <v>2017</v>
          </cell>
          <cell r="R56">
            <v>1</v>
          </cell>
          <cell r="S56">
            <v>22</v>
          </cell>
          <cell r="W56">
            <v>15.503064516129026</v>
          </cell>
        </row>
        <row r="57">
          <cell r="B57">
            <v>2017</v>
          </cell>
          <cell r="C57">
            <v>1</v>
          </cell>
          <cell r="D57">
            <v>23</v>
          </cell>
          <cell r="H57">
            <v>33.751075268817196</v>
          </cell>
          <cell r="Q57">
            <v>2017</v>
          </cell>
          <cell r="R57">
            <v>1</v>
          </cell>
          <cell r="S57">
            <v>23</v>
          </cell>
          <cell r="W57">
            <v>29.395394265232973</v>
          </cell>
        </row>
        <row r="58">
          <cell r="B58">
            <v>2017</v>
          </cell>
          <cell r="C58">
            <v>1</v>
          </cell>
          <cell r="D58">
            <v>24</v>
          </cell>
          <cell r="H58">
            <v>28.268817204301072</v>
          </cell>
          <cell r="Q58">
            <v>2017</v>
          </cell>
          <cell r="R58">
            <v>1</v>
          </cell>
          <cell r="S58">
            <v>24</v>
          </cell>
          <cell r="W58">
            <v>36.481272401433678</v>
          </cell>
        </row>
        <row r="59">
          <cell r="B59">
            <v>2017</v>
          </cell>
          <cell r="C59">
            <v>1</v>
          </cell>
          <cell r="D59">
            <v>25</v>
          </cell>
          <cell r="H59">
            <v>36.709247311827966</v>
          </cell>
          <cell r="Q59">
            <v>2017</v>
          </cell>
          <cell r="R59">
            <v>1</v>
          </cell>
          <cell r="S59">
            <v>25</v>
          </cell>
          <cell r="W59">
            <v>32.111827956989238</v>
          </cell>
        </row>
        <row r="60">
          <cell r="B60">
            <v>2017</v>
          </cell>
          <cell r="C60">
            <v>1</v>
          </cell>
          <cell r="D60">
            <v>26</v>
          </cell>
          <cell r="H60">
            <v>41.26467741935484</v>
          </cell>
          <cell r="Q60">
            <v>2017</v>
          </cell>
          <cell r="R60">
            <v>1</v>
          </cell>
          <cell r="S60">
            <v>26</v>
          </cell>
          <cell r="W60">
            <v>38.514211469534047</v>
          </cell>
        </row>
        <row r="61">
          <cell r="B61">
            <v>2017</v>
          </cell>
          <cell r="C61">
            <v>1</v>
          </cell>
          <cell r="D61">
            <v>27</v>
          </cell>
          <cell r="H61">
            <v>34.678924731182796</v>
          </cell>
          <cell r="Q61">
            <v>2017</v>
          </cell>
          <cell r="R61">
            <v>1</v>
          </cell>
          <cell r="S61">
            <v>27</v>
          </cell>
          <cell r="W61">
            <v>45.240573476702501</v>
          </cell>
        </row>
        <row r="62">
          <cell r="B62">
            <v>2017</v>
          </cell>
          <cell r="C62">
            <v>1</v>
          </cell>
          <cell r="D62">
            <v>28</v>
          </cell>
          <cell r="H62">
            <v>31.855430107526882</v>
          </cell>
          <cell r="Q62">
            <v>2017</v>
          </cell>
          <cell r="R62">
            <v>1</v>
          </cell>
          <cell r="S62">
            <v>28</v>
          </cell>
          <cell r="W62">
            <v>42.183512544802859</v>
          </cell>
        </row>
        <row r="63">
          <cell r="B63">
            <v>2017</v>
          </cell>
          <cell r="C63">
            <v>1</v>
          </cell>
          <cell r="D63">
            <v>29</v>
          </cell>
          <cell r="H63">
            <v>24.499086021505374</v>
          </cell>
          <cell r="Q63">
            <v>2017</v>
          </cell>
          <cell r="R63">
            <v>1</v>
          </cell>
          <cell r="S63">
            <v>29</v>
          </cell>
          <cell r="W63">
            <v>33.842401433691748</v>
          </cell>
        </row>
        <row r="64">
          <cell r="B64">
            <v>2017</v>
          </cell>
          <cell r="C64">
            <v>1</v>
          </cell>
          <cell r="D64">
            <v>30</v>
          </cell>
          <cell r="H64">
            <v>19.919999999999998</v>
          </cell>
          <cell r="Q64">
            <v>2017</v>
          </cell>
          <cell r="R64">
            <v>1</v>
          </cell>
          <cell r="S64">
            <v>30</v>
          </cell>
          <cell r="W64">
            <v>39.602455197132606</v>
          </cell>
        </row>
        <row r="65">
          <cell r="B65">
            <v>2017</v>
          </cell>
          <cell r="C65">
            <v>1</v>
          </cell>
          <cell r="D65">
            <v>31</v>
          </cell>
          <cell r="H65">
            <v>25.858548387096775</v>
          </cell>
          <cell r="Q65">
            <v>2017</v>
          </cell>
          <cell r="R65">
            <v>1</v>
          </cell>
          <cell r="S65">
            <v>31</v>
          </cell>
          <cell r="W65">
            <v>25.43605734767025</v>
          </cell>
        </row>
        <row r="66">
          <cell r="B66">
            <v>2017</v>
          </cell>
          <cell r="C66">
            <v>2</v>
          </cell>
          <cell r="D66">
            <v>1</v>
          </cell>
          <cell r="H66">
            <v>41.982701149425289</v>
          </cell>
          <cell r="Q66">
            <v>2017</v>
          </cell>
          <cell r="R66">
            <v>2</v>
          </cell>
          <cell r="S66">
            <v>1</v>
          </cell>
          <cell r="W66">
            <v>34.460303776683091</v>
          </cell>
        </row>
        <row r="67">
          <cell r="B67">
            <v>2017</v>
          </cell>
          <cell r="C67">
            <v>2</v>
          </cell>
          <cell r="D67">
            <v>2</v>
          </cell>
          <cell r="H67">
            <v>48.656986863711005</v>
          </cell>
          <cell r="Q67">
            <v>2017</v>
          </cell>
          <cell r="R67">
            <v>2</v>
          </cell>
          <cell r="S67">
            <v>2</v>
          </cell>
          <cell r="W67">
            <v>46.878288177339911</v>
          </cell>
        </row>
        <row r="68">
          <cell r="B68">
            <v>2017</v>
          </cell>
          <cell r="C68">
            <v>2</v>
          </cell>
          <cell r="D68">
            <v>3</v>
          </cell>
          <cell r="H68">
            <v>46.25933908045976</v>
          </cell>
          <cell r="Q68">
            <v>2017</v>
          </cell>
          <cell r="R68">
            <v>2</v>
          </cell>
          <cell r="S68">
            <v>3</v>
          </cell>
          <cell r="W68">
            <v>57.00799671592776</v>
          </cell>
        </row>
        <row r="69">
          <cell r="B69">
            <v>2017</v>
          </cell>
          <cell r="C69">
            <v>2</v>
          </cell>
          <cell r="D69">
            <v>4</v>
          </cell>
          <cell r="H69">
            <v>39.633509852216747</v>
          </cell>
          <cell r="Q69">
            <v>2017</v>
          </cell>
          <cell r="R69">
            <v>2</v>
          </cell>
          <cell r="S69">
            <v>4</v>
          </cell>
          <cell r="W69">
            <v>50.76514778325123</v>
          </cell>
        </row>
        <row r="70">
          <cell r="B70">
            <v>2017</v>
          </cell>
          <cell r="C70">
            <v>2</v>
          </cell>
          <cell r="D70">
            <v>5</v>
          </cell>
          <cell r="H70">
            <v>37.219527914614112</v>
          </cell>
          <cell r="Q70">
            <v>2017</v>
          </cell>
          <cell r="R70">
            <v>2</v>
          </cell>
          <cell r="S70">
            <v>5</v>
          </cell>
          <cell r="W70">
            <v>42.894445812807881</v>
          </cell>
        </row>
        <row r="71">
          <cell r="B71">
            <v>2017</v>
          </cell>
          <cell r="C71">
            <v>2</v>
          </cell>
          <cell r="D71">
            <v>6</v>
          </cell>
          <cell r="H71">
            <v>30.830948275862074</v>
          </cell>
          <cell r="Q71">
            <v>2017</v>
          </cell>
          <cell r="R71">
            <v>2</v>
          </cell>
          <cell r="S71">
            <v>6</v>
          </cell>
          <cell r="W71">
            <v>41.50905172413794</v>
          </cell>
        </row>
        <row r="72">
          <cell r="B72">
            <v>2017</v>
          </cell>
          <cell r="C72">
            <v>2</v>
          </cell>
          <cell r="D72">
            <v>7</v>
          </cell>
          <cell r="H72">
            <v>36.045845648604264</v>
          </cell>
          <cell r="Q72">
            <v>2017</v>
          </cell>
          <cell r="R72">
            <v>2</v>
          </cell>
          <cell r="S72">
            <v>7</v>
          </cell>
          <cell r="W72">
            <v>31.237635467980297</v>
          </cell>
        </row>
        <row r="73">
          <cell r="B73">
            <v>2017</v>
          </cell>
          <cell r="C73">
            <v>2</v>
          </cell>
          <cell r="D73">
            <v>8</v>
          </cell>
          <cell r="H73">
            <v>59.694958949096872</v>
          </cell>
          <cell r="Q73">
            <v>2017</v>
          </cell>
          <cell r="R73">
            <v>2</v>
          </cell>
          <cell r="S73">
            <v>8</v>
          </cell>
          <cell r="W73">
            <v>39.049371921182257</v>
          </cell>
        </row>
        <row r="74">
          <cell r="B74">
            <v>2017</v>
          </cell>
          <cell r="C74">
            <v>2</v>
          </cell>
          <cell r="D74">
            <v>9</v>
          </cell>
          <cell r="H74">
            <v>52.392118226600992</v>
          </cell>
          <cell r="Q74">
            <v>2017</v>
          </cell>
          <cell r="R74">
            <v>2</v>
          </cell>
          <cell r="S74">
            <v>9</v>
          </cell>
          <cell r="W74">
            <v>63.242389162561587</v>
          </cell>
        </row>
        <row r="75">
          <cell r="B75">
            <v>2017</v>
          </cell>
          <cell r="C75">
            <v>2</v>
          </cell>
          <cell r="D75">
            <v>10</v>
          </cell>
          <cell r="H75">
            <v>27.189922003284074</v>
          </cell>
          <cell r="Q75">
            <v>2017</v>
          </cell>
          <cell r="R75">
            <v>2</v>
          </cell>
          <cell r="S75">
            <v>10</v>
          </cell>
          <cell r="W75">
            <v>53.574663382594416</v>
          </cell>
        </row>
        <row r="76">
          <cell r="B76">
            <v>2017</v>
          </cell>
          <cell r="C76">
            <v>2</v>
          </cell>
          <cell r="D76">
            <v>11</v>
          </cell>
          <cell r="H76">
            <v>22.618727422003285</v>
          </cell>
          <cell r="Q76">
            <v>2017</v>
          </cell>
          <cell r="R76">
            <v>2</v>
          </cell>
          <cell r="S76">
            <v>11</v>
          </cell>
          <cell r="W76">
            <v>30.321371100164207</v>
          </cell>
        </row>
        <row r="77">
          <cell r="B77">
            <v>2017</v>
          </cell>
          <cell r="C77">
            <v>2</v>
          </cell>
          <cell r="D77">
            <v>12</v>
          </cell>
          <cell r="H77">
            <v>31.79592364532019</v>
          </cell>
          <cell r="Q77">
            <v>2017</v>
          </cell>
          <cell r="R77">
            <v>2</v>
          </cell>
          <cell r="S77">
            <v>12</v>
          </cell>
          <cell r="W77">
            <v>27.744831691297215</v>
          </cell>
        </row>
        <row r="78">
          <cell r="B78">
            <v>2017</v>
          </cell>
          <cell r="C78">
            <v>2</v>
          </cell>
          <cell r="D78">
            <v>13</v>
          </cell>
          <cell r="H78">
            <v>34.861506568144499</v>
          </cell>
          <cell r="Q78">
            <v>2017</v>
          </cell>
          <cell r="R78">
            <v>2</v>
          </cell>
          <cell r="S78">
            <v>13</v>
          </cell>
          <cell r="W78">
            <v>37.866009852216749</v>
          </cell>
        </row>
        <row r="79">
          <cell r="B79">
            <v>2017</v>
          </cell>
          <cell r="C79">
            <v>2</v>
          </cell>
          <cell r="D79">
            <v>14</v>
          </cell>
          <cell r="H79">
            <v>29.531818555008211</v>
          </cell>
          <cell r="Q79">
            <v>2017</v>
          </cell>
          <cell r="R79">
            <v>2</v>
          </cell>
          <cell r="S79">
            <v>14</v>
          </cell>
          <cell r="W79">
            <v>40.177586206896557</v>
          </cell>
        </row>
        <row r="80">
          <cell r="B80">
            <v>2017</v>
          </cell>
          <cell r="C80">
            <v>2</v>
          </cell>
          <cell r="D80">
            <v>15</v>
          </cell>
          <cell r="H80">
            <v>33.675915435139572</v>
          </cell>
          <cell r="Q80">
            <v>2017</v>
          </cell>
          <cell r="R80">
            <v>2</v>
          </cell>
          <cell r="S80">
            <v>15</v>
          </cell>
          <cell r="W80">
            <v>33.162060755336611</v>
          </cell>
        </row>
        <row r="81">
          <cell r="B81">
            <v>2017</v>
          </cell>
          <cell r="C81">
            <v>2</v>
          </cell>
          <cell r="D81">
            <v>16</v>
          </cell>
          <cell r="H81">
            <v>25.006276683087027</v>
          </cell>
          <cell r="Q81">
            <v>2017</v>
          </cell>
          <cell r="R81">
            <v>2</v>
          </cell>
          <cell r="S81">
            <v>16</v>
          </cell>
          <cell r="W81">
            <v>36.764934318555007</v>
          </cell>
        </row>
        <row r="82">
          <cell r="B82">
            <v>2017</v>
          </cell>
          <cell r="C82">
            <v>2</v>
          </cell>
          <cell r="D82">
            <v>17</v>
          </cell>
          <cell r="H82">
            <v>18.085788177339904</v>
          </cell>
          <cell r="Q82">
            <v>2017</v>
          </cell>
          <cell r="R82">
            <v>2</v>
          </cell>
          <cell r="S82">
            <v>17</v>
          </cell>
          <cell r="W82">
            <v>26.327175697865357</v>
          </cell>
        </row>
        <row r="83">
          <cell r="B83">
            <v>2017</v>
          </cell>
          <cell r="C83">
            <v>2</v>
          </cell>
          <cell r="D83">
            <v>18</v>
          </cell>
          <cell r="H83">
            <v>23.904815270935959</v>
          </cell>
          <cell r="Q83">
            <v>2017</v>
          </cell>
          <cell r="R83">
            <v>2</v>
          </cell>
          <cell r="S83">
            <v>18</v>
          </cell>
          <cell r="W83">
            <v>17.022586206896555</v>
          </cell>
        </row>
        <row r="84">
          <cell r="B84">
            <v>2017</v>
          </cell>
          <cell r="C84">
            <v>2</v>
          </cell>
          <cell r="D84">
            <v>19</v>
          </cell>
          <cell r="H84">
            <v>16.159544334975376</v>
          </cell>
          <cell r="Q84">
            <v>2017</v>
          </cell>
          <cell r="R84">
            <v>2</v>
          </cell>
          <cell r="S84">
            <v>19</v>
          </cell>
          <cell r="W84">
            <v>23.466264367816102</v>
          </cell>
        </row>
        <row r="85">
          <cell r="B85">
            <v>2017</v>
          </cell>
          <cell r="C85">
            <v>2</v>
          </cell>
          <cell r="D85">
            <v>20</v>
          </cell>
          <cell r="H85">
            <v>7.9979105090311995</v>
          </cell>
          <cell r="Q85">
            <v>2017</v>
          </cell>
          <cell r="R85">
            <v>2</v>
          </cell>
          <cell r="S85">
            <v>20</v>
          </cell>
          <cell r="W85">
            <v>24.963612479474556</v>
          </cell>
        </row>
        <row r="86">
          <cell r="B86">
            <v>2017</v>
          </cell>
          <cell r="C86">
            <v>2</v>
          </cell>
          <cell r="D86">
            <v>21</v>
          </cell>
          <cell r="H86">
            <v>21.097692939244666</v>
          </cell>
          <cell r="Q86">
            <v>2017</v>
          </cell>
          <cell r="R86">
            <v>2</v>
          </cell>
          <cell r="S86">
            <v>21</v>
          </cell>
          <cell r="W86">
            <v>22.007783251231526</v>
          </cell>
        </row>
        <row r="87">
          <cell r="B87">
            <v>2017</v>
          </cell>
          <cell r="C87">
            <v>2</v>
          </cell>
          <cell r="D87">
            <v>22</v>
          </cell>
          <cell r="H87">
            <v>13.596707717569787</v>
          </cell>
          <cell r="Q87">
            <v>2017</v>
          </cell>
          <cell r="R87">
            <v>2</v>
          </cell>
          <cell r="S87">
            <v>22</v>
          </cell>
          <cell r="W87">
            <v>11.245615763546798</v>
          </cell>
        </row>
        <row r="88">
          <cell r="B88">
            <v>2017</v>
          </cell>
          <cell r="C88">
            <v>2</v>
          </cell>
          <cell r="D88">
            <v>23</v>
          </cell>
          <cell r="H88">
            <v>26.22722906403941</v>
          </cell>
          <cell r="Q88">
            <v>2017</v>
          </cell>
          <cell r="R88">
            <v>2</v>
          </cell>
          <cell r="S88">
            <v>23</v>
          </cell>
          <cell r="W88">
            <v>19.816995073891629</v>
          </cell>
        </row>
        <row r="89">
          <cell r="B89">
            <v>2017</v>
          </cell>
          <cell r="C89">
            <v>2</v>
          </cell>
          <cell r="D89">
            <v>24</v>
          </cell>
          <cell r="H89">
            <v>38.247019704433491</v>
          </cell>
          <cell r="Q89">
            <v>2017</v>
          </cell>
          <cell r="R89">
            <v>2</v>
          </cell>
          <cell r="S89">
            <v>24</v>
          </cell>
          <cell r="W89">
            <v>28.929610016420369</v>
          </cell>
        </row>
        <row r="90">
          <cell r="B90">
            <v>2017</v>
          </cell>
          <cell r="C90">
            <v>2</v>
          </cell>
          <cell r="D90">
            <v>25</v>
          </cell>
          <cell r="H90">
            <v>44.068715106732348</v>
          </cell>
          <cell r="Q90">
            <v>2017</v>
          </cell>
          <cell r="R90">
            <v>2</v>
          </cell>
          <cell r="S90">
            <v>25</v>
          </cell>
          <cell r="W90">
            <v>44.8792446633826</v>
          </cell>
        </row>
        <row r="91">
          <cell r="B91">
            <v>2017</v>
          </cell>
          <cell r="C91">
            <v>2</v>
          </cell>
          <cell r="D91">
            <v>26</v>
          </cell>
          <cell r="H91">
            <v>32.782955665024637</v>
          </cell>
          <cell r="Q91">
            <v>2017</v>
          </cell>
          <cell r="R91">
            <v>2</v>
          </cell>
          <cell r="S91">
            <v>26</v>
          </cell>
          <cell r="W91">
            <v>48.819934318555013</v>
          </cell>
        </row>
        <row r="92">
          <cell r="B92">
            <v>2017</v>
          </cell>
          <cell r="C92">
            <v>2</v>
          </cell>
          <cell r="D92">
            <v>27</v>
          </cell>
          <cell r="H92">
            <v>28.427951559934321</v>
          </cell>
          <cell r="Q92">
            <v>2017</v>
          </cell>
          <cell r="R92">
            <v>2</v>
          </cell>
          <cell r="S92">
            <v>27</v>
          </cell>
          <cell r="W92">
            <v>35.623895730706067</v>
          </cell>
        </row>
        <row r="93">
          <cell r="B93">
            <v>2017</v>
          </cell>
          <cell r="C93">
            <v>2</v>
          </cell>
          <cell r="D93">
            <v>28</v>
          </cell>
          <cell r="H93">
            <v>19.62787356321839</v>
          </cell>
          <cell r="Q93">
            <v>2017</v>
          </cell>
          <cell r="R93">
            <v>2</v>
          </cell>
          <cell r="S93">
            <v>28</v>
          </cell>
          <cell r="W93">
            <v>32.132516420361256</v>
          </cell>
        </row>
        <row r="94">
          <cell r="B94">
            <v>2017</v>
          </cell>
          <cell r="C94">
            <v>3</v>
          </cell>
          <cell r="D94">
            <v>1</v>
          </cell>
          <cell r="H94">
            <v>27.217849462365585</v>
          </cell>
          <cell r="Q94">
            <v>2017</v>
          </cell>
          <cell r="R94">
            <v>3</v>
          </cell>
          <cell r="S94">
            <v>1</v>
          </cell>
          <cell r="W94">
            <v>9.0216308243727621</v>
          </cell>
        </row>
        <row r="95">
          <cell r="B95">
            <v>2017</v>
          </cell>
          <cell r="C95">
            <v>3</v>
          </cell>
          <cell r="D95">
            <v>2</v>
          </cell>
          <cell r="H95">
            <v>28.608118279569894</v>
          </cell>
          <cell r="Q95">
            <v>2017</v>
          </cell>
          <cell r="R95">
            <v>3</v>
          </cell>
          <cell r="S95">
            <v>2</v>
          </cell>
          <cell r="W95">
            <v>32.487580645161287</v>
          </cell>
        </row>
        <row r="96">
          <cell r="B96">
            <v>2017</v>
          </cell>
          <cell r="C96">
            <v>3</v>
          </cell>
          <cell r="D96">
            <v>3</v>
          </cell>
          <cell r="H96">
            <v>29.733602150537635</v>
          </cell>
          <cell r="Q96">
            <v>2017</v>
          </cell>
          <cell r="R96">
            <v>3</v>
          </cell>
          <cell r="S96">
            <v>3</v>
          </cell>
          <cell r="W96">
            <v>36.396559139784941</v>
          </cell>
        </row>
        <row r="97">
          <cell r="B97">
            <v>2017</v>
          </cell>
          <cell r="C97">
            <v>3</v>
          </cell>
          <cell r="D97">
            <v>4</v>
          </cell>
          <cell r="H97">
            <v>10.949588431590657</v>
          </cell>
          <cell r="Q97">
            <v>2017</v>
          </cell>
          <cell r="R97">
            <v>3</v>
          </cell>
          <cell r="S97">
            <v>4</v>
          </cell>
          <cell r="W97">
            <v>33.644802867383511</v>
          </cell>
        </row>
        <row r="98">
          <cell r="B98">
            <v>2017</v>
          </cell>
          <cell r="C98">
            <v>3</v>
          </cell>
          <cell r="D98">
            <v>5</v>
          </cell>
          <cell r="H98">
            <v>12.016666666666667</v>
          </cell>
          <cell r="Q98">
            <v>2017</v>
          </cell>
          <cell r="R98">
            <v>3</v>
          </cell>
          <cell r="S98">
            <v>5</v>
          </cell>
          <cell r="W98">
            <v>13.46325608701026</v>
          </cell>
        </row>
        <row r="99">
          <cell r="B99">
            <v>2017</v>
          </cell>
          <cell r="C99">
            <v>3</v>
          </cell>
          <cell r="D99">
            <v>6</v>
          </cell>
          <cell r="H99">
            <v>7.3587634408602147</v>
          </cell>
          <cell r="Q99">
            <v>2017</v>
          </cell>
          <cell r="R99">
            <v>3</v>
          </cell>
          <cell r="S99">
            <v>6</v>
          </cell>
          <cell r="W99">
            <v>3.2097311827956996</v>
          </cell>
        </row>
        <row r="100">
          <cell r="B100">
            <v>2017</v>
          </cell>
          <cell r="C100">
            <v>3</v>
          </cell>
          <cell r="D100">
            <v>7</v>
          </cell>
          <cell r="H100">
            <v>26.228924731182797</v>
          </cell>
          <cell r="Q100">
            <v>2017</v>
          </cell>
          <cell r="R100">
            <v>3</v>
          </cell>
          <cell r="S100">
            <v>7</v>
          </cell>
          <cell r="W100">
            <v>11.253028673835129</v>
          </cell>
        </row>
        <row r="101">
          <cell r="B101">
            <v>2017</v>
          </cell>
          <cell r="C101">
            <v>3</v>
          </cell>
          <cell r="D101">
            <v>8</v>
          </cell>
          <cell r="H101">
            <v>19.723440860215057</v>
          </cell>
          <cell r="Q101">
            <v>2017</v>
          </cell>
          <cell r="R101">
            <v>3</v>
          </cell>
          <cell r="S101">
            <v>8</v>
          </cell>
          <cell r="W101">
            <v>24.763602150537633</v>
          </cell>
        </row>
        <row r="102">
          <cell r="B102">
            <v>2017</v>
          </cell>
          <cell r="C102">
            <v>3</v>
          </cell>
          <cell r="D102">
            <v>9</v>
          </cell>
          <cell r="H102">
            <v>22.686505376344087</v>
          </cell>
          <cell r="Q102">
            <v>2017</v>
          </cell>
          <cell r="R102">
            <v>3</v>
          </cell>
          <cell r="S102">
            <v>9</v>
          </cell>
          <cell r="W102">
            <v>22.574892473118279</v>
          </cell>
        </row>
        <row r="103">
          <cell r="B103">
            <v>2017</v>
          </cell>
          <cell r="C103">
            <v>3</v>
          </cell>
          <cell r="D103">
            <v>10</v>
          </cell>
          <cell r="H103">
            <v>30.783978494623657</v>
          </cell>
          <cell r="Q103">
            <v>2017</v>
          </cell>
          <cell r="R103">
            <v>3</v>
          </cell>
          <cell r="S103">
            <v>10</v>
          </cell>
          <cell r="W103">
            <v>30.452204301075266</v>
          </cell>
        </row>
        <row r="104">
          <cell r="B104">
            <v>2017</v>
          </cell>
          <cell r="C104">
            <v>3</v>
          </cell>
          <cell r="D104">
            <v>11</v>
          </cell>
          <cell r="H104">
            <v>36.350215053763442</v>
          </cell>
          <cell r="Q104">
            <v>2017</v>
          </cell>
          <cell r="R104">
            <v>3</v>
          </cell>
          <cell r="S104">
            <v>11</v>
          </cell>
          <cell r="W104">
            <v>34.914068100358421</v>
          </cell>
        </row>
        <row r="105">
          <cell r="B105">
            <v>2017</v>
          </cell>
          <cell r="C105">
            <v>3</v>
          </cell>
          <cell r="D105">
            <v>12</v>
          </cell>
          <cell r="H105">
            <v>34.056075268817203</v>
          </cell>
          <cell r="Q105">
            <v>2017</v>
          </cell>
          <cell r="R105">
            <v>3</v>
          </cell>
          <cell r="S105">
            <v>12</v>
          </cell>
          <cell r="W105">
            <v>40.113602150537631</v>
          </cell>
        </row>
        <row r="106">
          <cell r="B106">
            <v>2017</v>
          </cell>
          <cell r="C106">
            <v>3</v>
          </cell>
          <cell r="D106">
            <v>13</v>
          </cell>
          <cell r="H106">
            <v>32.031774193548387</v>
          </cell>
          <cell r="Q106">
            <v>2017</v>
          </cell>
          <cell r="R106">
            <v>3</v>
          </cell>
          <cell r="S106">
            <v>13</v>
          </cell>
          <cell r="W106">
            <v>31.421935483870971</v>
          </cell>
        </row>
        <row r="107">
          <cell r="B107">
            <v>2017</v>
          </cell>
          <cell r="C107">
            <v>3</v>
          </cell>
          <cell r="D107">
            <v>14</v>
          </cell>
          <cell r="H107">
            <v>39.618064516129031</v>
          </cell>
          <cell r="Q107">
            <v>2017</v>
          </cell>
          <cell r="R107">
            <v>3</v>
          </cell>
          <cell r="S107">
            <v>14</v>
          </cell>
          <cell r="W107">
            <v>37.790615498702252</v>
          </cell>
        </row>
        <row r="108">
          <cell r="B108">
            <v>2017</v>
          </cell>
          <cell r="C108">
            <v>3</v>
          </cell>
          <cell r="D108">
            <v>15</v>
          </cell>
          <cell r="H108">
            <v>48.620424545791622</v>
          </cell>
          <cell r="Q108">
            <v>2017</v>
          </cell>
          <cell r="R108">
            <v>3</v>
          </cell>
          <cell r="S108">
            <v>15</v>
          </cell>
          <cell r="W108">
            <v>51.628887652947725</v>
          </cell>
        </row>
        <row r="109">
          <cell r="B109">
            <v>2017</v>
          </cell>
          <cell r="C109">
            <v>3</v>
          </cell>
          <cell r="D109">
            <v>16</v>
          </cell>
          <cell r="H109">
            <v>18.795465331850203</v>
          </cell>
          <cell r="Q109">
            <v>2017</v>
          </cell>
          <cell r="R109">
            <v>3</v>
          </cell>
          <cell r="S109">
            <v>16</v>
          </cell>
          <cell r="W109">
            <v>43.434677419354827</v>
          </cell>
        </row>
        <row r="110">
          <cell r="B110">
            <v>2017</v>
          </cell>
          <cell r="C110">
            <v>3</v>
          </cell>
          <cell r="D110">
            <v>17</v>
          </cell>
          <cell r="H110">
            <v>9.1294086021505372</v>
          </cell>
          <cell r="Q110">
            <v>2017</v>
          </cell>
          <cell r="R110">
            <v>3</v>
          </cell>
          <cell r="S110">
            <v>17</v>
          </cell>
          <cell r="W110">
            <v>27.318673835125448</v>
          </cell>
        </row>
        <row r="111">
          <cell r="B111">
            <v>2017</v>
          </cell>
          <cell r="C111">
            <v>3</v>
          </cell>
          <cell r="D111">
            <v>18</v>
          </cell>
          <cell r="H111">
            <v>17.957688172043003</v>
          </cell>
          <cell r="Q111">
            <v>2017</v>
          </cell>
          <cell r="R111">
            <v>3</v>
          </cell>
          <cell r="S111">
            <v>18</v>
          </cell>
          <cell r="W111">
            <v>18.934336917562728</v>
          </cell>
        </row>
        <row r="112">
          <cell r="B112">
            <v>2017</v>
          </cell>
          <cell r="C112">
            <v>3</v>
          </cell>
          <cell r="D112">
            <v>19</v>
          </cell>
          <cell r="H112">
            <v>0.63451612903225862</v>
          </cell>
          <cell r="Q112">
            <v>2017</v>
          </cell>
          <cell r="R112">
            <v>3</v>
          </cell>
          <cell r="S112">
            <v>19</v>
          </cell>
          <cell r="W112">
            <v>28.303655913978496</v>
          </cell>
        </row>
        <row r="113">
          <cell r="B113">
            <v>2017</v>
          </cell>
          <cell r="C113">
            <v>3</v>
          </cell>
          <cell r="D113">
            <v>20</v>
          </cell>
          <cell r="H113">
            <v>0</v>
          </cell>
          <cell r="Q113">
            <v>2017</v>
          </cell>
          <cell r="R113">
            <v>3</v>
          </cell>
          <cell r="S113">
            <v>20</v>
          </cell>
          <cell r="W113">
            <v>17.770818193054012</v>
          </cell>
        </row>
        <row r="114">
          <cell r="B114">
            <v>2017</v>
          </cell>
          <cell r="C114">
            <v>3</v>
          </cell>
          <cell r="D114">
            <v>21</v>
          </cell>
          <cell r="H114">
            <v>14.782903225806448</v>
          </cell>
          <cell r="Q114">
            <v>2017</v>
          </cell>
          <cell r="R114">
            <v>3</v>
          </cell>
          <cell r="S114">
            <v>21</v>
          </cell>
          <cell r="W114">
            <v>6.3462544802867393</v>
          </cell>
        </row>
        <row r="115">
          <cell r="B115">
            <v>2017</v>
          </cell>
          <cell r="C115">
            <v>3</v>
          </cell>
          <cell r="D115">
            <v>22</v>
          </cell>
          <cell r="H115">
            <v>25.154130515387468</v>
          </cell>
          <cell r="Q115">
            <v>2017</v>
          </cell>
          <cell r="R115">
            <v>3</v>
          </cell>
          <cell r="S115">
            <v>22</v>
          </cell>
          <cell r="W115">
            <v>26.526612903225807</v>
          </cell>
        </row>
        <row r="116">
          <cell r="B116">
            <v>2017</v>
          </cell>
          <cell r="C116">
            <v>3</v>
          </cell>
          <cell r="D116">
            <v>23</v>
          </cell>
          <cell r="H116">
            <v>3.120483870967742</v>
          </cell>
          <cell r="Q116">
            <v>2017</v>
          </cell>
          <cell r="R116">
            <v>3</v>
          </cell>
          <cell r="S116">
            <v>23</v>
          </cell>
          <cell r="W116">
            <v>29.412365591397851</v>
          </cell>
        </row>
        <row r="117">
          <cell r="B117">
            <v>2017</v>
          </cell>
          <cell r="C117">
            <v>3</v>
          </cell>
          <cell r="D117">
            <v>24</v>
          </cell>
          <cell r="H117">
            <v>5.4841397849462377</v>
          </cell>
          <cell r="Q117">
            <v>2017</v>
          </cell>
          <cell r="R117">
            <v>3</v>
          </cell>
          <cell r="S117">
            <v>24</v>
          </cell>
          <cell r="W117">
            <v>16.436630824372756</v>
          </cell>
        </row>
        <row r="118">
          <cell r="B118">
            <v>2017</v>
          </cell>
          <cell r="C118">
            <v>3</v>
          </cell>
          <cell r="D118">
            <v>25</v>
          </cell>
          <cell r="H118">
            <v>17.105430107526882</v>
          </cell>
          <cell r="Q118">
            <v>2017</v>
          </cell>
          <cell r="R118">
            <v>3</v>
          </cell>
          <cell r="S118">
            <v>25</v>
          </cell>
          <cell r="W118">
            <v>0.40121863799283164</v>
          </cell>
        </row>
        <row r="119">
          <cell r="B119">
            <v>2017</v>
          </cell>
          <cell r="C119">
            <v>3</v>
          </cell>
          <cell r="D119">
            <v>26</v>
          </cell>
          <cell r="H119">
            <v>23.403494623655909</v>
          </cell>
          <cell r="Q119">
            <v>2017</v>
          </cell>
          <cell r="R119">
            <v>3</v>
          </cell>
          <cell r="S119">
            <v>26</v>
          </cell>
          <cell r="W119">
            <v>15.104068100358422</v>
          </cell>
        </row>
        <row r="120">
          <cell r="B120">
            <v>2017</v>
          </cell>
          <cell r="C120">
            <v>3</v>
          </cell>
          <cell r="D120">
            <v>27</v>
          </cell>
          <cell r="H120">
            <v>20.626612903225809</v>
          </cell>
          <cell r="Q120">
            <v>2017</v>
          </cell>
          <cell r="R120">
            <v>3</v>
          </cell>
          <cell r="S120">
            <v>27</v>
          </cell>
          <cell r="W120">
            <v>21.718351254480282</v>
          </cell>
        </row>
        <row r="121">
          <cell r="B121">
            <v>2017</v>
          </cell>
          <cell r="C121">
            <v>3</v>
          </cell>
          <cell r="D121">
            <v>28</v>
          </cell>
          <cell r="H121">
            <v>16.061182795698926</v>
          </cell>
          <cell r="Q121">
            <v>2017</v>
          </cell>
          <cell r="R121">
            <v>3</v>
          </cell>
          <cell r="S121">
            <v>28</v>
          </cell>
          <cell r="W121">
            <v>20.845430107526884</v>
          </cell>
        </row>
        <row r="122">
          <cell r="B122">
            <v>2017</v>
          </cell>
          <cell r="C122">
            <v>3</v>
          </cell>
          <cell r="D122">
            <v>29</v>
          </cell>
          <cell r="H122">
            <v>13.225913978494622</v>
          </cell>
          <cell r="Q122">
            <v>2017</v>
          </cell>
          <cell r="R122">
            <v>3</v>
          </cell>
          <cell r="S122">
            <v>29</v>
          </cell>
          <cell r="W122">
            <v>19.96516129032258</v>
          </cell>
        </row>
        <row r="123">
          <cell r="B123">
            <v>2017</v>
          </cell>
          <cell r="C123">
            <v>3</v>
          </cell>
          <cell r="D123">
            <v>30</v>
          </cell>
          <cell r="H123">
            <v>21.739301075268809</v>
          </cell>
          <cell r="Q123">
            <v>2017</v>
          </cell>
          <cell r="R123">
            <v>3</v>
          </cell>
          <cell r="S123">
            <v>30</v>
          </cell>
          <cell r="W123">
            <v>23.623835125448029</v>
          </cell>
        </row>
        <row r="124">
          <cell r="B124">
            <v>2017</v>
          </cell>
          <cell r="C124">
            <v>3</v>
          </cell>
          <cell r="D124">
            <v>31</v>
          </cell>
          <cell r="H124">
            <v>24.161451612903228</v>
          </cell>
          <cell r="Q124">
            <v>2017</v>
          </cell>
          <cell r="R124">
            <v>3</v>
          </cell>
          <cell r="S124">
            <v>31</v>
          </cell>
          <cell r="W124">
            <v>25.620566679026073</v>
          </cell>
        </row>
        <row r="125">
          <cell r="B125">
            <v>2017</v>
          </cell>
          <cell r="C125">
            <v>4</v>
          </cell>
          <cell r="D125">
            <v>1</v>
          </cell>
          <cell r="H125">
            <v>23.519928315412187</v>
          </cell>
          <cell r="Q125">
            <v>2017</v>
          </cell>
          <cell r="R125">
            <v>4</v>
          </cell>
          <cell r="S125">
            <v>1</v>
          </cell>
          <cell r="W125">
            <v>33.206111111111106</v>
          </cell>
        </row>
        <row r="126">
          <cell r="B126">
            <v>2017</v>
          </cell>
          <cell r="C126">
            <v>4</v>
          </cell>
          <cell r="D126">
            <v>2</v>
          </cell>
          <cell r="H126">
            <v>10.287777777777778</v>
          </cell>
          <cell r="Q126">
            <v>2017</v>
          </cell>
          <cell r="R126">
            <v>4</v>
          </cell>
          <cell r="S126">
            <v>2</v>
          </cell>
          <cell r="W126">
            <v>24.935830346475502</v>
          </cell>
        </row>
        <row r="127">
          <cell r="B127">
            <v>2017</v>
          </cell>
          <cell r="C127">
            <v>4</v>
          </cell>
          <cell r="D127">
            <v>3</v>
          </cell>
          <cell r="H127">
            <v>12.473888888888887</v>
          </cell>
          <cell r="Q127">
            <v>2017</v>
          </cell>
          <cell r="R127">
            <v>4</v>
          </cell>
          <cell r="S127">
            <v>3</v>
          </cell>
          <cell r="W127">
            <v>13.768148148148148</v>
          </cell>
        </row>
        <row r="128">
          <cell r="B128">
            <v>2017</v>
          </cell>
          <cell r="C128">
            <v>4</v>
          </cell>
          <cell r="D128">
            <v>4</v>
          </cell>
          <cell r="H128">
            <v>19.976559139784946</v>
          </cell>
          <cell r="Q128">
            <v>2017</v>
          </cell>
          <cell r="R128">
            <v>4</v>
          </cell>
          <cell r="S128">
            <v>4</v>
          </cell>
          <cell r="W128">
            <v>14.683518518518516</v>
          </cell>
        </row>
        <row r="129">
          <cell r="B129">
            <v>2017</v>
          </cell>
          <cell r="C129">
            <v>4</v>
          </cell>
          <cell r="D129">
            <v>5</v>
          </cell>
          <cell r="H129">
            <v>21.640000000000004</v>
          </cell>
          <cell r="Q129">
            <v>2017</v>
          </cell>
          <cell r="R129">
            <v>4</v>
          </cell>
          <cell r="S129">
            <v>5</v>
          </cell>
          <cell r="W129">
            <v>17.985507765830349</v>
          </cell>
        </row>
        <row r="130">
          <cell r="B130">
            <v>2017</v>
          </cell>
          <cell r="C130">
            <v>4</v>
          </cell>
          <cell r="D130">
            <v>6</v>
          </cell>
          <cell r="H130">
            <v>18.766111111111112</v>
          </cell>
          <cell r="Q130">
            <v>2017</v>
          </cell>
          <cell r="R130">
            <v>4</v>
          </cell>
          <cell r="S130">
            <v>6</v>
          </cell>
          <cell r="W130">
            <v>29.198333333333334</v>
          </cell>
        </row>
        <row r="131">
          <cell r="B131">
            <v>2017</v>
          </cell>
          <cell r="C131">
            <v>4</v>
          </cell>
          <cell r="D131">
            <v>7</v>
          </cell>
          <cell r="H131">
            <v>17.706666666666667</v>
          </cell>
          <cell r="Q131">
            <v>2017</v>
          </cell>
          <cell r="R131">
            <v>4</v>
          </cell>
          <cell r="S131">
            <v>7</v>
          </cell>
          <cell r="W131">
            <v>26.74902031063322</v>
          </cell>
        </row>
        <row r="132">
          <cell r="B132">
            <v>2017</v>
          </cell>
          <cell r="C132">
            <v>4</v>
          </cell>
          <cell r="D132">
            <v>8</v>
          </cell>
          <cell r="H132">
            <v>2.0427777777777774</v>
          </cell>
          <cell r="Q132">
            <v>2017</v>
          </cell>
          <cell r="R132">
            <v>4</v>
          </cell>
          <cell r="S132">
            <v>8</v>
          </cell>
          <cell r="W132">
            <v>22.445579450418155</v>
          </cell>
        </row>
        <row r="133">
          <cell r="B133">
            <v>2017</v>
          </cell>
          <cell r="C133">
            <v>4</v>
          </cell>
          <cell r="D133">
            <v>9</v>
          </cell>
          <cell r="H133">
            <v>0</v>
          </cell>
          <cell r="Q133">
            <v>2017</v>
          </cell>
          <cell r="R133">
            <v>4</v>
          </cell>
          <cell r="S133">
            <v>9</v>
          </cell>
          <cell r="W133">
            <v>7.5681481481481452</v>
          </cell>
        </row>
        <row r="134">
          <cell r="B134">
            <v>2017</v>
          </cell>
          <cell r="C134">
            <v>4</v>
          </cell>
          <cell r="D134">
            <v>10</v>
          </cell>
          <cell r="H134">
            <v>10.91111111111111</v>
          </cell>
          <cell r="Q134">
            <v>2017</v>
          </cell>
          <cell r="R134">
            <v>4</v>
          </cell>
          <cell r="S134">
            <v>10</v>
          </cell>
          <cell r="W134">
            <v>0</v>
          </cell>
        </row>
        <row r="135">
          <cell r="B135">
            <v>2017</v>
          </cell>
          <cell r="C135">
            <v>4</v>
          </cell>
          <cell r="D135">
            <v>11</v>
          </cell>
          <cell r="H135">
            <v>13.771111111111111</v>
          </cell>
          <cell r="Q135">
            <v>2017</v>
          </cell>
          <cell r="R135">
            <v>4</v>
          </cell>
          <cell r="S135">
            <v>11</v>
          </cell>
          <cell r="W135">
            <v>12.333333333333334</v>
          </cell>
        </row>
        <row r="136">
          <cell r="B136">
            <v>2017</v>
          </cell>
          <cell r="C136">
            <v>4</v>
          </cell>
          <cell r="D136">
            <v>12</v>
          </cell>
          <cell r="H136">
            <v>5.5200000000000005</v>
          </cell>
          <cell r="Q136">
            <v>2017</v>
          </cell>
          <cell r="R136">
            <v>4</v>
          </cell>
          <cell r="S136">
            <v>12</v>
          </cell>
          <cell r="W136">
            <v>16.281535244922338</v>
          </cell>
        </row>
        <row r="137">
          <cell r="B137">
            <v>2017</v>
          </cell>
          <cell r="C137">
            <v>4</v>
          </cell>
          <cell r="D137">
            <v>13</v>
          </cell>
          <cell r="H137">
            <v>0.89722222222222281</v>
          </cell>
          <cell r="Q137">
            <v>2017</v>
          </cell>
          <cell r="R137">
            <v>4</v>
          </cell>
          <cell r="S137">
            <v>13</v>
          </cell>
          <cell r="W137">
            <v>11.424444444444445</v>
          </cell>
        </row>
        <row r="138">
          <cell r="B138">
            <v>2017</v>
          </cell>
          <cell r="C138">
            <v>4</v>
          </cell>
          <cell r="D138">
            <v>14</v>
          </cell>
          <cell r="H138">
            <v>0</v>
          </cell>
          <cell r="Q138">
            <v>2017</v>
          </cell>
          <cell r="R138">
            <v>4</v>
          </cell>
          <cell r="S138">
            <v>14</v>
          </cell>
          <cell r="W138">
            <v>1.0690740740740743</v>
          </cell>
        </row>
        <row r="139">
          <cell r="B139">
            <v>2017</v>
          </cell>
          <cell r="C139">
            <v>4</v>
          </cell>
          <cell r="D139">
            <v>15</v>
          </cell>
          <cell r="H139">
            <v>0</v>
          </cell>
          <cell r="Q139">
            <v>2017</v>
          </cell>
          <cell r="R139">
            <v>4</v>
          </cell>
          <cell r="S139">
            <v>15</v>
          </cell>
          <cell r="W139">
            <v>2.7270370370370371</v>
          </cell>
        </row>
        <row r="140">
          <cell r="B140">
            <v>2017</v>
          </cell>
          <cell r="C140">
            <v>4</v>
          </cell>
          <cell r="D140">
            <v>16</v>
          </cell>
          <cell r="H140">
            <v>4.4161111111111113</v>
          </cell>
          <cell r="Q140">
            <v>2017</v>
          </cell>
          <cell r="R140">
            <v>4</v>
          </cell>
          <cell r="S140">
            <v>16</v>
          </cell>
          <cell r="W140">
            <v>0</v>
          </cell>
        </row>
        <row r="141">
          <cell r="B141">
            <v>2017</v>
          </cell>
          <cell r="C141">
            <v>4</v>
          </cell>
          <cell r="D141">
            <v>17</v>
          </cell>
          <cell r="H141">
            <v>3.2166666666666668</v>
          </cell>
          <cell r="Q141">
            <v>2017</v>
          </cell>
          <cell r="R141">
            <v>4</v>
          </cell>
          <cell r="S141">
            <v>17</v>
          </cell>
          <cell r="W141">
            <v>8.7196296296296278</v>
          </cell>
        </row>
        <row r="142">
          <cell r="B142">
            <v>2017</v>
          </cell>
          <cell r="C142">
            <v>4</v>
          </cell>
          <cell r="D142">
            <v>18</v>
          </cell>
          <cell r="H142">
            <v>5.55555555555524E-4</v>
          </cell>
          <cell r="Q142">
            <v>2017</v>
          </cell>
          <cell r="R142">
            <v>4</v>
          </cell>
          <cell r="S142">
            <v>18</v>
          </cell>
          <cell r="W142">
            <v>9.6188888888888879</v>
          </cell>
        </row>
        <row r="143">
          <cell r="B143">
            <v>2017</v>
          </cell>
          <cell r="C143">
            <v>4</v>
          </cell>
          <cell r="D143">
            <v>19</v>
          </cell>
          <cell r="H143">
            <v>0</v>
          </cell>
          <cell r="Q143">
            <v>2017</v>
          </cell>
          <cell r="R143">
            <v>4</v>
          </cell>
          <cell r="S143">
            <v>19</v>
          </cell>
          <cell r="W143">
            <v>4.2124074074074072</v>
          </cell>
        </row>
        <row r="144">
          <cell r="B144">
            <v>2017</v>
          </cell>
          <cell r="C144">
            <v>4</v>
          </cell>
          <cell r="D144">
            <v>20</v>
          </cell>
          <cell r="H144">
            <v>7.5983333333333327</v>
          </cell>
          <cell r="Q144">
            <v>2017</v>
          </cell>
          <cell r="R144">
            <v>4</v>
          </cell>
          <cell r="S144">
            <v>20</v>
          </cell>
          <cell r="W144">
            <v>9.4444444444443821E-3</v>
          </cell>
        </row>
        <row r="145">
          <cell r="B145">
            <v>2017</v>
          </cell>
          <cell r="C145">
            <v>4</v>
          </cell>
          <cell r="D145">
            <v>21</v>
          </cell>
          <cell r="H145">
            <v>16.410000000000004</v>
          </cell>
          <cell r="Q145">
            <v>2017</v>
          </cell>
          <cell r="R145">
            <v>4</v>
          </cell>
          <cell r="S145">
            <v>21</v>
          </cell>
          <cell r="W145">
            <v>10.569814814814814</v>
          </cell>
        </row>
        <row r="146">
          <cell r="B146">
            <v>2017</v>
          </cell>
          <cell r="C146">
            <v>4</v>
          </cell>
          <cell r="D146">
            <v>22</v>
          </cell>
          <cell r="H146">
            <v>11.777222222222225</v>
          </cell>
          <cell r="Q146">
            <v>2017</v>
          </cell>
          <cell r="R146">
            <v>4</v>
          </cell>
          <cell r="S146">
            <v>22</v>
          </cell>
          <cell r="W146">
            <v>17.138888888888893</v>
          </cell>
        </row>
        <row r="147">
          <cell r="B147">
            <v>2017</v>
          </cell>
          <cell r="C147">
            <v>4</v>
          </cell>
          <cell r="D147">
            <v>23</v>
          </cell>
          <cell r="H147">
            <v>9.3355555555555529</v>
          </cell>
          <cell r="Q147">
            <v>2017</v>
          </cell>
          <cell r="R147">
            <v>4</v>
          </cell>
          <cell r="S147">
            <v>23</v>
          </cell>
          <cell r="W147">
            <v>15.445925925925923</v>
          </cell>
        </row>
        <row r="148">
          <cell r="B148">
            <v>2017</v>
          </cell>
          <cell r="C148">
            <v>4</v>
          </cell>
          <cell r="D148">
            <v>24</v>
          </cell>
          <cell r="H148">
            <v>8.3521326164874541</v>
          </cell>
          <cell r="Q148">
            <v>2017</v>
          </cell>
          <cell r="R148">
            <v>4</v>
          </cell>
          <cell r="S148">
            <v>24</v>
          </cell>
          <cell r="W148">
            <v>13.166111111111112</v>
          </cell>
        </row>
        <row r="149">
          <cell r="B149">
            <v>2017</v>
          </cell>
          <cell r="C149">
            <v>4</v>
          </cell>
          <cell r="D149">
            <v>25</v>
          </cell>
          <cell r="H149">
            <v>6.3549999999999995</v>
          </cell>
          <cell r="Q149">
            <v>2017</v>
          </cell>
          <cell r="R149">
            <v>4</v>
          </cell>
          <cell r="S149">
            <v>25</v>
          </cell>
          <cell r="W149">
            <v>6.3938888888888892</v>
          </cell>
        </row>
        <row r="150">
          <cell r="B150">
            <v>2017</v>
          </cell>
          <cell r="C150">
            <v>4</v>
          </cell>
          <cell r="D150">
            <v>26</v>
          </cell>
          <cell r="H150">
            <v>30.620555555555558</v>
          </cell>
          <cell r="Q150">
            <v>2017</v>
          </cell>
          <cell r="R150">
            <v>4</v>
          </cell>
          <cell r="S150">
            <v>26</v>
          </cell>
          <cell r="W150">
            <v>5.4016666666666673</v>
          </cell>
        </row>
        <row r="151">
          <cell r="B151">
            <v>2017</v>
          </cell>
          <cell r="C151">
            <v>4</v>
          </cell>
          <cell r="D151">
            <v>27</v>
          </cell>
          <cell r="H151">
            <v>13.062670250896057</v>
          </cell>
          <cell r="Q151">
            <v>2017</v>
          </cell>
          <cell r="R151">
            <v>4</v>
          </cell>
          <cell r="S151">
            <v>27</v>
          </cell>
          <cell r="W151">
            <v>21.317777777777781</v>
          </cell>
        </row>
        <row r="152">
          <cell r="B152">
            <v>2017</v>
          </cell>
          <cell r="C152">
            <v>4</v>
          </cell>
          <cell r="D152">
            <v>28</v>
          </cell>
          <cell r="H152">
            <v>14.440555555555555</v>
          </cell>
          <cell r="Q152">
            <v>2017</v>
          </cell>
          <cell r="R152">
            <v>4</v>
          </cell>
          <cell r="S152">
            <v>28</v>
          </cell>
          <cell r="W152">
            <v>19.188333333333329</v>
          </cell>
        </row>
        <row r="153">
          <cell r="B153">
            <v>2017</v>
          </cell>
          <cell r="C153">
            <v>4</v>
          </cell>
          <cell r="D153">
            <v>29</v>
          </cell>
          <cell r="H153">
            <v>26.335376344086026</v>
          </cell>
          <cell r="Q153">
            <v>2017</v>
          </cell>
          <cell r="R153">
            <v>4</v>
          </cell>
          <cell r="S153">
            <v>29</v>
          </cell>
          <cell r="W153">
            <v>20.053518518518512</v>
          </cell>
        </row>
        <row r="154">
          <cell r="B154">
            <v>2017</v>
          </cell>
          <cell r="C154">
            <v>4</v>
          </cell>
          <cell r="D154">
            <v>30</v>
          </cell>
          <cell r="H154">
            <v>15.395555555555552</v>
          </cell>
          <cell r="Q154">
            <v>2017</v>
          </cell>
          <cell r="R154">
            <v>4</v>
          </cell>
          <cell r="S154">
            <v>30</v>
          </cell>
          <cell r="W154">
            <v>23.522592592592591</v>
          </cell>
        </row>
        <row r="155">
          <cell r="B155">
            <v>2017</v>
          </cell>
          <cell r="C155">
            <v>5</v>
          </cell>
          <cell r="D155">
            <v>1</v>
          </cell>
          <cell r="H155">
            <v>14.120698924731181</v>
          </cell>
          <cell r="Q155">
            <v>2017</v>
          </cell>
          <cell r="R155">
            <v>5</v>
          </cell>
          <cell r="S155">
            <v>1</v>
          </cell>
          <cell r="W155">
            <v>15.368243727598569</v>
          </cell>
        </row>
        <row r="156">
          <cell r="B156">
            <v>2017</v>
          </cell>
          <cell r="C156">
            <v>5</v>
          </cell>
          <cell r="D156">
            <v>2</v>
          </cell>
          <cell r="H156">
            <v>9.2941397849462373</v>
          </cell>
          <cell r="Q156">
            <v>2017</v>
          </cell>
          <cell r="R156">
            <v>5</v>
          </cell>
          <cell r="S156">
            <v>2</v>
          </cell>
          <cell r="W156">
            <v>21.201254480286739</v>
          </cell>
        </row>
        <row r="157">
          <cell r="B157">
            <v>2017</v>
          </cell>
          <cell r="C157">
            <v>5</v>
          </cell>
          <cell r="D157">
            <v>3</v>
          </cell>
          <cell r="H157">
            <v>18.045376344086026</v>
          </cell>
          <cell r="Q157">
            <v>2017</v>
          </cell>
          <cell r="R157">
            <v>5</v>
          </cell>
          <cell r="S157">
            <v>3</v>
          </cell>
          <cell r="W157">
            <v>12.2791935483871</v>
          </cell>
        </row>
        <row r="158">
          <cell r="B158">
            <v>2017</v>
          </cell>
          <cell r="C158">
            <v>5</v>
          </cell>
          <cell r="D158">
            <v>4</v>
          </cell>
          <cell r="H158">
            <v>11.87372759856631</v>
          </cell>
          <cell r="Q158">
            <v>2017</v>
          </cell>
          <cell r="R158">
            <v>5</v>
          </cell>
          <cell r="S158">
            <v>4</v>
          </cell>
          <cell r="W158">
            <v>17.361827956989249</v>
          </cell>
        </row>
        <row r="159">
          <cell r="B159">
            <v>2017</v>
          </cell>
          <cell r="C159">
            <v>5</v>
          </cell>
          <cell r="D159">
            <v>5</v>
          </cell>
          <cell r="H159">
            <v>6.0859677419354856</v>
          </cell>
          <cell r="Q159">
            <v>2017</v>
          </cell>
          <cell r="R159">
            <v>5</v>
          </cell>
          <cell r="S159">
            <v>5</v>
          </cell>
          <cell r="W159">
            <v>13.707939068100355</v>
          </cell>
        </row>
        <row r="160">
          <cell r="B160">
            <v>2017</v>
          </cell>
          <cell r="C160">
            <v>5</v>
          </cell>
          <cell r="D160">
            <v>6</v>
          </cell>
          <cell r="H160">
            <v>0</v>
          </cell>
          <cell r="Q160">
            <v>2017</v>
          </cell>
          <cell r="R160">
            <v>5</v>
          </cell>
          <cell r="S160">
            <v>6</v>
          </cell>
          <cell r="W160">
            <v>6.065878136200717</v>
          </cell>
        </row>
        <row r="161">
          <cell r="B161">
            <v>2017</v>
          </cell>
          <cell r="C161">
            <v>5</v>
          </cell>
          <cell r="D161">
            <v>7</v>
          </cell>
          <cell r="H161">
            <v>1.1651971326164878</v>
          </cell>
          <cell r="Q161">
            <v>2017</v>
          </cell>
          <cell r="R161">
            <v>5</v>
          </cell>
          <cell r="S161">
            <v>7</v>
          </cell>
          <cell r="W161">
            <v>8.2015412186379937</v>
          </cell>
        </row>
        <row r="162">
          <cell r="B162">
            <v>2017</v>
          </cell>
          <cell r="C162">
            <v>5</v>
          </cell>
          <cell r="D162">
            <v>8</v>
          </cell>
          <cell r="H162">
            <v>0</v>
          </cell>
          <cell r="Q162">
            <v>2017</v>
          </cell>
          <cell r="R162">
            <v>5</v>
          </cell>
          <cell r="S162">
            <v>8</v>
          </cell>
          <cell r="W162">
            <v>3.1718279569892456</v>
          </cell>
        </row>
        <row r="163">
          <cell r="B163">
            <v>2017</v>
          </cell>
          <cell r="C163">
            <v>5</v>
          </cell>
          <cell r="D163">
            <v>9</v>
          </cell>
          <cell r="H163">
            <v>0</v>
          </cell>
          <cell r="Q163">
            <v>2017</v>
          </cell>
          <cell r="R163">
            <v>5</v>
          </cell>
          <cell r="S163">
            <v>9</v>
          </cell>
          <cell r="W163">
            <v>0</v>
          </cell>
        </row>
        <row r="164">
          <cell r="B164">
            <v>2017</v>
          </cell>
          <cell r="C164">
            <v>5</v>
          </cell>
          <cell r="D164">
            <v>10</v>
          </cell>
          <cell r="H164">
            <v>0</v>
          </cell>
          <cell r="Q164">
            <v>2017</v>
          </cell>
          <cell r="R164">
            <v>5</v>
          </cell>
          <cell r="S164">
            <v>10</v>
          </cell>
          <cell r="W164">
            <v>0</v>
          </cell>
        </row>
        <row r="165">
          <cell r="B165">
            <v>2017</v>
          </cell>
          <cell r="C165">
            <v>5</v>
          </cell>
          <cell r="D165">
            <v>11</v>
          </cell>
          <cell r="H165">
            <v>1.9574731182795686</v>
          </cell>
          <cell r="Q165">
            <v>2017</v>
          </cell>
          <cell r="R165">
            <v>5</v>
          </cell>
          <cell r="S165">
            <v>11</v>
          </cell>
          <cell r="W165">
            <v>0</v>
          </cell>
        </row>
        <row r="166">
          <cell r="B166">
            <v>2017</v>
          </cell>
          <cell r="C166">
            <v>5</v>
          </cell>
          <cell r="D166">
            <v>12</v>
          </cell>
          <cell r="H166">
            <v>2.8624193548387096</v>
          </cell>
          <cell r="Q166">
            <v>2017</v>
          </cell>
          <cell r="R166">
            <v>5</v>
          </cell>
          <cell r="S166">
            <v>12</v>
          </cell>
          <cell r="W166">
            <v>4.6554838709677409</v>
          </cell>
        </row>
        <row r="167">
          <cell r="B167">
            <v>2017</v>
          </cell>
          <cell r="C167">
            <v>5</v>
          </cell>
          <cell r="D167">
            <v>13</v>
          </cell>
          <cell r="H167">
            <v>0.40077060931899716</v>
          </cell>
          <cell r="Q167">
            <v>2017</v>
          </cell>
          <cell r="R167">
            <v>5</v>
          </cell>
          <cell r="S167">
            <v>13</v>
          </cell>
          <cell r="W167">
            <v>3.908870967741934</v>
          </cell>
        </row>
        <row r="168">
          <cell r="B168">
            <v>2017</v>
          </cell>
          <cell r="C168">
            <v>5</v>
          </cell>
          <cell r="D168">
            <v>14</v>
          </cell>
          <cell r="H168">
            <v>0</v>
          </cell>
          <cell r="Q168">
            <v>2017</v>
          </cell>
          <cell r="R168">
            <v>5</v>
          </cell>
          <cell r="S168">
            <v>14</v>
          </cell>
          <cell r="W168">
            <v>8.833333333333257E-2</v>
          </cell>
        </row>
        <row r="169">
          <cell r="B169">
            <v>2017</v>
          </cell>
          <cell r="C169">
            <v>5</v>
          </cell>
          <cell r="D169">
            <v>15</v>
          </cell>
          <cell r="H169">
            <v>0</v>
          </cell>
          <cell r="Q169">
            <v>2017</v>
          </cell>
          <cell r="R169">
            <v>5</v>
          </cell>
          <cell r="S169">
            <v>15</v>
          </cell>
          <cell r="W169">
            <v>0</v>
          </cell>
        </row>
        <row r="170">
          <cell r="B170">
            <v>2017</v>
          </cell>
          <cell r="C170">
            <v>5</v>
          </cell>
          <cell r="D170">
            <v>16</v>
          </cell>
          <cell r="H170">
            <v>0</v>
          </cell>
          <cell r="Q170">
            <v>2017</v>
          </cell>
          <cell r="R170">
            <v>5</v>
          </cell>
          <cell r="S170">
            <v>16</v>
          </cell>
          <cell r="W170">
            <v>0</v>
          </cell>
        </row>
        <row r="171">
          <cell r="B171">
            <v>2017</v>
          </cell>
          <cell r="C171">
            <v>5</v>
          </cell>
          <cell r="D171">
            <v>17</v>
          </cell>
          <cell r="H171">
            <v>0</v>
          </cell>
          <cell r="Q171">
            <v>2017</v>
          </cell>
          <cell r="R171">
            <v>5</v>
          </cell>
          <cell r="S171">
            <v>17</v>
          </cell>
          <cell r="W171">
            <v>0</v>
          </cell>
        </row>
        <row r="172">
          <cell r="B172">
            <v>2017</v>
          </cell>
          <cell r="C172">
            <v>5</v>
          </cell>
          <cell r="D172">
            <v>18</v>
          </cell>
          <cell r="H172">
            <v>0</v>
          </cell>
          <cell r="Q172">
            <v>2017</v>
          </cell>
          <cell r="R172">
            <v>5</v>
          </cell>
          <cell r="S172">
            <v>18</v>
          </cell>
          <cell r="W172">
            <v>0</v>
          </cell>
        </row>
        <row r="173">
          <cell r="B173">
            <v>2017</v>
          </cell>
          <cell r="C173">
            <v>5</v>
          </cell>
          <cell r="D173">
            <v>19</v>
          </cell>
          <cell r="H173">
            <v>0</v>
          </cell>
          <cell r="Q173">
            <v>2017</v>
          </cell>
          <cell r="R173">
            <v>5</v>
          </cell>
          <cell r="S173">
            <v>19</v>
          </cell>
          <cell r="W173">
            <v>0</v>
          </cell>
        </row>
        <row r="174">
          <cell r="B174">
            <v>2017</v>
          </cell>
          <cell r="C174">
            <v>5</v>
          </cell>
          <cell r="D174">
            <v>20</v>
          </cell>
          <cell r="H174">
            <v>10.358064516129037</v>
          </cell>
          <cell r="Q174">
            <v>2017</v>
          </cell>
          <cell r="R174">
            <v>5</v>
          </cell>
          <cell r="S174">
            <v>20</v>
          </cell>
          <cell r="W174">
            <v>10.027741935483872</v>
          </cell>
        </row>
        <row r="175">
          <cell r="B175">
            <v>2017</v>
          </cell>
          <cell r="C175">
            <v>5</v>
          </cell>
          <cell r="D175">
            <v>21</v>
          </cell>
          <cell r="H175">
            <v>8.0899462365591379</v>
          </cell>
          <cell r="Q175">
            <v>2017</v>
          </cell>
          <cell r="R175">
            <v>5</v>
          </cell>
          <cell r="S175">
            <v>21</v>
          </cell>
          <cell r="W175">
            <v>2.4845698924731172</v>
          </cell>
        </row>
        <row r="176">
          <cell r="B176">
            <v>2017</v>
          </cell>
          <cell r="C176">
            <v>5</v>
          </cell>
          <cell r="D176">
            <v>22</v>
          </cell>
          <cell r="H176">
            <v>5.2084946236559135</v>
          </cell>
          <cell r="Q176">
            <v>2017</v>
          </cell>
          <cell r="R176">
            <v>5</v>
          </cell>
          <cell r="S176">
            <v>22</v>
          </cell>
          <cell r="W176">
            <v>7.4299999999999979</v>
          </cell>
        </row>
        <row r="177">
          <cell r="B177">
            <v>2017</v>
          </cell>
          <cell r="C177">
            <v>5</v>
          </cell>
          <cell r="D177">
            <v>23</v>
          </cell>
          <cell r="H177">
            <v>4.3654301075268807</v>
          </cell>
          <cell r="Q177">
            <v>2017</v>
          </cell>
          <cell r="R177">
            <v>5</v>
          </cell>
          <cell r="S177">
            <v>23</v>
          </cell>
          <cell r="W177">
            <v>6.7132795698924737</v>
          </cell>
        </row>
        <row r="178">
          <cell r="B178">
            <v>2017</v>
          </cell>
          <cell r="C178">
            <v>5</v>
          </cell>
          <cell r="D178">
            <v>24</v>
          </cell>
          <cell r="H178">
            <v>7.0725268817204325</v>
          </cell>
          <cell r="Q178">
            <v>2017</v>
          </cell>
          <cell r="R178">
            <v>5</v>
          </cell>
          <cell r="S178">
            <v>24</v>
          </cell>
          <cell r="W178">
            <v>9.1459677419354843</v>
          </cell>
        </row>
        <row r="179">
          <cell r="B179">
            <v>2017</v>
          </cell>
          <cell r="C179">
            <v>5</v>
          </cell>
          <cell r="D179">
            <v>25</v>
          </cell>
          <cell r="H179">
            <v>3.6324193548387096</v>
          </cell>
          <cell r="Q179">
            <v>2017</v>
          </cell>
          <cell r="R179">
            <v>5</v>
          </cell>
          <cell r="S179">
            <v>25</v>
          </cell>
          <cell r="W179">
            <v>11.01689964157706</v>
          </cell>
        </row>
        <row r="180">
          <cell r="B180">
            <v>2017</v>
          </cell>
          <cell r="C180">
            <v>5</v>
          </cell>
          <cell r="D180">
            <v>26</v>
          </cell>
          <cell r="H180">
            <v>0</v>
          </cell>
          <cell r="Q180">
            <v>2017</v>
          </cell>
          <cell r="R180">
            <v>5</v>
          </cell>
          <cell r="S180">
            <v>26</v>
          </cell>
          <cell r="W180">
            <v>5.264462365591398</v>
          </cell>
        </row>
        <row r="181">
          <cell r="B181">
            <v>2017</v>
          </cell>
          <cell r="C181">
            <v>5</v>
          </cell>
          <cell r="D181">
            <v>27</v>
          </cell>
          <cell r="H181">
            <v>0</v>
          </cell>
          <cell r="Q181">
            <v>2017</v>
          </cell>
          <cell r="R181">
            <v>5</v>
          </cell>
          <cell r="S181">
            <v>27</v>
          </cell>
          <cell r="W181">
            <v>0</v>
          </cell>
        </row>
        <row r="182">
          <cell r="B182">
            <v>2017</v>
          </cell>
          <cell r="C182">
            <v>5</v>
          </cell>
          <cell r="D182">
            <v>28</v>
          </cell>
          <cell r="H182">
            <v>0</v>
          </cell>
          <cell r="Q182">
            <v>2017</v>
          </cell>
          <cell r="R182">
            <v>5</v>
          </cell>
          <cell r="S182">
            <v>28</v>
          </cell>
          <cell r="W182">
            <v>0</v>
          </cell>
        </row>
        <row r="183">
          <cell r="B183">
            <v>2017</v>
          </cell>
          <cell r="C183">
            <v>5</v>
          </cell>
          <cell r="D183">
            <v>29</v>
          </cell>
          <cell r="H183">
            <v>0</v>
          </cell>
          <cell r="Q183">
            <v>2017</v>
          </cell>
          <cell r="R183">
            <v>5</v>
          </cell>
          <cell r="S183">
            <v>29</v>
          </cell>
          <cell r="W183">
            <v>0</v>
          </cell>
        </row>
        <row r="184">
          <cell r="B184">
            <v>2017</v>
          </cell>
          <cell r="C184">
            <v>5</v>
          </cell>
          <cell r="D184">
            <v>30</v>
          </cell>
          <cell r="H184">
            <v>0</v>
          </cell>
          <cell r="Q184">
            <v>2017</v>
          </cell>
          <cell r="R184">
            <v>5</v>
          </cell>
          <cell r="S184">
            <v>30</v>
          </cell>
          <cell r="W184">
            <v>1.7857347670250883</v>
          </cell>
        </row>
        <row r="185">
          <cell r="B185">
            <v>2017</v>
          </cell>
          <cell r="C185">
            <v>5</v>
          </cell>
          <cell r="D185">
            <v>31</v>
          </cell>
          <cell r="H185">
            <v>0</v>
          </cell>
          <cell r="Q185">
            <v>2017</v>
          </cell>
          <cell r="R185">
            <v>5</v>
          </cell>
          <cell r="S185">
            <v>31</v>
          </cell>
          <cell r="W185">
            <v>0.92596774193548137</v>
          </cell>
        </row>
        <row r="186">
          <cell r="B186">
            <v>2017</v>
          </cell>
          <cell r="C186">
            <v>6</v>
          </cell>
          <cell r="D186">
            <v>1</v>
          </cell>
          <cell r="H186">
            <v>0</v>
          </cell>
          <cell r="Q186">
            <v>2017</v>
          </cell>
          <cell r="R186">
            <v>6</v>
          </cell>
          <cell r="S186">
            <v>1</v>
          </cell>
          <cell r="W186">
            <v>2.8872222222222224</v>
          </cell>
        </row>
        <row r="187">
          <cell r="B187">
            <v>2017</v>
          </cell>
          <cell r="C187">
            <v>6</v>
          </cell>
          <cell r="D187">
            <v>2</v>
          </cell>
          <cell r="H187">
            <v>0</v>
          </cell>
          <cell r="Q187">
            <v>2017</v>
          </cell>
          <cell r="R187">
            <v>6</v>
          </cell>
          <cell r="S187">
            <v>2</v>
          </cell>
          <cell r="W187">
            <v>0</v>
          </cell>
        </row>
        <row r="188">
          <cell r="B188">
            <v>2017</v>
          </cell>
          <cell r="C188">
            <v>6</v>
          </cell>
          <cell r="D188">
            <v>3</v>
          </cell>
          <cell r="H188">
            <v>0</v>
          </cell>
          <cell r="Q188">
            <v>2017</v>
          </cell>
          <cell r="R188">
            <v>6</v>
          </cell>
          <cell r="S188">
            <v>3</v>
          </cell>
          <cell r="W188">
            <v>0</v>
          </cell>
        </row>
        <row r="189">
          <cell r="B189">
            <v>2017</v>
          </cell>
          <cell r="C189">
            <v>6</v>
          </cell>
          <cell r="D189">
            <v>4</v>
          </cell>
          <cell r="H189">
            <v>0</v>
          </cell>
          <cell r="Q189">
            <v>2017</v>
          </cell>
          <cell r="R189">
            <v>6</v>
          </cell>
          <cell r="S189">
            <v>4</v>
          </cell>
          <cell r="W189">
            <v>0</v>
          </cell>
        </row>
        <row r="190">
          <cell r="B190">
            <v>2017</v>
          </cell>
          <cell r="C190">
            <v>6</v>
          </cell>
          <cell r="D190">
            <v>5</v>
          </cell>
          <cell r="H190">
            <v>0</v>
          </cell>
          <cell r="Q190">
            <v>2017</v>
          </cell>
          <cell r="R190">
            <v>6</v>
          </cell>
          <cell r="S190">
            <v>5</v>
          </cell>
          <cell r="W190">
            <v>0</v>
          </cell>
        </row>
        <row r="191">
          <cell r="B191">
            <v>2017</v>
          </cell>
          <cell r="C191">
            <v>6</v>
          </cell>
          <cell r="D191">
            <v>6</v>
          </cell>
          <cell r="H191">
            <v>0</v>
          </cell>
          <cell r="Q191">
            <v>2017</v>
          </cell>
          <cell r="R191">
            <v>6</v>
          </cell>
          <cell r="S191">
            <v>6</v>
          </cell>
          <cell r="W191">
            <v>0</v>
          </cell>
        </row>
        <row r="192">
          <cell r="B192">
            <v>2017</v>
          </cell>
          <cell r="C192">
            <v>6</v>
          </cell>
          <cell r="D192">
            <v>7</v>
          </cell>
          <cell r="H192">
            <v>0</v>
          </cell>
          <cell r="Q192">
            <v>2017</v>
          </cell>
          <cell r="R192">
            <v>6</v>
          </cell>
          <cell r="S192">
            <v>7</v>
          </cell>
          <cell r="W192">
            <v>0</v>
          </cell>
        </row>
        <row r="193">
          <cell r="B193">
            <v>2017</v>
          </cell>
          <cell r="C193">
            <v>6</v>
          </cell>
          <cell r="D193">
            <v>8</v>
          </cell>
          <cell r="H193">
            <v>0</v>
          </cell>
          <cell r="Q193">
            <v>2017</v>
          </cell>
          <cell r="R193">
            <v>6</v>
          </cell>
          <cell r="S193">
            <v>8</v>
          </cell>
          <cell r="W193">
            <v>0</v>
          </cell>
        </row>
        <row r="194">
          <cell r="B194">
            <v>2017</v>
          </cell>
          <cell r="C194">
            <v>6</v>
          </cell>
          <cell r="D194">
            <v>9</v>
          </cell>
          <cell r="H194">
            <v>0</v>
          </cell>
          <cell r="Q194">
            <v>2017</v>
          </cell>
          <cell r="R194">
            <v>6</v>
          </cell>
          <cell r="S194">
            <v>9</v>
          </cell>
          <cell r="W194">
            <v>0</v>
          </cell>
        </row>
        <row r="195">
          <cell r="B195">
            <v>2017</v>
          </cell>
          <cell r="C195">
            <v>6</v>
          </cell>
          <cell r="D195">
            <v>10</v>
          </cell>
          <cell r="H195">
            <v>0</v>
          </cell>
          <cell r="Q195">
            <v>2017</v>
          </cell>
          <cell r="R195">
            <v>6</v>
          </cell>
          <cell r="S195">
            <v>10</v>
          </cell>
          <cell r="W195">
            <v>0</v>
          </cell>
        </row>
        <row r="196">
          <cell r="B196">
            <v>2017</v>
          </cell>
          <cell r="C196">
            <v>6</v>
          </cell>
          <cell r="D196">
            <v>11</v>
          </cell>
          <cell r="H196">
            <v>0</v>
          </cell>
          <cell r="Q196">
            <v>2017</v>
          </cell>
          <cell r="R196">
            <v>6</v>
          </cell>
          <cell r="S196">
            <v>11</v>
          </cell>
          <cell r="W196">
            <v>0</v>
          </cell>
        </row>
        <row r="197">
          <cell r="B197">
            <v>2017</v>
          </cell>
          <cell r="C197">
            <v>6</v>
          </cell>
          <cell r="D197">
            <v>12</v>
          </cell>
          <cell r="H197">
            <v>0</v>
          </cell>
          <cell r="Q197">
            <v>2017</v>
          </cell>
          <cell r="R197">
            <v>6</v>
          </cell>
          <cell r="S197">
            <v>12</v>
          </cell>
          <cell r="W197">
            <v>0</v>
          </cell>
        </row>
        <row r="198">
          <cell r="B198">
            <v>2017</v>
          </cell>
          <cell r="C198">
            <v>6</v>
          </cell>
          <cell r="D198">
            <v>13</v>
          </cell>
          <cell r="H198">
            <v>0</v>
          </cell>
          <cell r="Q198">
            <v>2017</v>
          </cell>
          <cell r="R198">
            <v>6</v>
          </cell>
          <cell r="S198">
            <v>13</v>
          </cell>
          <cell r="W198">
            <v>0</v>
          </cell>
        </row>
        <row r="199">
          <cell r="B199">
            <v>2017</v>
          </cell>
          <cell r="C199">
            <v>6</v>
          </cell>
          <cell r="D199">
            <v>14</v>
          </cell>
          <cell r="H199">
            <v>0</v>
          </cell>
          <cell r="Q199">
            <v>2017</v>
          </cell>
          <cell r="R199">
            <v>6</v>
          </cell>
          <cell r="S199">
            <v>14</v>
          </cell>
          <cell r="W199">
            <v>0</v>
          </cell>
        </row>
        <row r="200">
          <cell r="B200">
            <v>2017</v>
          </cell>
          <cell r="C200">
            <v>6</v>
          </cell>
          <cell r="D200">
            <v>15</v>
          </cell>
          <cell r="H200">
            <v>0</v>
          </cell>
          <cell r="Q200">
            <v>2017</v>
          </cell>
          <cell r="R200">
            <v>6</v>
          </cell>
          <cell r="S200">
            <v>15</v>
          </cell>
          <cell r="W200">
            <v>0</v>
          </cell>
        </row>
        <row r="201">
          <cell r="B201">
            <v>2017</v>
          </cell>
          <cell r="C201">
            <v>6</v>
          </cell>
          <cell r="D201">
            <v>16</v>
          </cell>
          <cell r="H201">
            <v>0</v>
          </cell>
          <cell r="Q201">
            <v>2017</v>
          </cell>
          <cell r="R201">
            <v>6</v>
          </cell>
          <cell r="S201">
            <v>16</v>
          </cell>
          <cell r="W201">
            <v>0</v>
          </cell>
        </row>
        <row r="202">
          <cell r="B202">
            <v>2017</v>
          </cell>
          <cell r="C202">
            <v>6</v>
          </cell>
          <cell r="D202">
            <v>17</v>
          </cell>
          <cell r="H202">
            <v>0</v>
          </cell>
          <cell r="Q202">
            <v>2017</v>
          </cell>
          <cell r="R202">
            <v>6</v>
          </cell>
          <cell r="S202">
            <v>17</v>
          </cell>
          <cell r="W202">
            <v>0</v>
          </cell>
        </row>
        <row r="203">
          <cell r="B203">
            <v>2017</v>
          </cell>
          <cell r="C203">
            <v>6</v>
          </cell>
          <cell r="D203">
            <v>18</v>
          </cell>
          <cell r="H203">
            <v>0</v>
          </cell>
          <cell r="Q203">
            <v>2017</v>
          </cell>
          <cell r="R203">
            <v>6</v>
          </cell>
          <cell r="S203">
            <v>18</v>
          </cell>
          <cell r="W203">
            <v>0</v>
          </cell>
        </row>
        <row r="204">
          <cell r="B204">
            <v>2017</v>
          </cell>
          <cell r="C204">
            <v>6</v>
          </cell>
          <cell r="D204">
            <v>19</v>
          </cell>
          <cell r="H204">
            <v>0</v>
          </cell>
          <cell r="Q204">
            <v>2017</v>
          </cell>
          <cell r="R204">
            <v>6</v>
          </cell>
          <cell r="S204">
            <v>19</v>
          </cell>
          <cell r="W204">
            <v>0</v>
          </cell>
        </row>
        <row r="205">
          <cell r="B205">
            <v>2017</v>
          </cell>
          <cell r="C205">
            <v>6</v>
          </cell>
          <cell r="D205">
            <v>20</v>
          </cell>
          <cell r="H205">
            <v>0</v>
          </cell>
          <cell r="Q205">
            <v>2017</v>
          </cell>
          <cell r="R205">
            <v>6</v>
          </cell>
          <cell r="S205">
            <v>20</v>
          </cell>
          <cell r="W205">
            <v>0</v>
          </cell>
        </row>
        <row r="206">
          <cell r="B206">
            <v>2017</v>
          </cell>
          <cell r="C206">
            <v>6</v>
          </cell>
          <cell r="D206">
            <v>21</v>
          </cell>
          <cell r="H206">
            <v>0</v>
          </cell>
          <cell r="Q206">
            <v>2017</v>
          </cell>
          <cell r="R206">
            <v>6</v>
          </cell>
          <cell r="S206">
            <v>21</v>
          </cell>
          <cell r="W206">
            <v>0</v>
          </cell>
        </row>
        <row r="207">
          <cell r="B207">
            <v>2017</v>
          </cell>
          <cell r="C207">
            <v>6</v>
          </cell>
          <cell r="D207">
            <v>22</v>
          </cell>
          <cell r="H207">
            <v>0</v>
          </cell>
          <cell r="Q207">
            <v>2017</v>
          </cell>
          <cell r="R207">
            <v>6</v>
          </cell>
          <cell r="S207">
            <v>22</v>
          </cell>
          <cell r="W207">
            <v>0</v>
          </cell>
        </row>
        <row r="208">
          <cell r="B208">
            <v>2017</v>
          </cell>
          <cell r="C208">
            <v>6</v>
          </cell>
          <cell r="D208">
            <v>23</v>
          </cell>
          <cell r="H208">
            <v>0</v>
          </cell>
          <cell r="Q208">
            <v>2017</v>
          </cell>
          <cell r="R208">
            <v>6</v>
          </cell>
          <cell r="S208">
            <v>23</v>
          </cell>
          <cell r="W208">
            <v>0</v>
          </cell>
        </row>
        <row r="209">
          <cell r="B209">
            <v>2017</v>
          </cell>
          <cell r="C209">
            <v>6</v>
          </cell>
          <cell r="D209">
            <v>24</v>
          </cell>
          <cell r="H209">
            <v>0.16388888888888953</v>
          </cell>
          <cell r="Q209">
            <v>2017</v>
          </cell>
          <cell r="R209">
            <v>6</v>
          </cell>
          <cell r="S209">
            <v>24</v>
          </cell>
          <cell r="W209">
            <v>0</v>
          </cell>
        </row>
        <row r="210">
          <cell r="B210">
            <v>2017</v>
          </cell>
          <cell r="C210">
            <v>6</v>
          </cell>
          <cell r="D210">
            <v>25</v>
          </cell>
          <cell r="H210">
            <v>1.6541039426523312</v>
          </cell>
          <cell r="Q210">
            <v>2017</v>
          </cell>
          <cell r="R210">
            <v>6</v>
          </cell>
          <cell r="S210">
            <v>25</v>
          </cell>
          <cell r="W210">
            <v>1.612222222222222</v>
          </cell>
        </row>
        <row r="211">
          <cell r="B211">
            <v>2017</v>
          </cell>
          <cell r="C211">
            <v>6</v>
          </cell>
          <cell r="D211">
            <v>26</v>
          </cell>
          <cell r="H211">
            <v>5.7138888888888886</v>
          </cell>
          <cell r="Q211">
            <v>2017</v>
          </cell>
          <cell r="R211">
            <v>6</v>
          </cell>
          <cell r="S211">
            <v>26</v>
          </cell>
          <cell r="W211">
            <v>4.877347670250896</v>
          </cell>
        </row>
        <row r="212">
          <cell r="B212">
            <v>2017</v>
          </cell>
          <cell r="C212">
            <v>6</v>
          </cell>
          <cell r="D212">
            <v>27</v>
          </cell>
          <cell r="H212">
            <v>0</v>
          </cell>
          <cell r="Q212">
            <v>2017</v>
          </cell>
          <cell r="R212">
            <v>6</v>
          </cell>
          <cell r="S212">
            <v>27</v>
          </cell>
          <cell r="W212">
            <v>8.9318637992831516</v>
          </cell>
        </row>
        <row r="213">
          <cell r="B213">
            <v>2017</v>
          </cell>
          <cell r="C213">
            <v>6</v>
          </cell>
          <cell r="D213">
            <v>28</v>
          </cell>
          <cell r="H213">
            <v>0</v>
          </cell>
          <cell r="Q213">
            <v>2017</v>
          </cell>
          <cell r="R213">
            <v>6</v>
          </cell>
          <cell r="S213">
            <v>28</v>
          </cell>
          <cell r="W213">
            <v>0.56722222222222174</v>
          </cell>
        </row>
        <row r="214">
          <cell r="B214">
            <v>2017</v>
          </cell>
          <cell r="C214">
            <v>6</v>
          </cell>
          <cell r="D214">
            <v>29</v>
          </cell>
          <cell r="H214">
            <v>0</v>
          </cell>
          <cell r="Q214">
            <v>2017</v>
          </cell>
          <cell r="R214">
            <v>6</v>
          </cell>
          <cell r="S214">
            <v>29</v>
          </cell>
          <cell r="W214">
            <v>0</v>
          </cell>
        </row>
        <row r="215">
          <cell r="B215">
            <v>2017</v>
          </cell>
          <cell r="C215">
            <v>6</v>
          </cell>
          <cell r="D215">
            <v>30</v>
          </cell>
          <cell r="H215">
            <v>0</v>
          </cell>
          <cell r="Q215">
            <v>2017</v>
          </cell>
          <cell r="R215">
            <v>6</v>
          </cell>
          <cell r="S215">
            <v>30</v>
          </cell>
          <cell r="W215">
            <v>0</v>
          </cell>
        </row>
        <row r="216">
          <cell r="B216">
            <v>2017</v>
          </cell>
          <cell r="C216">
            <v>7</v>
          </cell>
          <cell r="D216">
            <v>1</v>
          </cell>
          <cell r="H216">
            <v>0</v>
          </cell>
          <cell r="Q216">
            <v>2017</v>
          </cell>
          <cell r="R216">
            <v>7</v>
          </cell>
          <cell r="S216">
            <v>1</v>
          </cell>
          <cell r="W216">
            <v>0</v>
          </cell>
        </row>
        <row r="217">
          <cell r="B217">
            <v>2017</v>
          </cell>
          <cell r="C217">
            <v>7</v>
          </cell>
          <cell r="D217">
            <v>2</v>
          </cell>
          <cell r="H217">
            <v>0</v>
          </cell>
          <cell r="Q217">
            <v>2017</v>
          </cell>
          <cell r="R217">
            <v>7</v>
          </cell>
          <cell r="S217">
            <v>2</v>
          </cell>
          <cell r="W217">
            <v>0</v>
          </cell>
        </row>
        <row r="218">
          <cell r="B218">
            <v>2017</v>
          </cell>
          <cell r="C218">
            <v>7</v>
          </cell>
          <cell r="D218">
            <v>3</v>
          </cell>
          <cell r="H218">
            <v>0</v>
          </cell>
          <cell r="Q218">
            <v>2017</v>
          </cell>
          <cell r="R218">
            <v>7</v>
          </cell>
          <cell r="S218">
            <v>3</v>
          </cell>
          <cell r="W218">
            <v>0</v>
          </cell>
        </row>
        <row r="219">
          <cell r="B219">
            <v>2017</v>
          </cell>
          <cell r="C219">
            <v>7</v>
          </cell>
          <cell r="D219">
            <v>4</v>
          </cell>
          <cell r="H219">
            <v>0</v>
          </cell>
          <cell r="Q219">
            <v>2017</v>
          </cell>
          <cell r="R219">
            <v>7</v>
          </cell>
          <cell r="S219">
            <v>4</v>
          </cell>
          <cell r="W219">
            <v>0</v>
          </cell>
        </row>
        <row r="220">
          <cell r="B220">
            <v>2017</v>
          </cell>
          <cell r="C220">
            <v>7</v>
          </cell>
          <cell r="D220">
            <v>5</v>
          </cell>
          <cell r="H220">
            <v>0</v>
          </cell>
          <cell r="Q220">
            <v>2017</v>
          </cell>
          <cell r="R220">
            <v>7</v>
          </cell>
          <cell r="S220">
            <v>5</v>
          </cell>
          <cell r="W220">
            <v>0</v>
          </cell>
        </row>
        <row r="221">
          <cell r="B221">
            <v>2017</v>
          </cell>
          <cell r="C221">
            <v>7</v>
          </cell>
          <cell r="D221">
            <v>6</v>
          </cell>
          <cell r="H221">
            <v>0</v>
          </cell>
          <cell r="Q221">
            <v>2017</v>
          </cell>
          <cell r="R221">
            <v>7</v>
          </cell>
          <cell r="S221">
            <v>6</v>
          </cell>
          <cell r="W221">
            <v>0</v>
          </cell>
        </row>
        <row r="222">
          <cell r="B222">
            <v>2017</v>
          </cell>
          <cell r="C222">
            <v>7</v>
          </cell>
          <cell r="D222">
            <v>7</v>
          </cell>
          <cell r="H222">
            <v>0</v>
          </cell>
          <cell r="Q222">
            <v>2017</v>
          </cell>
          <cell r="R222">
            <v>7</v>
          </cell>
          <cell r="S222">
            <v>7</v>
          </cell>
          <cell r="W222">
            <v>0</v>
          </cell>
        </row>
        <row r="223">
          <cell r="B223">
            <v>2017</v>
          </cell>
          <cell r="C223">
            <v>7</v>
          </cell>
          <cell r="D223">
            <v>8</v>
          </cell>
          <cell r="H223">
            <v>0</v>
          </cell>
          <cell r="Q223">
            <v>2017</v>
          </cell>
          <cell r="R223">
            <v>7</v>
          </cell>
          <cell r="S223">
            <v>8</v>
          </cell>
          <cell r="W223">
            <v>0</v>
          </cell>
        </row>
        <row r="224">
          <cell r="B224">
            <v>2017</v>
          </cell>
          <cell r="C224">
            <v>7</v>
          </cell>
          <cell r="D224">
            <v>9</v>
          </cell>
          <cell r="H224">
            <v>0</v>
          </cell>
          <cell r="Q224">
            <v>2017</v>
          </cell>
          <cell r="R224">
            <v>7</v>
          </cell>
          <cell r="S224">
            <v>9</v>
          </cell>
          <cell r="W224">
            <v>0</v>
          </cell>
        </row>
        <row r="225">
          <cell r="B225">
            <v>2017</v>
          </cell>
          <cell r="C225">
            <v>7</v>
          </cell>
          <cell r="D225">
            <v>10</v>
          </cell>
          <cell r="H225">
            <v>0</v>
          </cell>
          <cell r="Q225">
            <v>2017</v>
          </cell>
          <cell r="R225">
            <v>7</v>
          </cell>
          <cell r="S225">
            <v>10</v>
          </cell>
          <cell r="W225">
            <v>0</v>
          </cell>
        </row>
        <row r="226">
          <cell r="B226">
            <v>2017</v>
          </cell>
          <cell r="C226">
            <v>7</v>
          </cell>
          <cell r="D226">
            <v>11</v>
          </cell>
          <cell r="H226">
            <v>0</v>
          </cell>
          <cell r="Q226">
            <v>2017</v>
          </cell>
          <cell r="R226">
            <v>7</v>
          </cell>
          <cell r="S226">
            <v>11</v>
          </cell>
          <cell r="W226">
            <v>0</v>
          </cell>
        </row>
        <row r="227">
          <cell r="B227">
            <v>2017</v>
          </cell>
          <cell r="C227">
            <v>7</v>
          </cell>
          <cell r="D227">
            <v>12</v>
          </cell>
          <cell r="H227">
            <v>0</v>
          </cell>
          <cell r="Q227">
            <v>2017</v>
          </cell>
          <cell r="R227">
            <v>7</v>
          </cell>
          <cell r="S227">
            <v>12</v>
          </cell>
          <cell r="W227">
            <v>0</v>
          </cell>
        </row>
        <row r="228">
          <cell r="B228">
            <v>2017</v>
          </cell>
          <cell r="C228">
            <v>7</v>
          </cell>
          <cell r="D228">
            <v>13</v>
          </cell>
          <cell r="H228">
            <v>0</v>
          </cell>
          <cell r="Q228">
            <v>2017</v>
          </cell>
          <cell r="R228">
            <v>7</v>
          </cell>
          <cell r="S228">
            <v>13</v>
          </cell>
          <cell r="W228">
            <v>0</v>
          </cell>
        </row>
        <row r="229">
          <cell r="B229">
            <v>2017</v>
          </cell>
          <cell r="C229">
            <v>7</v>
          </cell>
          <cell r="D229">
            <v>14</v>
          </cell>
          <cell r="H229">
            <v>0</v>
          </cell>
          <cell r="Q229">
            <v>2017</v>
          </cell>
          <cell r="R229">
            <v>7</v>
          </cell>
          <cell r="S229">
            <v>14</v>
          </cell>
          <cell r="W229">
            <v>0</v>
          </cell>
        </row>
        <row r="230">
          <cell r="B230">
            <v>2017</v>
          </cell>
          <cell r="C230">
            <v>7</v>
          </cell>
          <cell r="D230">
            <v>15</v>
          </cell>
          <cell r="H230">
            <v>0</v>
          </cell>
          <cell r="Q230">
            <v>2017</v>
          </cell>
          <cell r="R230">
            <v>7</v>
          </cell>
          <cell r="S230">
            <v>15</v>
          </cell>
          <cell r="W230">
            <v>0</v>
          </cell>
        </row>
        <row r="231">
          <cell r="B231">
            <v>2017</v>
          </cell>
          <cell r="C231">
            <v>7</v>
          </cell>
          <cell r="D231">
            <v>16</v>
          </cell>
          <cell r="H231">
            <v>0</v>
          </cell>
          <cell r="Q231">
            <v>2017</v>
          </cell>
          <cell r="R231">
            <v>7</v>
          </cell>
          <cell r="S231">
            <v>16</v>
          </cell>
          <cell r="W231">
            <v>0</v>
          </cell>
        </row>
        <row r="232">
          <cell r="B232">
            <v>2017</v>
          </cell>
          <cell r="C232">
            <v>7</v>
          </cell>
          <cell r="D232">
            <v>17</v>
          </cell>
          <cell r="H232">
            <v>0</v>
          </cell>
          <cell r="Q232">
            <v>2017</v>
          </cell>
          <cell r="R232">
            <v>7</v>
          </cell>
          <cell r="S232">
            <v>17</v>
          </cell>
          <cell r="W232">
            <v>0</v>
          </cell>
        </row>
        <row r="233">
          <cell r="B233">
            <v>2017</v>
          </cell>
          <cell r="C233">
            <v>7</v>
          </cell>
          <cell r="D233">
            <v>18</v>
          </cell>
          <cell r="H233">
            <v>0</v>
          </cell>
          <cell r="Q233">
            <v>2017</v>
          </cell>
          <cell r="R233">
            <v>7</v>
          </cell>
          <cell r="S233">
            <v>18</v>
          </cell>
          <cell r="W233">
            <v>0</v>
          </cell>
        </row>
        <row r="234">
          <cell r="B234">
            <v>2017</v>
          </cell>
          <cell r="C234">
            <v>7</v>
          </cell>
          <cell r="D234">
            <v>19</v>
          </cell>
          <cell r="H234">
            <v>0</v>
          </cell>
          <cell r="Q234">
            <v>2017</v>
          </cell>
          <cell r="R234">
            <v>7</v>
          </cell>
          <cell r="S234">
            <v>19</v>
          </cell>
          <cell r="W234">
            <v>0</v>
          </cell>
        </row>
        <row r="235">
          <cell r="B235">
            <v>2017</v>
          </cell>
          <cell r="C235">
            <v>7</v>
          </cell>
          <cell r="D235">
            <v>20</v>
          </cell>
          <cell r="H235">
            <v>0</v>
          </cell>
          <cell r="Q235">
            <v>2017</v>
          </cell>
          <cell r="R235">
            <v>7</v>
          </cell>
          <cell r="S235">
            <v>20</v>
          </cell>
          <cell r="W235">
            <v>0</v>
          </cell>
        </row>
        <row r="236">
          <cell r="B236">
            <v>2017</v>
          </cell>
          <cell r="C236">
            <v>7</v>
          </cell>
          <cell r="D236">
            <v>21</v>
          </cell>
          <cell r="H236">
            <v>0</v>
          </cell>
          <cell r="Q236">
            <v>2017</v>
          </cell>
          <cell r="R236">
            <v>7</v>
          </cell>
          <cell r="S236">
            <v>21</v>
          </cell>
          <cell r="W236">
            <v>0</v>
          </cell>
        </row>
        <row r="237">
          <cell r="B237">
            <v>2017</v>
          </cell>
          <cell r="C237">
            <v>7</v>
          </cell>
          <cell r="D237">
            <v>22</v>
          </cell>
          <cell r="H237">
            <v>0</v>
          </cell>
          <cell r="Q237">
            <v>2017</v>
          </cell>
          <cell r="R237">
            <v>7</v>
          </cell>
          <cell r="S237">
            <v>22</v>
          </cell>
          <cell r="W237">
            <v>0</v>
          </cell>
        </row>
        <row r="238">
          <cell r="B238">
            <v>2017</v>
          </cell>
          <cell r="C238">
            <v>7</v>
          </cell>
          <cell r="D238">
            <v>23</v>
          </cell>
          <cell r="H238">
            <v>0</v>
          </cell>
          <cell r="Q238">
            <v>2017</v>
          </cell>
          <cell r="R238">
            <v>7</v>
          </cell>
          <cell r="S238">
            <v>23</v>
          </cell>
          <cell r="W238">
            <v>0</v>
          </cell>
        </row>
        <row r="239">
          <cell r="B239">
            <v>2017</v>
          </cell>
          <cell r="C239">
            <v>7</v>
          </cell>
          <cell r="D239">
            <v>24</v>
          </cell>
          <cell r="H239">
            <v>0</v>
          </cell>
          <cell r="Q239">
            <v>2017</v>
          </cell>
          <cell r="R239">
            <v>7</v>
          </cell>
          <cell r="S239">
            <v>24</v>
          </cell>
          <cell r="W239">
            <v>0</v>
          </cell>
        </row>
        <row r="240">
          <cell r="B240">
            <v>2017</v>
          </cell>
          <cell r="C240">
            <v>7</v>
          </cell>
          <cell r="D240">
            <v>25</v>
          </cell>
          <cell r="H240">
            <v>0</v>
          </cell>
          <cell r="Q240">
            <v>2017</v>
          </cell>
          <cell r="R240">
            <v>7</v>
          </cell>
          <cell r="S240">
            <v>25</v>
          </cell>
          <cell r="W240">
            <v>0</v>
          </cell>
        </row>
        <row r="241">
          <cell r="B241">
            <v>2017</v>
          </cell>
          <cell r="C241">
            <v>7</v>
          </cell>
          <cell r="D241">
            <v>26</v>
          </cell>
          <cell r="H241">
            <v>0</v>
          </cell>
          <cell r="Q241">
            <v>2017</v>
          </cell>
          <cell r="R241">
            <v>7</v>
          </cell>
          <cell r="S241">
            <v>26</v>
          </cell>
          <cell r="W241">
            <v>0</v>
          </cell>
        </row>
        <row r="242">
          <cell r="B242">
            <v>2017</v>
          </cell>
          <cell r="C242">
            <v>7</v>
          </cell>
          <cell r="D242">
            <v>27</v>
          </cell>
          <cell r="H242">
            <v>0</v>
          </cell>
          <cell r="Q242">
            <v>2017</v>
          </cell>
          <cell r="R242">
            <v>7</v>
          </cell>
          <cell r="S242">
            <v>27</v>
          </cell>
          <cell r="W242">
            <v>0</v>
          </cell>
        </row>
        <row r="243">
          <cell r="B243">
            <v>2017</v>
          </cell>
          <cell r="C243">
            <v>7</v>
          </cell>
          <cell r="D243">
            <v>28</v>
          </cell>
          <cell r="H243">
            <v>0</v>
          </cell>
          <cell r="Q243">
            <v>2017</v>
          </cell>
          <cell r="R243">
            <v>7</v>
          </cell>
          <cell r="S243">
            <v>28</v>
          </cell>
          <cell r="W243">
            <v>0</v>
          </cell>
        </row>
        <row r="244">
          <cell r="B244">
            <v>2017</v>
          </cell>
          <cell r="C244">
            <v>7</v>
          </cell>
          <cell r="D244">
            <v>29</v>
          </cell>
          <cell r="H244">
            <v>0</v>
          </cell>
          <cell r="Q244">
            <v>2017</v>
          </cell>
          <cell r="R244">
            <v>7</v>
          </cell>
          <cell r="S244">
            <v>29</v>
          </cell>
          <cell r="W244">
            <v>0</v>
          </cell>
        </row>
        <row r="245">
          <cell r="B245">
            <v>2017</v>
          </cell>
          <cell r="C245">
            <v>7</v>
          </cell>
          <cell r="D245">
            <v>30</v>
          </cell>
          <cell r="H245">
            <v>0</v>
          </cell>
          <cell r="Q245">
            <v>2017</v>
          </cell>
          <cell r="R245">
            <v>7</v>
          </cell>
          <cell r="S245">
            <v>30</v>
          </cell>
          <cell r="W245">
            <v>0</v>
          </cell>
        </row>
        <row r="246">
          <cell r="B246">
            <v>2017</v>
          </cell>
          <cell r="C246">
            <v>7</v>
          </cell>
          <cell r="D246">
            <v>31</v>
          </cell>
          <cell r="H246">
            <v>0.45612903225806511</v>
          </cell>
          <cell r="Q246">
            <v>2017</v>
          </cell>
          <cell r="R246">
            <v>7</v>
          </cell>
          <cell r="S246">
            <v>31</v>
          </cell>
          <cell r="W246">
            <v>1.9386200716845867</v>
          </cell>
        </row>
        <row r="247">
          <cell r="B247">
            <v>2017</v>
          </cell>
          <cell r="C247">
            <v>8</v>
          </cell>
          <cell r="D247">
            <v>1</v>
          </cell>
          <cell r="H247">
            <v>0</v>
          </cell>
          <cell r="Q247">
            <v>2017</v>
          </cell>
          <cell r="R247">
            <v>8</v>
          </cell>
          <cell r="S247">
            <v>1</v>
          </cell>
          <cell r="W247">
            <v>0</v>
          </cell>
        </row>
        <row r="248">
          <cell r="B248">
            <v>2017</v>
          </cell>
          <cell r="C248">
            <v>8</v>
          </cell>
          <cell r="D248">
            <v>2</v>
          </cell>
          <cell r="H248">
            <v>0</v>
          </cell>
          <cell r="Q248">
            <v>2017</v>
          </cell>
          <cell r="R248">
            <v>8</v>
          </cell>
          <cell r="S248">
            <v>2</v>
          </cell>
          <cell r="W248">
            <v>0</v>
          </cell>
        </row>
        <row r="249">
          <cell r="B249">
            <v>2017</v>
          </cell>
          <cell r="C249">
            <v>8</v>
          </cell>
          <cell r="D249">
            <v>3</v>
          </cell>
          <cell r="H249">
            <v>0</v>
          </cell>
          <cell r="Q249">
            <v>2017</v>
          </cell>
          <cell r="R249">
            <v>8</v>
          </cell>
          <cell r="S249">
            <v>3</v>
          </cell>
          <cell r="W249">
            <v>0</v>
          </cell>
        </row>
        <row r="250">
          <cell r="B250">
            <v>2017</v>
          </cell>
          <cell r="C250">
            <v>8</v>
          </cell>
          <cell r="D250">
            <v>4</v>
          </cell>
          <cell r="H250">
            <v>0</v>
          </cell>
          <cell r="Q250">
            <v>2017</v>
          </cell>
          <cell r="R250">
            <v>8</v>
          </cell>
          <cell r="S250">
            <v>4</v>
          </cell>
          <cell r="W250">
            <v>0</v>
          </cell>
        </row>
        <row r="251">
          <cell r="B251">
            <v>2017</v>
          </cell>
          <cell r="C251">
            <v>8</v>
          </cell>
          <cell r="D251">
            <v>5</v>
          </cell>
          <cell r="H251">
            <v>1.2007526881720418</v>
          </cell>
          <cell r="Q251">
            <v>2017</v>
          </cell>
          <cell r="R251">
            <v>8</v>
          </cell>
          <cell r="S251">
            <v>5</v>
          </cell>
          <cell r="W251">
            <v>4.868709677419349</v>
          </cell>
        </row>
        <row r="252">
          <cell r="B252">
            <v>2017</v>
          </cell>
          <cell r="C252">
            <v>8</v>
          </cell>
          <cell r="D252">
            <v>6</v>
          </cell>
          <cell r="H252">
            <v>0</v>
          </cell>
          <cell r="Q252">
            <v>2017</v>
          </cell>
          <cell r="R252">
            <v>8</v>
          </cell>
          <cell r="S252">
            <v>6</v>
          </cell>
          <cell r="W252">
            <v>1.5306989247311804</v>
          </cell>
        </row>
        <row r="253">
          <cell r="B253">
            <v>2017</v>
          </cell>
          <cell r="C253">
            <v>8</v>
          </cell>
          <cell r="D253">
            <v>7</v>
          </cell>
          <cell r="H253">
            <v>0</v>
          </cell>
          <cell r="Q253">
            <v>2017</v>
          </cell>
          <cell r="R253">
            <v>8</v>
          </cell>
          <cell r="S253">
            <v>7</v>
          </cell>
          <cell r="W253">
            <v>0</v>
          </cell>
        </row>
        <row r="254">
          <cell r="B254">
            <v>2017</v>
          </cell>
          <cell r="C254">
            <v>8</v>
          </cell>
          <cell r="D254">
            <v>8</v>
          </cell>
          <cell r="H254">
            <v>0</v>
          </cell>
          <cell r="Q254">
            <v>2017</v>
          </cell>
          <cell r="R254">
            <v>8</v>
          </cell>
          <cell r="S254">
            <v>8</v>
          </cell>
          <cell r="W254">
            <v>0</v>
          </cell>
        </row>
        <row r="255">
          <cell r="B255">
            <v>2017</v>
          </cell>
          <cell r="C255">
            <v>8</v>
          </cell>
          <cell r="D255">
            <v>9</v>
          </cell>
          <cell r="H255">
            <v>0</v>
          </cell>
          <cell r="Q255">
            <v>2017</v>
          </cell>
          <cell r="R255">
            <v>8</v>
          </cell>
          <cell r="S255">
            <v>9</v>
          </cell>
          <cell r="W255">
            <v>0</v>
          </cell>
        </row>
        <row r="256">
          <cell r="B256">
            <v>2017</v>
          </cell>
          <cell r="C256">
            <v>8</v>
          </cell>
          <cell r="D256">
            <v>10</v>
          </cell>
          <cell r="H256">
            <v>0</v>
          </cell>
          <cell r="Q256">
            <v>2017</v>
          </cell>
          <cell r="R256">
            <v>8</v>
          </cell>
          <cell r="S256">
            <v>10</v>
          </cell>
          <cell r="W256">
            <v>0</v>
          </cell>
        </row>
        <row r="257">
          <cell r="B257">
            <v>2017</v>
          </cell>
          <cell r="C257">
            <v>8</v>
          </cell>
          <cell r="D257">
            <v>11</v>
          </cell>
          <cell r="H257">
            <v>0</v>
          </cell>
          <cell r="Q257">
            <v>2017</v>
          </cell>
          <cell r="R257">
            <v>8</v>
          </cell>
          <cell r="S257">
            <v>11</v>
          </cell>
          <cell r="W257">
            <v>0</v>
          </cell>
        </row>
        <row r="258">
          <cell r="B258">
            <v>2017</v>
          </cell>
          <cell r="C258">
            <v>8</v>
          </cell>
          <cell r="D258">
            <v>12</v>
          </cell>
          <cell r="H258">
            <v>0</v>
          </cell>
          <cell r="Q258">
            <v>2017</v>
          </cell>
          <cell r="R258">
            <v>8</v>
          </cell>
          <cell r="S258">
            <v>12</v>
          </cell>
          <cell r="W258">
            <v>0</v>
          </cell>
        </row>
        <row r="259">
          <cell r="B259">
            <v>2017</v>
          </cell>
          <cell r="C259">
            <v>8</v>
          </cell>
          <cell r="D259">
            <v>13</v>
          </cell>
          <cell r="H259">
            <v>0</v>
          </cell>
          <cell r="Q259">
            <v>2017</v>
          </cell>
          <cell r="R259">
            <v>8</v>
          </cell>
          <cell r="S259">
            <v>13</v>
          </cell>
          <cell r="W259">
            <v>0</v>
          </cell>
        </row>
        <row r="260">
          <cell r="B260">
            <v>2017</v>
          </cell>
          <cell r="C260">
            <v>8</v>
          </cell>
          <cell r="D260">
            <v>14</v>
          </cell>
          <cell r="H260">
            <v>0</v>
          </cell>
          <cell r="Q260">
            <v>2017</v>
          </cell>
          <cell r="R260">
            <v>8</v>
          </cell>
          <cell r="S260">
            <v>14</v>
          </cell>
          <cell r="W260">
            <v>0</v>
          </cell>
        </row>
        <row r="261">
          <cell r="B261">
            <v>2017</v>
          </cell>
          <cell r="C261">
            <v>8</v>
          </cell>
          <cell r="D261">
            <v>15</v>
          </cell>
          <cell r="H261">
            <v>0</v>
          </cell>
          <cell r="Q261">
            <v>2017</v>
          </cell>
          <cell r="R261">
            <v>8</v>
          </cell>
          <cell r="S261">
            <v>15</v>
          </cell>
          <cell r="W261">
            <v>0</v>
          </cell>
        </row>
        <row r="262">
          <cell r="B262">
            <v>2017</v>
          </cell>
          <cell r="C262">
            <v>8</v>
          </cell>
          <cell r="D262">
            <v>16</v>
          </cell>
          <cell r="H262">
            <v>0</v>
          </cell>
          <cell r="Q262">
            <v>2017</v>
          </cell>
          <cell r="R262">
            <v>8</v>
          </cell>
          <cell r="S262">
            <v>16</v>
          </cell>
          <cell r="W262">
            <v>0</v>
          </cell>
        </row>
        <row r="263">
          <cell r="B263">
            <v>2017</v>
          </cell>
          <cell r="C263">
            <v>8</v>
          </cell>
          <cell r="D263">
            <v>17</v>
          </cell>
          <cell r="H263">
            <v>0</v>
          </cell>
          <cell r="Q263">
            <v>2017</v>
          </cell>
          <cell r="R263">
            <v>8</v>
          </cell>
          <cell r="S263">
            <v>17</v>
          </cell>
          <cell r="W263">
            <v>0</v>
          </cell>
        </row>
        <row r="264">
          <cell r="B264">
            <v>2017</v>
          </cell>
          <cell r="C264">
            <v>8</v>
          </cell>
          <cell r="D264">
            <v>18</v>
          </cell>
          <cell r="H264">
            <v>0</v>
          </cell>
          <cell r="Q264">
            <v>2017</v>
          </cell>
          <cell r="R264">
            <v>8</v>
          </cell>
          <cell r="S264">
            <v>18</v>
          </cell>
          <cell r="W264">
            <v>0</v>
          </cell>
        </row>
        <row r="265">
          <cell r="B265">
            <v>2017</v>
          </cell>
          <cell r="C265">
            <v>8</v>
          </cell>
          <cell r="D265">
            <v>19</v>
          </cell>
          <cell r="H265">
            <v>0</v>
          </cell>
          <cell r="Q265">
            <v>2017</v>
          </cell>
          <cell r="R265">
            <v>8</v>
          </cell>
          <cell r="S265">
            <v>19</v>
          </cell>
          <cell r="W265">
            <v>0</v>
          </cell>
        </row>
        <row r="266">
          <cell r="B266">
            <v>2017</v>
          </cell>
          <cell r="C266">
            <v>8</v>
          </cell>
          <cell r="D266">
            <v>20</v>
          </cell>
          <cell r="H266">
            <v>0</v>
          </cell>
          <cell r="Q266">
            <v>2017</v>
          </cell>
          <cell r="R266">
            <v>8</v>
          </cell>
          <cell r="S266">
            <v>20</v>
          </cell>
          <cell r="W266">
            <v>0</v>
          </cell>
        </row>
        <row r="267">
          <cell r="B267">
            <v>2017</v>
          </cell>
          <cell r="C267">
            <v>8</v>
          </cell>
          <cell r="D267">
            <v>21</v>
          </cell>
          <cell r="H267">
            <v>0</v>
          </cell>
          <cell r="Q267">
            <v>2017</v>
          </cell>
          <cell r="R267">
            <v>8</v>
          </cell>
          <cell r="S267">
            <v>21</v>
          </cell>
          <cell r="W267">
            <v>0</v>
          </cell>
        </row>
        <row r="268">
          <cell r="B268">
            <v>2017</v>
          </cell>
          <cell r="C268">
            <v>8</v>
          </cell>
          <cell r="D268">
            <v>22</v>
          </cell>
          <cell r="H268">
            <v>0</v>
          </cell>
          <cell r="Q268">
            <v>2017</v>
          </cell>
          <cell r="R268">
            <v>8</v>
          </cell>
          <cell r="S268">
            <v>22</v>
          </cell>
          <cell r="W268">
            <v>0</v>
          </cell>
        </row>
        <row r="269">
          <cell r="B269">
            <v>2017</v>
          </cell>
          <cell r="C269">
            <v>8</v>
          </cell>
          <cell r="D269">
            <v>23</v>
          </cell>
          <cell r="H269">
            <v>0</v>
          </cell>
          <cell r="Q269">
            <v>2017</v>
          </cell>
          <cell r="R269">
            <v>8</v>
          </cell>
          <cell r="S269">
            <v>23</v>
          </cell>
          <cell r="W269">
            <v>4.2473118279569157E-2</v>
          </cell>
        </row>
        <row r="270">
          <cell r="B270">
            <v>2017</v>
          </cell>
          <cell r="C270">
            <v>8</v>
          </cell>
          <cell r="D270">
            <v>24</v>
          </cell>
          <cell r="H270">
            <v>0</v>
          </cell>
          <cell r="Q270">
            <v>2017</v>
          </cell>
          <cell r="R270">
            <v>8</v>
          </cell>
          <cell r="S270">
            <v>24</v>
          </cell>
          <cell r="W270">
            <v>0</v>
          </cell>
        </row>
        <row r="271">
          <cell r="B271">
            <v>2017</v>
          </cell>
          <cell r="C271">
            <v>8</v>
          </cell>
          <cell r="D271">
            <v>25</v>
          </cell>
          <cell r="H271">
            <v>0</v>
          </cell>
          <cell r="Q271">
            <v>2017</v>
          </cell>
          <cell r="R271">
            <v>8</v>
          </cell>
          <cell r="S271">
            <v>25</v>
          </cell>
          <cell r="W271">
            <v>0</v>
          </cell>
        </row>
        <row r="272">
          <cell r="B272">
            <v>2017</v>
          </cell>
          <cell r="C272">
            <v>8</v>
          </cell>
          <cell r="D272">
            <v>26</v>
          </cell>
          <cell r="H272">
            <v>0</v>
          </cell>
          <cell r="Q272">
            <v>2017</v>
          </cell>
          <cell r="R272">
            <v>8</v>
          </cell>
          <cell r="S272">
            <v>26</v>
          </cell>
          <cell r="W272">
            <v>0</v>
          </cell>
        </row>
        <row r="273">
          <cell r="B273">
            <v>2017</v>
          </cell>
          <cell r="C273">
            <v>8</v>
          </cell>
          <cell r="D273">
            <v>27</v>
          </cell>
          <cell r="H273">
            <v>0</v>
          </cell>
          <cell r="Q273">
            <v>2017</v>
          </cell>
          <cell r="R273">
            <v>8</v>
          </cell>
          <cell r="S273">
            <v>27</v>
          </cell>
          <cell r="W273">
            <v>0</v>
          </cell>
        </row>
        <row r="274">
          <cell r="B274">
            <v>2017</v>
          </cell>
          <cell r="C274">
            <v>8</v>
          </cell>
          <cell r="D274">
            <v>28</v>
          </cell>
          <cell r="H274">
            <v>0</v>
          </cell>
          <cell r="Q274">
            <v>2017</v>
          </cell>
          <cell r="R274">
            <v>8</v>
          </cell>
          <cell r="S274">
            <v>28</v>
          </cell>
          <cell r="W274">
            <v>0</v>
          </cell>
        </row>
        <row r="275">
          <cell r="B275">
            <v>2017</v>
          </cell>
          <cell r="C275">
            <v>8</v>
          </cell>
          <cell r="D275">
            <v>29</v>
          </cell>
          <cell r="H275">
            <v>0</v>
          </cell>
          <cell r="Q275">
            <v>2017</v>
          </cell>
          <cell r="R275">
            <v>8</v>
          </cell>
          <cell r="S275">
            <v>29</v>
          </cell>
          <cell r="W275">
            <v>0</v>
          </cell>
        </row>
        <row r="276">
          <cell r="B276">
            <v>2017</v>
          </cell>
          <cell r="C276">
            <v>8</v>
          </cell>
          <cell r="D276">
            <v>30</v>
          </cell>
          <cell r="H276">
            <v>0</v>
          </cell>
          <cell r="Q276">
            <v>2017</v>
          </cell>
          <cell r="R276">
            <v>8</v>
          </cell>
          <cell r="S276">
            <v>30</v>
          </cell>
          <cell r="W276">
            <v>0</v>
          </cell>
        </row>
        <row r="277">
          <cell r="B277">
            <v>2017</v>
          </cell>
          <cell r="C277">
            <v>8</v>
          </cell>
          <cell r="D277">
            <v>31</v>
          </cell>
          <cell r="H277">
            <v>0</v>
          </cell>
          <cell r="Q277">
            <v>2017</v>
          </cell>
          <cell r="R277">
            <v>8</v>
          </cell>
          <cell r="S277">
            <v>31</v>
          </cell>
          <cell r="W277">
            <v>0</v>
          </cell>
        </row>
        <row r="278">
          <cell r="B278">
            <v>2017</v>
          </cell>
          <cell r="C278">
            <v>9</v>
          </cell>
          <cell r="D278">
            <v>1</v>
          </cell>
          <cell r="H278">
            <v>0</v>
          </cell>
          <cell r="Q278">
            <v>2017</v>
          </cell>
          <cell r="R278">
            <v>9</v>
          </cell>
          <cell r="S278">
            <v>1</v>
          </cell>
          <cell r="W278">
            <v>1.3109259259259254</v>
          </cell>
        </row>
        <row r="279">
          <cell r="B279">
            <v>2017</v>
          </cell>
          <cell r="C279">
            <v>9</v>
          </cell>
          <cell r="D279">
            <v>2</v>
          </cell>
          <cell r="H279">
            <v>0</v>
          </cell>
          <cell r="Q279">
            <v>2017</v>
          </cell>
          <cell r="R279">
            <v>9</v>
          </cell>
          <cell r="S279">
            <v>2</v>
          </cell>
          <cell r="W279">
            <v>7.2085185185185194</v>
          </cell>
        </row>
        <row r="280">
          <cell r="B280">
            <v>2017</v>
          </cell>
          <cell r="C280">
            <v>9</v>
          </cell>
          <cell r="D280">
            <v>3</v>
          </cell>
          <cell r="H280">
            <v>0</v>
          </cell>
          <cell r="Q280">
            <v>2017</v>
          </cell>
          <cell r="R280">
            <v>9</v>
          </cell>
          <cell r="S280">
            <v>3</v>
          </cell>
          <cell r="W280">
            <v>0</v>
          </cell>
        </row>
        <row r="281">
          <cell r="B281">
            <v>2017</v>
          </cell>
          <cell r="C281">
            <v>9</v>
          </cell>
          <cell r="D281">
            <v>4</v>
          </cell>
          <cell r="H281">
            <v>0</v>
          </cell>
          <cell r="Q281">
            <v>2017</v>
          </cell>
          <cell r="R281">
            <v>9</v>
          </cell>
          <cell r="S281">
            <v>4</v>
          </cell>
          <cell r="W281">
            <v>0</v>
          </cell>
        </row>
        <row r="282">
          <cell r="B282">
            <v>2017</v>
          </cell>
          <cell r="C282">
            <v>9</v>
          </cell>
          <cell r="D282">
            <v>5</v>
          </cell>
          <cell r="H282">
            <v>6.2222222222222205</v>
          </cell>
          <cell r="Q282">
            <v>2017</v>
          </cell>
          <cell r="R282">
            <v>9</v>
          </cell>
          <cell r="S282">
            <v>5</v>
          </cell>
          <cell r="W282">
            <v>0</v>
          </cell>
        </row>
        <row r="283">
          <cell r="B283">
            <v>2017</v>
          </cell>
          <cell r="C283">
            <v>9</v>
          </cell>
          <cell r="D283">
            <v>6</v>
          </cell>
          <cell r="H283">
            <v>15.476111111111111</v>
          </cell>
          <cell r="Q283">
            <v>2017</v>
          </cell>
          <cell r="R283">
            <v>9</v>
          </cell>
          <cell r="S283">
            <v>6</v>
          </cell>
          <cell r="W283">
            <v>11.309259259259257</v>
          </cell>
        </row>
        <row r="284">
          <cell r="B284">
            <v>2017</v>
          </cell>
          <cell r="C284">
            <v>9</v>
          </cell>
          <cell r="D284">
            <v>7</v>
          </cell>
          <cell r="H284">
            <v>10.641666666666664</v>
          </cell>
          <cell r="Q284">
            <v>2017</v>
          </cell>
          <cell r="R284">
            <v>9</v>
          </cell>
          <cell r="S284">
            <v>7</v>
          </cell>
          <cell r="W284">
            <v>17.450925925925926</v>
          </cell>
        </row>
        <row r="285">
          <cell r="B285">
            <v>2017</v>
          </cell>
          <cell r="C285">
            <v>9</v>
          </cell>
          <cell r="D285">
            <v>8</v>
          </cell>
          <cell r="H285">
            <v>0</v>
          </cell>
          <cell r="Q285">
            <v>2017</v>
          </cell>
          <cell r="R285">
            <v>9</v>
          </cell>
          <cell r="S285">
            <v>8</v>
          </cell>
          <cell r="W285">
            <v>9.779814814814813</v>
          </cell>
        </row>
        <row r="286">
          <cell r="B286">
            <v>2017</v>
          </cell>
          <cell r="C286">
            <v>9</v>
          </cell>
          <cell r="D286">
            <v>9</v>
          </cell>
          <cell r="H286">
            <v>0</v>
          </cell>
          <cell r="Q286">
            <v>2017</v>
          </cell>
          <cell r="R286">
            <v>9</v>
          </cell>
          <cell r="S286">
            <v>9</v>
          </cell>
          <cell r="W286">
            <v>0</v>
          </cell>
        </row>
        <row r="287">
          <cell r="B287">
            <v>2017</v>
          </cell>
          <cell r="C287">
            <v>9</v>
          </cell>
          <cell r="D287">
            <v>10</v>
          </cell>
          <cell r="H287">
            <v>0</v>
          </cell>
          <cell r="Q287">
            <v>2017</v>
          </cell>
          <cell r="R287">
            <v>9</v>
          </cell>
          <cell r="S287">
            <v>10</v>
          </cell>
          <cell r="W287">
            <v>0</v>
          </cell>
        </row>
        <row r="288">
          <cell r="B288">
            <v>2017</v>
          </cell>
          <cell r="C288">
            <v>9</v>
          </cell>
          <cell r="D288">
            <v>11</v>
          </cell>
          <cell r="H288">
            <v>0.92555555555555558</v>
          </cell>
          <cell r="Q288">
            <v>2017</v>
          </cell>
          <cell r="R288">
            <v>9</v>
          </cell>
          <cell r="S288">
            <v>11</v>
          </cell>
          <cell r="W288">
            <v>3.8581481481481479</v>
          </cell>
        </row>
        <row r="289">
          <cell r="B289">
            <v>2017</v>
          </cell>
          <cell r="C289">
            <v>9</v>
          </cell>
          <cell r="D289">
            <v>12</v>
          </cell>
          <cell r="H289">
            <v>2.382222222222222</v>
          </cell>
          <cell r="Q289">
            <v>2017</v>
          </cell>
          <cell r="R289">
            <v>9</v>
          </cell>
          <cell r="S289">
            <v>12</v>
          </cell>
          <cell r="W289">
            <v>5.2650000000000006</v>
          </cell>
        </row>
        <row r="290">
          <cell r="B290">
            <v>2017</v>
          </cell>
          <cell r="C290">
            <v>9</v>
          </cell>
          <cell r="D290">
            <v>13</v>
          </cell>
          <cell r="H290">
            <v>0</v>
          </cell>
          <cell r="Q290">
            <v>2017</v>
          </cell>
          <cell r="R290">
            <v>9</v>
          </cell>
          <cell r="S290">
            <v>13</v>
          </cell>
          <cell r="W290">
            <v>0.40222222222222398</v>
          </cell>
        </row>
        <row r="291">
          <cell r="B291">
            <v>2017</v>
          </cell>
          <cell r="C291">
            <v>9</v>
          </cell>
          <cell r="D291">
            <v>14</v>
          </cell>
          <cell r="H291">
            <v>0</v>
          </cell>
          <cell r="Q291">
            <v>2017</v>
          </cell>
          <cell r="R291">
            <v>9</v>
          </cell>
          <cell r="S291">
            <v>14</v>
          </cell>
          <cell r="W291">
            <v>0</v>
          </cell>
        </row>
        <row r="292">
          <cell r="B292">
            <v>2017</v>
          </cell>
          <cell r="C292">
            <v>9</v>
          </cell>
          <cell r="D292">
            <v>15</v>
          </cell>
          <cell r="H292">
            <v>0</v>
          </cell>
          <cell r="Q292">
            <v>2017</v>
          </cell>
          <cell r="R292">
            <v>9</v>
          </cell>
          <cell r="S292">
            <v>15</v>
          </cell>
          <cell r="W292">
            <v>0</v>
          </cell>
        </row>
        <row r="293">
          <cell r="B293">
            <v>2017</v>
          </cell>
          <cell r="C293">
            <v>9</v>
          </cell>
          <cell r="D293">
            <v>16</v>
          </cell>
          <cell r="H293">
            <v>0</v>
          </cell>
          <cell r="Q293">
            <v>2017</v>
          </cell>
          <cell r="R293">
            <v>9</v>
          </cell>
          <cell r="S293">
            <v>16</v>
          </cell>
          <cell r="W293">
            <v>0</v>
          </cell>
        </row>
        <row r="294">
          <cell r="B294">
            <v>2017</v>
          </cell>
          <cell r="C294">
            <v>9</v>
          </cell>
          <cell r="D294">
            <v>17</v>
          </cell>
          <cell r="H294">
            <v>0.18722222222222201</v>
          </cell>
          <cell r="Q294">
            <v>2017</v>
          </cell>
          <cell r="R294">
            <v>9</v>
          </cell>
          <cell r="S294">
            <v>17</v>
          </cell>
          <cell r="W294">
            <v>0</v>
          </cell>
        </row>
        <row r="295">
          <cell r="B295">
            <v>2017</v>
          </cell>
          <cell r="C295">
            <v>9</v>
          </cell>
          <cell r="D295">
            <v>18</v>
          </cell>
          <cell r="H295">
            <v>0</v>
          </cell>
          <cell r="Q295">
            <v>2017</v>
          </cell>
          <cell r="R295">
            <v>9</v>
          </cell>
          <cell r="S295">
            <v>18</v>
          </cell>
          <cell r="W295">
            <v>4.532222222222221</v>
          </cell>
        </row>
        <row r="296">
          <cell r="B296">
            <v>2017</v>
          </cell>
          <cell r="C296">
            <v>9</v>
          </cell>
          <cell r="D296">
            <v>19</v>
          </cell>
          <cell r="H296">
            <v>0</v>
          </cell>
          <cell r="Q296">
            <v>2017</v>
          </cell>
          <cell r="R296">
            <v>9</v>
          </cell>
          <cell r="S296">
            <v>19</v>
          </cell>
          <cell r="W296">
            <v>2.9318518518518517</v>
          </cell>
        </row>
        <row r="297">
          <cell r="B297">
            <v>2017</v>
          </cell>
          <cell r="C297">
            <v>9</v>
          </cell>
          <cell r="D297">
            <v>20</v>
          </cell>
          <cell r="H297">
            <v>0</v>
          </cell>
          <cell r="Q297">
            <v>2017</v>
          </cell>
          <cell r="R297">
            <v>9</v>
          </cell>
          <cell r="S297">
            <v>20</v>
          </cell>
          <cell r="W297">
            <v>0</v>
          </cell>
        </row>
        <row r="298">
          <cell r="B298">
            <v>2017</v>
          </cell>
          <cell r="C298">
            <v>9</v>
          </cell>
          <cell r="D298">
            <v>21</v>
          </cell>
          <cell r="H298">
            <v>0</v>
          </cell>
          <cell r="Q298">
            <v>2017</v>
          </cell>
          <cell r="R298">
            <v>9</v>
          </cell>
          <cell r="S298">
            <v>21</v>
          </cell>
          <cell r="W298">
            <v>0</v>
          </cell>
        </row>
        <row r="299">
          <cell r="B299">
            <v>2017</v>
          </cell>
          <cell r="C299">
            <v>9</v>
          </cell>
          <cell r="D299">
            <v>22</v>
          </cell>
          <cell r="H299">
            <v>0</v>
          </cell>
          <cell r="Q299">
            <v>2017</v>
          </cell>
          <cell r="R299">
            <v>9</v>
          </cell>
          <cell r="S299">
            <v>22</v>
          </cell>
          <cell r="W299">
            <v>0</v>
          </cell>
        </row>
        <row r="300">
          <cell r="B300">
            <v>2017</v>
          </cell>
          <cell r="C300">
            <v>9</v>
          </cell>
          <cell r="D300">
            <v>23</v>
          </cell>
          <cell r="H300">
            <v>0</v>
          </cell>
          <cell r="Q300">
            <v>2017</v>
          </cell>
          <cell r="R300">
            <v>9</v>
          </cell>
          <cell r="S300">
            <v>23</v>
          </cell>
          <cell r="W300">
            <v>0</v>
          </cell>
        </row>
        <row r="301">
          <cell r="B301">
            <v>2017</v>
          </cell>
          <cell r="C301">
            <v>9</v>
          </cell>
          <cell r="D301">
            <v>24</v>
          </cell>
          <cell r="H301">
            <v>0</v>
          </cell>
          <cell r="Q301">
            <v>2017</v>
          </cell>
          <cell r="R301">
            <v>9</v>
          </cell>
          <cell r="S301">
            <v>24</v>
          </cell>
          <cell r="W301">
            <v>0</v>
          </cell>
        </row>
        <row r="302">
          <cell r="B302">
            <v>2017</v>
          </cell>
          <cell r="C302">
            <v>9</v>
          </cell>
          <cell r="D302">
            <v>25</v>
          </cell>
          <cell r="H302">
            <v>0</v>
          </cell>
          <cell r="Q302">
            <v>2017</v>
          </cell>
          <cell r="R302">
            <v>9</v>
          </cell>
          <cell r="S302">
            <v>25</v>
          </cell>
          <cell r="W302">
            <v>0</v>
          </cell>
        </row>
        <row r="303">
          <cell r="B303">
            <v>2017</v>
          </cell>
          <cell r="C303">
            <v>9</v>
          </cell>
          <cell r="D303">
            <v>26</v>
          </cell>
          <cell r="H303">
            <v>5.2044444444444444</v>
          </cell>
          <cell r="Q303">
            <v>2017</v>
          </cell>
          <cell r="R303">
            <v>9</v>
          </cell>
          <cell r="S303">
            <v>26</v>
          </cell>
          <cell r="W303">
            <v>0</v>
          </cell>
        </row>
        <row r="304">
          <cell r="B304">
            <v>2017</v>
          </cell>
          <cell r="C304">
            <v>9</v>
          </cell>
          <cell r="D304">
            <v>27</v>
          </cell>
          <cell r="H304">
            <v>7.7583333333333337</v>
          </cell>
          <cell r="Q304">
            <v>2017</v>
          </cell>
          <cell r="R304">
            <v>9</v>
          </cell>
          <cell r="S304">
            <v>27</v>
          </cell>
          <cell r="W304">
            <v>2.153703703703703</v>
          </cell>
        </row>
        <row r="305">
          <cell r="B305">
            <v>2017</v>
          </cell>
          <cell r="C305">
            <v>9</v>
          </cell>
          <cell r="D305">
            <v>28</v>
          </cell>
          <cell r="H305">
            <v>4.2777777777777777</v>
          </cell>
          <cell r="Q305">
            <v>2017</v>
          </cell>
          <cell r="R305">
            <v>9</v>
          </cell>
          <cell r="S305">
            <v>28</v>
          </cell>
          <cell r="W305">
            <v>13.436296296296296</v>
          </cell>
        </row>
        <row r="306">
          <cell r="B306">
            <v>2017</v>
          </cell>
          <cell r="C306">
            <v>9</v>
          </cell>
          <cell r="D306">
            <v>29</v>
          </cell>
          <cell r="H306">
            <v>3.4161111111111122</v>
          </cell>
          <cell r="Q306">
            <v>2017</v>
          </cell>
          <cell r="R306">
            <v>9</v>
          </cell>
          <cell r="S306">
            <v>29</v>
          </cell>
          <cell r="W306">
            <v>8.3977777777777796</v>
          </cell>
        </row>
        <row r="307">
          <cell r="B307">
            <v>2017</v>
          </cell>
          <cell r="C307">
            <v>9</v>
          </cell>
          <cell r="D307">
            <v>30</v>
          </cell>
          <cell r="H307">
            <v>1.610555555555556</v>
          </cell>
          <cell r="Q307">
            <v>2017</v>
          </cell>
          <cell r="R307">
            <v>9</v>
          </cell>
          <cell r="S307">
            <v>30</v>
          </cell>
          <cell r="W307">
            <v>6.1688888888888895</v>
          </cell>
        </row>
        <row r="308">
          <cell r="B308">
            <v>2017</v>
          </cell>
          <cell r="C308">
            <v>10</v>
          </cell>
          <cell r="D308">
            <v>1</v>
          </cell>
          <cell r="H308">
            <v>0</v>
          </cell>
          <cell r="Q308">
            <v>2017</v>
          </cell>
          <cell r="R308">
            <v>10</v>
          </cell>
          <cell r="S308">
            <v>1</v>
          </cell>
          <cell r="W308">
            <v>10.560179211469537</v>
          </cell>
        </row>
        <row r="309">
          <cell r="B309">
            <v>2017</v>
          </cell>
          <cell r="C309">
            <v>10</v>
          </cell>
          <cell r="D309">
            <v>2</v>
          </cell>
          <cell r="H309">
            <v>0</v>
          </cell>
          <cell r="Q309">
            <v>2017</v>
          </cell>
          <cell r="R309">
            <v>10</v>
          </cell>
          <cell r="S309">
            <v>2</v>
          </cell>
          <cell r="W309">
            <v>2.9795519713261664</v>
          </cell>
        </row>
        <row r="310">
          <cell r="B310">
            <v>2017</v>
          </cell>
          <cell r="C310">
            <v>10</v>
          </cell>
          <cell r="D310">
            <v>3</v>
          </cell>
          <cell r="H310">
            <v>0</v>
          </cell>
          <cell r="Q310">
            <v>2017</v>
          </cell>
          <cell r="R310">
            <v>10</v>
          </cell>
          <cell r="S310">
            <v>3</v>
          </cell>
          <cell r="W310">
            <v>0</v>
          </cell>
        </row>
        <row r="311">
          <cell r="B311">
            <v>2017</v>
          </cell>
          <cell r="C311">
            <v>10</v>
          </cell>
          <cell r="D311">
            <v>4</v>
          </cell>
          <cell r="H311">
            <v>7.7353225806451613</v>
          </cell>
          <cell r="Q311">
            <v>2017</v>
          </cell>
          <cell r="R311">
            <v>10</v>
          </cell>
          <cell r="S311">
            <v>4</v>
          </cell>
          <cell r="W311">
            <v>0</v>
          </cell>
        </row>
        <row r="312">
          <cell r="B312">
            <v>2017</v>
          </cell>
          <cell r="C312">
            <v>10</v>
          </cell>
          <cell r="D312">
            <v>5</v>
          </cell>
          <cell r="H312">
            <v>0</v>
          </cell>
          <cell r="Q312">
            <v>2017</v>
          </cell>
          <cell r="R312">
            <v>10</v>
          </cell>
          <cell r="S312">
            <v>5</v>
          </cell>
          <cell r="W312">
            <v>8.9029928315412192</v>
          </cell>
        </row>
        <row r="313">
          <cell r="B313">
            <v>2017</v>
          </cell>
          <cell r="C313">
            <v>10</v>
          </cell>
          <cell r="D313">
            <v>6</v>
          </cell>
          <cell r="H313">
            <v>0</v>
          </cell>
          <cell r="Q313">
            <v>2017</v>
          </cell>
          <cell r="R313">
            <v>10</v>
          </cell>
          <cell r="S313">
            <v>6</v>
          </cell>
          <cell r="W313">
            <v>6.0353942652329762</v>
          </cell>
        </row>
        <row r="314">
          <cell r="B314">
            <v>2017</v>
          </cell>
          <cell r="C314">
            <v>10</v>
          </cell>
          <cell r="D314">
            <v>7</v>
          </cell>
          <cell r="H314">
            <v>4.0623655913978487</v>
          </cell>
          <cell r="Q314">
            <v>2017</v>
          </cell>
          <cell r="R314">
            <v>10</v>
          </cell>
          <cell r="S314">
            <v>7</v>
          </cell>
          <cell r="W314">
            <v>5.0546057347670255</v>
          </cell>
        </row>
        <row r="315">
          <cell r="B315">
            <v>2017</v>
          </cell>
          <cell r="C315">
            <v>10</v>
          </cell>
          <cell r="D315">
            <v>8</v>
          </cell>
          <cell r="H315">
            <v>3.2470430107526882</v>
          </cell>
          <cell r="Q315">
            <v>2017</v>
          </cell>
          <cell r="R315">
            <v>10</v>
          </cell>
          <cell r="S315">
            <v>8</v>
          </cell>
          <cell r="W315">
            <v>11.306774193548389</v>
          </cell>
        </row>
        <row r="316">
          <cell r="B316">
            <v>2017</v>
          </cell>
          <cell r="C316">
            <v>10</v>
          </cell>
          <cell r="D316">
            <v>9</v>
          </cell>
          <cell r="H316">
            <v>1.571182795698925</v>
          </cell>
          <cell r="Q316">
            <v>2017</v>
          </cell>
          <cell r="R316">
            <v>10</v>
          </cell>
          <cell r="S316">
            <v>9</v>
          </cell>
          <cell r="W316">
            <v>0</v>
          </cell>
        </row>
        <row r="317">
          <cell r="B317">
            <v>2017</v>
          </cell>
          <cell r="C317">
            <v>10</v>
          </cell>
          <cell r="D317">
            <v>10</v>
          </cell>
          <cell r="H317">
            <v>16.674784946236564</v>
          </cell>
          <cell r="Q317">
            <v>2017</v>
          </cell>
          <cell r="R317">
            <v>10</v>
          </cell>
          <cell r="S317">
            <v>10</v>
          </cell>
          <cell r="W317">
            <v>7.2248387096774218</v>
          </cell>
        </row>
        <row r="318">
          <cell r="B318">
            <v>2017</v>
          </cell>
          <cell r="C318">
            <v>10</v>
          </cell>
          <cell r="D318">
            <v>11</v>
          </cell>
          <cell r="H318">
            <v>12.595107526881721</v>
          </cell>
          <cell r="Q318">
            <v>2017</v>
          </cell>
          <cell r="R318">
            <v>10</v>
          </cell>
          <cell r="S318">
            <v>11</v>
          </cell>
          <cell r="W318">
            <v>20.623530465949823</v>
          </cell>
        </row>
        <row r="319">
          <cell r="B319">
            <v>2017</v>
          </cell>
          <cell r="C319">
            <v>10</v>
          </cell>
          <cell r="D319">
            <v>12</v>
          </cell>
          <cell r="H319">
            <v>9.2838709677419349</v>
          </cell>
          <cell r="Q319">
            <v>2017</v>
          </cell>
          <cell r="R319">
            <v>10</v>
          </cell>
          <cell r="S319">
            <v>12</v>
          </cell>
          <cell r="W319">
            <v>18.662240143369175</v>
          </cell>
        </row>
        <row r="320">
          <cell r="B320">
            <v>2017</v>
          </cell>
          <cell r="C320">
            <v>10</v>
          </cell>
          <cell r="D320">
            <v>13</v>
          </cell>
          <cell r="H320">
            <v>0</v>
          </cell>
          <cell r="Q320">
            <v>2017</v>
          </cell>
          <cell r="R320">
            <v>10</v>
          </cell>
          <cell r="S320">
            <v>13</v>
          </cell>
          <cell r="W320">
            <v>12.987240143369178</v>
          </cell>
        </row>
        <row r="321">
          <cell r="B321">
            <v>2017</v>
          </cell>
          <cell r="C321">
            <v>10</v>
          </cell>
          <cell r="D321">
            <v>14</v>
          </cell>
          <cell r="H321">
            <v>0.4986559139784944</v>
          </cell>
          <cell r="Q321">
            <v>2017</v>
          </cell>
          <cell r="R321">
            <v>10</v>
          </cell>
          <cell r="S321">
            <v>14</v>
          </cell>
          <cell r="W321">
            <v>0</v>
          </cell>
        </row>
        <row r="322">
          <cell r="B322">
            <v>2017</v>
          </cell>
          <cell r="C322">
            <v>10</v>
          </cell>
          <cell r="D322">
            <v>15</v>
          </cell>
          <cell r="H322">
            <v>15.635053763440858</v>
          </cell>
          <cell r="Q322">
            <v>2017</v>
          </cell>
          <cell r="R322">
            <v>10</v>
          </cell>
          <cell r="S322">
            <v>15</v>
          </cell>
          <cell r="W322">
            <v>0.6302688172043015</v>
          </cell>
        </row>
        <row r="323">
          <cell r="B323">
            <v>2017</v>
          </cell>
          <cell r="C323">
            <v>10</v>
          </cell>
          <cell r="D323">
            <v>16</v>
          </cell>
          <cell r="H323">
            <v>14.530537634408601</v>
          </cell>
          <cell r="Q323">
            <v>2017</v>
          </cell>
          <cell r="R323">
            <v>10</v>
          </cell>
          <cell r="S323">
            <v>16</v>
          </cell>
          <cell r="W323">
            <v>19.630035842293911</v>
          </cell>
        </row>
        <row r="324">
          <cell r="B324">
            <v>2017</v>
          </cell>
          <cell r="C324">
            <v>10</v>
          </cell>
          <cell r="D324">
            <v>17</v>
          </cell>
          <cell r="H324">
            <v>8.3860215053763429</v>
          </cell>
          <cell r="Q324">
            <v>2017</v>
          </cell>
          <cell r="R324">
            <v>10</v>
          </cell>
          <cell r="S324">
            <v>17</v>
          </cell>
          <cell r="W324">
            <v>14.861003584229392</v>
          </cell>
        </row>
        <row r="325">
          <cell r="B325">
            <v>2017</v>
          </cell>
          <cell r="C325">
            <v>10</v>
          </cell>
          <cell r="D325">
            <v>18</v>
          </cell>
          <cell r="H325">
            <v>6.8305913978494628</v>
          </cell>
          <cell r="Q325">
            <v>2017</v>
          </cell>
          <cell r="R325">
            <v>10</v>
          </cell>
          <cell r="S325">
            <v>18</v>
          </cell>
          <cell r="W325">
            <v>12.091738351254483</v>
          </cell>
        </row>
        <row r="326">
          <cell r="B326">
            <v>2017</v>
          </cell>
          <cell r="C326">
            <v>10</v>
          </cell>
          <cell r="D326">
            <v>19</v>
          </cell>
          <cell r="H326">
            <v>6.0554301075268819</v>
          </cell>
          <cell r="Q326">
            <v>2017</v>
          </cell>
          <cell r="R326">
            <v>10</v>
          </cell>
          <cell r="S326">
            <v>19</v>
          </cell>
          <cell r="W326">
            <v>9.6870430107526921</v>
          </cell>
        </row>
        <row r="327">
          <cell r="B327">
            <v>2017</v>
          </cell>
          <cell r="C327">
            <v>10</v>
          </cell>
          <cell r="D327">
            <v>20</v>
          </cell>
          <cell r="H327">
            <v>2.4218279569892474</v>
          </cell>
          <cell r="Q327">
            <v>2017</v>
          </cell>
          <cell r="R327">
            <v>10</v>
          </cell>
          <cell r="S327">
            <v>20</v>
          </cell>
          <cell r="W327">
            <v>8.1101612903225835</v>
          </cell>
        </row>
        <row r="328">
          <cell r="B328">
            <v>2017</v>
          </cell>
          <cell r="C328">
            <v>10</v>
          </cell>
          <cell r="D328">
            <v>21</v>
          </cell>
          <cell r="H328">
            <v>5.0612365591397843</v>
          </cell>
          <cell r="Q328">
            <v>2017</v>
          </cell>
          <cell r="R328">
            <v>10</v>
          </cell>
          <cell r="S328">
            <v>21</v>
          </cell>
          <cell r="W328">
            <v>1.7708960573476709</v>
          </cell>
        </row>
        <row r="329">
          <cell r="B329">
            <v>2017</v>
          </cell>
          <cell r="C329">
            <v>10</v>
          </cell>
          <cell r="D329">
            <v>22</v>
          </cell>
          <cell r="H329">
            <v>11.661129032258064</v>
          </cell>
          <cell r="Q329">
            <v>2017</v>
          </cell>
          <cell r="R329">
            <v>10</v>
          </cell>
          <cell r="S329">
            <v>22</v>
          </cell>
          <cell r="W329">
            <v>3.9418817204301084</v>
          </cell>
        </row>
        <row r="330">
          <cell r="B330">
            <v>2017</v>
          </cell>
          <cell r="C330">
            <v>10</v>
          </cell>
          <cell r="D330">
            <v>23</v>
          </cell>
          <cell r="H330">
            <v>10.874032258064517</v>
          </cell>
          <cell r="Q330">
            <v>2017</v>
          </cell>
          <cell r="R330">
            <v>10</v>
          </cell>
          <cell r="S330">
            <v>23</v>
          </cell>
          <cell r="W330">
            <v>16.682347670250898</v>
          </cell>
        </row>
        <row r="331">
          <cell r="B331">
            <v>2017</v>
          </cell>
          <cell r="C331">
            <v>10</v>
          </cell>
          <cell r="D331">
            <v>24</v>
          </cell>
          <cell r="H331">
            <v>17.521559139784944</v>
          </cell>
          <cell r="Q331">
            <v>2017</v>
          </cell>
          <cell r="R331">
            <v>10</v>
          </cell>
          <cell r="S331">
            <v>24</v>
          </cell>
          <cell r="W331">
            <v>13.884193548387097</v>
          </cell>
        </row>
        <row r="332">
          <cell r="B332">
            <v>2017</v>
          </cell>
          <cell r="C332">
            <v>10</v>
          </cell>
          <cell r="D332">
            <v>25</v>
          </cell>
          <cell r="H332">
            <v>13.488817204301078</v>
          </cell>
          <cell r="Q332">
            <v>2017</v>
          </cell>
          <cell r="R332">
            <v>10</v>
          </cell>
          <cell r="S332">
            <v>25</v>
          </cell>
          <cell r="W332">
            <v>21.906021505376348</v>
          </cell>
        </row>
        <row r="333">
          <cell r="B333">
            <v>2017</v>
          </cell>
          <cell r="C333">
            <v>10</v>
          </cell>
          <cell r="D333">
            <v>26</v>
          </cell>
          <cell r="H333">
            <v>10.235698924731183</v>
          </cell>
          <cell r="Q333">
            <v>2017</v>
          </cell>
          <cell r="R333">
            <v>10</v>
          </cell>
          <cell r="S333">
            <v>26</v>
          </cell>
          <cell r="W333">
            <v>17.582616487455198</v>
          </cell>
        </row>
        <row r="334">
          <cell r="B334">
            <v>2017</v>
          </cell>
          <cell r="C334">
            <v>10</v>
          </cell>
          <cell r="D334">
            <v>27</v>
          </cell>
          <cell r="H334">
            <v>21.40333333333334</v>
          </cell>
          <cell r="Q334">
            <v>2017</v>
          </cell>
          <cell r="R334">
            <v>10</v>
          </cell>
          <cell r="S334">
            <v>27</v>
          </cell>
          <cell r="W334">
            <v>15.821451612903227</v>
          </cell>
        </row>
        <row r="335">
          <cell r="B335">
            <v>2017</v>
          </cell>
          <cell r="C335">
            <v>10</v>
          </cell>
          <cell r="D335">
            <v>28</v>
          </cell>
          <cell r="H335">
            <v>23.821612903225809</v>
          </cell>
          <cell r="Q335">
            <v>2017</v>
          </cell>
          <cell r="R335">
            <v>10</v>
          </cell>
          <cell r="S335">
            <v>28</v>
          </cell>
          <cell r="W335">
            <v>26.103745519713264</v>
          </cell>
        </row>
        <row r="336">
          <cell r="B336">
            <v>2017</v>
          </cell>
          <cell r="C336">
            <v>10</v>
          </cell>
          <cell r="D336">
            <v>29</v>
          </cell>
          <cell r="H336">
            <v>19.825645161290325</v>
          </cell>
          <cell r="Q336">
            <v>2017</v>
          </cell>
          <cell r="R336">
            <v>10</v>
          </cell>
          <cell r="S336">
            <v>29</v>
          </cell>
          <cell r="W336">
            <v>30.566308243727597</v>
          </cell>
        </row>
        <row r="337">
          <cell r="B337">
            <v>2017</v>
          </cell>
          <cell r="C337">
            <v>10</v>
          </cell>
          <cell r="D337">
            <v>30</v>
          </cell>
          <cell r="H337">
            <v>18.500215053763441</v>
          </cell>
          <cell r="Q337">
            <v>2017</v>
          </cell>
          <cell r="R337">
            <v>10</v>
          </cell>
          <cell r="S337">
            <v>30</v>
          </cell>
          <cell r="W337">
            <v>23.15010752688173</v>
          </cell>
        </row>
        <row r="338">
          <cell r="B338">
            <v>2017</v>
          </cell>
          <cell r="C338">
            <v>10</v>
          </cell>
          <cell r="D338">
            <v>31</v>
          </cell>
          <cell r="H338">
            <v>28.133064516129036</v>
          </cell>
          <cell r="Q338">
            <v>2017</v>
          </cell>
          <cell r="R338">
            <v>10</v>
          </cell>
          <cell r="S338">
            <v>31</v>
          </cell>
          <cell r="W338">
            <v>24.451899641577064</v>
          </cell>
        </row>
        <row r="339">
          <cell r="B339">
            <v>2017</v>
          </cell>
          <cell r="C339">
            <v>11</v>
          </cell>
          <cell r="D339">
            <v>1</v>
          </cell>
          <cell r="H339">
            <v>26.087777777777781</v>
          </cell>
          <cell r="Q339">
            <v>2017</v>
          </cell>
          <cell r="R339">
            <v>11</v>
          </cell>
          <cell r="S339">
            <v>1</v>
          </cell>
          <cell r="W339">
            <v>34.695555555555543</v>
          </cell>
        </row>
        <row r="340">
          <cell r="B340">
            <v>2017</v>
          </cell>
          <cell r="C340">
            <v>11</v>
          </cell>
          <cell r="D340">
            <v>2</v>
          </cell>
          <cell r="H340">
            <v>19.05</v>
          </cell>
          <cell r="Q340">
            <v>2017</v>
          </cell>
          <cell r="R340">
            <v>11</v>
          </cell>
          <cell r="S340">
            <v>2</v>
          </cell>
          <cell r="W340">
            <v>22.759814814814813</v>
          </cell>
        </row>
        <row r="341">
          <cell r="B341">
            <v>2017</v>
          </cell>
          <cell r="C341">
            <v>11</v>
          </cell>
          <cell r="D341">
            <v>3</v>
          </cell>
          <cell r="H341">
            <v>21.792222222222225</v>
          </cell>
          <cell r="Q341">
            <v>2017</v>
          </cell>
          <cell r="R341">
            <v>11</v>
          </cell>
          <cell r="S341">
            <v>3</v>
          </cell>
          <cell r="W341">
            <v>20.594444444444441</v>
          </cell>
        </row>
        <row r="342">
          <cell r="B342">
            <v>2017</v>
          </cell>
          <cell r="C342">
            <v>11</v>
          </cell>
          <cell r="D342">
            <v>4</v>
          </cell>
          <cell r="H342">
            <v>16.426111111111108</v>
          </cell>
          <cell r="Q342">
            <v>2017</v>
          </cell>
          <cell r="R342">
            <v>11</v>
          </cell>
          <cell r="S342">
            <v>4</v>
          </cell>
          <cell r="W342">
            <v>18.077962962962964</v>
          </cell>
        </row>
        <row r="343">
          <cell r="B343">
            <v>2017</v>
          </cell>
          <cell r="C343">
            <v>11</v>
          </cell>
          <cell r="D343">
            <v>5</v>
          </cell>
          <cell r="H343">
            <v>20.832777777777778</v>
          </cell>
          <cell r="Q343">
            <v>2017</v>
          </cell>
          <cell r="R343">
            <v>11</v>
          </cell>
          <cell r="S343">
            <v>5</v>
          </cell>
          <cell r="W343">
            <v>10.467222222222222</v>
          </cell>
        </row>
        <row r="344">
          <cell r="B344">
            <v>2017</v>
          </cell>
          <cell r="C344">
            <v>11</v>
          </cell>
          <cell r="D344">
            <v>6</v>
          </cell>
          <cell r="H344">
            <v>33.657222222222224</v>
          </cell>
          <cell r="Q344">
            <v>2017</v>
          </cell>
          <cell r="R344">
            <v>11</v>
          </cell>
          <cell r="S344">
            <v>6</v>
          </cell>
          <cell r="W344">
            <v>21.27277777777778</v>
          </cell>
        </row>
        <row r="345">
          <cell r="B345">
            <v>2017</v>
          </cell>
          <cell r="C345">
            <v>11</v>
          </cell>
          <cell r="D345">
            <v>7</v>
          </cell>
          <cell r="H345">
            <v>30.477777777777781</v>
          </cell>
          <cell r="Q345">
            <v>2017</v>
          </cell>
          <cell r="R345">
            <v>11</v>
          </cell>
          <cell r="S345">
            <v>7</v>
          </cell>
          <cell r="W345">
            <v>29.911111111111111</v>
          </cell>
        </row>
        <row r="346">
          <cell r="B346">
            <v>2017</v>
          </cell>
          <cell r="C346">
            <v>11</v>
          </cell>
          <cell r="D346">
            <v>8</v>
          </cell>
          <cell r="H346">
            <v>29.257222222222222</v>
          </cell>
          <cell r="Q346">
            <v>2017</v>
          </cell>
          <cell r="R346">
            <v>11</v>
          </cell>
          <cell r="S346">
            <v>8</v>
          </cell>
          <cell r="W346">
            <v>33.244814814814809</v>
          </cell>
        </row>
        <row r="347">
          <cell r="B347">
            <v>2017</v>
          </cell>
          <cell r="C347">
            <v>11</v>
          </cell>
          <cell r="D347">
            <v>9</v>
          </cell>
          <cell r="H347">
            <v>35.365555555555567</v>
          </cell>
          <cell r="Q347">
            <v>2017</v>
          </cell>
          <cell r="R347">
            <v>11</v>
          </cell>
          <cell r="S347">
            <v>9</v>
          </cell>
          <cell r="W347">
            <v>27.719629629629626</v>
          </cell>
        </row>
        <row r="348">
          <cell r="B348">
            <v>2017</v>
          </cell>
          <cell r="C348">
            <v>11</v>
          </cell>
          <cell r="D348">
            <v>10</v>
          </cell>
          <cell r="H348">
            <v>38.285555555555561</v>
          </cell>
          <cell r="Q348">
            <v>2017</v>
          </cell>
          <cell r="R348">
            <v>11</v>
          </cell>
          <cell r="S348">
            <v>10</v>
          </cell>
          <cell r="W348">
            <v>38.468148148148153</v>
          </cell>
        </row>
        <row r="349">
          <cell r="B349">
            <v>2017</v>
          </cell>
          <cell r="C349">
            <v>11</v>
          </cell>
          <cell r="D349">
            <v>11</v>
          </cell>
          <cell r="H349">
            <v>23.846666666666671</v>
          </cell>
          <cell r="Q349">
            <v>2017</v>
          </cell>
          <cell r="R349">
            <v>11</v>
          </cell>
          <cell r="S349">
            <v>11</v>
          </cell>
          <cell r="W349">
            <v>47.151666666666671</v>
          </cell>
        </row>
        <row r="350">
          <cell r="B350">
            <v>2017</v>
          </cell>
          <cell r="C350">
            <v>11</v>
          </cell>
          <cell r="D350">
            <v>12</v>
          </cell>
          <cell r="H350">
            <v>25.045555555555559</v>
          </cell>
          <cell r="Q350">
            <v>2017</v>
          </cell>
          <cell r="R350">
            <v>11</v>
          </cell>
          <cell r="S350">
            <v>12</v>
          </cell>
          <cell r="W350">
            <v>19.576666666666664</v>
          </cell>
        </row>
        <row r="351">
          <cell r="B351">
            <v>2017</v>
          </cell>
          <cell r="C351">
            <v>11</v>
          </cell>
          <cell r="D351">
            <v>13</v>
          </cell>
          <cell r="H351">
            <v>22.918888888888887</v>
          </cell>
          <cell r="Q351">
            <v>2017</v>
          </cell>
          <cell r="R351">
            <v>11</v>
          </cell>
          <cell r="S351">
            <v>13</v>
          </cell>
          <cell r="W351">
            <v>26.551111111111105</v>
          </cell>
        </row>
        <row r="352">
          <cell r="B352">
            <v>2017</v>
          </cell>
          <cell r="C352">
            <v>11</v>
          </cell>
          <cell r="D352">
            <v>14</v>
          </cell>
          <cell r="H352">
            <v>11.359999999999998</v>
          </cell>
          <cell r="Q352">
            <v>2017</v>
          </cell>
          <cell r="R352">
            <v>11</v>
          </cell>
          <cell r="S352">
            <v>14</v>
          </cell>
          <cell r="W352">
            <v>25.420370370370367</v>
          </cell>
        </row>
        <row r="353">
          <cell r="B353">
            <v>2017</v>
          </cell>
          <cell r="C353">
            <v>11</v>
          </cell>
          <cell r="D353">
            <v>15</v>
          </cell>
          <cell r="H353">
            <v>19.850555555555555</v>
          </cell>
          <cell r="Q353">
            <v>2017</v>
          </cell>
          <cell r="R353">
            <v>11</v>
          </cell>
          <cell r="S353">
            <v>15</v>
          </cell>
          <cell r="W353">
            <v>13.913333333333332</v>
          </cell>
        </row>
        <row r="354">
          <cell r="B354">
            <v>2017</v>
          </cell>
          <cell r="C354">
            <v>11</v>
          </cell>
          <cell r="D354">
            <v>16</v>
          </cell>
          <cell r="H354">
            <v>26.926111111111108</v>
          </cell>
          <cell r="Q354">
            <v>2017</v>
          </cell>
          <cell r="R354">
            <v>11</v>
          </cell>
          <cell r="S354">
            <v>16</v>
          </cell>
          <cell r="W354">
            <v>23.609259259259261</v>
          </cell>
        </row>
        <row r="355">
          <cell r="B355">
            <v>2017</v>
          </cell>
          <cell r="C355">
            <v>11</v>
          </cell>
          <cell r="D355">
            <v>17</v>
          </cell>
          <cell r="H355">
            <v>3.5727777777777763</v>
          </cell>
          <cell r="Q355">
            <v>2017</v>
          </cell>
          <cell r="R355">
            <v>11</v>
          </cell>
          <cell r="S355">
            <v>17</v>
          </cell>
          <cell r="W355">
            <v>31.984259259259254</v>
          </cell>
        </row>
        <row r="356">
          <cell r="B356">
            <v>2017</v>
          </cell>
          <cell r="C356">
            <v>11</v>
          </cell>
          <cell r="D356">
            <v>18</v>
          </cell>
          <cell r="H356">
            <v>18.23</v>
          </cell>
          <cell r="Q356">
            <v>2017</v>
          </cell>
          <cell r="R356">
            <v>11</v>
          </cell>
          <cell r="S356">
            <v>18</v>
          </cell>
          <cell r="W356">
            <v>12.532777777777778</v>
          </cell>
        </row>
        <row r="357">
          <cell r="B357">
            <v>2017</v>
          </cell>
          <cell r="C357">
            <v>11</v>
          </cell>
          <cell r="D357">
            <v>19</v>
          </cell>
          <cell r="H357">
            <v>28.099444444444448</v>
          </cell>
          <cell r="Q357">
            <v>2017</v>
          </cell>
          <cell r="R357">
            <v>11</v>
          </cell>
          <cell r="S357">
            <v>19</v>
          </cell>
          <cell r="W357">
            <v>30.960740740740736</v>
          </cell>
        </row>
        <row r="358">
          <cell r="B358">
            <v>2017</v>
          </cell>
          <cell r="C358">
            <v>11</v>
          </cell>
          <cell r="D358">
            <v>20</v>
          </cell>
          <cell r="H358">
            <v>10.148333333333335</v>
          </cell>
          <cell r="Q358">
            <v>2017</v>
          </cell>
          <cell r="R358">
            <v>11</v>
          </cell>
          <cell r="S358">
            <v>20</v>
          </cell>
          <cell r="W358">
            <v>28.929259259259258</v>
          </cell>
        </row>
        <row r="359">
          <cell r="B359">
            <v>2017</v>
          </cell>
          <cell r="C359">
            <v>11</v>
          </cell>
          <cell r="D359">
            <v>21</v>
          </cell>
          <cell r="H359">
            <v>31.822222222222216</v>
          </cell>
          <cell r="Q359">
            <v>2017</v>
          </cell>
          <cell r="R359">
            <v>11</v>
          </cell>
          <cell r="S359">
            <v>21</v>
          </cell>
          <cell r="W359">
            <v>7.9072222222222202</v>
          </cell>
        </row>
        <row r="360">
          <cell r="B360">
            <v>2017</v>
          </cell>
          <cell r="C360">
            <v>11</v>
          </cell>
          <cell r="D360">
            <v>22</v>
          </cell>
          <cell r="H360">
            <v>44.021111111111104</v>
          </cell>
          <cell r="Q360">
            <v>2017</v>
          </cell>
          <cell r="R360">
            <v>11</v>
          </cell>
          <cell r="S360">
            <v>22</v>
          </cell>
          <cell r="W360">
            <v>36.311296296296284</v>
          </cell>
        </row>
        <row r="361">
          <cell r="B361">
            <v>2017</v>
          </cell>
          <cell r="C361">
            <v>11</v>
          </cell>
          <cell r="D361">
            <v>23</v>
          </cell>
          <cell r="H361">
            <v>14.524999999999997</v>
          </cell>
          <cell r="Q361">
            <v>2017</v>
          </cell>
          <cell r="R361">
            <v>11</v>
          </cell>
          <cell r="S361">
            <v>23</v>
          </cell>
          <cell r="W361">
            <v>41.107222222222205</v>
          </cell>
        </row>
        <row r="362">
          <cell r="B362">
            <v>2017</v>
          </cell>
          <cell r="C362">
            <v>11</v>
          </cell>
          <cell r="D362">
            <v>24</v>
          </cell>
          <cell r="H362">
            <v>0.13555555555555543</v>
          </cell>
          <cell r="Q362">
            <v>2017</v>
          </cell>
          <cell r="R362">
            <v>11</v>
          </cell>
          <cell r="S362">
            <v>24</v>
          </cell>
          <cell r="W362">
            <v>22.064259259259259</v>
          </cell>
        </row>
        <row r="363">
          <cell r="B363">
            <v>2017</v>
          </cell>
          <cell r="C363">
            <v>11</v>
          </cell>
          <cell r="D363">
            <v>25</v>
          </cell>
          <cell r="H363">
            <v>13.606111111111106</v>
          </cell>
          <cell r="Q363">
            <v>2017</v>
          </cell>
          <cell r="R363">
            <v>11</v>
          </cell>
          <cell r="S363">
            <v>25</v>
          </cell>
          <cell r="W363">
            <v>5.3861111111111137</v>
          </cell>
        </row>
        <row r="364">
          <cell r="B364">
            <v>2017</v>
          </cell>
          <cell r="C364">
            <v>11</v>
          </cell>
          <cell r="D364">
            <v>26</v>
          </cell>
          <cell r="H364">
            <v>12.587777777777777</v>
          </cell>
          <cell r="Q364">
            <v>2017</v>
          </cell>
          <cell r="R364">
            <v>11</v>
          </cell>
          <cell r="S364">
            <v>26</v>
          </cell>
          <cell r="W364">
            <v>15.076851851851849</v>
          </cell>
        </row>
        <row r="365">
          <cell r="B365">
            <v>2017</v>
          </cell>
          <cell r="C365">
            <v>11</v>
          </cell>
          <cell r="D365">
            <v>27</v>
          </cell>
          <cell r="H365">
            <v>5.9977777777777783</v>
          </cell>
          <cell r="Q365">
            <v>2017</v>
          </cell>
          <cell r="R365">
            <v>11</v>
          </cell>
          <cell r="S365">
            <v>27</v>
          </cell>
          <cell r="W365">
            <v>17.13425925925926</v>
          </cell>
        </row>
        <row r="366">
          <cell r="B366">
            <v>2017</v>
          </cell>
          <cell r="C366">
            <v>11</v>
          </cell>
          <cell r="D366">
            <v>28</v>
          </cell>
          <cell r="H366">
            <v>8.1833333333333336</v>
          </cell>
          <cell r="Q366">
            <v>2017</v>
          </cell>
          <cell r="R366">
            <v>11</v>
          </cell>
          <cell r="S366">
            <v>28</v>
          </cell>
          <cell r="W366">
            <v>1.7907407407407412</v>
          </cell>
        </row>
        <row r="367">
          <cell r="B367">
            <v>2017</v>
          </cell>
          <cell r="C367">
            <v>11</v>
          </cell>
          <cell r="D367">
            <v>29</v>
          </cell>
          <cell r="H367">
            <v>15.342777777777776</v>
          </cell>
          <cell r="Q367">
            <v>2017</v>
          </cell>
          <cell r="R367">
            <v>11</v>
          </cell>
          <cell r="S367">
            <v>29</v>
          </cell>
          <cell r="W367">
            <v>16.063148148148148</v>
          </cell>
        </row>
        <row r="368">
          <cell r="B368">
            <v>2017</v>
          </cell>
          <cell r="C368">
            <v>11</v>
          </cell>
          <cell r="D368">
            <v>30</v>
          </cell>
          <cell r="H368">
            <v>17.573888888888892</v>
          </cell>
          <cell r="Q368">
            <v>2017</v>
          </cell>
          <cell r="R368">
            <v>11</v>
          </cell>
          <cell r="S368">
            <v>30</v>
          </cell>
          <cell r="W368">
            <v>24.463518518518519</v>
          </cell>
        </row>
        <row r="369">
          <cell r="B369">
            <v>2017</v>
          </cell>
          <cell r="C369">
            <v>12</v>
          </cell>
          <cell r="D369">
            <v>1</v>
          </cell>
          <cell r="H369">
            <v>27.177526881720432</v>
          </cell>
          <cell r="Q369">
            <v>2017</v>
          </cell>
          <cell r="R369">
            <v>12</v>
          </cell>
          <cell r="S369">
            <v>1</v>
          </cell>
          <cell r="W369">
            <v>29.45564516129032</v>
          </cell>
        </row>
        <row r="370">
          <cell r="B370">
            <v>2017</v>
          </cell>
          <cell r="C370">
            <v>12</v>
          </cell>
          <cell r="D370">
            <v>2</v>
          </cell>
          <cell r="H370">
            <v>18.076827956989245</v>
          </cell>
          <cell r="Q370">
            <v>2017</v>
          </cell>
          <cell r="R370">
            <v>12</v>
          </cell>
          <cell r="S370">
            <v>2</v>
          </cell>
          <cell r="W370">
            <v>26.567401433691753</v>
          </cell>
        </row>
        <row r="371">
          <cell r="B371">
            <v>2017</v>
          </cell>
          <cell r="C371">
            <v>12</v>
          </cell>
          <cell r="D371">
            <v>3</v>
          </cell>
          <cell r="H371">
            <v>9.7465591397849476</v>
          </cell>
          <cell r="Q371">
            <v>2017</v>
          </cell>
          <cell r="R371">
            <v>12</v>
          </cell>
          <cell r="S371">
            <v>3</v>
          </cell>
          <cell r="W371">
            <v>24.530483870967746</v>
          </cell>
        </row>
        <row r="372">
          <cell r="B372">
            <v>2017</v>
          </cell>
          <cell r="C372">
            <v>12</v>
          </cell>
          <cell r="D372">
            <v>4</v>
          </cell>
          <cell r="H372">
            <v>15.055860215053768</v>
          </cell>
          <cell r="Q372">
            <v>2017</v>
          </cell>
          <cell r="R372">
            <v>12</v>
          </cell>
          <cell r="S372">
            <v>4</v>
          </cell>
          <cell r="W372">
            <v>12.179946236559145</v>
          </cell>
        </row>
        <row r="373">
          <cell r="B373">
            <v>2017</v>
          </cell>
          <cell r="C373">
            <v>12</v>
          </cell>
          <cell r="D373">
            <v>5</v>
          </cell>
          <cell r="H373">
            <v>31.282795698924737</v>
          </cell>
          <cell r="Q373">
            <v>2017</v>
          </cell>
          <cell r="R373">
            <v>12</v>
          </cell>
          <cell r="S373">
            <v>5</v>
          </cell>
          <cell r="W373">
            <v>18.225089605734766</v>
          </cell>
        </row>
        <row r="374">
          <cell r="B374">
            <v>2017</v>
          </cell>
          <cell r="C374">
            <v>12</v>
          </cell>
          <cell r="D374">
            <v>6</v>
          </cell>
          <cell r="H374">
            <v>32.335860215053764</v>
          </cell>
          <cell r="Q374">
            <v>2017</v>
          </cell>
          <cell r="R374">
            <v>12</v>
          </cell>
          <cell r="S374">
            <v>6</v>
          </cell>
          <cell r="W374">
            <v>33.681792114695341</v>
          </cell>
        </row>
        <row r="375">
          <cell r="B375">
            <v>2017</v>
          </cell>
          <cell r="C375">
            <v>12</v>
          </cell>
          <cell r="D375">
            <v>7</v>
          </cell>
          <cell r="H375">
            <v>39.315268817204306</v>
          </cell>
          <cell r="Q375">
            <v>2017</v>
          </cell>
          <cell r="R375">
            <v>12</v>
          </cell>
          <cell r="S375">
            <v>7</v>
          </cell>
          <cell r="W375">
            <v>35.81541218637993</v>
          </cell>
        </row>
        <row r="376">
          <cell r="B376">
            <v>2017</v>
          </cell>
          <cell r="C376">
            <v>12</v>
          </cell>
          <cell r="D376">
            <v>8</v>
          </cell>
          <cell r="H376">
            <v>36.073333333333331</v>
          </cell>
          <cell r="Q376">
            <v>2017</v>
          </cell>
          <cell r="R376">
            <v>12</v>
          </cell>
          <cell r="S376">
            <v>8</v>
          </cell>
          <cell r="W376">
            <v>41.072741935483876</v>
          </cell>
        </row>
        <row r="377">
          <cell r="B377">
            <v>2017</v>
          </cell>
          <cell r="C377">
            <v>12</v>
          </cell>
          <cell r="D377">
            <v>9</v>
          </cell>
          <cell r="H377">
            <v>33.21290322580645</v>
          </cell>
          <cell r="Q377">
            <v>2017</v>
          </cell>
          <cell r="R377">
            <v>12</v>
          </cell>
          <cell r="S377">
            <v>9</v>
          </cell>
          <cell r="W377">
            <v>36.52629032258065</v>
          </cell>
        </row>
        <row r="378">
          <cell r="B378">
            <v>2017</v>
          </cell>
          <cell r="C378">
            <v>12</v>
          </cell>
          <cell r="D378">
            <v>10</v>
          </cell>
          <cell r="H378">
            <v>27.853924731182797</v>
          </cell>
          <cell r="Q378">
            <v>2017</v>
          </cell>
          <cell r="R378">
            <v>12</v>
          </cell>
          <cell r="S378">
            <v>10</v>
          </cell>
          <cell r="W378">
            <v>39.343028673835128</v>
          </cell>
        </row>
        <row r="379">
          <cell r="B379">
            <v>2017</v>
          </cell>
          <cell r="C379">
            <v>12</v>
          </cell>
          <cell r="D379">
            <v>11</v>
          </cell>
          <cell r="H379">
            <v>23.741774193548384</v>
          </cell>
          <cell r="Q379">
            <v>2017</v>
          </cell>
          <cell r="R379">
            <v>12</v>
          </cell>
          <cell r="S379">
            <v>11</v>
          </cell>
          <cell r="W379">
            <v>30.176039426523289</v>
          </cell>
        </row>
        <row r="380">
          <cell r="B380">
            <v>2017</v>
          </cell>
          <cell r="C380">
            <v>12</v>
          </cell>
          <cell r="D380">
            <v>12</v>
          </cell>
          <cell r="H380">
            <v>35.323440860215051</v>
          </cell>
          <cell r="Q380">
            <v>2017</v>
          </cell>
          <cell r="R380">
            <v>12</v>
          </cell>
          <cell r="S380">
            <v>12</v>
          </cell>
          <cell r="W380">
            <v>34.727007168458776</v>
          </cell>
        </row>
        <row r="381">
          <cell r="B381">
            <v>2017</v>
          </cell>
          <cell r="C381">
            <v>12</v>
          </cell>
          <cell r="D381">
            <v>13</v>
          </cell>
          <cell r="H381">
            <v>21.705806451612904</v>
          </cell>
          <cell r="Q381">
            <v>2017</v>
          </cell>
          <cell r="R381">
            <v>12</v>
          </cell>
          <cell r="S381">
            <v>13</v>
          </cell>
          <cell r="W381">
            <v>38.280358422939067</v>
          </cell>
        </row>
        <row r="382">
          <cell r="B382">
            <v>2017</v>
          </cell>
          <cell r="C382">
            <v>12</v>
          </cell>
          <cell r="D382">
            <v>14</v>
          </cell>
          <cell r="H382">
            <v>30.62161290322581</v>
          </cell>
          <cell r="Q382">
            <v>2017</v>
          </cell>
          <cell r="R382">
            <v>12</v>
          </cell>
          <cell r="S382">
            <v>14</v>
          </cell>
          <cell r="W382">
            <v>27.616182795698922</v>
          </cell>
        </row>
        <row r="383">
          <cell r="B383">
            <v>2017</v>
          </cell>
          <cell r="C383">
            <v>12</v>
          </cell>
          <cell r="D383">
            <v>15</v>
          </cell>
          <cell r="H383">
            <v>28.68220430107527</v>
          </cell>
          <cell r="Q383">
            <v>2017</v>
          </cell>
          <cell r="R383">
            <v>12</v>
          </cell>
          <cell r="S383">
            <v>15</v>
          </cell>
          <cell r="W383">
            <v>37.370770609319003</v>
          </cell>
        </row>
        <row r="384">
          <cell r="B384">
            <v>2017</v>
          </cell>
          <cell r="C384">
            <v>12</v>
          </cell>
          <cell r="D384">
            <v>16</v>
          </cell>
          <cell r="H384">
            <v>20.249516129032262</v>
          </cell>
          <cell r="Q384">
            <v>2017</v>
          </cell>
          <cell r="R384">
            <v>12</v>
          </cell>
          <cell r="S384">
            <v>16</v>
          </cell>
          <cell r="W384">
            <v>32.824336917562725</v>
          </cell>
        </row>
        <row r="385">
          <cell r="B385">
            <v>2017</v>
          </cell>
          <cell r="C385">
            <v>12</v>
          </cell>
          <cell r="D385">
            <v>17</v>
          </cell>
          <cell r="H385">
            <v>22.663548387096775</v>
          </cell>
          <cell r="Q385">
            <v>2017</v>
          </cell>
          <cell r="R385">
            <v>12</v>
          </cell>
          <cell r="S385">
            <v>17</v>
          </cell>
          <cell r="W385">
            <v>20.715035842293908</v>
          </cell>
        </row>
        <row r="386">
          <cell r="B386">
            <v>2017</v>
          </cell>
          <cell r="C386">
            <v>12</v>
          </cell>
          <cell r="D386">
            <v>18</v>
          </cell>
          <cell r="H386">
            <v>25.321774193548386</v>
          </cell>
          <cell r="Q386">
            <v>2017</v>
          </cell>
          <cell r="R386">
            <v>12</v>
          </cell>
          <cell r="S386">
            <v>18</v>
          </cell>
          <cell r="W386">
            <v>25.634014336917563</v>
          </cell>
        </row>
        <row r="387">
          <cell r="B387">
            <v>2017</v>
          </cell>
          <cell r="C387">
            <v>12</v>
          </cell>
          <cell r="D387">
            <v>19</v>
          </cell>
          <cell r="H387">
            <v>24.499354838709674</v>
          </cell>
          <cell r="Q387">
            <v>2017</v>
          </cell>
          <cell r="R387">
            <v>12</v>
          </cell>
          <cell r="S387">
            <v>19</v>
          </cell>
          <cell r="W387">
            <v>23.029551971326168</v>
          </cell>
        </row>
        <row r="388">
          <cell r="B388">
            <v>2017</v>
          </cell>
          <cell r="C388">
            <v>12</v>
          </cell>
          <cell r="D388">
            <v>20</v>
          </cell>
          <cell r="H388">
            <v>29.736451612903227</v>
          </cell>
          <cell r="Q388">
            <v>2017</v>
          </cell>
          <cell r="R388">
            <v>12</v>
          </cell>
          <cell r="S388">
            <v>20</v>
          </cell>
          <cell r="W388">
            <v>28.63349462365591</v>
          </cell>
        </row>
        <row r="389">
          <cell r="B389">
            <v>2017</v>
          </cell>
          <cell r="C389">
            <v>12</v>
          </cell>
          <cell r="D389">
            <v>21</v>
          </cell>
          <cell r="H389">
            <v>26.254623655913974</v>
          </cell>
          <cell r="Q389">
            <v>2017</v>
          </cell>
          <cell r="R389">
            <v>12</v>
          </cell>
          <cell r="S389">
            <v>21</v>
          </cell>
          <cell r="W389">
            <v>31.934193548387089</v>
          </cell>
        </row>
        <row r="390">
          <cell r="B390">
            <v>2017</v>
          </cell>
          <cell r="C390">
            <v>12</v>
          </cell>
          <cell r="D390">
            <v>22</v>
          </cell>
          <cell r="H390">
            <v>34.294623655913981</v>
          </cell>
          <cell r="Q390">
            <v>2017</v>
          </cell>
          <cell r="R390">
            <v>12</v>
          </cell>
          <cell r="S390">
            <v>22</v>
          </cell>
          <cell r="W390">
            <v>30.966792114695341</v>
          </cell>
        </row>
        <row r="391">
          <cell r="B391">
            <v>2017</v>
          </cell>
          <cell r="C391">
            <v>12</v>
          </cell>
          <cell r="D391">
            <v>23</v>
          </cell>
          <cell r="H391">
            <v>37.989999999999995</v>
          </cell>
          <cell r="Q391">
            <v>2017</v>
          </cell>
          <cell r="R391">
            <v>12</v>
          </cell>
          <cell r="S391">
            <v>23</v>
          </cell>
          <cell r="W391">
            <v>40.174856630824387</v>
          </cell>
        </row>
        <row r="392">
          <cell r="B392">
            <v>2017</v>
          </cell>
          <cell r="C392">
            <v>12</v>
          </cell>
          <cell r="D392">
            <v>24</v>
          </cell>
          <cell r="H392">
            <v>40.465322580645157</v>
          </cell>
          <cell r="Q392">
            <v>2017</v>
          </cell>
          <cell r="R392">
            <v>12</v>
          </cell>
          <cell r="S392">
            <v>24</v>
          </cell>
          <cell r="W392">
            <v>42.349301075268826</v>
          </cell>
        </row>
        <row r="393">
          <cell r="B393">
            <v>2017</v>
          </cell>
          <cell r="C393">
            <v>12</v>
          </cell>
          <cell r="D393">
            <v>25</v>
          </cell>
          <cell r="H393">
            <v>42.153817204301063</v>
          </cell>
          <cell r="Q393">
            <v>2017</v>
          </cell>
          <cell r="R393">
            <v>12</v>
          </cell>
          <cell r="S393">
            <v>25</v>
          </cell>
          <cell r="W393">
            <v>43.916648745519709</v>
          </cell>
        </row>
        <row r="394">
          <cell r="B394">
            <v>2017</v>
          </cell>
          <cell r="C394">
            <v>12</v>
          </cell>
          <cell r="D394">
            <v>26</v>
          </cell>
          <cell r="H394">
            <v>49.57833333333334</v>
          </cell>
          <cell r="Q394">
            <v>2017</v>
          </cell>
          <cell r="R394">
            <v>12</v>
          </cell>
          <cell r="S394">
            <v>26</v>
          </cell>
          <cell r="W394">
            <v>45.680143369175624</v>
          </cell>
        </row>
        <row r="395">
          <cell r="B395">
            <v>2017</v>
          </cell>
          <cell r="C395">
            <v>12</v>
          </cell>
          <cell r="D395">
            <v>27</v>
          </cell>
          <cell r="H395">
            <v>53.822204301075267</v>
          </cell>
          <cell r="Q395">
            <v>2017</v>
          </cell>
          <cell r="R395">
            <v>12</v>
          </cell>
          <cell r="S395">
            <v>27</v>
          </cell>
          <cell r="W395">
            <v>53.055698924731203</v>
          </cell>
        </row>
        <row r="396">
          <cell r="B396">
            <v>2017</v>
          </cell>
          <cell r="C396">
            <v>12</v>
          </cell>
          <cell r="D396">
            <v>28</v>
          </cell>
          <cell r="H396">
            <v>44.123763440860216</v>
          </cell>
          <cell r="Q396">
            <v>2017</v>
          </cell>
          <cell r="R396">
            <v>12</v>
          </cell>
          <cell r="S396">
            <v>28</v>
          </cell>
          <cell r="W396">
            <v>56.413440860215061</v>
          </cell>
        </row>
        <row r="397">
          <cell r="B397">
            <v>2017</v>
          </cell>
          <cell r="C397">
            <v>12</v>
          </cell>
          <cell r="D397">
            <v>29</v>
          </cell>
          <cell r="H397">
            <v>36.907311827956981</v>
          </cell>
          <cell r="Q397">
            <v>2017</v>
          </cell>
          <cell r="R397">
            <v>12</v>
          </cell>
          <cell r="S397">
            <v>29</v>
          </cell>
          <cell r="W397">
            <v>50.106075268817207</v>
          </cell>
        </row>
        <row r="398">
          <cell r="B398">
            <v>2017</v>
          </cell>
          <cell r="C398">
            <v>12</v>
          </cell>
          <cell r="D398">
            <v>30</v>
          </cell>
          <cell r="H398">
            <v>46.611881720430105</v>
          </cell>
          <cell r="Q398">
            <v>2017</v>
          </cell>
          <cell r="R398">
            <v>12</v>
          </cell>
          <cell r="S398">
            <v>30</v>
          </cell>
          <cell r="W398">
            <v>47.620430107526893</v>
          </cell>
        </row>
        <row r="399">
          <cell r="B399">
            <v>2017</v>
          </cell>
          <cell r="C399">
            <v>12</v>
          </cell>
          <cell r="D399">
            <v>31</v>
          </cell>
          <cell r="H399">
            <v>61.575107526881716</v>
          </cell>
          <cell r="Q399">
            <v>2017</v>
          </cell>
          <cell r="R399">
            <v>12</v>
          </cell>
          <cell r="S399">
            <v>31</v>
          </cell>
          <cell r="W399">
            <v>64.141129032258078</v>
          </cell>
        </row>
      </sheetData>
      <sheetData sheetId="1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"/>
      <sheetName val="C"/>
      <sheetName val="E"/>
      <sheetName val="West"/>
      <sheetName val="F"/>
      <sheetName val="NE"/>
      <sheetName val="H"/>
      <sheetName val="I"/>
      <sheetName val="SE"/>
      <sheetName val="ALL Div"/>
      <sheetName val="Days"/>
      <sheetName val="ACT_WX"/>
      <sheetName val="NORM_WX"/>
      <sheetName val="Meter Reading Schedule"/>
      <sheetName val="Reg bill Details"/>
    </sheetNames>
    <sheetDataSet>
      <sheetData sheetId="0"/>
      <sheetData sheetId="1"/>
      <sheetData sheetId="2"/>
      <sheetData sheetId="3"/>
      <sheetData sheetId="4"/>
      <sheetData sheetId="5"/>
      <sheetData sheetId="6">
        <row r="13">
          <cell r="Y13">
            <v>2017</v>
          </cell>
          <cell r="Z13">
            <v>1</v>
          </cell>
          <cell r="AA13">
            <v>1</v>
          </cell>
          <cell r="AB13">
            <v>4530.7919252941174</v>
          </cell>
          <cell r="AC13">
            <v>35234.294117647056</v>
          </cell>
        </row>
        <row r="14">
          <cell r="Y14">
            <v>2017</v>
          </cell>
          <cell r="Z14">
            <v>1</v>
          </cell>
          <cell r="AA14">
            <v>2</v>
          </cell>
          <cell r="AB14">
            <v>3173.5685182352936</v>
          </cell>
          <cell r="AC14">
            <v>24697.352941176472</v>
          </cell>
        </row>
        <row r="15">
          <cell r="Y15">
            <v>2017</v>
          </cell>
          <cell r="Z15">
            <v>1</v>
          </cell>
          <cell r="AA15">
            <v>3</v>
          </cell>
          <cell r="AB15">
            <v>4249.733610000003</v>
          </cell>
          <cell r="AC15">
            <v>33642.308823529413</v>
          </cell>
        </row>
        <row r="16">
          <cell r="Y16">
            <v>2017</v>
          </cell>
          <cell r="Z16">
            <v>1</v>
          </cell>
          <cell r="AA16">
            <v>4</v>
          </cell>
          <cell r="AB16">
            <v>3654.4204128124989</v>
          </cell>
          <cell r="AC16">
            <v>33147.875</v>
          </cell>
        </row>
        <row r="17">
          <cell r="Y17">
            <v>2017</v>
          </cell>
          <cell r="Z17">
            <v>1</v>
          </cell>
          <cell r="AA17">
            <v>5</v>
          </cell>
          <cell r="AB17">
            <v>4683.8965911764708</v>
          </cell>
          <cell r="AC17">
            <v>40904.691176470587</v>
          </cell>
        </row>
        <row r="18">
          <cell r="Y18">
            <v>2017</v>
          </cell>
          <cell r="Z18">
            <v>1</v>
          </cell>
          <cell r="AA18">
            <v>6</v>
          </cell>
          <cell r="AB18">
            <v>4933.1612044117646</v>
          </cell>
          <cell r="AC18">
            <v>39732.220588235294</v>
          </cell>
        </row>
        <row r="19">
          <cell r="Y19">
            <v>2017</v>
          </cell>
          <cell r="Z19">
            <v>1</v>
          </cell>
          <cell r="AA19">
            <v>7</v>
          </cell>
          <cell r="AB19">
            <v>4880.2216117647058</v>
          </cell>
          <cell r="AC19">
            <v>39737.911764705881</v>
          </cell>
        </row>
        <row r="20">
          <cell r="Y20">
            <v>2017</v>
          </cell>
          <cell r="Z20">
            <v>1</v>
          </cell>
          <cell r="AA20">
            <v>8</v>
          </cell>
          <cell r="AB20">
            <v>3712.0811232352935</v>
          </cell>
          <cell r="AC20">
            <v>35574.75</v>
          </cell>
        </row>
        <row r="21">
          <cell r="Y21">
            <v>2017</v>
          </cell>
          <cell r="Z21">
            <v>1</v>
          </cell>
          <cell r="AA21">
            <v>9</v>
          </cell>
          <cell r="AB21">
            <v>3362.7651946874998</v>
          </cell>
          <cell r="AC21">
            <v>30580.265625</v>
          </cell>
        </row>
        <row r="22">
          <cell r="Y22">
            <v>2017</v>
          </cell>
          <cell r="Z22">
            <v>1</v>
          </cell>
          <cell r="AA22">
            <v>10</v>
          </cell>
          <cell r="AB22">
            <v>5352.0205470588226</v>
          </cell>
          <cell r="AC22">
            <v>45093.529411764706</v>
          </cell>
        </row>
        <row r="23">
          <cell r="Y23">
            <v>2017</v>
          </cell>
          <cell r="Z23">
            <v>1</v>
          </cell>
          <cell r="AA23">
            <v>11</v>
          </cell>
          <cell r="AB23">
            <v>4118.4686949999996</v>
          </cell>
          <cell r="AC23">
            <v>33027.852941176468</v>
          </cell>
        </row>
        <row r="24">
          <cell r="Y24">
            <v>2017</v>
          </cell>
          <cell r="Z24">
            <v>1</v>
          </cell>
          <cell r="AA24">
            <v>12</v>
          </cell>
          <cell r="AB24">
            <v>4064.0445391176463</v>
          </cell>
          <cell r="AC24">
            <v>34458.73529411765</v>
          </cell>
        </row>
        <row r="25">
          <cell r="Y25">
            <v>2017</v>
          </cell>
          <cell r="Z25">
            <v>1</v>
          </cell>
          <cell r="AA25">
            <v>13</v>
          </cell>
          <cell r="AB25">
            <v>3346.6778755882356</v>
          </cell>
          <cell r="AC25">
            <v>26302.411764705881</v>
          </cell>
        </row>
        <row r="26">
          <cell r="Y26">
            <v>2017</v>
          </cell>
          <cell r="Z26">
            <v>1</v>
          </cell>
          <cell r="AA26">
            <v>14</v>
          </cell>
          <cell r="AB26">
            <v>5358.5296300000009</v>
          </cell>
          <cell r="AC26">
            <v>42116.40625</v>
          </cell>
        </row>
        <row r="27">
          <cell r="Y27">
            <v>2017</v>
          </cell>
          <cell r="Z27">
            <v>1</v>
          </cell>
          <cell r="AA27">
            <v>15</v>
          </cell>
          <cell r="AB27">
            <v>3290.8087267647061</v>
          </cell>
          <cell r="AC27">
            <v>24778.676470588234</v>
          </cell>
        </row>
        <row r="28">
          <cell r="Y28">
            <v>2017</v>
          </cell>
          <cell r="Z28">
            <v>1</v>
          </cell>
          <cell r="AA28">
            <v>16</v>
          </cell>
          <cell r="AB28">
            <v>3064.8807882352939</v>
          </cell>
          <cell r="AC28">
            <v>22292.470588235294</v>
          </cell>
        </row>
        <row r="29">
          <cell r="Y29">
            <v>2017</v>
          </cell>
          <cell r="Z29">
            <v>1</v>
          </cell>
          <cell r="AA29">
            <v>17</v>
          </cell>
          <cell r="AB29">
            <v>3366.6739802941179</v>
          </cell>
          <cell r="AC29">
            <v>25356.617647058825</v>
          </cell>
        </row>
        <row r="30">
          <cell r="Y30">
            <v>2017</v>
          </cell>
          <cell r="Z30">
            <v>1</v>
          </cell>
          <cell r="AA30">
            <v>18</v>
          </cell>
          <cell r="AB30">
            <v>5139.2060079999983</v>
          </cell>
          <cell r="AC30">
            <v>44789.433333333334</v>
          </cell>
        </row>
        <row r="31">
          <cell r="Y31">
            <v>2017</v>
          </cell>
          <cell r="Z31">
            <v>1</v>
          </cell>
          <cell r="AA31">
            <v>19</v>
          </cell>
          <cell r="AB31">
            <v>1968.5</v>
          </cell>
          <cell r="AC31">
            <v>15623.333333333334</v>
          </cell>
        </row>
        <row r="32">
          <cell r="Y32">
            <v>2017</v>
          </cell>
          <cell r="Z32">
            <v>2</v>
          </cell>
          <cell r="AA32">
            <v>1</v>
          </cell>
          <cell r="AB32">
            <v>4772.9927192857158</v>
          </cell>
          <cell r="AC32">
            <v>33539.785714285717</v>
          </cell>
        </row>
        <row r="33">
          <cell r="Y33">
            <v>2017</v>
          </cell>
          <cell r="Z33">
            <v>2</v>
          </cell>
          <cell r="AA33">
            <v>2</v>
          </cell>
          <cell r="AB33">
            <v>3350.0868960714288</v>
          </cell>
          <cell r="AC33">
            <v>22720.178571428572</v>
          </cell>
        </row>
        <row r="34">
          <cell r="Y34">
            <v>2017</v>
          </cell>
          <cell r="Z34">
            <v>2</v>
          </cell>
          <cell r="AA34">
            <v>3</v>
          </cell>
          <cell r="AB34">
            <v>4328.2497253571428</v>
          </cell>
          <cell r="AC34">
            <v>30533.142857142859</v>
          </cell>
        </row>
        <row r="35">
          <cell r="Y35">
            <v>2017</v>
          </cell>
          <cell r="Z35">
            <v>2</v>
          </cell>
          <cell r="AA35">
            <v>4</v>
          </cell>
          <cell r="AB35">
            <v>3540.239977857143</v>
          </cell>
          <cell r="AC35">
            <v>28529.75</v>
          </cell>
        </row>
        <row r="36">
          <cell r="Y36">
            <v>2017</v>
          </cell>
          <cell r="Z36">
            <v>2</v>
          </cell>
          <cell r="AA36">
            <v>5</v>
          </cell>
          <cell r="AB36">
            <v>3708.7640053571427</v>
          </cell>
          <cell r="AC36">
            <v>31974.776785714286</v>
          </cell>
        </row>
        <row r="37">
          <cell r="Y37">
            <v>2017</v>
          </cell>
          <cell r="Z37">
            <v>2</v>
          </cell>
          <cell r="AA37">
            <v>6</v>
          </cell>
          <cell r="AB37">
            <v>3881.1205446428571</v>
          </cell>
          <cell r="AC37">
            <v>30963.991071428572</v>
          </cell>
        </row>
        <row r="38">
          <cell r="Y38">
            <v>2017</v>
          </cell>
          <cell r="Z38">
            <v>2</v>
          </cell>
          <cell r="AA38">
            <v>7</v>
          </cell>
          <cell r="AB38">
            <v>3812.7572839285713</v>
          </cell>
          <cell r="AC38">
            <v>31295.9375</v>
          </cell>
        </row>
        <row r="39">
          <cell r="Y39">
            <v>2017</v>
          </cell>
          <cell r="Z39">
            <v>2</v>
          </cell>
          <cell r="AA39">
            <v>8</v>
          </cell>
          <cell r="AB39">
            <v>3498.7585039285727</v>
          </cell>
          <cell r="AC39">
            <v>29050.633928571428</v>
          </cell>
        </row>
        <row r="40">
          <cell r="Y40">
            <v>2017</v>
          </cell>
          <cell r="Z40">
            <v>2</v>
          </cell>
          <cell r="AA40">
            <v>9</v>
          </cell>
          <cell r="AB40">
            <v>2971.0409689285702</v>
          </cell>
          <cell r="AC40">
            <v>24990.1875</v>
          </cell>
        </row>
        <row r="41">
          <cell r="Y41">
            <v>2017</v>
          </cell>
          <cell r="Z41">
            <v>2</v>
          </cell>
          <cell r="AA41">
            <v>10</v>
          </cell>
          <cell r="AB41">
            <v>4231.7332071428564</v>
          </cell>
          <cell r="AC41">
            <v>34669.151785714283</v>
          </cell>
        </row>
        <row r="42">
          <cell r="Y42">
            <v>2017</v>
          </cell>
          <cell r="Z42">
            <v>2</v>
          </cell>
          <cell r="AA42">
            <v>11</v>
          </cell>
          <cell r="AB42">
            <v>3328.3014000000003</v>
          </cell>
          <cell r="AC42">
            <v>25865.901785714286</v>
          </cell>
        </row>
        <row r="43">
          <cell r="Y43">
            <v>2017</v>
          </cell>
          <cell r="Z43">
            <v>2</v>
          </cell>
          <cell r="AA43">
            <v>12</v>
          </cell>
          <cell r="AB43">
            <v>3197.6604192857135</v>
          </cell>
          <cell r="AC43">
            <v>27133.017857142859</v>
          </cell>
        </row>
        <row r="44">
          <cell r="Y44">
            <v>2017</v>
          </cell>
          <cell r="Z44">
            <v>2</v>
          </cell>
          <cell r="AA44">
            <v>13</v>
          </cell>
          <cell r="AB44">
            <v>2776.2554121428561</v>
          </cell>
          <cell r="AC44">
            <v>20889.607142857141</v>
          </cell>
        </row>
        <row r="45">
          <cell r="Y45">
            <v>2017</v>
          </cell>
          <cell r="Z45">
            <v>2</v>
          </cell>
          <cell r="AA45">
            <v>14</v>
          </cell>
          <cell r="AB45">
            <v>4551.9208439285749</v>
          </cell>
          <cell r="AC45">
            <v>34850.366071428572</v>
          </cell>
        </row>
        <row r="46">
          <cell r="Y46">
            <v>2017</v>
          </cell>
          <cell r="Z46">
            <v>2</v>
          </cell>
          <cell r="AA46">
            <v>15</v>
          </cell>
          <cell r="AB46">
            <v>2742.3932364285715</v>
          </cell>
          <cell r="AC46">
            <v>20145.714285714286</v>
          </cell>
        </row>
        <row r="47">
          <cell r="Y47">
            <v>2017</v>
          </cell>
          <cell r="Z47">
            <v>2</v>
          </cell>
          <cell r="AA47">
            <v>16</v>
          </cell>
          <cell r="AB47">
            <v>2380.4558660714288</v>
          </cell>
          <cell r="AC47">
            <v>17710.196428571428</v>
          </cell>
        </row>
        <row r="48">
          <cell r="Y48">
            <v>2017</v>
          </cell>
          <cell r="Z48">
            <v>2</v>
          </cell>
          <cell r="AA48">
            <v>17</v>
          </cell>
          <cell r="AB48">
            <v>2671.9811532142849</v>
          </cell>
          <cell r="AC48">
            <v>19638.303571428572</v>
          </cell>
        </row>
        <row r="49">
          <cell r="Y49">
            <v>2017</v>
          </cell>
          <cell r="Z49">
            <v>2</v>
          </cell>
          <cell r="AA49">
            <v>18</v>
          </cell>
          <cell r="AB49">
            <v>3929.3299596428583</v>
          </cell>
          <cell r="AC49">
            <v>32303.089285714286</v>
          </cell>
        </row>
        <row r="50">
          <cell r="Y50">
            <v>2017</v>
          </cell>
          <cell r="Z50">
            <v>2</v>
          </cell>
          <cell r="AA50">
            <v>19</v>
          </cell>
          <cell r="AB50">
            <v>1371.3214285714287</v>
          </cell>
          <cell r="AC50">
            <v>10950.428571428571</v>
          </cell>
        </row>
        <row r="51">
          <cell r="Y51">
            <v>2017</v>
          </cell>
          <cell r="Z51">
            <v>3</v>
          </cell>
          <cell r="AA51">
            <v>1</v>
          </cell>
          <cell r="AB51">
            <v>2995.1785113793107</v>
          </cell>
          <cell r="AC51">
            <v>22745.25</v>
          </cell>
        </row>
        <row r="52">
          <cell r="Y52">
            <v>2017</v>
          </cell>
          <cell r="Z52">
            <v>3</v>
          </cell>
          <cell r="AA52">
            <v>2</v>
          </cell>
          <cell r="AB52">
            <v>2081.4428962068973</v>
          </cell>
          <cell r="AC52">
            <v>16030.525862068966</v>
          </cell>
        </row>
        <row r="53">
          <cell r="Y53">
            <v>2017</v>
          </cell>
          <cell r="Z53">
            <v>3</v>
          </cell>
          <cell r="AA53">
            <v>3</v>
          </cell>
          <cell r="AB53">
            <v>2793.6280641379299</v>
          </cell>
          <cell r="AC53">
            <v>21632.456896551725</v>
          </cell>
        </row>
        <row r="54">
          <cell r="Y54">
            <v>2017</v>
          </cell>
          <cell r="Z54">
            <v>3</v>
          </cell>
          <cell r="AA54">
            <v>4</v>
          </cell>
          <cell r="AB54">
            <v>2311.3601177419337</v>
          </cell>
          <cell r="AC54">
            <v>19639.169354838708</v>
          </cell>
        </row>
        <row r="55">
          <cell r="Y55">
            <v>2017</v>
          </cell>
          <cell r="Z55">
            <v>3</v>
          </cell>
          <cell r="AA55">
            <v>5</v>
          </cell>
          <cell r="AB55">
            <v>2510.3202224137931</v>
          </cell>
          <cell r="AC55">
            <v>21528.758620689656</v>
          </cell>
        </row>
        <row r="56">
          <cell r="Y56">
            <v>2017</v>
          </cell>
          <cell r="Z56">
            <v>3</v>
          </cell>
          <cell r="AA56">
            <v>6</v>
          </cell>
          <cell r="AB56">
            <v>2540.0849672413792</v>
          </cell>
          <cell r="AC56">
            <v>20905.603448275862</v>
          </cell>
        </row>
        <row r="57">
          <cell r="Y57">
            <v>2017</v>
          </cell>
          <cell r="Z57">
            <v>3</v>
          </cell>
          <cell r="AA57">
            <v>7</v>
          </cell>
          <cell r="AB57">
            <v>2479.6895068965518</v>
          </cell>
          <cell r="AC57">
            <v>20842.344827586207</v>
          </cell>
        </row>
        <row r="58">
          <cell r="Y58">
            <v>2017</v>
          </cell>
          <cell r="Z58">
            <v>3</v>
          </cell>
          <cell r="AA58">
            <v>8</v>
          </cell>
          <cell r="AB58">
            <v>2009.2520089655175</v>
          </cell>
          <cell r="AC58">
            <v>18236.827586206895</v>
          </cell>
        </row>
        <row r="59">
          <cell r="Y59">
            <v>2017</v>
          </cell>
          <cell r="Z59">
            <v>3</v>
          </cell>
          <cell r="AA59">
            <v>9</v>
          </cell>
          <cell r="AB59">
            <v>1749.137172903226</v>
          </cell>
          <cell r="AC59">
            <v>16313.548387096775</v>
          </cell>
        </row>
        <row r="60">
          <cell r="Y60">
            <v>2017</v>
          </cell>
          <cell r="Z60">
            <v>3</v>
          </cell>
          <cell r="AA60">
            <v>10</v>
          </cell>
          <cell r="AB60">
            <v>2762.605378965517</v>
          </cell>
          <cell r="AC60">
            <v>24773.896551724138</v>
          </cell>
        </row>
        <row r="61">
          <cell r="Y61">
            <v>2017</v>
          </cell>
          <cell r="Z61">
            <v>3</v>
          </cell>
          <cell r="AA61">
            <v>11</v>
          </cell>
          <cell r="AB61">
            <v>2134.4540779310346</v>
          </cell>
          <cell r="AC61">
            <v>18892.672413793105</v>
          </cell>
        </row>
        <row r="62">
          <cell r="Y62">
            <v>2017</v>
          </cell>
          <cell r="Z62">
            <v>3</v>
          </cell>
          <cell r="AA62">
            <v>12</v>
          </cell>
          <cell r="AB62">
            <v>2194.0715293103435</v>
          </cell>
          <cell r="AC62">
            <v>20401.793103448275</v>
          </cell>
        </row>
        <row r="63">
          <cell r="Y63">
            <v>2017</v>
          </cell>
          <cell r="Z63">
            <v>3</v>
          </cell>
          <cell r="AA63">
            <v>13</v>
          </cell>
          <cell r="AB63">
            <v>1826.3442213793105</v>
          </cell>
          <cell r="AC63">
            <v>15571.827586206897</v>
          </cell>
        </row>
        <row r="64">
          <cell r="Y64">
            <v>2017</v>
          </cell>
          <cell r="Z64">
            <v>3</v>
          </cell>
          <cell r="AA64">
            <v>14</v>
          </cell>
          <cell r="AB64">
            <v>2920.82699419355</v>
          </cell>
          <cell r="AC64">
            <v>26284.419354838708</v>
          </cell>
        </row>
        <row r="65">
          <cell r="Y65">
            <v>2017</v>
          </cell>
          <cell r="Z65">
            <v>3</v>
          </cell>
          <cell r="AA65">
            <v>15</v>
          </cell>
          <cell r="AB65">
            <v>1916.6128544827586</v>
          </cell>
          <cell r="AC65">
            <v>16920.620689655174</v>
          </cell>
        </row>
        <row r="66">
          <cell r="Y66">
            <v>2017</v>
          </cell>
          <cell r="Z66">
            <v>3</v>
          </cell>
          <cell r="AA66">
            <v>16</v>
          </cell>
          <cell r="AB66">
            <v>1761.1829648275861</v>
          </cell>
          <cell r="AC66">
            <v>15721.603448275862</v>
          </cell>
        </row>
        <row r="67">
          <cell r="Y67">
            <v>2017</v>
          </cell>
          <cell r="Z67">
            <v>3</v>
          </cell>
          <cell r="AA67">
            <v>17</v>
          </cell>
          <cell r="AB67">
            <v>2147.3533424137936</v>
          </cell>
          <cell r="AC67">
            <v>18514.46551724138</v>
          </cell>
        </row>
        <row r="68">
          <cell r="Y68">
            <v>2017</v>
          </cell>
          <cell r="Z68">
            <v>3</v>
          </cell>
          <cell r="AA68">
            <v>18</v>
          </cell>
          <cell r="AB68">
            <v>3293.5779434482765</v>
          </cell>
          <cell r="AC68">
            <v>31581.931034482757</v>
          </cell>
        </row>
        <row r="69">
          <cell r="Y69">
            <v>2017</v>
          </cell>
          <cell r="Z69">
            <v>3</v>
          </cell>
          <cell r="AA69">
            <v>19</v>
          </cell>
          <cell r="AB69">
            <v>1134.6129032258063</v>
          </cell>
          <cell r="AC69">
            <v>10486.451612903225</v>
          </cell>
        </row>
        <row r="70">
          <cell r="Y70">
            <v>2017</v>
          </cell>
          <cell r="Z70">
            <v>4</v>
          </cell>
          <cell r="AA70">
            <v>1</v>
          </cell>
          <cell r="AB70">
            <v>2557.0921263333335</v>
          </cell>
          <cell r="AC70">
            <v>20866.266666666666</v>
          </cell>
        </row>
        <row r="71">
          <cell r="Y71">
            <v>2017</v>
          </cell>
          <cell r="Z71">
            <v>4</v>
          </cell>
          <cell r="AA71">
            <v>2</v>
          </cell>
          <cell r="AB71">
            <v>1858.5836225000003</v>
          </cell>
          <cell r="AC71">
            <v>14404.875</v>
          </cell>
        </row>
        <row r="72">
          <cell r="Y72">
            <v>2017</v>
          </cell>
          <cell r="Z72">
            <v>4</v>
          </cell>
          <cell r="AA72">
            <v>3</v>
          </cell>
          <cell r="AB72">
            <v>2290.5112856249998</v>
          </cell>
          <cell r="AC72">
            <v>18325.9375</v>
          </cell>
        </row>
        <row r="73">
          <cell r="Y73">
            <v>2017</v>
          </cell>
          <cell r="Z73">
            <v>4</v>
          </cell>
          <cell r="AA73">
            <v>4</v>
          </cell>
          <cell r="AB73">
            <v>1945.4743070000011</v>
          </cell>
          <cell r="AC73">
            <v>17661</v>
          </cell>
        </row>
        <row r="74">
          <cell r="Y74">
            <v>2017</v>
          </cell>
          <cell r="Z74">
            <v>4</v>
          </cell>
          <cell r="AA74">
            <v>5</v>
          </cell>
          <cell r="AB74">
            <v>2197.1443616666666</v>
          </cell>
          <cell r="AC74">
            <v>21324.333333333332</v>
          </cell>
        </row>
        <row r="75">
          <cell r="Y75">
            <v>2017</v>
          </cell>
          <cell r="Z75">
            <v>4</v>
          </cell>
          <cell r="AA75">
            <v>6</v>
          </cell>
          <cell r="AB75">
            <v>2279.4687100000001</v>
          </cell>
          <cell r="AC75">
            <v>20928.099999999999</v>
          </cell>
        </row>
        <row r="76">
          <cell r="Y76">
            <v>2017</v>
          </cell>
          <cell r="Z76">
            <v>4</v>
          </cell>
          <cell r="AA76">
            <v>7</v>
          </cell>
          <cell r="AB76">
            <v>2265.3403125</v>
          </cell>
          <cell r="AC76">
            <v>20061.0625</v>
          </cell>
        </row>
        <row r="77">
          <cell r="Y77">
            <v>2017</v>
          </cell>
          <cell r="Z77">
            <v>4</v>
          </cell>
          <cell r="AA77">
            <v>8</v>
          </cell>
          <cell r="AB77">
            <v>1831.2002150000003</v>
          </cell>
          <cell r="AC77">
            <v>17631</v>
          </cell>
        </row>
        <row r="78">
          <cell r="Y78">
            <v>2017</v>
          </cell>
          <cell r="Z78">
            <v>4</v>
          </cell>
          <cell r="AA78">
            <v>9</v>
          </cell>
          <cell r="AB78">
            <v>1385.0812230000001</v>
          </cell>
          <cell r="AC78">
            <v>13925.333333333334</v>
          </cell>
        </row>
        <row r="79">
          <cell r="Y79">
            <v>2017</v>
          </cell>
          <cell r="Z79">
            <v>4</v>
          </cell>
          <cell r="AA79">
            <v>10</v>
          </cell>
          <cell r="AB79">
            <v>2095.2842809999997</v>
          </cell>
          <cell r="AC79">
            <v>19452.3</v>
          </cell>
        </row>
        <row r="80">
          <cell r="Y80">
            <v>2017</v>
          </cell>
          <cell r="Z80">
            <v>4</v>
          </cell>
          <cell r="AA80">
            <v>11</v>
          </cell>
          <cell r="AB80">
            <v>1409.8036821212118</v>
          </cell>
          <cell r="AC80">
            <v>12325</v>
          </cell>
        </row>
        <row r="81">
          <cell r="Y81">
            <v>2017</v>
          </cell>
          <cell r="Z81">
            <v>4</v>
          </cell>
          <cell r="AA81">
            <v>12</v>
          </cell>
          <cell r="AB81">
            <v>1253.5780454545456</v>
          </cell>
          <cell r="AC81">
            <v>12101.621212121212</v>
          </cell>
        </row>
        <row r="82">
          <cell r="Y82">
            <v>2017</v>
          </cell>
          <cell r="Z82">
            <v>4</v>
          </cell>
          <cell r="AA82">
            <v>13</v>
          </cell>
          <cell r="AB82">
            <v>1049.7095299999999</v>
          </cell>
          <cell r="AC82">
            <v>8813.0909090909099</v>
          </cell>
        </row>
        <row r="83">
          <cell r="Y83">
            <v>2017</v>
          </cell>
          <cell r="Z83">
            <v>4</v>
          </cell>
          <cell r="AA83">
            <v>14</v>
          </cell>
          <cell r="AB83">
            <v>1672.7715445161291</v>
          </cell>
          <cell r="AC83">
            <v>14095.225806451614</v>
          </cell>
        </row>
        <row r="84">
          <cell r="Y84">
            <v>2017</v>
          </cell>
          <cell r="Z84">
            <v>4</v>
          </cell>
          <cell r="AA84">
            <v>15</v>
          </cell>
          <cell r="AB84">
            <v>1009.9128293548387</v>
          </cell>
          <cell r="AC84">
            <v>8616.5161290322576</v>
          </cell>
        </row>
        <row r="85">
          <cell r="Y85">
            <v>2017</v>
          </cell>
          <cell r="Z85">
            <v>4</v>
          </cell>
          <cell r="AA85">
            <v>16</v>
          </cell>
          <cell r="AB85">
            <v>834.14557303030256</v>
          </cell>
          <cell r="AC85">
            <v>7834.363636363636</v>
          </cell>
        </row>
        <row r="86">
          <cell r="Y86">
            <v>2017</v>
          </cell>
          <cell r="Z86">
            <v>4</v>
          </cell>
          <cell r="AA86">
            <v>17</v>
          </cell>
          <cell r="AB86">
            <v>953.62312666666639</v>
          </cell>
          <cell r="AC86">
            <v>8369.2727272727279</v>
          </cell>
        </row>
        <row r="87">
          <cell r="Y87">
            <v>2017</v>
          </cell>
          <cell r="Z87">
            <v>4</v>
          </cell>
          <cell r="AA87">
            <v>18</v>
          </cell>
          <cell r="AB87">
            <v>1425.3331845454543</v>
          </cell>
          <cell r="AC87">
            <v>13832</v>
          </cell>
        </row>
        <row r="88">
          <cell r="Y88">
            <v>2017</v>
          </cell>
          <cell r="Z88">
            <v>4</v>
          </cell>
          <cell r="AA88">
            <v>19</v>
          </cell>
          <cell r="AB88">
            <v>527.9677419354839</v>
          </cell>
          <cell r="AC88">
            <v>4898.9032258064517</v>
          </cell>
        </row>
        <row r="89">
          <cell r="Y89">
            <v>2017</v>
          </cell>
          <cell r="Z89">
            <v>5</v>
          </cell>
          <cell r="AA89">
            <v>1</v>
          </cell>
          <cell r="AB89">
            <v>1247.3739984374997</v>
          </cell>
          <cell r="AC89">
            <v>10469.671875</v>
          </cell>
        </row>
        <row r="90">
          <cell r="Y90">
            <v>2017</v>
          </cell>
          <cell r="Z90">
            <v>5</v>
          </cell>
          <cell r="AA90">
            <v>2</v>
          </cell>
          <cell r="AB90">
            <v>792.97711033333314</v>
          </cell>
          <cell r="AC90">
            <v>6877.0666666666666</v>
          </cell>
        </row>
        <row r="91">
          <cell r="Y91">
            <v>2017</v>
          </cell>
          <cell r="Z91">
            <v>5</v>
          </cell>
          <cell r="AA91">
            <v>3</v>
          </cell>
          <cell r="AB91">
            <v>967.97779966666656</v>
          </cell>
          <cell r="AC91">
            <v>9243.35</v>
          </cell>
        </row>
        <row r="92">
          <cell r="Y92">
            <v>2017</v>
          </cell>
          <cell r="Z92">
            <v>5</v>
          </cell>
          <cell r="AA92">
            <v>4</v>
          </cell>
          <cell r="AB92">
            <v>881.01994866666735</v>
          </cell>
          <cell r="AC92">
            <v>8824.35</v>
          </cell>
        </row>
        <row r="93">
          <cell r="Y93">
            <v>2017</v>
          </cell>
          <cell r="Z93">
            <v>5</v>
          </cell>
          <cell r="AA93">
            <v>5</v>
          </cell>
          <cell r="AB93">
            <v>1003.3717953125</v>
          </cell>
          <cell r="AC93">
            <v>9900.84375</v>
          </cell>
        </row>
        <row r="94">
          <cell r="Y94">
            <v>2017</v>
          </cell>
          <cell r="Z94">
            <v>5</v>
          </cell>
          <cell r="AA94">
            <v>6</v>
          </cell>
          <cell r="AB94">
            <v>966.08724218750001</v>
          </cell>
          <cell r="AC94">
            <v>9057.125</v>
          </cell>
        </row>
        <row r="95">
          <cell r="Y95">
            <v>2017</v>
          </cell>
          <cell r="Z95">
            <v>5</v>
          </cell>
          <cell r="AA95">
            <v>7</v>
          </cell>
          <cell r="AB95">
            <v>883.23594000000003</v>
          </cell>
          <cell r="AC95">
            <v>8917.6</v>
          </cell>
        </row>
        <row r="96">
          <cell r="Y96">
            <v>2017</v>
          </cell>
          <cell r="Z96">
            <v>5</v>
          </cell>
          <cell r="AA96">
            <v>8</v>
          </cell>
          <cell r="AB96">
            <v>775.89728133333324</v>
          </cell>
          <cell r="AC96">
            <v>7841.55</v>
          </cell>
        </row>
        <row r="97">
          <cell r="Y97">
            <v>2017</v>
          </cell>
          <cell r="Z97">
            <v>5</v>
          </cell>
          <cell r="AA97">
            <v>9</v>
          </cell>
          <cell r="AB97">
            <v>622.37661333333347</v>
          </cell>
          <cell r="AC97">
            <v>6577.2333333333336</v>
          </cell>
        </row>
        <row r="98">
          <cell r="Y98">
            <v>2017</v>
          </cell>
          <cell r="Z98">
            <v>5</v>
          </cell>
          <cell r="AA98">
            <v>10</v>
          </cell>
          <cell r="AB98">
            <v>956.7277521874995</v>
          </cell>
          <cell r="AC98">
            <v>8857</v>
          </cell>
        </row>
        <row r="99">
          <cell r="Y99">
            <v>2017</v>
          </cell>
          <cell r="Z99">
            <v>5</v>
          </cell>
          <cell r="AA99">
            <v>11</v>
          </cell>
          <cell r="AB99">
            <v>769.86255827586217</v>
          </cell>
          <cell r="AC99">
            <v>7213.7586206896549</v>
          </cell>
        </row>
        <row r="100">
          <cell r="Y100">
            <v>2017</v>
          </cell>
          <cell r="Z100">
            <v>5</v>
          </cell>
          <cell r="AA100">
            <v>12</v>
          </cell>
          <cell r="AB100">
            <v>710.44406862068968</v>
          </cell>
          <cell r="AC100">
            <v>7303.1724137931033</v>
          </cell>
        </row>
        <row r="101">
          <cell r="Y101">
            <v>2017</v>
          </cell>
          <cell r="Z101">
            <v>5</v>
          </cell>
          <cell r="AA101">
            <v>13</v>
          </cell>
          <cell r="AB101">
            <v>609.03524724137935</v>
          </cell>
          <cell r="AC101">
            <v>5488.3448275862065</v>
          </cell>
        </row>
        <row r="102">
          <cell r="Y102">
            <v>2017</v>
          </cell>
          <cell r="Z102">
            <v>5</v>
          </cell>
          <cell r="AA102">
            <v>14</v>
          </cell>
          <cell r="AB102">
            <v>1016.4511286206899</v>
          </cell>
          <cell r="AC102">
            <v>9577.0344827586214</v>
          </cell>
        </row>
        <row r="103">
          <cell r="Y103">
            <v>2017</v>
          </cell>
          <cell r="Z103">
            <v>5</v>
          </cell>
          <cell r="AA103">
            <v>15</v>
          </cell>
          <cell r="AB103">
            <v>609.81774516129019</v>
          </cell>
          <cell r="AC103">
            <v>5691.4838709677415</v>
          </cell>
        </row>
        <row r="104">
          <cell r="Y104">
            <v>2017</v>
          </cell>
          <cell r="Z104">
            <v>5</v>
          </cell>
          <cell r="AA104">
            <v>16</v>
          </cell>
          <cell r="AB104">
            <v>545.24895793103474</v>
          </cell>
          <cell r="AC104">
            <v>4889.2758620689656</v>
          </cell>
        </row>
        <row r="105">
          <cell r="Y105">
            <v>2017</v>
          </cell>
          <cell r="Z105">
            <v>5</v>
          </cell>
          <cell r="AA105">
            <v>17</v>
          </cell>
          <cell r="AB105">
            <v>657.93435655172414</v>
          </cell>
          <cell r="AC105">
            <v>5745.1034482758623</v>
          </cell>
        </row>
        <row r="106">
          <cell r="Y106">
            <v>2017</v>
          </cell>
          <cell r="Z106">
            <v>5</v>
          </cell>
          <cell r="AA106">
            <v>18</v>
          </cell>
          <cell r="AB106">
            <v>998.00021586206856</v>
          </cell>
          <cell r="AC106">
            <v>10210.086206896553</v>
          </cell>
        </row>
        <row r="107">
          <cell r="Y107">
            <v>2017</v>
          </cell>
          <cell r="Z107">
            <v>5</v>
          </cell>
          <cell r="AA107">
            <v>19</v>
          </cell>
          <cell r="AB107">
            <v>361.48275862068965</v>
          </cell>
          <cell r="AC107">
            <v>3393.9137931034484</v>
          </cell>
        </row>
        <row r="108">
          <cell r="Y108">
            <v>2017</v>
          </cell>
          <cell r="Z108">
            <v>6</v>
          </cell>
          <cell r="AA108">
            <v>1</v>
          </cell>
          <cell r="AB108">
            <v>615.71492000000001</v>
          </cell>
          <cell r="AC108">
            <v>4070.4833333333331</v>
          </cell>
        </row>
        <row r="109">
          <cell r="Y109">
            <v>2017</v>
          </cell>
          <cell r="Z109">
            <v>6</v>
          </cell>
          <cell r="AA109">
            <v>2</v>
          </cell>
          <cell r="AB109">
            <v>393.02312266666655</v>
          </cell>
          <cell r="AC109">
            <v>2647.6666666666665</v>
          </cell>
        </row>
        <row r="110">
          <cell r="Y110">
            <v>2017</v>
          </cell>
          <cell r="Z110">
            <v>6</v>
          </cell>
          <cell r="AA110">
            <v>3</v>
          </cell>
          <cell r="AB110">
            <v>435.36940562500018</v>
          </cell>
          <cell r="AC110">
            <v>2788.875</v>
          </cell>
        </row>
        <row r="111">
          <cell r="Y111">
            <v>2017</v>
          </cell>
          <cell r="Z111">
            <v>6</v>
          </cell>
          <cell r="AA111">
            <v>4</v>
          </cell>
          <cell r="AB111">
            <v>361.0539415625002</v>
          </cell>
          <cell r="AC111">
            <v>2425.5</v>
          </cell>
        </row>
        <row r="112">
          <cell r="Y112">
            <v>2017</v>
          </cell>
          <cell r="Z112">
            <v>6</v>
          </cell>
          <cell r="AA112">
            <v>5</v>
          </cell>
          <cell r="AB112">
            <v>383.27019000000001</v>
          </cell>
          <cell r="AC112">
            <v>2422.9333333333334</v>
          </cell>
        </row>
        <row r="113">
          <cell r="Y113">
            <v>2017</v>
          </cell>
          <cell r="Z113">
            <v>6</v>
          </cell>
          <cell r="AA113">
            <v>6</v>
          </cell>
          <cell r="AB113">
            <v>366.37064833333335</v>
          </cell>
          <cell r="AC113">
            <v>2358.7666666666669</v>
          </cell>
        </row>
        <row r="114">
          <cell r="Y114">
            <v>2017</v>
          </cell>
          <cell r="Z114">
            <v>6</v>
          </cell>
          <cell r="AA114">
            <v>7</v>
          </cell>
          <cell r="AB114">
            <v>369.94231833333339</v>
          </cell>
          <cell r="AC114">
            <v>2376.7333333333331</v>
          </cell>
        </row>
        <row r="115">
          <cell r="Y115">
            <v>2017</v>
          </cell>
          <cell r="Z115">
            <v>6</v>
          </cell>
          <cell r="AA115">
            <v>8</v>
          </cell>
          <cell r="AB115">
            <v>348.54372624999996</v>
          </cell>
          <cell r="AC115">
            <v>2050.125</v>
          </cell>
        </row>
        <row r="116">
          <cell r="Y116">
            <v>2017</v>
          </cell>
          <cell r="Z116">
            <v>6</v>
          </cell>
          <cell r="AA116">
            <v>9</v>
          </cell>
          <cell r="AB116">
            <v>284.50368718749996</v>
          </cell>
          <cell r="AC116">
            <v>1651.203125</v>
          </cell>
        </row>
        <row r="117">
          <cell r="Y117">
            <v>2017</v>
          </cell>
          <cell r="Z117">
            <v>6</v>
          </cell>
          <cell r="AA117">
            <v>10</v>
          </cell>
          <cell r="AB117">
            <v>455.29533033333354</v>
          </cell>
          <cell r="AC117">
            <v>2373.8000000000002</v>
          </cell>
        </row>
        <row r="118">
          <cell r="Y118">
            <v>2017</v>
          </cell>
          <cell r="Z118">
            <v>6</v>
          </cell>
          <cell r="AA118">
            <v>11</v>
          </cell>
          <cell r="AB118">
            <v>315.99709166666668</v>
          </cell>
          <cell r="AC118">
            <v>1795.2</v>
          </cell>
        </row>
        <row r="119">
          <cell r="Y119">
            <v>2017</v>
          </cell>
          <cell r="Z119">
            <v>6</v>
          </cell>
          <cell r="AA119">
            <v>12</v>
          </cell>
          <cell r="AB119">
            <v>320.31073866666662</v>
          </cell>
          <cell r="AC119">
            <v>1843.6</v>
          </cell>
        </row>
        <row r="120">
          <cell r="Y120">
            <v>2017</v>
          </cell>
          <cell r="Z120">
            <v>6</v>
          </cell>
          <cell r="AA120">
            <v>13</v>
          </cell>
          <cell r="AB120">
            <v>232.01603781249997</v>
          </cell>
          <cell r="AC120">
            <v>1270.5</v>
          </cell>
        </row>
        <row r="121">
          <cell r="Y121">
            <v>2017</v>
          </cell>
          <cell r="Z121">
            <v>6</v>
          </cell>
          <cell r="AA121">
            <v>14</v>
          </cell>
          <cell r="AB121">
            <v>396.02981125000008</v>
          </cell>
          <cell r="AC121">
            <v>2233.6875</v>
          </cell>
        </row>
        <row r="122">
          <cell r="Y122">
            <v>2017</v>
          </cell>
          <cell r="Z122">
            <v>6</v>
          </cell>
          <cell r="AA122">
            <v>15</v>
          </cell>
          <cell r="AB122">
            <v>240.91702333333328</v>
          </cell>
          <cell r="AC122">
            <v>914.38333333333333</v>
          </cell>
        </row>
        <row r="123">
          <cell r="Y123">
            <v>2017</v>
          </cell>
          <cell r="Z123">
            <v>6</v>
          </cell>
          <cell r="AA123">
            <v>16</v>
          </cell>
          <cell r="AB123">
            <v>198.51707133333329</v>
          </cell>
          <cell r="AC123">
            <v>662.2</v>
          </cell>
        </row>
        <row r="124">
          <cell r="Y124">
            <v>2017</v>
          </cell>
          <cell r="Z124">
            <v>6</v>
          </cell>
          <cell r="AA124">
            <v>17</v>
          </cell>
          <cell r="AB124">
            <v>226.68587199999999</v>
          </cell>
          <cell r="AC124">
            <v>522</v>
          </cell>
        </row>
        <row r="125">
          <cell r="Y125">
            <v>2017</v>
          </cell>
          <cell r="Z125">
            <v>6</v>
          </cell>
          <cell r="AA125">
            <v>18</v>
          </cell>
          <cell r="AB125">
            <v>420.29224062499998</v>
          </cell>
          <cell r="AC125">
            <v>579.3125</v>
          </cell>
        </row>
        <row r="126">
          <cell r="Y126">
            <v>2017</v>
          </cell>
          <cell r="Z126">
            <v>6</v>
          </cell>
          <cell r="AA126">
            <v>19</v>
          </cell>
          <cell r="AB126">
            <v>143.40625</v>
          </cell>
          <cell r="AC126">
            <v>155.625</v>
          </cell>
        </row>
        <row r="127">
          <cell r="Y127">
            <v>2017</v>
          </cell>
          <cell r="Z127">
            <v>7</v>
          </cell>
          <cell r="AA127">
            <v>1</v>
          </cell>
          <cell r="AB127">
            <v>326.10200551724137</v>
          </cell>
          <cell r="AC127">
            <v>262.24137931034483</v>
          </cell>
        </row>
        <row r="128">
          <cell r="Y128">
            <v>2017</v>
          </cell>
          <cell r="Z128">
            <v>7</v>
          </cell>
          <cell r="AA128">
            <v>2</v>
          </cell>
          <cell r="AB128">
            <v>215.95039290322578</v>
          </cell>
          <cell r="AC128">
            <v>173.90322580645162</v>
          </cell>
        </row>
        <row r="129">
          <cell r="Y129">
            <v>2017</v>
          </cell>
          <cell r="Z129">
            <v>7</v>
          </cell>
          <cell r="AA129">
            <v>3</v>
          </cell>
          <cell r="AB129">
            <v>247.71119899999999</v>
          </cell>
          <cell r="AC129">
            <v>237</v>
          </cell>
        </row>
        <row r="130">
          <cell r="Y130">
            <v>2017</v>
          </cell>
          <cell r="Z130">
            <v>7</v>
          </cell>
          <cell r="AA130">
            <v>4</v>
          </cell>
          <cell r="AB130">
            <v>198.26064233333335</v>
          </cell>
          <cell r="AC130">
            <v>229.2</v>
          </cell>
        </row>
        <row r="131">
          <cell r="Y131">
            <v>2017</v>
          </cell>
          <cell r="Z131">
            <v>7</v>
          </cell>
          <cell r="AA131">
            <v>5</v>
          </cell>
          <cell r="AB131">
            <v>295.12491166666666</v>
          </cell>
          <cell r="AC131">
            <v>279.60000000000002</v>
          </cell>
        </row>
        <row r="132">
          <cell r="Y132">
            <v>2017</v>
          </cell>
          <cell r="Z132">
            <v>7</v>
          </cell>
          <cell r="AA132">
            <v>6</v>
          </cell>
          <cell r="AB132">
            <v>263.28125</v>
          </cell>
          <cell r="AC132">
            <v>256.5</v>
          </cell>
        </row>
        <row r="133">
          <cell r="Y133">
            <v>2017</v>
          </cell>
          <cell r="Z133">
            <v>7</v>
          </cell>
          <cell r="AA133">
            <v>7</v>
          </cell>
          <cell r="AB133">
            <v>299.84097499999996</v>
          </cell>
          <cell r="AC133">
            <v>256.5</v>
          </cell>
        </row>
        <row r="134">
          <cell r="Y134">
            <v>2017</v>
          </cell>
          <cell r="Z134">
            <v>7</v>
          </cell>
          <cell r="AA134">
            <v>8</v>
          </cell>
          <cell r="AB134">
            <v>251.41568933333332</v>
          </cell>
          <cell r="AC134">
            <v>251.7</v>
          </cell>
        </row>
        <row r="135">
          <cell r="Y135">
            <v>2017</v>
          </cell>
          <cell r="Z135">
            <v>7</v>
          </cell>
          <cell r="AA135">
            <v>9</v>
          </cell>
          <cell r="AB135">
            <v>195.308967</v>
          </cell>
          <cell r="AC135">
            <v>219</v>
          </cell>
        </row>
        <row r="136">
          <cell r="Y136">
            <v>2017</v>
          </cell>
          <cell r="Z136">
            <v>7</v>
          </cell>
          <cell r="AA136">
            <v>10</v>
          </cell>
          <cell r="AB136">
            <v>330.26990666666654</v>
          </cell>
          <cell r="AC136">
            <v>319.5</v>
          </cell>
        </row>
        <row r="137">
          <cell r="Y137">
            <v>2017</v>
          </cell>
          <cell r="Z137">
            <v>7</v>
          </cell>
          <cell r="AA137">
            <v>11</v>
          </cell>
          <cell r="AB137">
            <v>232.5817815625</v>
          </cell>
          <cell r="AC137">
            <v>227.25</v>
          </cell>
        </row>
        <row r="138">
          <cell r="Y138">
            <v>2017</v>
          </cell>
          <cell r="Z138">
            <v>7</v>
          </cell>
          <cell r="AA138">
            <v>12</v>
          </cell>
          <cell r="AB138">
            <v>240.39330218749996</v>
          </cell>
          <cell r="AC138">
            <v>230.34375</v>
          </cell>
        </row>
        <row r="139">
          <cell r="Y139">
            <v>2017</v>
          </cell>
          <cell r="Z139">
            <v>7</v>
          </cell>
          <cell r="AA139">
            <v>13</v>
          </cell>
          <cell r="AB139">
            <v>151.69170733333328</v>
          </cell>
          <cell r="AC139">
            <v>179.1</v>
          </cell>
        </row>
        <row r="140">
          <cell r="Y140">
            <v>2017</v>
          </cell>
          <cell r="Z140">
            <v>7</v>
          </cell>
          <cell r="AA140">
            <v>14</v>
          </cell>
          <cell r="AB140">
            <v>302.91041999999999</v>
          </cell>
          <cell r="AC140">
            <v>316.5</v>
          </cell>
        </row>
        <row r="141">
          <cell r="Y141">
            <v>2017</v>
          </cell>
          <cell r="Z141">
            <v>7</v>
          </cell>
          <cell r="AA141">
            <v>15</v>
          </cell>
          <cell r="AB141">
            <v>189.03681499999996</v>
          </cell>
          <cell r="AC141">
            <v>195.3</v>
          </cell>
        </row>
        <row r="142">
          <cell r="Y142">
            <v>2017</v>
          </cell>
          <cell r="Z142">
            <v>7</v>
          </cell>
          <cell r="AA142">
            <v>16</v>
          </cell>
          <cell r="AB142">
            <v>165.96770406250002</v>
          </cell>
          <cell r="AC142">
            <v>167.0625</v>
          </cell>
        </row>
        <row r="143">
          <cell r="Y143">
            <v>2017</v>
          </cell>
          <cell r="Z143">
            <v>7</v>
          </cell>
          <cell r="AA143">
            <v>17</v>
          </cell>
          <cell r="AB143">
            <v>206.44924562499992</v>
          </cell>
          <cell r="AC143">
            <v>192.375</v>
          </cell>
        </row>
        <row r="144">
          <cell r="Y144">
            <v>2017</v>
          </cell>
          <cell r="Z144">
            <v>7</v>
          </cell>
          <cell r="AA144">
            <v>18</v>
          </cell>
          <cell r="AB144">
            <v>375.45015366666661</v>
          </cell>
          <cell r="AC144">
            <v>179.85</v>
          </cell>
        </row>
        <row r="145">
          <cell r="Y145">
            <v>2017</v>
          </cell>
          <cell r="Z145">
            <v>7</v>
          </cell>
          <cell r="AA145">
            <v>19</v>
          </cell>
          <cell r="AB145">
            <v>130.23333333333332</v>
          </cell>
          <cell r="AC145">
            <v>13.7</v>
          </cell>
        </row>
        <row r="146">
          <cell r="Y146">
            <v>2017</v>
          </cell>
          <cell r="Z146">
            <v>8</v>
          </cell>
          <cell r="AA146">
            <v>1</v>
          </cell>
          <cell r="AB146">
            <v>281.41361406249996</v>
          </cell>
          <cell r="AC146">
            <v>0</v>
          </cell>
        </row>
        <row r="147">
          <cell r="Y147">
            <v>2017</v>
          </cell>
          <cell r="Z147">
            <v>8</v>
          </cell>
          <cell r="AA147">
            <v>2</v>
          </cell>
          <cell r="AB147">
            <v>202.81792299999998</v>
          </cell>
          <cell r="AC147">
            <v>0</v>
          </cell>
        </row>
        <row r="148">
          <cell r="Y148">
            <v>2017</v>
          </cell>
          <cell r="Z148">
            <v>8</v>
          </cell>
          <cell r="AA148">
            <v>3</v>
          </cell>
          <cell r="AB148">
            <v>231.45697241379301</v>
          </cell>
          <cell r="AC148">
            <v>0</v>
          </cell>
        </row>
        <row r="149">
          <cell r="Y149">
            <v>2017</v>
          </cell>
          <cell r="Z149">
            <v>8</v>
          </cell>
          <cell r="AA149">
            <v>4</v>
          </cell>
          <cell r="AB149">
            <v>180.58213034482745</v>
          </cell>
          <cell r="AC149">
            <v>0</v>
          </cell>
        </row>
        <row r="150">
          <cell r="Y150">
            <v>2017</v>
          </cell>
          <cell r="Z150">
            <v>8</v>
          </cell>
          <cell r="AA150">
            <v>5</v>
          </cell>
          <cell r="AB150">
            <v>285.67312258064516</v>
          </cell>
          <cell r="AC150">
            <v>75.08064516129032</v>
          </cell>
        </row>
        <row r="151">
          <cell r="Y151">
            <v>2017</v>
          </cell>
          <cell r="Z151">
            <v>8</v>
          </cell>
          <cell r="AA151">
            <v>6</v>
          </cell>
          <cell r="AB151">
            <v>269.4523948275862</v>
          </cell>
          <cell r="AC151">
            <v>78.017241379310349</v>
          </cell>
        </row>
        <row r="152">
          <cell r="Y152">
            <v>2017</v>
          </cell>
          <cell r="Z152">
            <v>8</v>
          </cell>
          <cell r="AA152">
            <v>7</v>
          </cell>
          <cell r="AB152">
            <v>267.26868103448271</v>
          </cell>
          <cell r="AC152">
            <v>77.84482758620689</v>
          </cell>
        </row>
        <row r="153">
          <cell r="Y153">
            <v>2017</v>
          </cell>
          <cell r="Z153">
            <v>8</v>
          </cell>
          <cell r="AA153">
            <v>8</v>
          </cell>
          <cell r="AB153">
            <v>229.52606103448267</v>
          </cell>
          <cell r="AC153">
            <v>72.15517241379311</v>
          </cell>
        </row>
        <row r="154">
          <cell r="Y154">
            <v>2017</v>
          </cell>
          <cell r="Z154">
            <v>8</v>
          </cell>
          <cell r="AA154">
            <v>9</v>
          </cell>
          <cell r="AB154">
            <v>182.74882241379302</v>
          </cell>
          <cell r="AC154">
            <v>62.586206896551722</v>
          </cell>
        </row>
        <row r="155">
          <cell r="Y155">
            <v>2017</v>
          </cell>
          <cell r="Z155">
            <v>8</v>
          </cell>
          <cell r="AA155">
            <v>10</v>
          </cell>
          <cell r="AB155">
            <v>311.10496064516116</v>
          </cell>
          <cell r="AC155">
            <v>85.806451612903231</v>
          </cell>
        </row>
        <row r="156">
          <cell r="Y156">
            <v>2017</v>
          </cell>
          <cell r="Z156">
            <v>8</v>
          </cell>
          <cell r="AA156">
            <v>11</v>
          </cell>
          <cell r="AB156">
            <v>222.08952931034486</v>
          </cell>
          <cell r="AC156">
            <v>69.396551724137936</v>
          </cell>
        </row>
        <row r="157">
          <cell r="Y157">
            <v>2017</v>
          </cell>
          <cell r="Z157">
            <v>8</v>
          </cell>
          <cell r="AA157">
            <v>12</v>
          </cell>
          <cell r="AB157">
            <v>232.61698896551721</v>
          </cell>
          <cell r="AC157">
            <v>70.431034482758619</v>
          </cell>
        </row>
        <row r="158">
          <cell r="Y158">
            <v>2017</v>
          </cell>
          <cell r="Z158">
            <v>8</v>
          </cell>
          <cell r="AA158">
            <v>13</v>
          </cell>
          <cell r="AB158">
            <v>151.72905724137925</v>
          </cell>
          <cell r="AC158">
            <v>51.46551724137931</v>
          </cell>
        </row>
        <row r="159">
          <cell r="Y159">
            <v>2017</v>
          </cell>
          <cell r="Z159">
            <v>8</v>
          </cell>
          <cell r="AA159">
            <v>14</v>
          </cell>
          <cell r="AB159">
            <v>300.00699586206872</v>
          </cell>
          <cell r="AC159">
            <v>90.862068965517238</v>
          </cell>
        </row>
        <row r="160">
          <cell r="Y160">
            <v>2017</v>
          </cell>
          <cell r="Z160">
            <v>8</v>
          </cell>
          <cell r="AA160">
            <v>15</v>
          </cell>
          <cell r="AB160">
            <v>188.36394032258056</v>
          </cell>
          <cell r="AC160">
            <v>52.5</v>
          </cell>
        </row>
        <row r="161">
          <cell r="Y161">
            <v>2017</v>
          </cell>
          <cell r="Z161">
            <v>8</v>
          </cell>
          <cell r="AA161">
            <v>16</v>
          </cell>
          <cell r="AB161">
            <v>158.39751896551724</v>
          </cell>
          <cell r="AC161">
            <v>50.862068965517238</v>
          </cell>
        </row>
        <row r="162">
          <cell r="Y162">
            <v>2017</v>
          </cell>
          <cell r="Z162">
            <v>8</v>
          </cell>
          <cell r="AA162">
            <v>17</v>
          </cell>
          <cell r="AB162">
            <v>188.54428103448274</v>
          </cell>
          <cell r="AC162">
            <v>58.793103448275865</v>
          </cell>
        </row>
        <row r="163">
          <cell r="Y163">
            <v>2017</v>
          </cell>
          <cell r="Z163">
            <v>8</v>
          </cell>
          <cell r="AA163">
            <v>18</v>
          </cell>
          <cell r="AB163">
            <v>340.42042620689659</v>
          </cell>
          <cell r="AC163">
            <v>103.27586206896552</v>
          </cell>
        </row>
        <row r="164">
          <cell r="Y164">
            <v>2017</v>
          </cell>
          <cell r="Z164">
            <v>8</v>
          </cell>
          <cell r="AA164">
            <v>19</v>
          </cell>
          <cell r="AB164">
            <v>131.41379310344828</v>
          </cell>
          <cell r="AC164">
            <v>35.086206896551722</v>
          </cell>
        </row>
        <row r="165">
          <cell r="Y165">
            <v>2017</v>
          </cell>
          <cell r="Z165">
            <v>9</v>
          </cell>
          <cell r="AA165">
            <v>1</v>
          </cell>
          <cell r="AB165">
            <v>313.10752833333328</v>
          </cell>
          <cell r="AC165">
            <v>70.583333333333329</v>
          </cell>
        </row>
        <row r="166">
          <cell r="Y166">
            <v>2017</v>
          </cell>
          <cell r="Z166">
            <v>9</v>
          </cell>
          <cell r="AA166">
            <v>2</v>
          </cell>
          <cell r="AB166">
            <v>214.24843233333331</v>
          </cell>
          <cell r="AC166">
            <v>49.5</v>
          </cell>
        </row>
        <row r="167">
          <cell r="Y167">
            <v>2017</v>
          </cell>
          <cell r="Z167">
            <v>9</v>
          </cell>
          <cell r="AA167">
            <v>3</v>
          </cell>
          <cell r="AB167">
            <v>228.62108181818192</v>
          </cell>
          <cell r="AC167">
            <v>155.60606060606059</v>
          </cell>
        </row>
        <row r="168">
          <cell r="Y168">
            <v>2017</v>
          </cell>
          <cell r="Z168">
            <v>9</v>
          </cell>
          <cell r="AA168">
            <v>4</v>
          </cell>
          <cell r="AB168">
            <v>199.08138151515143</v>
          </cell>
          <cell r="AC168">
            <v>288.63636363636363</v>
          </cell>
        </row>
        <row r="169">
          <cell r="Y169">
            <v>2017</v>
          </cell>
          <cell r="Z169">
            <v>9</v>
          </cell>
          <cell r="AA169">
            <v>5</v>
          </cell>
          <cell r="AB169">
            <v>269.0539451612903</v>
          </cell>
          <cell r="AC169">
            <v>555.59677419354841</v>
          </cell>
        </row>
        <row r="170">
          <cell r="Y170">
            <v>2017</v>
          </cell>
          <cell r="Z170">
            <v>9</v>
          </cell>
          <cell r="AA170">
            <v>6</v>
          </cell>
          <cell r="AB170">
            <v>248.25806451612902</v>
          </cell>
          <cell r="AC170">
            <v>708.12903225806451</v>
          </cell>
        </row>
        <row r="171">
          <cell r="Y171">
            <v>2017</v>
          </cell>
          <cell r="Z171">
            <v>9</v>
          </cell>
          <cell r="AA171">
            <v>7</v>
          </cell>
          <cell r="AB171">
            <v>281.08097878787873</v>
          </cell>
          <cell r="AC171">
            <v>670.40909090909088</v>
          </cell>
        </row>
        <row r="172">
          <cell r="Y172">
            <v>2017</v>
          </cell>
          <cell r="Z172">
            <v>9</v>
          </cell>
          <cell r="AA172">
            <v>8</v>
          </cell>
          <cell r="AB172">
            <v>244.76359333333332</v>
          </cell>
          <cell r="AC172">
            <v>647.5454545454545</v>
          </cell>
        </row>
        <row r="173">
          <cell r="Y173">
            <v>2017</v>
          </cell>
          <cell r="Z173">
            <v>9</v>
          </cell>
          <cell r="AA173">
            <v>9</v>
          </cell>
          <cell r="AB173">
            <v>192.58187242424239</v>
          </cell>
          <cell r="AC173">
            <v>561</v>
          </cell>
        </row>
        <row r="174">
          <cell r="Y174">
            <v>2017</v>
          </cell>
          <cell r="Z174">
            <v>9</v>
          </cell>
          <cell r="AA174">
            <v>10</v>
          </cell>
          <cell r="AB174">
            <v>332.71715354838705</v>
          </cell>
          <cell r="AC174">
            <v>871.11290322580646</v>
          </cell>
        </row>
        <row r="175">
          <cell r="Y175">
            <v>2017</v>
          </cell>
          <cell r="Z175">
            <v>9</v>
          </cell>
          <cell r="AA175">
            <v>11</v>
          </cell>
          <cell r="AB175">
            <v>247.77703806451609</v>
          </cell>
          <cell r="AC175">
            <v>657.24193548387098</v>
          </cell>
        </row>
        <row r="176">
          <cell r="Y176">
            <v>2017</v>
          </cell>
          <cell r="Z176">
            <v>9</v>
          </cell>
          <cell r="AA176">
            <v>12</v>
          </cell>
          <cell r="AB176">
            <v>258.93654606060602</v>
          </cell>
          <cell r="AC176">
            <v>650.78787878787875</v>
          </cell>
        </row>
        <row r="177">
          <cell r="Y177">
            <v>2017</v>
          </cell>
          <cell r="Z177">
            <v>9</v>
          </cell>
          <cell r="AA177">
            <v>13</v>
          </cell>
          <cell r="AB177">
            <v>187.9039681818181</v>
          </cell>
          <cell r="AC177">
            <v>473.5151515151515</v>
          </cell>
        </row>
        <row r="178">
          <cell r="Y178">
            <v>2017</v>
          </cell>
          <cell r="Z178">
            <v>9</v>
          </cell>
          <cell r="AA178">
            <v>14</v>
          </cell>
          <cell r="AB178">
            <v>322.79795878787877</v>
          </cell>
          <cell r="AC178">
            <v>836.72727272727275</v>
          </cell>
        </row>
        <row r="179">
          <cell r="Y179">
            <v>2017</v>
          </cell>
          <cell r="Z179">
            <v>9</v>
          </cell>
          <cell r="AA179">
            <v>15</v>
          </cell>
          <cell r="AB179">
            <v>193.31636967741929</v>
          </cell>
          <cell r="AC179">
            <v>546</v>
          </cell>
        </row>
        <row r="180">
          <cell r="Y180">
            <v>2017</v>
          </cell>
          <cell r="Z180">
            <v>9</v>
          </cell>
          <cell r="AA180">
            <v>16</v>
          </cell>
          <cell r="AB180">
            <v>167.67202645161282</v>
          </cell>
          <cell r="AC180">
            <v>493.16129032258067</v>
          </cell>
        </row>
        <row r="181">
          <cell r="Y181">
            <v>2017</v>
          </cell>
          <cell r="Z181">
            <v>9</v>
          </cell>
          <cell r="AA181">
            <v>17</v>
          </cell>
          <cell r="AB181">
            <v>206.98358636363633</v>
          </cell>
          <cell r="AC181">
            <v>536.5454545454545</v>
          </cell>
        </row>
        <row r="182">
          <cell r="Y182">
            <v>2017</v>
          </cell>
          <cell r="Z182">
            <v>9</v>
          </cell>
          <cell r="AA182">
            <v>18</v>
          </cell>
          <cell r="AB182">
            <v>387.86663787878786</v>
          </cell>
          <cell r="AC182">
            <v>948.60606060606062</v>
          </cell>
        </row>
        <row r="183">
          <cell r="Y183">
            <v>2017</v>
          </cell>
          <cell r="Z183">
            <v>9</v>
          </cell>
          <cell r="AA183">
            <v>19</v>
          </cell>
          <cell r="AB183">
            <v>142.93939393939394</v>
          </cell>
          <cell r="AC183">
            <v>326.969696969697</v>
          </cell>
        </row>
        <row r="184">
          <cell r="Y184">
            <v>2017</v>
          </cell>
          <cell r="Z184">
            <v>10</v>
          </cell>
          <cell r="AA184">
            <v>1</v>
          </cell>
          <cell r="AB184">
            <v>360.87697812499988</v>
          </cell>
          <cell r="AC184">
            <v>1217.125</v>
          </cell>
        </row>
        <row r="185">
          <cell r="Y185">
            <v>2017</v>
          </cell>
          <cell r="Z185">
            <v>10</v>
          </cell>
          <cell r="AA185">
            <v>2</v>
          </cell>
          <cell r="AB185">
            <v>233.40793843749998</v>
          </cell>
          <cell r="AC185">
            <v>848.859375</v>
          </cell>
        </row>
        <row r="186">
          <cell r="Y186">
            <v>2017</v>
          </cell>
          <cell r="Z186">
            <v>10</v>
          </cell>
          <cell r="AA186">
            <v>3</v>
          </cell>
          <cell r="AB186">
            <v>268.86602448275858</v>
          </cell>
          <cell r="AC186">
            <v>1130.5172413793102</v>
          </cell>
        </row>
        <row r="187">
          <cell r="Y187">
            <v>2017</v>
          </cell>
          <cell r="Z187">
            <v>10</v>
          </cell>
          <cell r="AA187">
            <v>4</v>
          </cell>
          <cell r="AB187">
            <v>204.71295655172412</v>
          </cell>
          <cell r="AC187">
            <v>1007.6551724137931</v>
          </cell>
        </row>
        <row r="188">
          <cell r="Y188">
            <v>2017</v>
          </cell>
          <cell r="Z188">
            <v>10</v>
          </cell>
          <cell r="AA188">
            <v>5</v>
          </cell>
          <cell r="AB188">
            <v>291.75967758620692</v>
          </cell>
          <cell r="AC188">
            <v>985.4655172413793</v>
          </cell>
        </row>
        <row r="189">
          <cell r="Y189">
            <v>2017</v>
          </cell>
          <cell r="Z189">
            <v>10</v>
          </cell>
          <cell r="AA189">
            <v>6</v>
          </cell>
          <cell r="AB189">
            <v>291.97159516129034</v>
          </cell>
          <cell r="AC189">
            <v>912.48387096774195</v>
          </cell>
        </row>
        <row r="190">
          <cell r="Y190">
            <v>2017</v>
          </cell>
          <cell r="Z190">
            <v>10</v>
          </cell>
          <cell r="AA190">
            <v>7</v>
          </cell>
          <cell r="AB190">
            <v>287.17912068965518</v>
          </cell>
          <cell r="AC190">
            <v>1028.6896551724137</v>
          </cell>
        </row>
        <row r="191">
          <cell r="Y191">
            <v>2017</v>
          </cell>
          <cell r="Z191">
            <v>10</v>
          </cell>
          <cell r="AA191">
            <v>8</v>
          </cell>
          <cell r="AB191">
            <v>261.54912206896546</v>
          </cell>
          <cell r="AC191">
            <v>1396.9655172413793</v>
          </cell>
        </row>
        <row r="192">
          <cell r="Y192">
            <v>2017</v>
          </cell>
          <cell r="Z192">
            <v>10</v>
          </cell>
          <cell r="AA192">
            <v>9</v>
          </cell>
          <cell r="AB192">
            <v>222.07015206896546</v>
          </cell>
          <cell r="AC192">
            <v>1577.1724137931035</v>
          </cell>
        </row>
        <row r="193">
          <cell r="Y193">
            <v>2017</v>
          </cell>
          <cell r="Z193">
            <v>10</v>
          </cell>
          <cell r="AA193">
            <v>10</v>
          </cell>
          <cell r="AB193">
            <v>384.56401517241369</v>
          </cell>
          <cell r="AC193">
            <v>2691.6206896551726</v>
          </cell>
        </row>
        <row r="194">
          <cell r="Y194">
            <v>2017</v>
          </cell>
          <cell r="Z194">
            <v>10</v>
          </cell>
          <cell r="AA194">
            <v>11</v>
          </cell>
          <cell r="AB194">
            <v>332.82835838709667</v>
          </cell>
          <cell r="AC194">
            <v>2299.6451612903224</v>
          </cell>
        </row>
        <row r="195">
          <cell r="Y195">
            <v>2017</v>
          </cell>
          <cell r="Z195">
            <v>10</v>
          </cell>
          <cell r="AA195">
            <v>12</v>
          </cell>
          <cell r="AB195">
            <v>333.29473034482743</v>
          </cell>
          <cell r="AC195">
            <v>2834.4827586206898</v>
          </cell>
        </row>
        <row r="196">
          <cell r="Y196">
            <v>2017</v>
          </cell>
          <cell r="Z196">
            <v>10</v>
          </cell>
          <cell r="AA196">
            <v>13</v>
          </cell>
          <cell r="AB196">
            <v>242.6864727586206</v>
          </cell>
          <cell r="AC196">
            <v>2196.1034482758619</v>
          </cell>
        </row>
        <row r="197">
          <cell r="Y197">
            <v>2017</v>
          </cell>
          <cell r="Z197">
            <v>10</v>
          </cell>
          <cell r="AA197">
            <v>14</v>
          </cell>
          <cell r="AB197">
            <v>426.58699689655151</v>
          </cell>
          <cell r="AC197">
            <v>4072.5517241379312</v>
          </cell>
        </row>
        <row r="198">
          <cell r="Y198">
            <v>2017</v>
          </cell>
          <cell r="Z198">
            <v>10</v>
          </cell>
          <cell r="AA198">
            <v>15</v>
          </cell>
          <cell r="AB198">
            <v>287.78627793103442</v>
          </cell>
          <cell r="AC198">
            <v>2540.5517241379312</v>
          </cell>
        </row>
        <row r="199">
          <cell r="Y199">
            <v>2017</v>
          </cell>
          <cell r="Z199">
            <v>10</v>
          </cell>
          <cell r="AA199">
            <v>16</v>
          </cell>
          <cell r="AB199">
            <v>277.03902419354841</v>
          </cell>
          <cell r="AC199">
            <v>2470.516129032258</v>
          </cell>
        </row>
        <row r="200">
          <cell r="Y200">
            <v>2017</v>
          </cell>
          <cell r="Z200">
            <v>10</v>
          </cell>
          <cell r="AA200">
            <v>17</v>
          </cell>
          <cell r="AB200">
            <v>376.01113413793115</v>
          </cell>
          <cell r="AC200">
            <v>3302.0689655172414</v>
          </cell>
        </row>
        <row r="201">
          <cell r="Y201">
            <v>2017</v>
          </cell>
          <cell r="Z201">
            <v>10</v>
          </cell>
          <cell r="AA201">
            <v>18</v>
          </cell>
          <cell r="AB201">
            <v>633.11711758620697</v>
          </cell>
          <cell r="AC201">
            <v>6707.7931034482763</v>
          </cell>
        </row>
        <row r="202">
          <cell r="Y202">
            <v>2017</v>
          </cell>
          <cell r="Z202">
            <v>10</v>
          </cell>
          <cell r="AA202">
            <v>19</v>
          </cell>
          <cell r="AB202">
            <v>264.24137931034483</v>
          </cell>
          <cell r="AC202">
            <v>2504.3103448275861</v>
          </cell>
        </row>
        <row r="203">
          <cell r="Y203">
            <v>2017</v>
          </cell>
          <cell r="Z203">
            <v>11</v>
          </cell>
          <cell r="AA203">
            <v>1</v>
          </cell>
          <cell r="AB203">
            <v>1058.5206858620693</v>
          </cell>
          <cell r="AC203">
            <v>8445</v>
          </cell>
        </row>
        <row r="204">
          <cell r="Y204">
            <v>2017</v>
          </cell>
          <cell r="Z204">
            <v>11</v>
          </cell>
          <cell r="AA204">
            <v>2</v>
          </cell>
          <cell r="AB204">
            <v>787.52087896551745</v>
          </cell>
          <cell r="AC204">
            <v>6571.9655172413795</v>
          </cell>
        </row>
        <row r="205">
          <cell r="Y205">
            <v>2017</v>
          </cell>
          <cell r="Z205">
            <v>11</v>
          </cell>
          <cell r="AA205">
            <v>3</v>
          </cell>
          <cell r="AB205">
            <v>1001.434832758621</v>
          </cell>
          <cell r="AC205">
            <v>9386.7931034482754</v>
          </cell>
        </row>
        <row r="206">
          <cell r="Y206">
            <v>2017</v>
          </cell>
          <cell r="Z206">
            <v>11</v>
          </cell>
          <cell r="AA206">
            <v>4</v>
          </cell>
          <cell r="AB206">
            <v>901.52812448275859</v>
          </cell>
          <cell r="AC206">
            <v>9769.6551724137935</v>
          </cell>
        </row>
        <row r="207">
          <cell r="Y207">
            <v>2017</v>
          </cell>
          <cell r="Z207">
            <v>11</v>
          </cell>
          <cell r="AA207">
            <v>5</v>
          </cell>
          <cell r="AB207">
            <v>1278.6895241935483</v>
          </cell>
          <cell r="AC207">
            <v>12988.467741935483</v>
          </cell>
        </row>
        <row r="208">
          <cell r="Y208">
            <v>2017</v>
          </cell>
          <cell r="Z208">
            <v>11</v>
          </cell>
          <cell r="AA208">
            <v>6</v>
          </cell>
          <cell r="AB208">
            <v>1373.7776844827586</v>
          </cell>
          <cell r="AC208">
            <v>13994.844827586207</v>
          </cell>
        </row>
        <row r="209">
          <cell r="Y209">
            <v>2017</v>
          </cell>
          <cell r="Z209">
            <v>11</v>
          </cell>
          <cell r="AA209">
            <v>7</v>
          </cell>
          <cell r="AB209">
            <v>1416.565829310345</v>
          </cell>
          <cell r="AC209">
            <v>15118.103448275862</v>
          </cell>
        </row>
        <row r="210">
          <cell r="Y210">
            <v>2017</v>
          </cell>
          <cell r="Z210">
            <v>11</v>
          </cell>
          <cell r="AA210">
            <v>8</v>
          </cell>
          <cell r="AB210">
            <v>1305.4196737931038</v>
          </cell>
          <cell r="AC210">
            <v>14351.793103448275</v>
          </cell>
        </row>
        <row r="211">
          <cell r="Y211">
            <v>2017</v>
          </cell>
          <cell r="Z211">
            <v>11</v>
          </cell>
          <cell r="AA211">
            <v>9</v>
          </cell>
          <cell r="AB211">
            <v>1139.8246396551724</v>
          </cell>
          <cell r="AC211">
            <v>12870.310344827587</v>
          </cell>
        </row>
        <row r="212">
          <cell r="Y212">
            <v>2017</v>
          </cell>
          <cell r="Z212">
            <v>11</v>
          </cell>
          <cell r="AA212">
            <v>10</v>
          </cell>
          <cell r="AB212">
            <v>2079.6388083870975</v>
          </cell>
          <cell r="AC212">
            <v>20561.032258064515</v>
          </cell>
        </row>
        <row r="213">
          <cell r="Y213">
            <v>2017</v>
          </cell>
          <cell r="Z213">
            <v>11</v>
          </cell>
          <cell r="AA213">
            <v>11</v>
          </cell>
          <cell r="AB213">
            <v>1753.1267055172414</v>
          </cell>
          <cell r="AC213">
            <v>16938.241379310344</v>
          </cell>
        </row>
        <row r="214">
          <cell r="Y214">
            <v>2017</v>
          </cell>
          <cell r="Z214">
            <v>11</v>
          </cell>
          <cell r="AA214">
            <v>12</v>
          </cell>
          <cell r="AB214">
            <v>1720.2422596551726</v>
          </cell>
          <cell r="AC214">
            <v>17875.103448275862</v>
          </cell>
        </row>
        <row r="215">
          <cell r="Y215">
            <v>2017</v>
          </cell>
          <cell r="Z215">
            <v>11</v>
          </cell>
          <cell r="AA215">
            <v>13</v>
          </cell>
          <cell r="AB215">
            <v>1477.457386206896</v>
          </cell>
          <cell r="AC215">
            <v>13923.103448275862</v>
          </cell>
        </row>
        <row r="216">
          <cell r="Y216">
            <v>2017</v>
          </cell>
          <cell r="Z216">
            <v>11</v>
          </cell>
          <cell r="AA216">
            <v>14</v>
          </cell>
          <cell r="AB216">
            <v>2442.1034868965517</v>
          </cell>
          <cell r="AC216">
            <v>24840</v>
          </cell>
        </row>
        <row r="217">
          <cell r="Y217">
            <v>2017</v>
          </cell>
          <cell r="Z217">
            <v>11</v>
          </cell>
          <cell r="AA217">
            <v>15</v>
          </cell>
          <cell r="AB217">
            <v>1766.5133790322584</v>
          </cell>
          <cell r="AC217">
            <v>16450</v>
          </cell>
        </row>
        <row r="218">
          <cell r="Y218">
            <v>2017</v>
          </cell>
          <cell r="Z218">
            <v>11</v>
          </cell>
          <cell r="AA218">
            <v>16</v>
          </cell>
          <cell r="AB218">
            <v>1701.2307113793102</v>
          </cell>
          <cell r="AC218">
            <v>15711.206896551725</v>
          </cell>
        </row>
        <row r="219">
          <cell r="Y219">
            <v>2017</v>
          </cell>
          <cell r="Z219">
            <v>11</v>
          </cell>
          <cell r="AA219">
            <v>17</v>
          </cell>
          <cell r="AB219">
            <v>2048.0240531034474</v>
          </cell>
          <cell r="AC219">
            <v>18502.448275862069</v>
          </cell>
        </row>
        <row r="220">
          <cell r="Y220">
            <v>2017</v>
          </cell>
          <cell r="Z220">
            <v>11</v>
          </cell>
          <cell r="AA220">
            <v>18</v>
          </cell>
          <cell r="AB220">
            <v>3044.9087418181821</v>
          </cell>
          <cell r="AC220">
            <v>31762.416666666668</v>
          </cell>
        </row>
        <row r="221">
          <cell r="Y221">
            <v>2017</v>
          </cell>
          <cell r="Z221">
            <v>11</v>
          </cell>
          <cell r="AA221">
            <v>19</v>
          </cell>
          <cell r="AB221">
            <v>1149.7878787878788</v>
          </cell>
          <cell r="AC221">
            <v>10814.962121212122</v>
          </cell>
        </row>
        <row r="222">
          <cell r="Y222">
            <v>2017</v>
          </cell>
          <cell r="Z222">
            <v>12</v>
          </cell>
          <cell r="AA222">
            <v>1</v>
          </cell>
          <cell r="AB222">
            <v>2767.2052310344834</v>
          </cell>
          <cell r="AC222">
            <v>23192.172413793105</v>
          </cell>
        </row>
        <row r="223">
          <cell r="Y223">
            <v>2017</v>
          </cell>
          <cell r="Z223">
            <v>12</v>
          </cell>
          <cell r="AA223">
            <v>2</v>
          </cell>
          <cell r="AB223">
            <v>1950.5150800000001</v>
          </cell>
          <cell r="AC223">
            <v>16093.793103448275</v>
          </cell>
        </row>
        <row r="224">
          <cell r="Y224">
            <v>2017</v>
          </cell>
          <cell r="Z224">
            <v>12</v>
          </cell>
          <cell r="AA224">
            <v>3</v>
          </cell>
          <cell r="AB224">
            <v>2474.2776334482783</v>
          </cell>
          <cell r="AC224">
            <v>20939.767241379312</v>
          </cell>
        </row>
        <row r="225">
          <cell r="Y225">
            <v>2017</v>
          </cell>
          <cell r="Z225">
            <v>12</v>
          </cell>
          <cell r="AA225">
            <v>4</v>
          </cell>
          <cell r="AB225">
            <v>2070.5209212903242</v>
          </cell>
          <cell r="AC225">
            <v>20323.08870967742</v>
          </cell>
        </row>
        <row r="226">
          <cell r="Y226">
            <v>2017</v>
          </cell>
          <cell r="Z226">
            <v>12</v>
          </cell>
          <cell r="AA226">
            <v>5</v>
          </cell>
          <cell r="AB226">
            <v>2408.6249175862072</v>
          </cell>
          <cell r="AC226">
            <v>24008.53448275862</v>
          </cell>
        </row>
        <row r="227">
          <cell r="Y227">
            <v>2017</v>
          </cell>
          <cell r="Z227">
            <v>12</v>
          </cell>
          <cell r="AA227">
            <v>6</v>
          </cell>
          <cell r="AB227">
            <v>2466.3449131034513</v>
          </cell>
          <cell r="AC227">
            <v>23383.060344827587</v>
          </cell>
        </row>
        <row r="228">
          <cell r="Y228">
            <v>2017</v>
          </cell>
          <cell r="Z228">
            <v>12</v>
          </cell>
          <cell r="AA228">
            <v>7</v>
          </cell>
          <cell r="AB228">
            <v>2534.4486279310386</v>
          </cell>
          <cell r="AC228">
            <v>23880.439655172413</v>
          </cell>
        </row>
        <row r="229">
          <cell r="Y229">
            <v>2017</v>
          </cell>
          <cell r="Z229">
            <v>12</v>
          </cell>
          <cell r="AA229">
            <v>8</v>
          </cell>
          <cell r="AB229">
            <v>2161.0435137931036</v>
          </cell>
          <cell r="AC229">
            <v>22103.21551724138</v>
          </cell>
        </row>
        <row r="230">
          <cell r="Y230">
            <v>2017</v>
          </cell>
          <cell r="Z230">
            <v>12</v>
          </cell>
          <cell r="AA230">
            <v>9</v>
          </cell>
          <cell r="AB230">
            <v>1921.2936358064558</v>
          </cell>
          <cell r="AC230">
            <v>19470</v>
          </cell>
        </row>
        <row r="231">
          <cell r="Y231">
            <v>2017</v>
          </cell>
          <cell r="Z231">
            <v>12</v>
          </cell>
          <cell r="AA231">
            <v>10</v>
          </cell>
          <cell r="AB231">
            <v>3122.0675317241439</v>
          </cell>
          <cell r="AC231">
            <v>28519.603448275862</v>
          </cell>
        </row>
        <row r="232">
          <cell r="Y232">
            <v>2017</v>
          </cell>
          <cell r="Z232">
            <v>12</v>
          </cell>
          <cell r="AA232">
            <v>11</v>
          </cell>
          <cell r="AB232">
            <v>2474.35932551724</v>
          </cell>
          <cell r="AC232">
            <v>21678.646551724138</v>
          </cell>
        </row>
        <row r="233">
          <cell r="Y233">
            <v>2017</v>
          </cell>
          <cell r="Z233">
            <v>12</v>
          </cell>
          <cell r="AA233">
            <v>12</v>
          </cell>
          <cell r="AB233">
            <v>2501.7323006896581</v>
          </cell>
          <cell r="AC233">
            <v>23144.172413793105</v>
          </cell>
        </row>
        <row r="234">
          <cell r="Y234">
            <v>2017</v>
          </cell>
          <cell r="Z234">
            <v>12</v>
          </cell>
          <cell r="AA234">
            <v>13</v>
          </cell>
          <cell r="AB234">
            <v>2193.9015351724183</v>
          </cell>
          <cell r="AC234">
            <v>17778.646551724138</v>
          </cell>
        </row>
        <row r="235">
          <cell r="Y235">
            <v>2017</v>
          </cell>
          <cell r="Z235">
            <v>12</v>
          </cell>
          <cell r="AA235">
            <v>14</v>
          </cell>
          <cell r="AB235">
            <v>3534.0990909677662</v>
          </cell>
          <cell r="AC235">
            <v>29947.298387096773</v>
          </cell>
        </row>
        <row r="236">
          <cell r="Y236">
            <v>2017</v>
          </cell>
          <cell r="Z236">
            <v>12</v>
          </cell>
          <cell r="AA236">
            <v>15</v>
          </cell>
          <cell r="AB236">
            <v>2279.9576168965518</v>
          </cell>
          <cell r="AC236">
            <v>18694.862068965518</v>
          </cell>
        </row>
        <row r="237">
          <cell r="Y237">
            <v>2017</v>
          </cell>
          <cell r="Z237">
            <v>12</v>
          </cell>
          <cell r="AA237">
            <v>16</v>
          </cell>
          <cell r="AB237">
            <v>2091.3568168965635</v>
          </cell>
          <cell r="AC237">
            <v>16932.75</v>
          </cell>
        </row>
        <row r="238">
          <cell r="Y238">
            <v>2017</v>
          </cell>
          <cell r="Z238">
            <v>12</v>
          </cell>
          <cell r="AA238">
            <v>17</v>
          </cell>
          <cell r="AB238">
            <v>2383.3922641379304</v>
          </cell>
          <cell r="AC238">
            <v>19295.327586206895</v>
          </cell>
        </row>
        <row r="239">
          <cell r="Y239">
            <v>2017</v>
          </cell>
          <cell r="Z239">
            <v>12</v>
          </cell>
          <cell r="AA239">
            <v>18</v>
          </cell>
          <cell r="AB239">
            <v>4261.8012648000013</v>
          </cell>
          <cell r="AC239">
            <v>34182.5</v>
          </cell>
        </row>
        <row r="240">
          <cell r="Y240">
            <v>2017</v>
          </cell>
          <cell r="Z240">
            <v>12</v>
          </cell>
          <cell r="AA240">
            <v>19</v>
          </cell>
          <cell r="AB240">
            <v>1670.1034527586221</v>
          </cell>
          <cell r="AC240">
            <v>13720.603448275862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10">
          <cell r="A10">
            <v>1</v>
          </cell>
          <cell r="B10">
            <v>42704</v>
          </cell>
          <cell r="C10">
            <v>34</v>
          </cell>
          <cell r="D10">
            <v>42738</v>
          </cell>
          <cell r="E10">
            <v>28</v>
          </cell>
          <cell r="F10">
            <v>42766</v>
          </cell>
          <cell r="G10">
            <v>29</v>
          </cell>
          <cell r="H10">
            <v>42795</v>
          </cell>
          <cell r="I10">
            <v>30</v>
          </cell>
          <cell r="J10">
            <v>42825</v>
          </cell>
          <cell r="K10">
            <v>32</v>
          </cell>
          <cell r="L10">
            <v>42857</v>
          </cell>
          <cell r="M10">
            <v>30</v>
          </cell>
          <cell r="N10">
            <v>42887</v>
          </cell>
          <cell r="O10">
            <v>29</v>
          </cell>
          <cell r="P10">
            <v>42916</v>
          </cell>
          <cell r="Q10">
            <v>32</v>
          </cell>
          <cell r="R10">
            <v>42948</v>
          </cell>
          <cell r="S10">
            <v>30</v>
          </cell>
          <cell r="T10">
            <v>42978</v>
          </cell>
          <cell r="U10">
            <v>32</v>
          </cell>
          <cell r="V10">
            <v>43010</v>
          </cell>
          <cell r="W10">
            <v>29</v>
          </cell>
          <cell r="X10">
            <v>43039</v>
          </cell>
          <cell r="Y10">
            <v>29</v>
          </cell>
          <cell r="Z10">
            <v>43068</v>
          </cell>
        </row>
        <row r="11">
          <cell r="A11">
            <v>2</v>
          </cell>
        </row>
        <row r="12">
          <cell r="A12">
            <v>3</v>
          </cell>
        </row>
        <row r="13">
          <cell r="A13">
            <v>4</v>
          </cell>
        </row>
        <row r="14">
          <cell r="A14">
            <v>5</v>
          </cell>
        </row>
        <row r="15">
          <cell r="A15">
            <v>6</v>
          </cell>
        </row>
        <row r="16">
          <cell r="A16">
            <v>7</v>
          </cell>
        </row>
        <row r="17">
          <cell r="A17">
            <v>8</v>
          </cell>
        </row>
        <row r="18">
          <cell r="A18">
            <v>9</v>
          </cell>
        </row>
        <row r="19">
          <cell r="A19">
            <v>10</v>
          </cell>
        </row>
        <row r="20">
          <cell r="A20">
            <v>11</v>
          </cell>
        </row>
        <row r="21">
          <cell r="A21">
            <v>12</v>
          </cell>
        </row>
        <row r="22">
          <cell r="A22">
            <v>13</v>
          </cell>
        </row>
        <row r="23">
          <cell r="A23">
            <v>14</v>
          </cell>
        </row>
        <row r="24">
          <cell r="A24">
            <v>15</v>
          </cell>
        </row>
        <row r="25">
          <cell r="A25">
            <v>16</v>
          </cell>
        </row>
        <row r="26">
          <cell r="A26">
            <v>17</v>
          </cell>
        </row>
        <row r="27">
          <cell r="A27">
            <v>18</v>
          </cell>
        </row>
        <row r="28">
          <cell r="A28">
            <v>19</v>
          </cell>
        </row>
        <row r="29">
          <cell r="A29">
            <v>0</v>
          </cell>
        </row>
      </sheetData>
      <sheetData sheetId="1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NEMO-RS"/>
      <sheetName val="NEMO-SGS"/>
      <sheetName val="SEMO-RS"/>
      <sheetName val="SEMO-SGS"/>
      <sheetName val="WEMO-RS"/>
      <sheetName val="WEMO-SGS"/>
      <sheetName val="Staff HDDs &gt;&gt;&gt;"/>
      <sheetName val="ACT_WX"/>
      <sheetName val="NORM_W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">
          <cell r="Q1">
            <v>0</v>
          </cell>
          <cell r="R1">
            <v>0</v>
          </cell>
          <cell r="S1">
            <v>0</v>
          </cell>
          <cell r="W1">
            <v>0</v>
          </cell>
        </row>
        <row r="2">
          <cell r="Q2">
            <v>0</v>
          </cell>
          <cell r="R2">
            <v>0</v>
          </cell>
          <cell r="S2">
            <v>0</v>
          </cell>
          <cell r="W2">
            <v>0</v>
          </cell>
        </row>
        <row r="3">
          <cell r="Q3" t="str">
            <v>yyyy</v>
          </cell>
          <cell r="R3" t="str">
            <v>mm</v>
          </cell>
          <cell r="S3" t="str">
            <v>dd</v>
          </cell>
          <cell r="W3" t="str">
            <v>hdd</v>
          </cell>
        </row>
        <row r="4">
          <cell r="B4">
            <v>2016</v>
          </cell>
          <cell r="C4">
            <v>12</v>
          </cell>
          <cell r="D4">
            <v>1</v>
          </cell>
          <cell r="H4">
            <v>30.5</v>
          </cell>
          <cell r="Q4">
            <v>2016</v>
          </cell>
          <cell r="R4">
            <v>12</v>
          </cell>
          <cell r="S4">
            <v>1</v>
          </cell>
          <cell r="W4">
            <v>30</v>
          </cell>
        </row>
        <row r="5">
          <cell r="B5">
            <v>2016</v>
          </cell>
          <cell r="C5">
            <v>12</v>
          </cell>
          <cell r="D5">
            <v>2</v>
          </cell>
          <cell r="H5">
            <v>28</v>
          </cell>
          <cell r="Q5">
            <v>2016</v>
          </cell>
          <cell r="R5">
            <v>12</v>
          </cell>
          <cell r="S5">
            <v>2</v>
          </cell>
          <cell r="W5">
            <v>33.5</v>
          </cell>
        </row>
        <row r="6">
          <cell r="B6">
            <v>2016</v>
          </cell>
          <cell r="C6">
            <v>12</v>
          </cell>
          <cell r="D6">
            <v>3</v>
          </cell>
          <cell r="H6">
            <v>28.5</v>
          </cell>
          <cell r="Q6">
            <v>2016</v>
          </cell>
          <cell r="R6">
            <v>12</v>
          </cell>
          <cell r="S6">
            <v>3</v>
          </cell>
          <cell r="W6">
            <v>30.5</v>
          </cell>
        </row>
        <row r="7">
          <cell r="B7">
            <v>2016</v>
          </cell>
          <cell r="C7">
            <v>12</v>
          </cell>
          <cell r="D7">
            <v>4</v>
          </cell>
          <cell r="H7">
            <v>28</v>
          </cell>
          <cell r="Q7">
            <v>2016</v>
          </cell>
          <cell r="R7">
            <v>12</v>
          </cell>
          <cell r="S7">
            <v>4</v>
          </cell>
          <cell r="W7">
            <v>31</v>
          </cell>
        </row>
        <row r="8">
          <cell r="B8">
            <v>2016</v>
          </cell>
          <cell r="C8">
            <v>12</v>
          </cell>
          <cell r="D8">
            <v>5</v>
          </cell>
          <cell r="H8">
            <v>24.5</v>
          </cell>
          <cell r="Q8">
            <v>2016</v>
          </cell>
          <cell r="R8">
            <v>12</v>
          </cell>
          <cell r="S8">
            <v>5</v>
          </cell>
          <cell r="W8">
            <v>34.5</v>
          </cell>
        </row>
        <row r="9">
          <cell r="B9">
            <v>2016</v>
          </cell>
          <cell r="C9">
            <v>12</v>
          </cell>
          <cell r="D9">
            <v>6</v>
          </cell>
          <cell r="H9">
            <v>32.5</v>
          </cell>
          <cell r="Q9">
            <v>2016</v>
          </cell>
          <cell r="R9">
            <v>12</v>
          </cell>
          <cell r="S9">
            <v>6</v>
          </cell>
          <cell r="W9">
            <v>33</v>
          </cell>
        </row>
        <row r="10">
          <cell r="B10">
            <v>2016</v>
          </cell>
          <cell r="C10">
            <v>12</v>
          </cell>
          <cell r="D10">
            <v>7</v>
          </cell>
          <cell r="H10">
            <v>40.5</v>
          </cell>
          <cell r="Q10">
            <v>2016</v>
          </cell>
          <cell r="R10">
            <v>12</v>
          </cell>
          <cell r="S10">
            <v>7</v>
          </cell>
          <cell r="W10">
            <v>34.5</v>
          </cell>
        </row>
        <row r="11">
          <cell r="B11">
            <v>2016</v>
          </cell>
          <cell r="C11">
            <v>12</v>
          </cell>
          <cell r="D11">
            <v>8</v>
          </cell>
          <cell r="H11">
            <v>45.5</v>
          </cell>
          <cell r="Q11">
            <v>2016</v>
          </cell>
          <cell r="R11">
            <v>12</v>
          </cell>
          <cell r="S11">
            <v>8</v>
          </cell>
          <cell r="W11">
            <v>43</v>
          </cell>
        </row>
        <row r="12">
          <cell r="B12">
            <v>2016</v>
          </cell>
          <cell r="C12">
            <v>12</v>
          </cell>
          <cell r="D12">
            <v>9</v>
          </cell>
          <cell r="H12">
            <v>45.5</v>
          </cell>
          <cell r="Q12">
            <v>2016</v>
          </cell>
          <cell r="R12">
            <v>12</v>
          </cell>
          <cell r="S12">
            <v>9</v>
          </cell>
          <cell r="W12">
            <v>48</v>
          </cell>
        </row>
        <row r="13">
          <cell r="B13">
            <v>2016</v>
          </cell>
          <cell r="C13">
            <v>12</v>
          </cell>
          <cell r="D13">
            <v>10</v>
          </cell>
          <cell r="H13">
            <v>33.5</v>
          </cell>
          <cell r="Q13">
            <v>2016</v>
          </cell>
          <cell r="R13">
            <v>12</v>
          </cell>
          <cell r="S13">
            <v>10</v>
          </cell>
          <cell r="W13">
            <v>47.5</v>
          </cell>
        </row>
        <row r="14">
          <cell r="B14">
            <v>2016</v>
          </cell>
          <cell r="C14">
            <v>12</v>
          </cell>
          <cell r="D14">
            <v>11</v>
          </cell>
          <cell r="H14">
            <v>33</v>
          </cell>
          <cell r="Q14">
            <v>2016</v>
          </cell>
          <cell r="R14">
            <v>12</v>
          </cell>
          <cell r="S14">
            <v>11</v>
          </cell>
          <cell r="W14">
            <v>38</v>
          </cell>
        </row>
        <row r="15">
          <cell r="B15">
            <v>2016</v>
          </cell>
          <cell r="C15">
            <v>12</v>
          </cell>
          <cell r="D15">
            <v>12</v>
          </cell>
          <cell r="H15">
            <v>42.5</v>
          </cell>
          <cell r="Q15">
            <v>2016</v>
          </cell>
          <cell r="R15">
            <v>12</v>
          </cell>
          <cell r="S15">
            <v>12</v>
          </cell>
          <cell r="W15">
            <v>38.5</v>
          </cell>
        </row>
        <row r="16">
          <cell r="B16">
            <v>2016</v>
          </cell>
          <cell r="C16">
            <v>12</v>
          </cell>
          <cell r="D16">
            <v>13</v>
          </cell>
          <cell r="H16">
            <v>43.5</v>
          </cell>
          <cell r="Q16">
            <v>2016</v>
          </cell>
          <cell r="R16">
            <v>12</v>
          </cell>
          <cell r="S16">
            <v>13</v>
          </cell>
          <cell r="W16">
            <v>44</v>
          </cell>
        </row>
        <row r="17">
          <cell r="B17">
            <v>2016</v>
          </cell>
          <cell r="C17">
            <v>12</v>
          </cell>
          <cell r="D17">
            <v>14</v>
          </cell>
          <cell r="H17">
            <v>44</v>
          </cell>
          <cell r="Q17">
            <v>2016</v>
          </cell>
          <cell r="R17">
            <v>12</v>
          </cell>
          <cell r="S17">
            <v>14</v>
          </cell>
          <cell r="W17">
            <v>49</v>
          </cell>
        </row>
        <row r="18">
          <cell r="B18">
            <v>2016</v>
          </cell>
          <cell r="C18">
            <v>12</v>
          </cell>
          <cell r="D18">
            <v>15</v>
          </cell>
          <cell r="H18">
            <v>44.5</v>
          </cell>
          <cell r="Q18">
            <v>2016</v>
          </cell>
          <cell r="R18">
            <v>12</v>
          </cell>
          <cell r="S18">
            <v>15</v>
          </cell>
          <cell r="W18">
            <v>50.5</v>
          </cell>
        </row>
        <row r="19">
          <cell r="B19">
            <v>2016</v>
          </cell>
          <cell r="C19">
            <v>12</v>
          </cell>
          <cell r="D19">
            <v>16</v>
          </cell>
          <cell r="H19">
            <v>37.5</v>
          </cell>
          <cell r="Q19">
            <v>2016</v>
          </cell>
          <cell r="R19">
            <v>12</v>
          </cell>
          <cell r="S19">
            <v>16</v>
          </cell>
          <cell r="W19">
            <v>53.5</v>
          </cell>
        </row>
        <row r="20">
          <cell r="B20">
            <v>2016</v>
          </cell>
          <cell r="C20">
            <v>12</v>
          </cell>
          <cell r="D20">
            <v>17</v>
          </cell>
          <cell r="H20">
            <v>49</v>
          </cell>
          <cell r="Q20">
            <v>2016</v>
          </cell>
          <cell r="R20">
            <v>12</v>
          </cell>
          <cell r="S20">
            <v>17</v>
          </cell>
          <cell r="W20">
            <v>44.5</v>
          </cell>
        </row>
        <row r="21">
          <cell r="B21">
            <v>2016</v>
          </cell>
          <cell r="C21">
            <v>12</v>
          </cell>
          <cell r="D21">
            <v>18</v>
          </cell>
          <cell r="H21">
            <v>66.5</v>
          </cell>
          <cell r="Q21">
            <v>2016</v>
          </cell>
          <cell r="R21">
            <v>12</v>
          </cell>
          <cell r="S21">
            <v>18</v>
          </cell>
          <cell r="W21">
            <v>59</v>
          </cell>
        </row>
        <row r="22">
          <cell r="B22">
            <v>2016</v>
          </cell>
          <cell r="C22">
            <v>12</v>
          </cell>
          <cell r="D22">
            <v>19</v>
          </cell>
          <cell r="H22">
            <v>54</v>
          </cell>
          <cell r="Q22">
            <v>2016</v>
          </cell>
          <cell r="R22">
            <v>12</v>
          </cell>
          <cell r="S22">
            <v>19</v>
          </cell>
          <cell r="W22">
            <v>66.5</v>
          </cell>
        </row>
        <row r="23">
          <cell r="B23">
            <v>2016</v>
          </cell>
          <cell r="C23">
            <v>12</v>
          </cell>
          <cell r="D23">
            <v>20</v>
          </cell>
          <cell r="H23">
            <v>37</v>
          </cell>
          <cell r="Q23">
            <v>2016</v>
          </cell>
          <cell r="R23">
            <v>12</v>
          </cell>
          <cell r="S23">
            <v>20</v>
          </cell>
          <cell r="W23">
            <v>53.5</v>
          </cell>
        </row>
        <row r="24">
          <cell r="B24">
            <v>2016</v>
          </cell>
          <cell r="C24">
            <v>12</v>
          </cell>
          <cell r="D24">
            <v>21</v>
          </cell>
          <cell r="H24">
            <v>30</v>
          </cell>
          <cell r="Q24">
            <v>2016</v>
          </cell>
          <cell r="R24">
            <v>12</v>
          </cell>
          <cell r="S24">
            <v>21</v>
          </cell>
          <cell r="W24">
            <v>39</v>
          </cell>
        </row>
        <row r="25">
          <cell r="B25">
            <v>2016</v>
          </cell>
          <cell r="C25">
            <v>12</v>
          </cell>
          <cell r="D25">
            <v>22</v>
          </cell>
          <cell r="H25">
            <v>33</v>
          </cell>
          <cell r="Q25">
            <v>2016</v>
          </cell>
          <cell r="R25">
            <v>12</v>
          </cell>
          <cell r="S25">
            <v>22</v>
          </cell>
          <cell r="W25">
            <v>31</v>
          </cell>
        </row>
        <row r="26">
          <cell r="B26">
            <v>2016</v>
          </cell>
          <cell r="C26">
            <v>12</v>
          </cell>
          <cell r="D26">
            <v>23</v>
          </cell>
          <cell r="H26">
            <v>24.5</v>
          </cell>
          <cell r="Q26">
            <v>2016</v>
          </cell>
          <cell r="R26">
            <v>12</v>
          </cell>
          <cell r="S26">
            <v>23</v>
          </cell>
          <cell r="W26">
            <v>30</v>
          </cell>
        </row>
        <row r="27">
          <cell r="B27">
            <v>2016</v>
          </cell>
          <cell r="C27">
            <v>12</v>
          </cell>
          <cell r="D27">
            <v>24</v>
          </cell>
          <cell r="H27">
            <v>31.5</v>
          </cell>
          <cell r="Q27">
            <v>2016</v>
          </cell>
          <cell r="R27">
            <v>12</v>
          </cell>
          <cell r="S27">
            <v>24</v>
          </cell>
          <cell r="W27">
            <v>31</v>
          </cell>
        </row>
        <row r="28">
          <cell r="B28">
            <v>2016</v>
          </cell>
          <cell r="C28">
            <v>12</v>
          </cell>
          <cell r="D28">
            <v>25</v>
          </cell>
          <cell r="H28">
            <v>12.5</v>
          </cell>
          <cell r="Q28">
            <v>2016</v>
          </cell>
          <cell r="R28">
            <v>12</v>
          </cell>
          <cell r="S28">
            <v>25</v>
          </cell>
          <cell r="W28">
            <v>30.5</v>
          </cell>
        </row>
        <row r="29">
          <cell r="B29">
            <v>2016</v>
          </cell>
          <cell r="C29">
            <v>12</v>
          </cell>
          <cell r="D29">
            <v>26</v>
          </cell>
          <cell r="H29">
            <v>24.5</v>
          </cell>
          <cell r="Q29">
            <v>2016</v>
          </cell>
          <cell r="R29">
            <v>12</v>
          </cell>
          <cell r="S29">
            <v>26</v>
          </cell>
          <cell r="W29">
            <v>19</v>
          </cell>
        </row>
        <row r="30">
          <cell r="B30">
            <v>2016</v>
          </cell>
          <cell r="C30">
            <v>12</v>
          </cell>
          <cell r="D30">
            <v>27</v>
          </cell>
          <cell r="H30">
            <v>29</v>
          </cell>
          <cell r="Q30">
            <v>2016</v>
          </cell>
          <cell r="R30">
            <v>12</v>
          </cell>
          <cell r="S30">
            <v>27</v>
          </cell>
          <cell r="W30">
            <v>29</v>
          </cell>
        </row>
        <row r="31">
          <cell r="B31">
            <v>2016</v>
          </cell>
          <cell r="C31">
            <v>12</v>
          </cell>
          <cell r="D31">
            <v>28</v>
          </cell>
          <cell r="H31">
            <v>25</v>
          </cell>
          <cell r="Q31">
            <v>2016</v>
          </cell>
          <cell r="R31">
            <v>12</v>
          </cell>
          <cell r="S31">
            <v>28</v>
          </cell>
          <cell r="W31">
            <v>30</v>
          </cell>
        </row>
        <row r="32">
          <cell r="B32">
            <v>2016</v>
          </cell>
          <cell r="C32">
            <v>12</v>
          </cell>
          <cell r="D32">
            <v>29</v>
          </cell>
          <cell r="H32">
            <v>26</v>
          </cell>
          <cell r="Q32">
            <v>2016</v>
          </cell>
          <cell r="R32">
            <v>12</v>
          </cell>
          <cell r="S32">
            <v>29</v>
          </cell>
          <cell r="W32">
            <v>28</v>
          </cell>
        </row>
        <row r="33">
          <cell r="B33">
            <v>2016</v>
          </cell>
          <cell r="C33">
            <v>12</v>
          </cell>
          <cell r="D33">
            <v>30</v>
          </cell>
          <cell r="H33">
            <v>26</v>
          </cell>
          <cell r="Q33">
            <v>2016</v>
          </cell>
          <cell r="R33">
            <v>12</v>
          </cell>
          <cell r="S33">
            <v>30</v>
          </cell>
          <cell r="W33">
            <v>32.5</v>
          </cell>
        </row>
        <row r="34">
          <cell r="B34">
            <v>2016</v>
          </cell>
          <cell r="C34">
            <v>12</v>
          </cell>
          <cell r="D34">
            <v>31</v>
          </cell>
          <cell r="H34">
            <v>31</v>
          </cell>
          <cell r="Q34">
            <v>2016</v>
          </cell>
          <cell r="R34">
            <v>12</v>
          </cell>
          <cell r="S34">
            <v>31</v>
          </cell>
          <cell r="W34">
            <v>29.5</v>
          </cell>
        </row>
        <row r="35">
          <cell r="B35">
            <v>2017</v>
          </cell>
          <cell r="C35">
            <v>1</v>
          </cell>
          <cell r="D35">
            <v>1</v>
          </cell>
          <cell r="H35">
            <v>33.5</v>
          </cell>
          <cell r="Q35">
            <v>2017</v>
          </cell>
          <cell r="R35">
            <v>1</v>
          </cell>
          <cell r="S35">
            <v>1</v>
          </cell>
          <cell r="W35">
            <v>39.5</v>
          </cell>
        </row>
        <row r="36">
          <cell r="B36">
            <v>2017</v>
          </cell>
          <cell r="C36">
            <v>1</v>
          </cell>
          <cell r="D36">
            <v>2</v>
          </cell>
          <cell r="H36">
            <v>25.5</v>
          </cell>
          <cell r="Q36">
            <v>2017</v>
          </cell>
          <cell r="R36">
            <v>1</v>
          </cell>
          <cell r="S36">
            <v>2</v>
          </cell>
          <cell r="W36">
            <v>38.5</v>
          </cell>
        </row>
        <row r="37">
          <cell r="B37">
            <v>2017</v>
          </cell>
          <cell r="C37">
            <v>1</v>
          </cell>
          <cell r="D37">
            <v>3</v>
          </cell>
          <cell r="H37">
            <v>36</v>
          </cell>
          <cell r="Q37">
            <v>2017</v>
          </cell>
          <cell r="R37">
            <v>1</v>
          </cell>
          <cell r="S37">
            <v>3</v>
          </cell>
          <cell r="W37">
            <v>26.5</v>
          </cell>
        </row>
        <row r="38">
          <cell r="B38">
            <v>2017</v>
          </cell>
          <cell r="C38">
            <v>1</v>
          </cell>
          <cell r="D38">
            <v>4</v>
          </cell>
          <cell r="H38">
            <v>49.5</v>
          </cell>
          <cell r="Q38">
            <v>2017</v>
          </cell>
          <cell r="R38">
            <v>1</v>
          </cell>
          <cell r="S38">
            <v>4</v>
          </cell>
          <cell r="W38">
            <v>43.5</v>
          </cell>
        </row>
        <row r="39">
          <cell r="B39">
            <v>2017</v>
          </cell>
          <cell r="C39">
            <v>1</v>
          </cell>
          <cell r="D39">
            <v>5</v>
          </cell>
          <cell r="H39">
            <v>56.5</v>
          </cell>
          <cell r="Q39">
            <v>2017</v>
          </cell>
          <cell r="R39">
            <v>1</v>
          </cell>
          <cell r="S39">
            <v>5</v>
          </cell>
          <cell r="W39">
            <v>52</v>
          </cell>
        </row>
        <row r="40">
          <cell r="B40">
            <v>2017</v>
          </cell>
          <cell r="C40">
            <v>1</v>
          </cell>
          <cell r="D40">
            <v>6</v>
          </cell>
          <cell r="H40">
            <v>60.5</v>
          </cell>
          <cell r="Q40">
            <v>2017</v>
          </cell>
          <cell r="R40">
            <v>1</v>
          </cell>
          <cell r="S40">
            <v>6</v>
          </cell>
          <cell r="W40">
            <v>59.5</v>
          </cell>
        </row>
        <row r="41">
          <cell r="B41">
            <v>2017</v>
          </cell>
          <cell r="C41">
            <v>1</v>
          </cell>
          <cell r="D41">
            <v>7</v>
          </cell>
          <cell r="H41">
            <v>54</v>
          </cell>
          <cell r="Q41">
            <v>2017</v>
          </cell>
          <cell r="R41">
            <v>1</v>
          </cell>
          <cell r="S41">
            <v>7</v>
          </cell>
          <cell r="W41">
            <v>62.5</v>
          </cell>
        </row>
        <row r="42">
          <cell r="B42">
            <v>2017</v>
          </cell>
          <cell r="C42">
            <v>1</v>
          </cell>
          <cell r="D42">
            <v>8</v>
          </cell>
          <cell r="H42">
            <v>45.5</v>
          </cell>
          <cell r="Q42">
            <v>2017</v>
          </cell>
          <cell r="R42">
            <v>1</v>
          </cell>
          <cell r="S42">
            <v>8</v>
          </cell>
          <cell r="W42">
            <v>52</v>
          </cell>
        </row>
        <row r="43">
          <cell r="B43">
            <v>2017</v>
          </cell>
          <cell r="C43">
            <v>1</v>
          </cell>
          <cell r="D43">
            <v>9</v>
          </cell>
          <cell r="H43">
            <v>31.5</v>
          </cell>
          <cell r="Q43">
            <v>2017</v>
          </cell>
          <cell r="R43">
            <v>1</v>
          </cell>
          <cell r="S43">
            <v>9</v>
          </cell>
          <cell r="W43">
            <v>50</v>
          </cell>
        </row>
        <row r="44">
          <cell r="B44">
            <v>2017</v>
          </cell>
          <cell r="C44">
            <v>1</v>
          </cell>
          <cell r="D44">
            <v>10</v>
          </cell>
          <cell r="H44">
            <v>24.5</v>
          </cell>
          <cell r="Q44">
            <v>2017</v>
          </cell>
          <cell r="R44">
            <v>1</v>
          </cell>
          <cell r="S44">
            <v>10</v>
          </cell>
          <cell r="W44">
            <v>31.5</v>
          </cell>
        </row>
        <row r="45">
          <cell r="B45">
            <v>2017</v>
          </cell>
          <cell r="C45">
            <v>1</v>
          </cell>
          <cell r="D45">
            <v>11</v>
          </cell>
          <cell r="H45">
            <v>22.5</v>
          </cell>
          <cell r="Q45">
            <v>2017</v>
          </cell>
          <cell r="R45">
            <v>1</v>
          </cell>
          <cell r="S45">
            <v>11</v>
          </cell>
          <cell r="W45">
            <v>25.5</v>
          </cell>
        </row>
        <row r="46">
          <cell r="B46">
            <v>2017</v>
          </cell>
          <cell r="C46">
            <v>1</v>
          </cell>
          <cell r="D46">
            <v>12</v>
          </cell>
          <cell r="H46">
            <v>41.5</v>
          </cell>
          <cell r="Q46">
            <v>2017</v>
          </cell>
          <cell r="R46">
            <v>1</v>
          </cell>
          <cell r="S46">
            <v>12</v>
          </cell>
          <cell r="W46">
            <v>30.5</v>
          </cell>
        </row>
        <row r="47">
          <cell r="B47">
            <v>2017</v>
          </cell>
          <cell r="C47">
            <v>1</v>
          </cell>
          <cell r="D47">
            <v>13</v>
          </cell>
          <cell r="H47">
            <v>42</v>
          </cell>
          <cell r="Q47">
            <v>2017</v>
          </cell>
          <cell r="R47">
            <v>1</v>
          </cell>
          <cell r="S47">
            <v>13</v>
          </cell>
          <cell r="W47">
            <v>45</v>
          </cell>
        </row>
        <row r="48">
          <cell r="B48">
            <v>2017</v>
          </cell>
          <cell r="C48">
            <v>1</v>
          </cell>
          <cell r="D48">
            <v>14</v>
          </cell>
          <cell r="H48">
            <v>36</v>
          </cell>
          <cell r="Q48">
            <v>2017</v>
          </cell>
          <cell r="R48">
            <v>1</v>
          </cell>
          <cell r="S48">
            <v>14</v>
          </cell>
          <cell r="W48">
            <v>43</v>
          </cell>
        </row>
        <row r="49">
          <cell r="B49">
            <v>2017</v>
          </cell>
          <cell r="C49">
            <v>1</v>
          </cell>
          <cell r="D49">
            <v>15</v>
          </cell>
          <cell r="H49">
            <v>33.5</v>
          </cell>
          <cell r="Q49">
            <v>2017</v>
          </cell>
          <cell r="R49">
            <v>1</v>
          </cell>
          <cell r="S49">
            <v>15</v>
          </cell>
          <cell r="W49">
            <v>38.5</v>
          </cell>
        </row>
        <row r="50">
          <cell r="B50">
            <v>2017</v>
          </cell>
          <cell r="C50">
            <v>1</v>
          </cell>
          <cell r="D50">
            <v>16</v>
          </cell>
          <cell r="H50">
            <v>24</v>
          </cell>
          <cell r="Q50">
            <v>2017</v>
          </cell>
          <cell r="R50">
            <v>1</v>
          </cell>
          <cell r="S50">
            <v>16</v>
          </cell>
          <cell r="W50">
            <v>36</v>
          </cell>
        </row>
        <row r="51">
          <cell r="B51">
            <v>2017</v>
          </cell>
          <cell r="C51">
            <v>1</v>
          </cell>
          <cell r="D51">
            <v>17</v>
          </cell>
          <cell r="H51">
            <v>32.5</v>
          </cell>
          <cell r="Q51">
            <v>2017</v>
          </cell>
          <cell r="R51">
            <v>1</v>
          </cell>
          <cell r="S51">
            <v>17</v>
          </cell>
          <cell r="W51">
            <v>28.5</v>
          </cell>
        </row>
        <row r="52">
          <cell r="B52">
            <v>2017</v>
          </cell>
          <cell r="C52">
            <v>1</v>
          </cell>
          <cell r="D52">
            <v>18</v>
          </cell>
          <cell r="H52">
            <v>28.5</v>
          </cell>
          <cell r="Q52">
            <v>2017</v>
          </cell>
          <cell r="R52">
            <v>1</v>
          </cell>
          <cell r="S52">
            <v>18</v>
          </cell>
          <cell r="W52">
            <v>31.5</v>
          </cell>
        </row>
        <row r="53">
          <cell r="B53">
            <v>2017</v>
          </cell>
          <cell r="C53">
            <v>1</v>
          </cell>
          <cell r="D53">
            <v>19</v>
          </cell>
          <cell r="H53">
            <v>20</v>
          </cell>
          <cell r="Q53">
            <v>2017</v>
          </cell>
          <cell r="R53">
            <v>1</v>
          </cell>
          <cell r="S53">
            <v>19</v>
          </cell>
          <cell r="W53">
            <v>32</v>
          </cell>
        </row>
        <row r="54">
          <cell r="B54">
            <v>2017</v>
          </cell>
          <cell r="C54">
            <v>1</v>
          </cell>
          <cell r="D54">
            <v>20</v>
          </cell>
          <cell r="H54">
            <v>21</v>
          </cell>
          <cell r="Q54">
            <v>2017</v>
          </cell>
          <cell r="R54">
            <v>1</v>
          </cell>
          <cell r="S54">
            <v>20</v>
          </cell>
          <cell r="W54">
            <v>26</v>
          </cell>
        </row>
        <row r="55">
          <cell r="B55">
            <v>2017</v>
          </cell>
          <cell r="C55">
            <v>1</v>
          </cell>
          <cell r="D55">
            <v>21</v>
          </cell>
          <cell r="H55">
            <v>19.5</v>
          </cell>
          <cell r="Q55">
            <v>2017</v>
          </cell>
          <cell r="R55">
            <v>1</v>
          </cell>
          <cell r="S55">
            <v>21</v>
          </cell>
          <cell r="W55">
            <v>23.5</v>
          </cell>
        </row>
        <row r="56">
          <cell r="B56">
            <v>2017</v>
          </cell>
          <cell r="C56">
            <v>1</v>
          </cell>
          <cell r="D56">
            <v>22</v>
          </cell>
          <cell r="H56">
            <v>26</v>
          </cell>
          <cell r="Q56">
            <v>2017</v>
          </cell>
          <cell r="R56">
            <v>1</v>
          </cell>
          <cell r="S56">
            <v>22</v>
          </cell>
          <cell r="W56">
            <v>23</v>
          </cell>
        </row>
        <row r="57">
          <cell r="B57">
            <v>2017</v>
          </cell>
          <cell r="C57">
            <v>1</v>
          </cell>
          <cell r="D57">
            <v>23</v>
          </cell>
          <cell r="H57">
            <v>30.5</v>
          </cell>
          <cell r="Q57">
            <v>2017</v>
          </cell>
          <cell r="R57">
            <v>1</v>
          </cell>
          <cell r="S57">
            <v>23</v>
          </cell>
          <cell r="W57">
            <v>27</v>
          </cell>
        </row>
        <row r="58">
          <cell r="B58">
            <v>2017</v>
          </cell>
          <cell r="C58">
            <v>1</v>
          </cell>
          <cell r="D58">
            <v>24</v>
          </cell>
          <cell r="H58">
            <v>24.5</v>
          </cell>
          <cell r="Q58">
            <v>2017</v>
          </cell>
          <cell r="R58">
            <v>1</v>
          </cell>
          <cell r="S58">
            <v>24</v>
          </cell>
          <cell r="W58">
            <v>32</v>
          </cell>
        </row>
        <row r="59">
          <cell r="B59">
            <v>2017</v>
          </cell>
          <cell r="C59">
            <v>1</v>
          </cell>
          <cell r="D59">
            <v>25</v>
          </cell>
          <cell r="H59">
            <v>32</v>
          </cell>
          <cell r="Q59">
            <v>2017</v>
          </cell>
          <cell r="R59">
            <v>1</v>
          </cell>
          <cell r="S59">
            <v>25</v>
          </cell>
          <cell r="W59">
            <v>30.5</v>
          </cell>
        </row>
        <row r="60">
          <cell r="B60">
            <v>2017</v>
          </cell>
          <cell r="C60">
            <v>1</v>
          </cell>
          <cell r="D60">
            <v>26</v>
          </cell>
          <cell r="H60">
            <v>36</v>
          </cell>
          <cell r="Q60">
            <v>2017</v>
          </cell>
          <cell r="R60">
            <v>1</v>
          </cell>
          <cell r="S60">
            <v>26</v>
          </cell>
          <cell r="W60">
            <v>33</v>
          </cell>
        </row>
        <row r="61">
          <cell r="B61">
            <v>2017</v>
          </cell>
          <cell r="C61">
            <v>1</v>
          </cell>
          <cell r="D61">
            <v>27</v>
          </cell>
          <cell r="H61">
            <v>31.5</v>
          </cell>
          <cell r="Q61">
            <v>2017</v>
          </cell>
          <cell r="R61">
            <v>1</v>
          </cell>
          <cell r="S61">
            <v>27</v>
          </cell>
          <cell r="W61">
            <v>39</v>
          </cell>
        </row>
        <row r="62">
          <cell r="B62">
            <v>2017</v>
          </cell>
          <cell r="C62">
            <v>1</v>
          </cell>
          <cell r="D62">
            <v>28</v>
          </cell>
          <cell r="H62">
            <v>27.5</v>
          </cell>
          <cell r="Q62">
            <v>2017</v>
          </cell>
          <cell r="R62">
            <v>1</v>
          </cell>
          <cell r="S62">
            <v>28</v>
          </cell>
          <cell r="W62">
            <v>36.5</v>
          </cell>
        </row>
        <row r="63">
          <cell r="B63">
            <v>2017</v>
          </cell>
          <cell r="C63">
            <v>1</v>
          </cell>
          <cell r="D63">
            <v>29</v>
          </cell>
          <cell r="H63">
            <v>23</v>
          </cell>
          <cell r="Q63">
            <v>2017</v>
          </cell>
          <cell r="R63">
            <v>1</v>
          </cell>
          <cell r="S63">
            <v>29</v>
          </cell>
          <cell r="W63">
            <v>31.5</v>
          </cell>
        </row>
        <row r="64">
          <cell r="B64">
            <v>2017</v>
          </cell>
          <cell r="C64">
            <v>1</v>
          </cell>
          <cell r="D64">
            <v>30</v>
          </cell>
          <cell r="H64">
            <v>21</v>
          </cell>
          <cell r="Q64">
            <v>2017</v>
          </cell>
          <cell r="R64">
            <v>1</v>
          </cell>
          <cell r="S64">
            <v>30</v>
          </cell>
          <cell r="W64">
            <v>33.5</v>
          </cell>
        </row>
        <row r="65">
          <cell r="B65">
            <v>2017</v>
          </cell>
          <cell r="C65">
            <v>1</v>
          </cell>
          <cell r="D65">
            <v>31</v>
          </cell>
          <cell r="H65">
            <v>24</v>
          </cell>
          <cell r="Q65">
            <v>2017</v>
          </cell>
          <cell r="R65">
            <v>1</v>
          </cell>
          <cell r="S65">
            <v>31</v>
          </cell>
          <cell r="W65">
            <v>26</v>
          </cell>
        </row>
        <row r="66">
          <cell r="B66">
            <v>2017</v>
          </cell>
          <cell r="C66">
            <v>2</v>
          </cell>
          <cell r="D66">
            <v>1</v>
          </cell>
          <cell r="H66">
            <v>32</v>
          </cell>
          <cell r="Q66">
            <v>2017</v>
          </cell>
          <cell r="R66">
            <v>2</v>
          </cell>
          <cell r="S66">
            <v>1</v>
          </cell>
          <cell r="W66">
            <v>25.5</v>
          </cell>
        </row>
        <row r="67">
          <cell r="B67">
            <v>2017</v>
          </cell>
          <cell r="C67">
            <v>2</v>
          </cell>
          <cell r="D67">
            <v>2</v>
          </cell>
          <cell r="H67">
            <v>40.5</v>
          </cell>
          <cell r="Q67">
            <v>2017</v>
          </cell>
          <cell r="R67">
            <v>2</v>
          </cell>
          <cell r="S67">
            <v>2</v>
          </cell>
          <cell r="W67">
            <v>36.5</v>
          </cell>
        </row>
        <row r="68">
          <cell r="B68">
            <v>2017</v>
          </cell>
          <cell r="C68">
            <v>2</v>
          </cell>
          <cell r="D68">
            <v>3</v>
          </cell>
          <cell r="H68">
            <v>38</v>
          </cell>
          <cell r="Q68">
            <v>2017</v>
          </cell>
          <cell r="R68">
            <v>2</v>
          </cell>
          <cell r="S68">
            <v>3</v>
          </cell>
          <cell r="W68">
            <v>43</v>
          </cell>
        </row>
        <row r="69">
          <cell r="B69">
            <v>2017</v>
          </cell>
          <cell r="C69">
            <v>2</v>
          </cell>
          <cell r="D69">
            <v>4</v>
          </cell>
          <cell r="H69">
            <v>31</v>
          </cell>
          <cell r="Q69">
            <v>2017</v>
          </cell>
          <cell r="R69">
            <v>2</v>
          </cell>
          <cell r="S69">
            <v>4</v>
          </cell>
          <cell r="W69">
            <v>40.5</v>
          </cell>
        </row>
        <row r="70">
          <cell r="B70">
            <v>2017</v>
          </cell>
          <cell r="C70">
            <v>2</v>
          </cell>
          <cell r="D70">
            <v>5</v>
          </cell>
          <cell r="H70">
            <v>27.5</v>
          </cell>
          <cell r="Q70">
            <v>2017</v>
          </cell>
          <cell r="R70">
            <v>2</v>
          </cell>
          <cell r="S70">
            <v>5</v>
          </cell>
          <cell r="W70">
            <v>34.75</v>
          </cell>
        </row>
        <row r="71">
          <cell r="B71">
            <v>2017</v>
          </cell>
          <cell r="C71">
            <v>2</v>
          </cell>
          <cell r="D71">
            <v>6</v>
          </cell>
          <cell r="H71">
            <v>21.5</v>
          </cell>
          <cell r="Q71">
            <v>2017</v>
          </cell>
          <cell r="R71">
            <v>2</v>
          </cell>
          <cell r="S71">
            <v>6</v>
          </cell>
          <cell r="W71">
            <v>34.5</v>
          </cell>
        </row>
        <row r="72">
          <cell r="B72">
            <v>2017</v>
          </cell>
          <cell r="C72">
            <v>2</v>
          </cell>
          <cell r="D72">
            <v>7</v>
          </cell>
          <cell r="H72">
            <v>26</v>
          </cell>
          <cell r="Q72">
            <v>2017</v>
          </cell>
          <cell r="R72">
            <v>2</v>
          </cell>
          <cell r="S72">
            <v>7</v>
          </cell>
          <cell r="W72">
            <v>23</v>
          </cell>
        </row>
        <row r="73">
          <cell r="B73">
            <v>2017</v>
          </cell>
          <cell r="C73">
            <v>2</v>
          </cell>
          <cell r="D73">
            <v>8</v>
          </cell>
          <cell r="H73">
            <v>44</v>
          </cell>
          <cell r="Q73">
            <v>2017</v>
          </cell>
          <cell r="R73">
            <v>2</v>
          </cell>
          <cell r="S73">
            <v>8</v>
          </cell>
          <cell r="W73">
            <v>29.5</v>
          </cell>
        </row>
        <row r="74">
          <cell r="B74">
            <v>2017</v>
          </cell>
          <cell r="C74">
            <v>2</v>
          </cell>
          <cell r="D74">
            <v>9</v>
          </cell>
          <cell r="H74">
            <v>41</v>
          </cell>
          <cell r="Q74">
            <v>2017</v>
          </cell>
          <cell r="R74">
            <v>2</v>
          </cell>
          <cell r="S74">
            <v>9</v>
          </cell>
          <cell r="W74">
            <v>48.5</v>
          </cell>
        </row>
        <row r="75">
          <cell r="B75">
            <v>2017</v>
          </cell>
          <cell r="C75">
            <v>2</v>
          </cell>
          <cell r="D75">
            <v>10</v>
          </cell>
          <cell r="H75">
            <v>14.5</v>
          </cell>
          <cell r="Q75">
            <v>2017</v>
          </cell>
          <cell r="R75">
            <v>2</v>
          </cell>
          <cell r="S75">
            <v>10</v>
          </cell>
          <cell r="W75">
            <v>42.5</v>
          </cell>
        </row>
        <row r="76">
          <cell r="B76">
            <v>2017</v>
          </cell>
          <cell r="C76">
            <v>2</v>
          </cell>
          <cell r="D76">
            <v>11</v>
          </cell>
          <cell r="H76">
            <v>8</v>
          </cell>
          <cell r="Q76">
            <v>2017</v>
          </cell>
          <cell r="R76">
            <v>2</v>
          </cell>
          <cell r="S76">
            <v>11</v>
          </cell>
          <cell r="W76">
            <v>21.5</v>
          </cell>
        </row>
        <row r="77">
          <cell r="B77">
            <v>2017</v>
          </cell>
          <cell r="C77">
            <v>2</v>
          </cell>
          <cell r="D77">
            <v>12</v>
          </cell>
          <cell r="H77">
            <v>22.5</v>
          </cell>
          <cell r="Q77">
            <v>2017</v>
          </cell>
          <cell r="R77">
            <v>2</v>
          </cell>
          <cell r="S77">
            <v>12</v>
          </cell>
          <cell r="W77">
            <v>11.5</v>
          </cell>
        </row>
        <row r="78">
          <cell r="B78">
            <v>2017</v>
          </cell>
          <cell r="C78">
            <v>2</v>
          </cell>
          <cell r="D78">
            <v>13</v>
          </cell>
          <cell r="H78">
            <v>26</v>
          </cell>
          <cell r="Q78">
            <v>2017</v>
          </cell>
          <cell r="R78">
            <v>2</v>
          </cell>
          <cell r="S78">
            <v>13</v>
          </cell>
          <cell r="W78">
            <v>29</v>
          </cell>
        </row>
        <row r="79">
          <cell r="B79">
            <v>2017</v>
          </cell>
          <cell r="C79">
            <v>2</v>
          </cell>
          <cell r="D79">
            <v>14</v>
          </cell>
          <cell r="H79">
            <v>21</v>
          </cell>
          <cell r="Q79">
            <v>2017</v>
          </cell>
          <cell r="R79">
            <v>2</v>
          </cell>
          <cell r="S79">
            <v>14</v>
          </cell>
          <cell r="W79">
            <v>30.5</v>
          </cell>
        </row>
        <row r="80">
          <cell r="B80">
            <v>2017</v>
          </cell>
          <cell r="C80">
            <v>2</v>
          </cell>
          <cell r="D80">
            <v>15</v>
          </cell>
          <cell r="H80">
            <v>25.5</v>
          </cell>
          <cell r="Q80">
            <v>2017</v>
          </cell>
          <cell r="R80">
            <v>2</v>
          </cell>
          <cell r="S80">
            <v>15</v>
          </cell>
          <cell r="W80">
            <v>25</v>
          </cell>
        </row>
        <row r="81">
          <cell r="B81">
            <v>2017</v>
          </cell>
          <cell r="C81">
            <v>2</v>
          </cell>
          <cell r="D81">
            <v>16</v>
          </cell>
          <cell r="H81">
            <v>12</v>
          </cell>
          <cell r="Q81">
            <v>2017</v>
          </cell>
          <cell r="R81">
            <v>2</v>
          </cell>
          <cell r="S81">
            <v>16</v>
          </cell>
          <cell r="W81">
            <v>28</v>
          </cell>
        </row>
        <row r="82">
          <cell r="B82">
            <v>2017</v>
          </cell>
          <cell r="C82">
            <v>2</v>
          </cell>
          <cell r="D82">
            <v>17</v>
          </cell>
          <cell r="H82">
            <v>6</v>
          </cell>
          <cell r="Q82">
            <v>2017</v>
          </cell>
          <cell r="R82">
            <v>2</v>
          </cell>
          <cell r="S82">
            <v>17</v>
          </cell>
          <cell r="W82">
            <v>11.5</v>
          </cell>
        </row>
        <row r="83">
          <cell r="B83">
            <v>2017</v>
          </cell>
          <cell r="C83">
            <v>2</v>
          </cell>
          <cell r="D83">
            <v>18</v>
          </cell>
          <cell r="H83">
            <v>10</v>
          </cell>
          <cell r="Q83">
            <v>2017</v>
          </cell>
          <cell r="R83">
            <v>2</v>
          </cell>
          <cell r="S83">
            <v>18</v>
          </cell>
          <cell r="W83">
            <v>7</v>
          </cell>
        </row>
        <row r="84">
          <cell r="B84">
            <v>2017</v>
          </cell>
          <cell r="C84">
            <v>2</v>
          </cell>
          <cell r="D84">
            <v>19</v>
          </cell>
          <cell r="H84">
            <v>6</v>
          </cell>
          <cell r="Q84">
            <v>2017</v>
          </cell>
          <cell r="R84">
            <v>2</v>
          </cell>
          <cell r="S84">
            <v>19</v>
          </cell>
          <cell r="W84">
            <v>8</v>
          </cell>
        </row>
        <row r="85">
          <cell r="B85">
            <v>2017</v>
          </cell>
          <cell r="C85">
            <v>2</v>
          </cell>
          <cell r="D85">
            <v>20</v>
          </cell>
          <cell r="H85">
            <v>2.5</v>
          </cell>
          <cell r="Q85">
            <v>2017</v>
          </cell>
          <cell r="R85">
            <v>2</v>
          </cell>
          <cell r="S85">
            <v>20</v>
          </cell>
          <cell r="W85">
            <v>9</v>
          </cell>
        </row>
        <row r="86">
          <cell r="B86">
            <v>2017</v>
          </cell>
          <cell r="C86">
            <v>2</v>
          </cell>
          <cell r="D86">
            <v>21</v>
          </cell>
          <cell r="H86">
            <v>7.5</v>
          </cell>
          <cell r="Q86">
            <v>2017</v>
          </cell>
          <cell r="R86">
            <v>2</v>
          </cell>
          <cell r="S86">
            <v>21</v>
          </cell>
          <cell r="W86">
            <v>8</v>
          </cell>
        </row>
        <row r="87">
          <cell r="B87">
            <v>2017</v>
          </cell>
          <cell r="C87">
            <v>2</v>
          </cell>
          <cell r="D87">
            <v>22</v>
          </cell>
          <cell r="H87">
            <v>4.5</v>
          </cell>
          <cell r="Q87">
            <v>2017</v>
          </cell>
          <cell r="R87">
            <v>2</v>
          </cell>
          <cell r="S87">
            <v>22</v>
          </cell>
          <cell r="W87">
            <v>6.5</v>
          </cell>
        </row>
        <row r="88">
          <cell r="B88">
            <v>2017</v>
          </cell>
          <cell r="C88">
            <v>2</v>
          </cell>
          <cell r="D88">
            <v>23</v>
          </cell>
          <cell r="H88">
            <v>13.5</v>
          </cell>
          <cell r="Q88">
            <v>2017</v>
          </cell>
          <cell r="R88">
            <v>2</v>
          </cell>
          <cell r="S88">
            <v>23</v>
          </cell>
          <cell r="W88">
            <v>8</v>
          </cell>
        </row>
        <row r="89">
          <cell r="B89">
            <v>2017</v>
          </cell>
          <cell r="C89">
            <v>2</v>
          </cell>
          <cell r="D89">
            <v>24</v>
          </cell>
          <cell r="H89">
            <v>29.5</v>
          </cell>
          <cell r="Q89">
            <v>2017</v>
          </cell>
          <cell r="R89">
            <v>2</v>
          </cell>
          <cell r="S89">
            <v>24</v>
          </cell>
          <cell r="W89">
            <v>20.5</v>
          </cell>
        </row>
        <row r="90">
          <cell r="B90">
            <v>2017</v>
          </cell>
          <cell r="C90">
            <v>2</v>
          </cell>
          <cell r="D90">
            <v>25</v>
          </cell>
          <cell r="H90">
            <v>35</v>
          </cell>
          <cell r="Q90">
            <v>2017</v>
          </cell>
          <cell r="R90">
            <v>2</v>
          </cell>
          <cell r="S90">
            <v>25</v>
          </cell>
          <cell r="W90">
            <v>36</v>
          </cell>
        </row>
        <row r="91">
          <cell r="B91">
            <v>2017</v>
          </cell>
          <cell r="C91">
            <v>2</v>
          </cell>
          <cell r="D91">
            <v>26</v>
          </cell>
          <cell r="H91">
            <v>24.5</v>
          </cell>
          <cell r="Q91">
            <v>2017</v>
          </cell>
          <cell r="R91">
            <v>2</v>
          </cell>
          <cell r="S91">
            <v>26</v>
          </cell>
          <cell r="W91">
            <v>38</v>
          </cell>
        </row>
        <row r="92">
          <cell r="B92">
            <v>2017</v>
          </cell>
          <cell r="C92">
            <v>2</v>
          </cell>
          <cell r="D92">
            <v>27</v>
          </cell>
          <cell r="H92">
            <v>21</v>
          </cell>
          <cell r="Q92">
            <v>2017</v>
          </cell>
          <cell r="R92">
            <v>2</v>
          </cell>
          <cell r="S92">
            <v>27</v>
          </cell>
          <cell r="W92">
            <v>28</v>
          </cell>
        </row>
        <row r="93">
          <cell r="B93">
            <v>2017</v>
          </cell>
          <cell r="C93">
            <v>2</v>
          </cell>
          <cell r="D93">
            <v>28</v>
          </cell>
          <cell r="H93">
            <v>7.5</v>
          </cell>
          <cell r="Q93">
            <v>2017</v>
          </cell>
          <cell r="R93">
            <v>2</v>
          </cell>
          <cell r="S93">
            <v>28</v>
          </cell>
          <cell r="W93">
            <v>23.5</v>
          </cell>
        </row>
        <row r="94">
          <cell r="B94">
            <v>2017</v>
          </cell>
          <cell r="C94">
            <v>3</v>
          </cell>
          <cell r="D94">
            <v>1</v>
          </cell>
          <cell r="H94">
            <v>22.5</v>
          </cell>
          <cell r="Q94">
            <v>2017</v>
          </cell>
          <cell r="R94">
            <v>3</v>
          </cell>
          <cell r="S94">
            <v>1</v>
          </cell>
          <cell r="W94">
            <v>10</v>
          </cell>
        </row>
        <row r="95">
          <cell r="B95">
            <v>2017</v>
          </cell>
          <cell r="C95">
            <v>3</v>
          </cell>
          <cell r="D95">
            <v>2</v>
          </cell>
          <cell r="H95">
            <v>26</v>
          </cell>
          <cell r="Q95">
            <v>2017</v>
          </cell>
          <cell r="R95">
            <v>3</v>
          </cell>
          <cell r="S95">
            <v>2</v>
          </cell>
          <cell r="W95">
            <v>33</v>
          </cell>
        </row>
        <row r="96">
          <cell r="B96">
            <v>2017</v>
          </cell>
          <cell r="C96">
            <v>3</v>
          </cell>
          <cell r="D96">
            <v>3</v>
          </cell>
          <cell r="H96">
            <v>26.5</v>
          </cell>
          <cell r="Q96">
            <v>2017</v>
          </cell>
          <cell r="R96">
            <v>3</v>
          </cell>
          <cell r="S96">
            <v>3</v>
          </cell>
          <cell r="W96">
            <v>36.5</v>
          </cell>
        </row>
        <row r="97">
          <cell r="B97">
            <v>2017</v>
          </cell>
          <cell r="C97">
            <v>3</v>
          </cell>
          <cell r="D97">
            <v>4</v>
          </cell>
          <cell r="H97">
            <v>5</v>
          </cell>
          <cell r="Q97">
            <v>2017</v>
          </cell>
          <cell r="R97">
            <v>3</v>
          </cell>
          <cell r="S97">
            <v>4</v>
          </cell>
          <cell r="W97">
            <v>36</v>
          </cell>
        </row>
        <row r="98">
          <cell r="B98">
            <v>2017</v>
          </cell>
          <cell r="C98">
            <v>3</v>
          </cell>
          <cell r="D98">
            <v>5</v>
          </cell>
          <cell r="H98">
            <v>8</v>
          </cell>
          <cell r="Q98">
            <v>2017</v>
          </cell>
          <cell r="R98">
            <v>3</v>
          </cell>
          <cell r="S98">
            <v>5</v>
          </cell>
          <cell r="W98">
            <v>14</v>
          </cell>
        </row>
        <row r="99">
          <cell r="B99">
            <v>2017</v>
          </cell>
          <cell r="C99">
            <v>3</v>
          </cell>
          <cell r="D99">
            <v>6</v>
          </cell>
          <cell r="H99">
            <v>4</v>
          </cell>
          <cell r="Q99">
            <v>2017</v>
          </cell>
          <cell r="R99">
            <v>3</v>
          </cell>
          <cell r="S99">
            <v>6</v>
          </cell>
          <cell r="W99">
            <v>7.5</v>
          </cell>
        </row>
        <row r="100">
          <cell r="B100">
            <v>2017</v>
          </cell>
          <cell r="C100">
            <v>3</v>
          </cell>
          <cell r="D100">
            <v>7</v>
          </cell>
          <cell r="H100">
            <v>19.5</v>
          </cell>
          <cell r="Q100">
            <v>2017</v>
          </cell>
          <cell r="R100">
            <v>3</v>
          </cell>
          <cell r="S100">
            <v>7</v>
          </cell>
          <cell r="W100">
            <v>11</v>
          </cell>
        </row>
        <row r="101">
          <cell r="B101">
            <v>2017</v>
          </cell>
          <cell r="C101">
            <v>3</v>
          </cell>
          <cell r="D101">
            <v>8</v>
          </cell>
          <cell r="H101">
            <v>15</v>
          </cell>
          <cell r="Q101">
            <v>2017</v>
          </cell>
          <cell r="R101">
            <v>3</v>
          </cell>
          <cell r="S101">
            <v>8</v>
          </cell>
          <cell r="W101">
            <v>19.5</v>
          </cell>
        </row>
        <row r="102">
          <cell r="B102">
            <v>2017</v>
          </cell>
          <cell r="C102">
            <v>3</v>
          </cell>
          <cell r="D102">
            <v>9</v>
          </cell>
          <cell r="H102">
            <v>17.5</v>
          </cell>
          <cell r="Q102">
            <v>2017</v>
          </cell>
          <cell r="R102">
            <v>3</v>
          </cell>
          <cell r="S102">
            <v>9</v>
          </cell>
          <cell r="W102">
            <v>19</v>
          </cell>
        </row>
        <row r="103">
          <cell r="B103">
            <v>2017</v>
          </cell>
          <cell r="C103">
            <v>3</v>
          </cell>
          <cell r="D103">
            <v>10</v>
          </cell>
          <cell r="H103">
            <v>31.5</v>
          </cell>
          <cell r="Q103">
            <v>2017</v>
          </cell>
          <cell r="R103">
            <v>3</v>
          </cell>
          <cell r="S103">
            <v>10</v>
          </cell>
          <cell r="W103">
            <v>28</v>
          </cell>
        </row>
        <row r="104">
          <cell r="B104">
            <v>2017</v>
          </cell>
          <cell r="C104">
            <v>3</v>
          </cell>
          <cell r="D104">
            <v>11</v>
          </cell>
          <cell r="H104">
            <v>35.5</v>
          </cell>
          <cell r="Q104">
            <v>2017</v>
          </cell>
          <cell r="R104">
            <v>3</v>
          </cell>
          <cell r="S104">
            <v>11</v>
          </cell>
          <cell r="W104">
            <v>36.5</v>
          </cell>
        </row>
        <row r="105">
          <cell r="B105">
            <v>2017</v>
          </cell>
          <cell r="C105">
            <v>3</v>
          </cell>
          <cell r="D105">
            <v>12</v>
          </cell>
          <cell r="H105">
            <v>32.5</v>
          </cell>
          <cell r="Q105">
            <v>2017</v>
          </cell>
          <cell r="R105">
            <v>3</v>
          </cell>
          <cell r="S105">
            <v>12</v>
          </cell>
          <cell r="W105">
            <v>39.5</v>
          </cell>
        </row>
        <row r="106">
          <cell r="B106">
            <v>2017</v>
          </cell>
          <cell r="C106">
            <v>3</v>
          </cell>
          <cell r="D106">
            <v>13</v>
          </cell>
          <cell r="H106">
            <v>32</v>
          </cell>
          <cell r="Q106">
            <v>2017</v>
          </cell>
          <cell r="R106">
            <v>3</v>
          </cell>
          <cell r="S106">
            <v>13</v>
          </cell>
          <cell r="W106">
            <v>32.5</v>
          </cell>
        </row>
        <row r="107">
          <cell r="B107">
            <v>2017</v>
          </cell>
          <cell r="C107">
            <v>3</v>
          </cell>
          <cell r="D107">
            <v>14</v>
          </cell>
          <cell r="H107">
            <v>36.5</v>
          </cell>
          <cell r="Q107">
            <v>2017</v>
          </cell>
          <cell r="R107">
            <v>3</v>
          </cell>
          <cell r="S107">
            <v>14</v>
          </cell>
          <cell r="W107">
            <v>38.5</v>
          </cell>
        </row>
        <row r="108">
          <cell r="B108">
            <v>2017</v>
          </cell>
          <cell r="C108">
            <v>3</v>
          </cell>
          <cell r="D108">
            <v>15</v>
          </cell>
          <cell r="H108">
            <v>38</v>
          </cell>
          <cell r="Q108">
            <v>2017</v>
          </cell>
          <cell r="R108">
            <v>3</v>
          </cell>
          <cell r="S108">
            <v>15</v>
          </cell>
          <cell r="W108">
            <v>44</v>
          </cell>
        </row>
        <row r="109">
          <cell r="B109">
            <v>2017</v>
          </cell>
          <cell r="C109">
            <v>3</v>
          </cell>
          <cell r="D109">
            <v>16</v>
          </cell>
          <cell r="H109">
            <v>15</v>
          </cell>
          <cell r="Q109">
            <v>2017</v>
          </cell>
          <cell r="R109">
            <v>3</v>
          </cell>
          <cell r="S109">
            <v>16</v>
          </cell>
          <cell r="W109">
            <v>41</v>
          </cell>
        </row>
        <row r="110">
          <cell r="B110">
            <v>2017</v>
          </cell>
          <cell r="C110">
            <v>3</v>
          </cell>
          <cell r="D110">
            <v>17</v>
          </cell>
          <cell r="H110">
            <v>5</v>
          </cell>
          <cell r="Q110">
            <v>2017</v>
          </cell>
          <cell r="R110">
            <v>3</v>
          </cell>
          <cell r="S110">
            <v>17</v>
          </cell>
          <cell r="W110">
            <v>22.5</v>
          </cell>
        </row>
        <row r="111">
          <cell r="B111">
            <v>2017</v>
          </cell>
          <cell r="C111">
            <v>3</v>
          </cell>
          <cell r="D111">
            <v>18</v>
          </cell>
          <cell r="H111">
            <v>14.5</v>
          </cell>
          <cell r="Q111">
            <v>2017</v>
          </cell>
          <cell r="R111">
            <v>3</v>
          </cell>
          <cell r="S111">
            <v>18</v>
          </cell>
          <cell r="W111">
            <v>14.5</v>
          </cell>
        </row>
        <row r="112">
          <cell r="B112">
            <v>2017</v>
          </cell>
          <cell r="C112">
            <v>3</v>
          </cell>
          <cell r="D112">
            <v>19</v>
          </cell>
          <cell r="H112">
            <v>0</v>
          </cell>
          <cell r="Q112">
            <v>2017</v>
          </cell>
          <cell r="R112">
            <v>3</v>
          </cell>
          <cell r="S112">
            <v>19</v>
          </cell>
          <cell r="W112">
            <v>23</v>
          </cell>
        </row>
        <row r="113">
          <cell r="B113">
            <v>2017</v>
          </cell>
          <cell r="C113">
            <v>3</v>
          </cell>
          <cell r="D113">
            <v>20</v>
          </cell>
          <cell r="H113">
            <v>0</v>
          </cell>
          <cell r="Q113">
            <v>2017</v>
          </cell>
          <cell r="R113">
            <v>3</v>
          </cell>
          <cell r="S113">
            <v>20</v>
          </cell>
          <cell r="W113">
            <v>14.5</v>
          </cell>
        </row>
        <row r="114">
          <cell r="B114">
            <v>2017</v>
          </cell>
          <cell r="C114">
            <v>3</v>
          </cell>
          <cell r="D114">
            <v>21</v>
          </cell>
          <cell r="H114">
            <v>13</v>
          </cell>
          <cell r="Q114">
            <v>2017</v>
          </cell>
          <cell r="R114">
            <v>3</v>
          </cell>
          <cell r="S114">
            <v>21</v>
          </cell>
          <cell r="W114">
            <v>9.5</v>
          </cell>
        </row>
        <row r="115">
          <cell r="B115">
            <v>2017</v>
          </cell>
          <cell r="C115">
            <v>3</v>
          </cell>
          <cell r="D115">
            <v>22</v>
          </cell>
          <cell r="H115">
            <v>19</v>
          </cell>
          <cell r="Q115">
            <v>2017</v>
          </cell>
          <cell r="R115">
            <v>3</v>
          </cell>
          <cell r="S115">
            <v>22</v>
          </cell>
          <cell r="W115">
            <v>22.5</v>
          </cell>
        </row>
        <row r="116">
          <cell r="B116">
            <v>2017</v>
          </cell>
          <cell r="C116">
            <v>3</v>
          </cell>
          <cell r="D116">
            <v>23</v>
          </cell>
          <cell r="H116">
            <v>0</v>
          </cell>
          <cell r="Q116">
            <v>2017</v>
          </cell>
          <cell r="R116">
            <v>3</v>
          </cell>
          <cell r="S116">
            <v>23</v>
          </cell>
          <cell r="W116">
            <v>27.5</v>
          </cell>
        </row>
        <row r="117">
          <cell r="B117">
            <v>2017</v>
          </cell>
          <cell r="C117">
            <v>3</v>
          </cell>
          <cell r="D117">
            <v>24</v>
          </cell>
          <cell r="H117">
            <v>3</v>
          </cell>
          <cell r="Q117">
            <v>2017</v>
          </cell>
          <cell r="R117">
            <v>3</v>
          </cell>
          <cell r="S117">
            <v>24</v>
          </cell>
          <cell r="W117">
            <v>14.5</v>
          </cell>
        </row>
        <row r="118">
          <cell r="B118">
            <v>2017</v>
          </cell>
          <cell r="C118">
            <v>3</v>
          </cell>
          <cell r="D118">
            <v>25</v>
          </cell>
          <cell r="H118">
            <v>14.5</v>
          </cell>
          <cell r="Q118">
            <v>2017</v>
          </cell>
          <cell r="R118">
            <v>3</v>
          </cell>
          <cell r="S118">
            <v>25</v>
          </cell>
          <cell r="W118">
            <v>3</v>
          </cell>
        </row>
        <row r="119">
          <cell r="B119">
            <v>2017</v>
          </cell>
          <cell r="C119">
            <v>3</v>
          </cell>
          <cell r="D119">
            <v>26</v>
          </cell>
          <cell r="H119">
            <v>18</v>
          </cell>
          <cell r="Q119">
            <v>2017</v>
          </cell>
          <cell r="R119">
            <v>3</v>
          </cell>
          <cell r="S119">
            <v>26</v>
          </cell>
          <cell r="W119">
            <v>14.5</v>
          </cell>
        </row>
        <row r="120">
          <cell r="B120">
            <v>2017</v>
          </cell>
          <cell r="C120">
            <v>3</v>
          </cell>
          <cell r="D120">
            <v>27</v>
          </cell>
          <cell r="H120">
            <v>16</v>
          </cell>
          <cell r="Q120">
            <v>2017</v>
          </cell>
          <cell r="R120">
            <v>3</v>
          </cell>
          <cell r="S120">
            <v>27</v>
          </cell>
          <cell r="W120">
            <v>18</v>
          </cell>
        </row>
        <row r="121">
          <cell r="B121">
            <v>2017</v>
          </cell>
          <cell r="C121">
            <v>3</v>
          </cell>
          <cell r="D121">
            <v>28</v>
          </cell>
          <cell r="H121">
            <v>14</v>
          </cell>
          <cell r="Q121">
            <v>2017</v>
          </cell>
          <cell r="R121">
            <v>3</v>
          </cell>
          <cell r="S121">
            <v>28</v>
          </cell>
          <cell r="W121">
            <v>17.5</v>
          </cell>
        </row>
        <row r="122">
          <cell r="B122">
            <v>2017</v>
          </cell>
          <cell r="C122">
            <v>3</v>
          </cell>
          <cell r="D122">
            <v>29</v>
          </cell>
          <cell r="H122">
            <v>13</v>
          </cell>
          <cell r="Q122">
            <v>2017</v>
          </cell>
          <cell r="R122">
            <v>3</v>
          </cell>
          <cell r="S122">
            <v>29</v>
          </cell>
          <cell r="W122">
            <v>15</v>
          </cell>
        </row>
        <row r="123">
          <cell r="B123">
            <v>2017</v>
          </cell>
          <cell r="C123">
            <v>3</v>
          </cell>
          <cell r="D123">
            <v>30</v>
          </cell>
          <cell r="H123">
            <v>16.5</v>
          </cell>
          <cell r="Q123">
            <v>2017</v>
          </cell>
          <cell r="R123">
            <v>3</v>
          </cell>
          <cell r="S123">
            <v>30</v>
          </cell>
          <cell r="W123">
            <v>19.5</v>
          </cell>
        </row>
        <row r="124">
          <cell r="B124">
            <v>2017</v>
          </cell>
          <cell r="C124">
            <v>3</v>
          </cell>
          <cell r="D124">
            <v>31</v>
          </cell>
          <cell r="H124">
            <v>19</v>
          </cell>
          <cell r="Q124">
            <v>2017</v>
          </cell>
          <cell r="R124">
            <v>3</v>
          </cell>
          <cell r="S124">
            <v>31</v>
          </cell>
          <cell r="W124">
            <v>21.5</v>
          </cell>
        </row>
        <row r="125">
          <cell r="B125">
            <v>2017</v>
          </cell>
          <cell r="C125">
            <v>4</v>
          </cell>
          <cell r="D125">
            <v>1</v>
          </cell>
          <cell r="H125">
            <v>19</v>
          </cell>
          <cell r="Q125">
            <v>2017</v>
          </cell>
          <cell r="R125">
            <v>4</v>
          </cell>
          <cell r="S125">
            <v>1</v>
          </cell>
          <cell r="W125">
            <v>24.5</v>
          </cell>
        </row>
        <row r="126">
          <cell r="B126">
            <v>2017</v>
          </cell>
          <cell r="C126">
            <v>4</v>
          </cell>
          <cell r="D126">
            <v>2</v>
          </cell>
          <cell r="H126">
            <v>8.5</v>
          </cell>
          <cell r="Q126">
            <v>2017</v>
          </cell>
          <cell r="R126">
            <v>4</v>
          </cell>
          <cell r="S126">
            <v>2</v>
          </cell>
          <cell r="W126">
            <v>20.5</v>
          </cell>
        </row>
        <row r="127">
          <cell r="B127">
            <v>2017</v>
          </cell>
          <cell r="C127">
            <v>4</v>
          </cell>
          <cell r="D127">
            <v>3</v>
          </cell>
          <cell r="H127">
            <v>9.5</v>
          </cell>
          <cell r="Q127">
            <v>2017</v>
          </cell>
          <cell r="R127">
            <v>4</v>
          </cell>
          <cell r="S127">
            <v>3</v>
          </cell>
          <cell r="W127">
            <v>12</v>
          </cell>
        </row>
        <row r="128">
          <cell r="B128">
            <v>2017</v>
          </cell>
          <cell r="C128">
            <v>4</v>
          </cell>
          <cell r="D128">
            <v>4</v>
          </cell>
          <cell r="H128">
            <v>15.5</v>
          </cell>
          <cell r="Q128">
            <v>2017</v>
          </cell>
          <cell r="R128">
            <v>4</v>
          </cell>
          <cell r="S128">
            <v>4</v>
          </cell>
          <cell r="W128">
            <v>12.5</v>
          </cell>
        </row>
        <row r="129">
          <cell r="B129">
            <v>2017</v>
          </cell>
          <cell r="C129">
            <v>4</v>
          </cell>
          <cell r="D129">
            <v>5</v>
          </cell>
          <cell r="H129">
            <v>18</v>
          </cell>
          <cell r="Q129">
            <v>2017</v>
          </cell>
          <cell r="R129">
            <v>4</v>
          </cell>
          <cell r="S129">
            <v>5</v>
          </cell>
          <cell r="W129">
            <v>16</v>
          </cell>
        </row>
        <row r="130">
          <cell r="B130">
            <v>2017</v>
          </cell>
          <cell r="C130">
            <v>4</v>
          </cell>
          <cell r="D130">
            <v>6</v>
          </cell>
          <cell r="H130">
            <v>15.5</v>
          </cell>
          <cell r="Q130">
            <v>2017</v>
          </cell>
          <cell r="R130">
            <v>4</v>
          </cell>
          <cell r="S130">
            <v>6</v>
          </cell>
          <cell r="W130">
            <v>23.5</v>
          </cell>
        </row>
        <row r="131">
          <cell r="B131">
            <v>2017</v>
          </cell>
          <cell r="C131">
            <v>4</v>
          </cell>
          <cell r="D131">
            <v>7</v>
          </cell>
          <cell r="H131">
            <v>15</v>
          </cell>
          <cell r="Q131">
            <v>2017</v>
          </cell>
          <cell r="R131">
            <v>4</v>
          </cell>
          <cell r="S131">
            <v>7</v>
          </cell>
          <cell r="W131">
            <v>21</v>
          </cell>
        </row>
        <row r="132">
          <cell r="B132">
            <v>2017</v>
          </cell>
          <cell r="C132">
            <v>4</v>
          </cell>
          <cell r="D132">
            <v>8</v>
          </cell>
          <cell r="H132">
            <v>0</v>
          </cell>
          <cell r="Q132">
            <v>2017</v>
          </cell>
          <cell r="R132">
            <v>4</v>
          </cell>
          <cell r="S132">
            <v>8</v>
          </cell>
          <cell r="W132">
            <v>19</v>
          </cell>
        </row>
        <row r="133">
          <cell r="B133">
            <v>2017</v>
          </cell>
          <cell r="C133">
            <v>4</v>
          </cell>
          <cell r="D133">
            <v>9</v>
          </cell>
          <cell r="H133">
            <v>0</v>
          </cell>
          <cell r="Q133">
            <v>2017</v>
          </cell>
          <cell r="R133">
            <v>4</v>
          </cell>
          <cell r="S133">
            <v>9</v>
          </cell>
          <cell r="W133">
            <v>5</v>
          </cell>
        </row>
        <row r="134">
          <cell r="B134">
            <v>2017</v>
          </cell>
          <cell r="C134">
            <v>4</v>
          </cell>
          <cell r="D134">
            <v>10</v>
          </cell>
          <cell r="H134">
            <v>9</v>
          </cell>
          <cell r="Q134">
            <v>2017</v>
          </cell>
          <cell r="R134">
            <v>4</v>
          </cell>
          <cell r="S134">
            <v>10</v>
          </cell>
          <cell r="W134">
            <v>0</v>
          </cell>
        </row>
        <row r="135">
          <cell r="B135">
            <v>2017</v>
          </cell>
          <cell r="C135">
            <v>4</v>
          </cell>
          <cell r="D135">
            <v>11</v>
          </cell>
          <cell r="H135">
            <v>13.5</v>
          </cell>
          <cell r="Q135">
            <v>2017</v>
          </cell>
          <cell r="R135">
            <v>4</v>
          </cell>
          <cell r="S135">
            <v>11</v>
          </cell>
          <cell r="W135">
            <v>9.5</v>
          </cell>
        </row>
        <row r="136">
          <cell r="B136">
            <v>2017</v>
          </cell>
          <cell r="C136">
            <v>4</v>
          </cell>
          <cell r="D136">
            <v>12</v>
          </cell>
          <cell r="H136">
            <v>4</v>
          </cell>
          <cell r="Q136">
            <v>2017</v>
          </cell>
          <cell r="R136">
            <v>4</v>
          </cell>
          <cell r="S136">
            <v>12</v>
          </cell>
          <cell r="W136">
            <v>15.5</v>
          </cell>
        </row>
        <row r="137">
          <cell r="B137">
            <v>2017</v>
          </cell>
          <cell r="C137">
            <v>4</v>
          </cell>
          <cell r="D137">
            <v>13</v>
          </cell>
          <cell r="H137">
            <v>0</v>
          </cell>
          <cell r="Q137">
            <v>2017</v>
          </cell>
          <cell r="R137">
            <v>4</v>
          </cell>
          <cell r="S137">
            <v>13</v>
          </cell>
          <cell r="W137">
            <v>9.5</v>
          </cell>
        </row>
        <row r="138">
          <cell r="B138">
            <v>2017</v>
          </cell>
          <cell r="C138">
            <v>4</v>
          </cell>
          <cell r="D138">
            <v>14</v>
          </cell>
          <cell r="H138">
            <v>0</v>
          </cell>
          <cell r="Q138">
            <v>2017</v>
          </cell>
          <cell r="R138">
            <v>4</v>
          </cell>
          <cell r="S138">
            <v>14</v>
          </cell>
          <cell r="W138">
            <v>0</v>
          </cell>
        </row>
        <row r="139">
          <cell r="B139">
            <v>2017</v>
          </cell>
          <cell r="C139">
            <v>4</v>
          </cell>
          <cell r="D139">
            <v>15</v>
          </cell>
          <cell r="H139">
            <v>0</v>
          </cell>
          <cell r="Q139">
            <v>2017</v>
          </cell>
          <cell r="R139">
            <v>4</v>
          </cell>
          <cell r="S139">
            <v>15</v>
          </cell>
          <cell r="W139">
            <v>0</v>
          </cell>
        </row>
        <row r="140">
          <cell r="B140">
            <v>2017</v>
          </cell>
          <cell r="C140">
            <v>4</v>
          </cell>
          <cell r="D140">
            <v>16</v>
          </cell>
          <cell r="H140">
            <v>4</v>
          </cell>
          <cell r="Q140">
            <v>2017</v>
          </cell>
          <cell r="R140">
            <v>4</v>
          </cell>
          <cell r="S140">
            <v>16</v>
          </cell>
          <cell r="W140">
            <v>0</v>
          </cell>
        </row>
        <row r="141">
          <cell r="B141">
            <v>2017</v>
          </cell>
          <cell r="C141">
            <v>4</v>
          </cell>
          <cell r="D141">
            <v>17</v>
          </cell>
          <cell r="H141">
            <v>4</v>
          </cell>
          <cell r="Q141">
            <v>2017</v>
          </cell>
          <cell r="R141">
            <v>4</v>
          </cell>
          <cell r="S141">
            <v>17</v>
          </cell>
          <cell r="W141">
            <v>6</v>
          </cell>
        </row>
        <row r="142">
          <cell r="B142">
            <v>2017</v>
          </cell>
          <cell r="C142">
            <v>4</v>
          </cell>
          <cell r="D142">
            <v>18</v>
          </cell>
          <cell r="H142">
            <v>0</v>
          </cell>
          <cell r="Q142">
            <v>2017</v>
          </cell>
          <cell r="R142">
            <v>4</v>
          </cell>
          <cell r="S142">
            <v>18</v>
          </cell>
          <cell r="W142">
            <v>6.5</v>
          </cell>
        </row>
        <row r="143">
          <cell r="B143">
            <v>2017</v>
          </cell>
          <cell r="C143">
            <v>4</v>
          </cell>
          <cell r="D143">
            <v>19</v>
          </cell>
          <cell r="H143">
            <v>0</v>
          </cell>
          <cell r="Q143">
            <v>2017</v>
          </cell>
          <cell r="R143">
            <v>4</v>
          </cell>
          <cell r="S143">
            <v>19</v>
          </cell>
          <cell r="W143">
            <v>2</v>
          </cell>
        </row>
        <row r="144">
          <cell r="B144">
            <v>2017</v>
          </cell>
          <cell r="C144">
            <v>4</v>
          </cell>
          <cell r="D144">
            <v>20</v>
          </cell>
          <cell r="H144">
            <v>5</v>
          </cell>
          <cell r="Q144">
            <v>2017</v>
          </cell>
          <cell r="R144">
            <v>4</v>
          </cell>
          <cell r="S144">
            <v>20</v>
          </cell>
          <cell r="W144">
            <v>0</v>
          </cell>
        </row>
        <row r="145">
          <cell r="B145">
            <v>2017</v>
          </cell>
          <cell r="C145">
            <v>4</v>
          </cell>
          <cell r="D145">
            <v>21</v>
          </cell>
          <cell r="H145">
            <v>14.5</v>
          </cell>
          <cell r="Q145">
            <v>2017</v>
          </cell>
          <cell r="R145">
            <v>4</v>
          </cell>
          <cell r="S145">
            <v>21</v>
          </cell>
          <cell r="W145">
            <v>9.5</v>
          </cell>
        </row>
        <row r="146">
          <cell r="B146">
            <v>2017</v>
          </cell>
          <cell r="C146">
            <v>4</v>
          </cell>
          <cell r="D146">
            <v>22</v>
          </cell>
          <cell r="H146">
            <v>9.5</v>
          </cell>
          <cell r="Q146">
            <v>2017</v>
          </cell>
          <cell r="R146">
            <v>4</v>
          </cell>
          <cell r="S146">
            <v>22</v>
          </cell>
          <cell r="W146">
            <v>16</v>
          </cell>
        </row>
        <row r="147">
          <cell r="B147">
            <v>2017</v>
          </cell>
          <cell r="C147">
            <v>4</v>
          </cell>
          <cell r="D147">
            <v>23</v>
          </cell>
          <cell r="H147">
            <v>8.5</v>
          </cell>
          <cell r="Q147">
            <v>2017</v>
          </cell>
          <cell r="R147">
            <v>4</v>
          </cell>
          <cell r="S147">
            <v>23</v>
          </cell>
          <cell r="W147">
            <v>15</v>
          </cell>
        </row>
        <row r="148">
          <cell r="B148">
            <v>2017</v>
          </cell>
          <cell r="C148">
            <v>4</v>
          </cell>
          <cell r="D148">
            <v>24</v>
          </cell>
          <cell r="H148">
            <v>7</v>
          </cell>
          <cell r="Q148">
            <v>2017</v>
          </cell>
          <cell r="R148">
            <v>4</v>
          </cell>
          <cell r="S148">
            <v>24</v>
          </cell>
          <cell r="W148">
            <v>12</v>
          </cell>
        </row>
        <row r="149">
          <cell r="B149">
            <v>2017</v>
          </cell>
          <cell r="C149">
            <v>4</v>
          </cell>
          <cell r="D149">
            <v>25</v>
          </cell>
          <cell r="H149">
            <v>4.5</v>
          </cell>
          <cell r="Q149">
            <v>2017</v>
          </cell>
          <cell r="R149">
            <v>4</v>
          </cell>
          <cell r="S149">
            <v>25</v>
          </cell>
          <cell r="W149">
            <v>3</v>
          </cell>
        </row>
        <row r="150">
          <cell r="B150">
            <v>2017</v>
          </cell>
          <cell r="C150">
            <v>4</v>
          </cell>
          <cell r="D150">
            <v>26</v>
          </cell>
          <cell r="H150">
            <v>19.5</v>
          </cell>
          <cell r="Q150">
            <v>2017</v>
          </cell>
          <cell r="R150">
            <v>4</v>
          </cell>
          <cell r="S150">
            <v>26</v>
          </cell>
          <cell r="W150">
            <v>3</v>
          </cell>
        </row>
        <row r="151">
          <cell r="B151">
            <v>2017</v>
          </cell>
          <cell r="C151">
            <v>4</v>
          </cell>
          <cell r="D151">
            <v>27</v>
          </cell>
          <cell r="H151">
            <v>12.5</v>
          </cell>
          <cell r="Q151">
            <v>2017</v>
          </cell>
          <cell r="R151">
            <v>4</v>
          </cell>
          <cell r="S151">
            <v>27</v>
          </cell>
          <cell r="W151">
            <v>19</v>
          </cell>
        </row>
        <row r="152">
          <cell r="B152">
            <v>2017</v>
          </cell>
          <cell r="C152">
            <v>4</v>
          </cell>
          <cell r="D152">
            <v>28</v>
          </cell>
          <cell r="H152">
            <v>14</v>
          </cell>
          <cell r="Q152">
            <v>2017</v>
          </cell>
          <cell r="R152">
            <v>4</v>
          </cell>
          <cell r="S152">
            <v>28</v>
          </cell>
          <cell r="W152">
            <v>16.5</v>
          </cell>
        </row>
        <row r="153">
          <cell r="B153">
            <v>2017</v>
          </cell>
          <cell r="C153">
            <v>4</v>
          </cell>
          <cell r="D153">
            <v>29</v>
          </cell>
          <cell r="H153">
            <v>19.5</v>
          </cell>
          <cell r="Q153">
            <v>2017</v>
          </cell>
          <cell r="R153">
            <v>4</v>
          </cell>
          <cell r="S153">
            <v>29</v>
          </cell>
          <cell r="W153">
            <v>19</v>
          </cell>
        </row>
        <row r="154">
          <cell r="B154">
            <v>2017</v>
          </cell>
          <cell r="C154">
            <v>4</v>
          </cell>
          <cell r="D154">
            <v>30</v>
          </cell>
          <cell r="H154">
            <v>14.5</v>
          </cell>
          <cell r="Q154">
            <v>2017</v>
          </cell>
          <cell r="R154">
            <v>4</v>
          </cell>
          <cell r="S154">
            <v>30</v>
          </cell>
          <cell r="W154">
            <v>20.5</v>
          </cell>
        </row>
        <row r="155">
          <cell r="B155">
            <v>2017</v>
          </cell>
          <cell r="C155">
            <v>5</v>
          </cell>
          <cell r="D155">
            <v>1</v>
          </cell>
          <cell r="H155">
            <v>15.5</v>
          </cell>
          <cell r="Q155">
            <v>2017</v>
          </cell>
          <cell r="R155">
            <v>5</v>
          </cell>
          <cell r="S155">
            <v>1</v>
          </cell>
          <cell r="W155">
            <v>17</v>
          </cell>
        </row>
        <row r="156">
          <cell r="B156">
            <v>2017</v>
          </cell>
          <cell r="C156">
            <v>5</v>
          </cell>
          <cell r="D156">
            <v>2</v>
          </cell>
          <cell r="H156">
            <v>8.5</v>
          </cell>
          <cell r="Q156">
            <v>2017</v>
          </cell>
          <cell r="R156">
            <v>5</v>
          </cell>
          <cell r="S156">
            <v>2</v>
          </cell>
          <cell r="W156">
            <v>20</v>
          </cell>
        </row>
        <row r="157">
          <cell r="B157">
            <v>2017</v>
          </cell>
          <cell r="C157">
            <v>5</v>
          </cell>
          <cell r="D157">
            <v>3</v>
          </cell>
          <cell r="H157">
            <v>17</v>
          </cell>
          <cell r="Q157">
            <v>2017</v>
          </cell>
          <cell r="R157">
            <v>5</v>
          </cell>
          <cell r="S157">
            <v>3</v>
          </cell>
          <cell r="W157">
            <v>11.5</v>
          </cell>
        </row>
        <row r="158">
          <cell r="B158">
            <v>2017</v>
          </cell>
          <cell r="C158">
            <v>5</v>
          </cell>
          <cell r="D158">
            <v>4</v>
          </cell>
          <cell r="H158">
            <v>12</v>
          </cell>
          <cell r="Q158">
            <v>2017</v>
          </cell>
          <cell r="R158">
            <v>5</v>
          </cell>
          <cell r="S158">
            <v>4</v>
          </cell>
          <cell r="W158">
            <v>19</v>
          </cell>
        </row>
        <row r="159">
          <cell r="B159">
            <v>2017</v>
          </cell>
          <cell r="C159">
            <v>5</v>
          </cell>
          <cell r="D159">
            <v>5</v>
          </cell>
          <cell r="H159">
            <v>7</v>
          </cell>
          <cell r="Q159">
            <v>2017</v>
          </cell>
          <cell r="R159">
            <v>5</v>
          </cell>
          <cell r="S159">
            <v>5</v>
          </cell>
          <cell r="W159">
            <v>12</v>
          </cell>
        </row>
        <row r="160">
          <cell r="B160">
            <v>2017</v>
          </cell>
          <cell r="C160">
            <v>5</v>
          </cell>
          <cell r="D160">
            <v>6</v>
          </cell>
          <cell r="H160">
            <v>0</v>
          </cell>
          <cell r="Q160">
            <v>2017</v>
          </cell>
          <cell r="R160">
            <v>5</v>
          </cell>
          <cell r="S160">
            <v>6</v>
          </cell>
          <cell r="W160">
            <v>7</v>
          </cell>
        </row>
        <row r="161">
          <cell r="B161">
            <v>2017</v>
          </cell>
          <cell r="C161">
            <v>5</v>
          </cell>
          <cell r="D161">
            <v>7</v>
          </cell>
          <cell r="H161">
            <v>1</v>
          </cell>
          <cell r="Q161">
            <v>2017</v>
          </cell>
          <cell r="R161">
            <v>5</v>
          </cell>
          <cell r="S161">
            <v>7</v>
          </cell>
          <cell r="W161">
            <v>10</v>
          </cell>
        </row>
        <row r="162">
          <cell r="B162">
            <v>2017</v>
          </cell>
          <cell r="C162">
            <v>5</v>
          </cell>
          <cell r="D162">
            <v>8</v>
          </cell>
          <cell r="H162">
            <v>0</v>
          </cell>
          <cell r="Q162">
            <v>2017</v>
          </cell>
          <cell r="R162">
            <v>5</v>
          </cell>
          <cell r="S162">
            <v>8</v>
          </cell>
          <cell r="W162">
            <v>5</v>
          </cell>
        </row>
        <row r="163">
          <cell r="B163">
            <v>2017</v>
          </cell>
          <cell r="C163">
            <v>5</v>
          </cell>
          <cell r="D163">
            <v>9</v>
          </cell>
          <cell r="H163">
            <v>0</v>
          </cell>
          <cell r="Q163">
            <v>2017</v>
          </cell>
          <cell r="R163">
            <v>5</v>
          </cell>
          <cell r="S163">
            <v>9</v>
          </cell>
          <cell r="W163">
            <v>0</v>
          </cell>
        </row>
        <row r="164">
          <cell r="B164">
            <v>2017</v>
          </cell>
          <cell r="C164">
            <v>5</v>
          </cell>
          <cell r="D164">
            <v>10</v>
          </cell>
          <cell r="H164">
            <v>0</v>
          </cell>
          <cell r="Q164">
            <v>2017</v>
          </cell>
          <cell r="R164">
            <v>5</v>
          </cell>
          <cell r="S164">
            <v>10</v>
          </cell>
          <cell r="W164">
            <v>0</v>
          </cell>
        </row>
        <row r="165">
          <cell r="B165">
            <v>2017</v>
          </cell>
          <cell r="C165">
            <v>5</v>
          </cell>
          <cell r="D165">
            <v>11</v>
          </cell>
          <cell r="H165">
            <v>2.5</v>
          </cell>
          <cell r="Q165">
            <v>2017</v>
          </cell>
          <cell r="R165">
            <v>5</v>
          </cell>
          <cell r="S165">
            <v>11</v>
          </cell>
          <cell r="W165">
            <v>0</v>
          </cell>
        </row>
        <row r="166">
          <cell r="B166">
            <v>2017</v>
          </cell>
          <cell r="C166">
            <v>5</v>
          </cell>
          <cell r="D166">
            <v>12</v>
          </cell>
          <cell r="H166">
            <v>3</v>
          </cell>
          <cell r="Q166">
            <v>2017</v>
          </cell>
          <cell r="R166">
            <v>5</v>
          </cell>
          <cell r="S166">
            <v>12</v>
          </cell>
          <cell r="W166">
            <v>5.5</v>
          </cell>
        </row>
        <row r="167">
          <cell r="B167">
            <v>2017</v>
          </cell>
          <cell r="C167">
            <v>5</v>
          </cell>
          <cell r="D167">
            <v>13</v>
          </cell>
          <cell r="H167">
            <v>1</v>
          </cell>
          <cell r="Q167">
            <v>2017</v>
          </cell>
          <cell r="R167">
            <v>5</v>
          </cell>
          <cell r="S167">
            <v>13</v>
          </cell>
          <cell r="W167">
            <v>5.5</v>
          </cell>
        </row>
        <row r="168">
          <cell r="B168">
            <v>2017</v>
          </cell>
          <cell r="C168">
            <v>5</v>
          </cell>
          <cell r="D168">
            <v>14</v>
          </cell>
          <cell r="H168">
            <v>0</v>
          </cell>
          <cell r="Q168">
            <v>2017</v>
          </cell>
          <cell r="R168">
            <v>5</v>
          </cell>
          <cell r="S168">
            <v>14</v>
          </cell>
          <cell r="W168">
            <v>0</v>
          </cell>
        </row>
        <row r="169">
          <cell r="B169">
            <v>2017</v>
          </cell>
          <cell r="C169">
            <v>5</v>
          </cell>
          <cell r="D169">
            <v>15</v>
          </cell>
          <cell r="H169">
            <v>0</v>
          </cell>
          <cell r="Q169">
            <v>2017</v>
          </cell>
          <cell r="R169">
            <v>5</v>
          </cell>
          <cell r="S169">
            <v>15</v>
          </cell>
          <cell r="W169">
            <v>0</v>
          </cell>
        </row>
        <row r="170">
          <cell r="B170">
            <v>2017</v>
          </cell>
          <cell r="C170">
            <v>5</v>
          </cell>
          <cell r="D170">
            <v>16</v>
          </cell>
          <cell r="H170">
            <v>0</v>
          </cell>
          <cell r="Q170">
            <v>2017</v>
          </cell>
          <cell r="R170">
            <v>5</v>
          </cell>
          <cell r="S170">
            <v>16</v>
          </cell>
          <cell r="W170">
            <v>0</v>
          </cell>
        </row>
        <row r="171">
          <cell r="B171">
            <v>2017</v>
          </cell>
          <cell r="C171">
            <v>5</v>
          </cell>
          <cell r="D171">
            <v>17</v>
          </cell>
          <cell r="H171">
            <v>0</v>
          </cell>
          <cell r="Q171">
            <v>2017</v>
          </cell>
          <cell r="R171">
            <v>5</v>
          </cell>
          <cell r="S171">
            <v>17</v>
          </cell>
          <cell r="W171">
            <v>0</v>
          </cell>
        </row>
        <row r="172">
          <cell r="B172">
            <v>2017</v>
          </cell>
          <cell r="C172">
            <v>5</v>
          </cell>
          <cell r="D172">
            <v>18</v>
          </cell>
          <cell r="H172">
            <v>0</v>
          </cell>
          <cell r="Q172">
            <v>2017</v>
          </cell>
          <cell r="R172">
            <v>5</v>
          </cell>
          <cell r="S172">
            <v>18</v>
          </cell>
          <cell r="W172">
            <v>0</v>
          </cell>
        </row>
        <row r="173">
          <cell r="B173">
            <v>2017</v>
          </cell>
          <cell r="C173">
            <v>5</v>
          </cell>
          <cell r="D173">
            <v>19</v>
          </cell>
          <cell r="H173">
            <v>1</v>
          </cell>
          <cell r="Q173">
            <v>2017</v>
          </cell>
          <cell r="R173">
            <v>5</v>
          </cell>
          <cell r="S173">
            <v>19</v>
          </cell>
          <cell r="W173">
            <v>0</v>
          </cell>
        </row>
        <row r="174">
          <cell r="B174">
            <v>2017</v>
          </cell>
          <cell r="C174">
            <v>5</v>
          </cell>
          <cell r="D174">
            <v>20</v>
          </cell>
          <cell r="H174">
            <v>9</v>
          </cell>
          <cell r="Q174">
            <v>2017</v>
          </cell>
          <cell r="R174">
            <v>5</v>
          </cell>
          <cell r="S174">
            <v>20</v>
          </cell>
          <cell r="W174">
            <v>10.5</v>
          </cell>
        </row>
        <row r="175">
          <cell r="B175">
            <v>2017</v>
          </cell>
          <cell r="C175">
            <v>5</v>
          </cell>
          <cell r="D175">
            <v>21</v>
          </cell>
          <cell r="H175">
            <v>8</v>
          </cell>
          <cell r="Q175">
            <v>2017</v>
          </cell>
          <cell r="R175">
            <v>5</v>
          </cell>
          <cell r="S175">
            <v>21</v>
          </cell>
          <cell r="W175">
            <v>5</v>
          </cell>
        </row>
        <row r="176">
          <cell r="B176">
            <v>2017</v>
          </cell>
          <cell r="C176">
            <v>5</v>
          </cell>
          <cell r="D176">
            <v>22</v>
          </cell>
          <cell r="H176">
            <v>7</v>
          </cell>
          <cell r="Q176">
            <v>2017</v>
          </cell>
          <cell r="R176">
            <v>5</v>
          </cell>
          <cell r="S176">
            <v>22</v>
          </cell>
          <cell r="W176">
            <v>9</v>
          </cell>
        </row>
        <row r="177">
          <cell r="B177">
            <v>2017</v>
          </cell>
          <cell r="C177">
            <v>5</v>
          </cell>
          <cell r="D177">
            <v>23</v>
          </cell>
          <cell r="H177">
            <v>6.5</v>
          </cell>
          <cell r="Q177">
            <v>2017</v>
          </cell>
          <cell r="R177">
            <v>5</v>
          </cell>
          <cell r="S177">
            <v>23</v>
          </cell>
          <cell r="W177">
            <v>8.5</v>
          </cell>
        </row>
        <row r="178">
          <cell r="B178">
            <v>2017</v>
          </cell>
          <cell r="C178">
            <v>5</v>
          </cell>
          <cell r="D178">
            <v>24</v>
          </cell>
          <cell r="H178">
            <v>8</v>
          </cell>
          <cell r="Q178">
            <v>2017</v>
          </cell>
          <cell r="R178">
            <v>5</v>
          </cell>
          <cell r="S178">
            <v>24</v>
          </cell>
          <cell r="W178">
            <v>10.5</v>
          </cell>
        </row>
        <row r="179">
          <cell r="B179">
            <v>2017</v>
          </cell>
          <cell r="C179">
            <v>5</v>
          </cell>
          <cell r="D179">
            <v>25</v>
          </cell>
          <cell r="H179">
            <v>4</v>
          </cell>
          <cell r="Q179">
            <v>2017</v>
          </cell>
          <cell r="R179">
            <v>5</v>
          </cell>
          <cell r="S179">
            <v>25</v>
          </cell>
          <cell r="W179">
            <v>11.5</v>
          </cell>
        </row>
        <row r="180">
          <cell r="B180">
            <v>2017</v>
          </cell>
          <cell r="C180">
            <v>5</v>
          </cell>
          <cell r="D180">
            <v>26</v>
          </cell>
          <cell r="H180">
            <v>0</v>
          </cell>
          <cell r="Q180">
            <v>2017</v>
          </cell>
          <cell r="R180">
            <v>5</v>
          </cell>
          <cell r="S180">
            <v>26</v>
          </cell>
          <cell r="W180">
            <v>7</v>
          </cell>
        </row>
        <row r="181">
          <cell r="B181">
            <v>2017</v>
          </cell>
          <cell r="C181">
            <v>5</v>
          </cell>
          <cell r="D181">
            <v>27</v>
          </cell>
          <cell r="H181">
            <v>0</v>
          </cell>
          <cell r="Q181">
            <v>2017</v>
          </cell>
          <cell r="R181">
            <v>5</v>
          </cell>
          <cell r="S181">
            <v>27</v>
          </cell>
          <cell r="W181">
            <v>0</v>
          </cell>
        </row>
        <row r="182">
          <cell r="B182">
            <v>2017</v>
          </cell>
          <cell r="C182">
            <v>5</v>
          </cell>
          <cell r="D182">
            <v>28</v>
          </cell>
          <cell r="H182">
            <v>0</v>
          </cell>
          <cell r="Q182">
            <v>2017</v>
          </cell>
          <cell r="R182">
            <v>5</v>
          </cell>
          <cell r="S182">
            <v>28</v>
          </cell>
          <cell r="W182">
            <v>0</v>
          </cell>
        </row>
        <row r="183">
          <cell r="B183">
            <v>2017</v>
          </cell>
          <cell r="C183">
            <v>5</v>
          </cell>
          <cell r="D183">
            <v>29</v>
          </cell>
          <cell r="H183">
            <v>0</v>
          </cell>
          <cell r="Q183">
            <v>2017</v>
          </cell>
          <cell r="R183">
            <v>5</v>
          </cell>
          <cell r="S183">
            <v>29</v>
          </cell>
          <cell r="W183">
            <v>0</v>
          </cell>
        </row>
        <row r="184">
          <cell r="B184">
            <v>2017</v>
          </cell>
          <cell r="C184">
            <v>5</v>
          </cell>
          <cell r="D184">
            <v>30</v>
          </cell>
          <cell r="H184">
            <v>0</v>
          </cell>
          <cell r="Q184">
            <v>2017</v>
          </cell>
          <cell r="R184">
            <v>5</v>
          </cell>
          <cell r="S184">
            <v>30</v>
          </cell>
          <cell r="W184">
            <v>1</v>
          </cell>
        </row>
        <row r="185">
          <cell r="B185">
            <v>2017</v>
          </cell>
          <cell r="C185">
            <v>5</v>
          </cell>
          <cell r="D185">
            <v>31</v>
          </cell>
          <cell r="H185">
            <v>0</v>
          </cell>
          <cell r="Q185">
            <v>2017</v>
          </cell>
          <cell r="R185">
            <v>5</v>
          </cell>
          <cell r="S185">
            <v>31</v>
          </cell>
          <cell r="W185">
            <v>0.5</v>
          </cell>
        </row>
        <row r="186">
          <cell r="B186">
            <v>2017</v>
          </cell>
          <cell r="C186">
            <v>6</v>
          </cell>
          <cell r="D186">
            <v>1</v>
          </cell>
          <cell r="H186">
            <v>0</v>
          </cell>
          <cell r="Q186">
            <v>2017</v>
          </cell>
          <cell r="R186">
            <v>6</v>
          </cell>
          <cell r="S186">
            <v>1</v>
          </cell>
          <cell r="W186">
            <v>2.5</v>
          </cell>
        </row>
        <row r="187">
          <cell r="B187">
            <v>2017</v>
          </cell>
          <cell r="C187">
            <v>6</v>
          </cell>
          <cell r="D187">
            <v>2</v>
          </cell>
          <cell r="H187">
            <v>0</v>
          </cell>
          <cell r="Q187">
            <v>2017</v>
          </cell>
          <cell r="R187">
            <v>6</v>
          </cell>
          <cell r="S187">
            <v>2</v>
          </cell>
          <cell r="W187">
            <v>0</v>
          </cell>
        </row>
        <row r="188">
          <cell r="B188">
            <v>2017</v>
          </cell>
          <cell r="C188">
            <v>6</v>
          </cell>
          <cell r="D188">
            <v>3</v>
          </cell>
          <cell r="H188">
            <v>0</v>
          </cell>
          <cell r="Q188">
            <v>2017</v>
          </cell>
          <cell r="R188">
            <v>6</v>
          </cell>
          <cell r="S188">
            <v>3</v>
          </cell>
          <cell r="W188">
            <v>0</v>
          </cell>
        </row>
        <row r="189">
          <cell r="B189">
            <v>2017</v>
          </cell>
          <cell r="C189">
            <v>6</v>
          </cell>
          <cell r="D189">
            <v>4</v>
          </cell>
          <cell r="H189">
            <v>0</v>
          </cell>
          <cell r="Q189">
            <v>2017</v>
          </cell>
          <cell r="R189">
            <v>6</v>
          </cell>
          <cell r="S189">
            <v>4</v>
          </cell>
          <cell r="W189">
            <v>0</v>
          </cell>
        </row>
        <row r="190">
          <cell r="B190">
            <v>2017</v>
          </cell>
          <cell r="C190">
            <v>6</v>
          </cell>
          <cell r="D190">
            <v>5</v>
          </cell>
          <cell r="H190">
            <v>0</v>
          </cell>
          <cell r="Q190">
            <v>2017</v>
          </cell>
          <cell r="R190">
            <v>6</v>
          </cell>
          <cell r="S190">
            <v>5</v>
          </cell>
          <cell r="W190">
            <v>0</v>
          </cell>
        </row>
        <row r="191">
          <cell r="B191">
            <v>2017</v>
          </cell>
          <cell r="C191">
            <v>6</v>
          </cell>
          <cell r="D191">
            <v>6</v>
          </cell>
          <cell r="H191">
            <v>0</v>
          </cell>
          <cell r="Q191">
            <v>2017</v>
          </cell>
          <cell r="R191">
            <v>6</v>
          </cell>
          <cell r="S191">
            <v>6</v>
          </cell>
          <cell r="W191">
            <v>0</v>
          </cell>
        </row>
        <row r="192">
          <cell r="B192">
            <v>2017</v>
          </cell>
          <cell r="C192">
            <v>6</v>
          </cell>
          <cell r="D192">
            <v>7</v>
          </cell>
          <cell r="H192">
            <v>0</v>
          </cell>
          <cell r="Q192">
            <v>2017</v>
          </cell>
          <cell r="R192">
            <v>6</v>
          </cell>
          <cell r="S192">
            <v>7</v>
          </cell>
          <cell r="W192">
            <v>0</v>
          </cell>
        </row>
        <row r="193">
          <cell r="B193">
            <v>2017</v>
          </cell>
          <cell r="C193">
            <v>6</v>
          </cell>
          <cell r="D193">
            <v>8</v>
          </cell>
          <cell r="H193">
            <v>0</v>
          </cell>
          <cell r="Q193">
            <v>2017</v>
          </cell>
          <cell r="R193">
            <v>6</v>
          </cell>
          <cell r="S193">
            <v>8</v>
          </cell>
          <cell r="W193">
            <v>0</v>
          </cell>
        </row>
        <row r="194">
          <cell r="B194">
            <v>2017</v>
          </cell>
          <cell r="C194">
            <v>6</v>
          </cell>
          <cell r="D194">
            <v>9</v>
          </cell>
          <cell r="H194">
            <v>0</v>
          </cell>
          <cell r="Q194">
            <v>2017</v>
          </cell>
          <cell r="R194">
            <v>6</v>
          </cell>
          <cell r="S194">
            <v>9</v>
          </cell>
          <cell r="W194">
            <v>0</v>
          </cell>
        </row>
        <row r="195">
          <cell r="B195">
            <v>2017</v>
          </cell>
          <cell r="C195">
            <v>6</v>
          </cell>
          <cell r="D195">
            <v>10</v>
          </cell>
          <cell r="H195">
            <v>0</v>
          </cell>
          <cell r="Q195">
            <v>2017</v>
          </cell>
          <cell r="R195">
            <v>6</v>
          </cell>
          <cell r="S195">
            <v>10</v>
          </cell>
          <cell r="W195">
            <v>0</v>
          </cell>
        </row>
        <row r="196">
          <cell r="B196">
            <v>2017</v>
          </cell>
          <cell r="C196">
            <v>6</v>
          </cell>
          <cell r="D196">
            <v>11</v>
          </cell>
          <cell r="H196">
            <v>0</v>
          </cell>
          <cell r="Q196">
            <v>2017</v>
          </cell>
          <cell r="R196">
            <v>6</v>
          </cell>
          <cell r="S196">
            <v>11</v>
          </cell>
          <cell r="W196">
            <v>0</v>
          </cell>
        </row>
        <row r="197">
          <cell r="B197">
            <v>2017</v>
          </cell>
          <cell r="C197">
            <v>6</v>
          </cell>
          <cell r="D197">
            <v>12</v>
          </cell>
          <cell r="H197">
            <v>0</v>
          </cell>
          <cell r="Q197">
            <v>2017</v>
          </cell>
          <cell r="R197">
            <v>6</v>
          </cell>
          <cell r="S197">
            <v>12</v>
          </cell>
          <cell r="W197">
            <v>0</v>
          </cell>
        </row>
        <row r="198">
          <cell r="B198">
            <v>2017</v>
          </cell>
          <cell r="C198">
            <v>6</v>
          </cell>
          <cell r="D198">
            <v>13</v>
          </cell>
          <cell r="H198">
            <v>0</v>
          </cell>
          <cell r="Q198">
            <v>2017</v>
          </cell>
          <cell r="R198">
            <v>6</v>
          </cell>
          <cell r="S198">
            <v>13</v>
          </cell>
          <cell r="W198">
            <v>0</v>
          </cell>
        </row>
        <row r="199">
          <cell r="B199">
            <v>2017</v>
          </cell>
          <cell r="C199">
            <v>6</v>
          </cell>
          <cell r="D199">
            <v>14</v>
          </cell>
          <cell r="H199">
            <v>0</v>
          </cell>
          <cell r="Q199">
            <v>2017</v>
          </cell>
          <cell r="R199">
            <v>6</v>
          </cell>
          <cell r="S199">
            <v>14</v>
          </cell>
          <cell r="W199">
            <v>0</v>
          </cell>
        </row>
        <row r="200">
          <cell r="B200">
            <v>2017</v>
          </cell>
          <cell r="C200">
            <v>6</v>
          </cell>
          <cell r="D200">
            <v>15</v>
          </cell>
          <cell r="H200">
            <v>0</v>
          </cell>
          <cell r="Q200">
            <v>2017</v>
          </cell>
          <cell r="R200">
            <v>6</v>
          </cell>
          <cell r="S200">
            <v>15</v>
          </cell>
          <cell r="W200">
            <v>0</v>
          </cell>
        </row>
        <row r="201">
          <cell r="B201">
            <v>2017</v>
          </cell>
          <cell r="C201">
            <v>6</v>
          </cell>
          <cell r="D201">
            <v>16</v>
          </cell>
          <cell r="H201">
            <v>0</v>
          </cell>
          <cell r="Q201">
            <v>2017</v>
          </cell>
          <cell r="R201">
            <v>6</v>
          </cell>
          <cell r="S201">
            <v>16</v>
          </cell>
          <cell r="W201">
            <v>0</v>
          </cell>
        </row>
        <row r="202">
          <cell r="B202">
            <v>2017</v>
          </cell>
          <cell r="C202">
            <v>6</v>
          </cell>
          <cell r="D202">
            <v>17</v>
          </cell>
          <cell r="H202">
            <v>0</v>
          </cell>
          <cell r="Q202">
            <v>2017</v>
          </cell>
          <cell r="R202">
            <v>6</v>
          </cell>
          <cell r="S202">
            <v>17</v>
          </cell>
          <cell r="W202">
            <v>0</v>
          </cell>
        </row>
        <row r="203">
          <cell r="B203">
            <v>2017</v>
          </cell>
          <cell r="C203">
            <v>6</v>
          </cell>
          <cell r="D203">
            <v>18</v>
          </cell>
          <cell r="H203">
            <v>0</v>
          </cell>
          <cell r="Q203">
            <v>2017</v>
          </cell>
          <cell r="R203">
            <v>6</v>
          </cell>
          <cell r="S203">
            <v>18</v>
          </cell>
          <cell r="W203">
            <v>0</v>
          </cell>
        </row>
        <row r="204">
          <cell r="B204">
            <v>2017</v>
          </cell>
          <cell r="C204">
            <v>6</v>
          </cell>
          <cell r="D204">
            <v>19</v>
          </cell>
          <cell r="H204">
            <v>0</v>
          </cell>
          <cell r="Q204">
            <v>2017</v>
          </cell>
          <cell r="R204">
            <v>6</v>
          </cell>
          <cell r="S204">
            <v>19</v>
          </cell>
          <cell r="W204">
            <v>0</v>
          </cell>
        </row>
        <row r="205">
          <cell r="B205">
            <v>2017</v>
          </cell>
          <cell r="C205">
            <v>6</v>
          </cell>
          <cell r="D205">
            <v>20</v>
          </cell>
          <cell r="H205">
            <v>0</v>
          </cell>
          <cell r="Q205">
            <v>2017</v>
          </cell>
          <cell r="R205">
            <v>6</v>
          </cell>
          <cell r="S205">
            <v>20</v>
          </cell>
          <cell r="W205">
            <v>0</v>
          </cell>
        </row>
        <row r="206">
          <cell r="B206">
            <v>2017</v>
          </cell>
          <cell r="C206">
            <v>6</v>
          </cell>
          <cell r="D206">
            <v>21</v>
          </cell>
          <cell r="H206">
            <v>0</v>
          </cell>
          <cell r="Q206">
            <v>2017</v>
          </cell>
          <cell r="R206">
            <v>6</v>
          </cell>
          <cell r="S206">
            <v>21</v>
          </cell>
          <cell r="W206">
            <v>0</v>
          </cell>
        </row>
        <row r="207">
          <cell r="B207">
            <v>2017</v>
          </cell>
          <cell r="C207">
            <v>6</v>
          </cell>
          <cell r="D207">
            <v>22</v>
          </cell>
          <cell r="H207">
            <v>0</v>
          </cell>
          <cell r="Q207">
            <v>2017</v>
          </cell>
          <cell r="R207">
            <v>6</v>
          </cell>
          <cell r="S207">
            <v>22</v>
          </cell>
          <cell r="W207">
            <v>0</v>
          </cell>
        </row>
        <row r="208">
          <cell r="B208">
            <v>2017</v>
          </cell>
          <cell r="C208">
            <v>6</v>
          </cell>
          <cell r="D208">
            <v>23</v>
          </cell>
          <cell r="H208">
            <v>0</v>
          </cell>
          <cell r="Q208">
            <v>2017</v>
          </cell>
          <cell r="R208">
            <v>6</v>
          </cell>
          <cell r="S208">
            <v>23</v>
          </cell>
          <cell r="W208">
            <v>0</v>
          </cell>
        </row>
        <row r="209">
          <cell r="B209">
            <v>2017</v>
          </cell>
          <cell r="C209">
            <v>6</v>
          </cell>
          <cell r="D209">
            <v>24</v>
          </cell>
          <cell r="H209">
            <v>0</v>
          </cell>
          <cell r="Q209">
            <v>2017</v>
          </cell>
          <cell r="R209">
            <v>6</v>
          </cell>
          <cell r="S209">
            <v>24</v>
          </cell>
          <cell r="W209">
            <v>0</v>
          </cell>
        </row>
        <row r="210">
          <cell r="B210">
            <v>2017</v>
          </cell>
          <cell r="C210">
            <v>6</v>
          </cell>
          <cell r="D210">
            <v>25</v>
          </cell>
          <cell r="H210">
            <v>0</v>
          </cell>
          <cell r="Q210">
            <v>2017</v>
          </cell>
          <cell r="R210">
            <v>6</v>
          </cell>
          <cell r="S210">
            <v>25</v>
          </cell>
          <cell r="W210">
            <v>1.5</v>
          </cell>
        </row>
        <row r="211">
          <cell r="B211">
            <v>2017</v>
          </cell>
          <cell r="C211">
            <v>6</v>
          </cell>
          <cell r="D211">
            <v>26</v>
          </cell>
          <cell r="H211">
            <v>1.5</v>
          </cell>
          <cell r="Q211">
            <v>2017</v>
          </cell>
          <cell r="R211">
            <v>6</v>
          </cell>
          <cell r="S211">
            <v>26</v>
          </cell>
          <cell r="W211">
            <v>3</v>
          </cell>
        </row>
        <row r="212">
          <cell r="B212">
            <v>2017</v>
          </cell>
          <cell r="C212">
            <v>6</v>
          </cell>
          <cell r="D212">
            <v>27</v>
          </cell>
          <cell r="H212">
            <v>0</v>
          </cell>
          <cell r="Q212">
            <v>2017</v>
          </cell>
          <cell r="R212">
            <v>6</v>
          </cell>
          <cell r="S212">
            <v>27</v>
          </cell>
          <cell r="W212">
            <v>3.5</v>
          </cell>
        </row>
        <row r="213">
          <cell r="B213">
            <v>2017</v>
          </cell>
          <cell r="C213">
            <v>6</v>
          </cell>
          <cell r="D213">
            <v>28</v>
          </cell>
          <cell r="H213">
            <v>0</v>
          </cell>
          <cell r="Q213">
            <v>2017</v>
          </cell>
          <cell r="R213">
            <v>6</v>
          </cell>
          <cell r="S213">
            <v>28</v>
          </cell>
          <cell r="W213">
            <v>1</v>
          </cell>
        </row>
        <row r="214">
          <cell r="B214">
            <v>2017</v>
          </cell>
          <cell r="C214">
            <v>6</v>
          </cell>
          <cell r="D214">
            <v>29</v>
          </cell>
          <cell r="H214">
            <v>0</v>
          </cell>
          <cell r="Q214">
            <v>2017</v>
          </cell>
          <cell r="R214">
            <v>6</v>
          </cell>
          <cell r="S214">
            <v>29</v>
          </cell>
          <cell r="W214">
            <v>0</v>
          </cell>
        </row>
        <row r="215">
          <cell r="B215">
            <v>2017</v>
          </cell>
          <cell r="C215">
            <v>6</v>
          </cell>
          <cell r="D215">
            <v>30</v>
          </cell>
          <cell r="H215">
            <v>0</v>
          </cell>
          <cell r="Q215">
            <v>2017</v>
          </cell>
          <cell r="R215">
            <v>6</v>
          </cell>
          <cell r="S215">
            <v>30</v>
          </cell>
          <cell r="W215">
            <v>0</v>
          </cell>
        </row>
        <row r="216">
          <cell r="B216">
            <v>2017</v>
          </cell>
          <cell r="C216">
            <v>7</v>
          </cell>
          <cell r="D216">
            <v>1</v>
          </cell>
          <cell r="H216">
            <v>0</v>
          </cell>
          <cell r="Q216">
            <v>2017</v>
          </cell>
          <cell r="R216">
            <v>7</v>
          </cell>
          <cell r="S216">
            <v>1</v>
          </cell>
          <cell r="W216">
            <v>0</v>
          </cell>
        </row>
        <row r="217">
          <cell r="B217">
            <v>2017</v>
          </cell>
          <cell r="C217">
            <v>7</v>
          </cell>
          <cell r="D217">
            <v>2</v>
          </cell>
          <cell r="H217">
            <v>0</v>
          </cell>
          <cell r="Q217">
            <v>2017</v>
          </cell>
          <cell r="R217">
            <v>7</v>
          </cell>
          <cell r="S217">
            <v>2</v>
          </cell>
          <cell r="W217">
            <v>0</v>
          </cell>
        </row>
        <row r="218">
          <cell r="B218">
            <v>2017</v>
          </cell>
          <cell r="C218">
            <v>7</v>
          </cell>
          <cell r="D218">
            <v>3</v>
          </cell>
          <cell r="H218">
            <v>0</v>
          </cell>
          <cell r="Q218">
            <v>2017</v>
          </cell>
          <cell r="R218">
            <v>7</v>
          </cell>
          <cell r="S218">
            <v>3</v>
          </cell>
          <cell r="W218">
            <v>0</v>
          </cell>
        </row>
        <row r="219">
          <cell r="B219">
            <v>2017</v>
          </cell>
          <cell r="C219">
            <v>7</v>
          </cell>
          <cell r="D219">
            <v>4</v>
          </cell>
          <cell r="H219">
            <v>0</v>
          </cell>
          <cell r="Q219">
            <v>2017</v>
          </cell>
          <cell r="R219">
            <v>7</v>
          </cell>
          <cell r="S219">
            <v>4</v>
          </cell>
          <cell r="W219">
            <v>0</v>
          </cell>
        </row>
        <row r="220">
          <cell r="B220">
            <v>2017</v>
          </cell>
          <cell r="C220">
            <v>7</v>
          </cell>
          <cell r="D220">
            <v>5</v>
          </cell>
          <cell r="H220">
            <v>0</v>
          </cell>
          <cell r="Q220">
            <v>2017</v>
          </cell>
          <cell r="R220">
            <v>7</v>
          </cell>
          <cell r="S220">
            <v>5</v>
          </cell>
          <cell r="W220">
            <v>0</v>
          </cell>
        </row>
        <row r="221">
          <cell r="B221">
            <v>2017</v>
          </cell>
          <cell r="C221">
            <v>7</v>
          </cell>
          <cell r="D221">
            <v>6</v>
          </cell>
          <cell r="H221">
            <v>0</v>
          </cell>
          <cell r="Q221">
            <v>2017</v>
          </cell>
          <cell r="R221">
            <v>7</v>
          </cell>
          <cell r="S221">
            <v>6</v>
          </cell>
          <cell r="W221">
            <v>0</v>
          </cell>
        </row>
        <row r="222">
          <cell r="B222">
            <v>2017</v>
          </cell>
          <cell r="C222">
            <v>7</v>
          </cell>
          <cell r="D222">
            <v>7</v>
          </cell>
          <cell r="H222">
            <v>0</v>
          </cell>
          <cell r="Q222">
            <v>2017</v>
          </cell>
          <cell r="R222">
            <v>7</v>
          </cell>
          <cell r="S222">
            <v>7</v>
          </cell>
          <cell r="W222">
            <v>0</v>
          </cell>
        </row>
        <row r="223">
          <cell r="B223">
            <v>2017</v>
          </cell>
          <cell r="C223">
            <v>7</v>
          </cell>
          <cell r="D223">
            <v>8</v>
          </cell>
          <cell r="H223">
            <v>0</v>
          </cell>
          <cell r="Q223">
            <v>2017</v>
          </cell>
          <cell r="R223">
            <v>7</v>
          </cell>
          <cell r="S223">
            <v>8</v>
          </cell>
          <cell r="W223">
            <v>0</v>
          </cell>
        </row>
        <row r="224">
          <cell r="B224">
            <v>2017</v>
          </cell>
          <cell r="C224">
            <v>7</v>
          </cell>
          <cell r="D224">
            <v>9</v>
          </cell>
          <cell r="H224">
            <v>0</v>
          </cell>
          <cell r="Q224">
            <v>2017</v>
          </cell>
          <cell r="R224">
            <v>7</v>
          </cell>
          <cell r="S224">
            <v>9</v>
          </cell>
          <cell r="W224">
            <v>0</v>
          </cell>
        </row>
        <row r="225">
          <cell r="B225">
            <v>2017</v>
          </cell>
          <cell r="C225">
            <v>7</v>
          </cell>
          <cell r="D225">
            <v>10</v>
          </cell>
          <cell r="H225">
            <v>0</v>
          </cell>
          <cell r="Q225">
            <v>2017</v>
          </cell>
          <cell r="R225">
            <v>7</v>
          </cell>
          <cell r="S225">
            <v>10</v>
          </cell>
          <cell r="W225">
            <v>0</v>
          </cell>
        </row>
        <row r="226">
          <cell r="B226">
            <v>2017</v>
          </cell>
          <cell r="C226">
            <v>7</v>
          </cell>
          <cell r="D226">
            <v>11</v>
          </cell>
          <cell r="H226">
            <v>0</v>
          </cell>
          <cell r="Q226">
            <v>2017</v>
          </cell>
          <cell r="R226">
            <v>7</v>
          </cell>
          <cell r="S226">
            <v>11</v>
          </cell>
          <cell r="W226">
            <v>0</v>
          </cell>
        </row>
        <row r="227">
          <cell r="B227">
            <v>2017</v>
          </cell>
          <cell r="C227">
            <v>7</v>
          </cell>
          <cell r="D227">
            <v>12</v>
          </cell>
          <cell r="H227">
            <v>0</v>
          </cell>
          <cell r="Q227">
            <v>2017</v>
          </cell>
          <cell r="R227">
            <v>7</v>
          </cell>
          <cell r="S227">
            <v>12</v>
          </cell>
          <cell r="W227">
            <v>0</v>
          </cell>
        </row>
        <row r="228">
          <cell r="B228">
            <v>2017</v>
          </cell>
          <cell r="C228">
            <v>7</v>
          </cell>
          <cell r="D228">
            <v>13</v>
          </cell>
          <cell r="H228">
            <v>0</v>
          </cell>
          <cell r="Q228">
            <v>2017</v>
          </cell>
          <cell r="R228">
            <v>7</v>
          </cell>
          <cell r="S228">
            <v>13</v>
          </cell>
          <cell r="W228">
            <v>0</v>
          </cell>
        </row>
        <row r="229">
          <cell r="B229">
            <v>2017</v>
          </cell>
          <cell r="C229">
            <v>7</v>
          </cell>
          <cell r="D229">
            <v>14</v>
          </cell>
          <cell r="H229">
            <v>0</v>
          </cell>
          <cell r="Q229">
            <v>2017</v>
          </cell>
          <cell r="R229">
            <v>7</v>
          </cell>
          <cell r="S229">
            <v>14</v>
          </cell>
          <cell r="W229">
            <v>0</v>
          </cell>
        </row>
        <row r="230">
          <cell r="B230">
            <v>2017</v>
          </cell>
          <cell r="C230">
            <v>7</v>
          </cell>
          <cell r="D230">
            <v>15</v>
          </cell>
          <cell r="H230">
            <v>0</v>
          </cell>
          <cell r="Q230">
            <v>2017</v>
          </cell>
          <cell r="R230">
            <v>7</v>
          </cell>
          <cell r="S230">
            <v>15</v>
          </cell>
          <cell r="W230">
            <v>0</v>
          </cell>
        </row>
        <row r="231">
          <cell r="B231">
            <v>2017</v>
          </cell>
          <cell r="C231">
            <v>7</v>
          </cell>
          <cell r="D231">
            <v>16</v>
          </cell>
          <cell r="H231">
            <v>0</v>
          </cell>
          <cell r="Q231">
            <v>2017</v>
          </cell>
          <cell r="R231">
            <v>7</v>
          </cell>
          <cell r="S231">
            <v>16</v>
          </cell>
          <cell r="W231">
            <v>0</v>
          </cell>
        </row>
        <row r="232">
          <cell r="B232">
            <v>2017</v>
          </cell>
          <cell r="C232">
            <v>7</v>
          </cell>
          <cell r="D232">
            <v>17</v>
          </cell>
          <cell r="H232">
            <v>0</v>
          </cell>
          <cell r="Q232">
            <v>2017</v>
          </cell>
          <cell r="R232">
            <v>7</v>
          </cell>
          <cell r="S232">
            <v>17</v>
          </cell>
          <cell r="W232">
            <v>0</v>
          </cell>
        </row>
        <row r="233">
          <cell r="B233">
            <v>2017</v>
          </cell>
          <cell r="C233">
            <v>7</v>
          </cell>
          <cell r="D233">
            <v>18</v>
          </cell>
          <cell r="H233">
            <v>0</v>
          </cell>
          <cell r="Q233">
            <v>2017</v>
          </cell>
          <cell r="R233">
            <v>7</v>
          </cell>
          <cell r="S233">
            <v>18</v>
          </cell>
          <cell r="W233">
            <v>0</v>
          </cell>
        </row>
        <row r="234">
          <cell r="B234">
            <v>2017</v>
          </cell>
          <cell r="C234">
            <v>7</v>
          </cell>
          <cell r="D234">
            <v>19</v>
          </cell>
          <cell r="H234">
            <v>0</v>
          </cell>
          <cell r="Q234">
            <v>2017</v>
          </cell>
          <cell r="R234">
            <v>7</v>
          </cell>
          <cell r="S234">
            <v>19</v>
          </cell>
          <cell r="W234">
            <v>0</v>
          </cell>
        </row>
        <row r="235">
          <cell r="B235">
            <v>2017</v>
          </cell>
          <cell r="C235">
            <v>7</v>
          </cell>
          <cell r="D235">
            <v>20</v>
          </cell>
          <cell r="H235">
            <v>0</v>
          </cell>
          <cell r="Q235">
            <v>2017</v>
          </cell>
          <cell r="R235">
            <v>7</v>
          </cell>
          <cell r="S235">
            <v>20</v>
          </cell>
          <cell r="W235">
            <v>0</v>
          </cell>
        </row>
        <row r="236">
          <cell r="B236">
            <v>2017</v>
          </cell>
          <cell r="C236">
            <v>7</v>
          </cell>
          <cell r="D236">
            <v>21</v>
          </cell>
          <cell r="H236">
            <v>0</v>
          </cell>
          <cell r="Q236">
            <v>2017</v>
          </cell>
          <cell r="R236">
            <v>7</v>
          </cell>
          <cell r="S236">
            <v>21</v>
          </cell>
          <cell r="W236">
            <v>0</v>
          </cell>
        </row>
        <row r="237">
          <cell r="B237">
            <v>2017</v>
          </cell>
          <cell r="C237">
            <v>7</v>
          </cell>
          <cell r="D237">
            <v>22</v>
          </cell>
          <cell r="H237">
            <v>0</v>
          </cell>
          <cell r="Q237">
            <v>2017</v>
          </cell>
          <cell r="R237">
            <v>7</v>
          </cell>
          <cell r="S237">
            <v>22</v>
          </cell>
          <cell r="W237">
            <v>0</v>
          </cell>
        </row>
        <row r="238">
          <cell r="B238">
            <v>2017</v>
          </cell>
          <cell r="C238">
            <v>7</v>
          </cell>
          <cell r="D238">
            <v>23</v>
          </cell>
          <cell r="H238">
            <v>0</v>
          </cell>
          <cell r="Q238">
            <v>2017</v>
          </cell>
          <cell r="R238">
            <v>7</v>
          </cell>
          <cell r="S238">
            <v>23</v>
          </cell>
          <cell r="W238">
            <v>0</v>
          </cell>
        </row>
        <row r="239">
          <cell r="B239">
            <v>2017</v>
          </cell>
          <cell r="C239">
            <v>7</v>
          </cell>
          <cell r="D239">
            <v>24</v>
          </cell>
          <cell r="H239">
            <v>0</v>
          </cell>
          <cell r="Q239">
            <v>2017</v>
          </cell>
          <cell r="R239">
            <v>7</v>
          </cell>
          <cell r="S239">
            <v>24</v>
          </cell>
          <cell r="W239">
            <v>0</v>
          </cell>
        </row>
        <row r="240">
          <cell r="B240">
            <v>2017</v>
          </cell>
          <cell r="C240">
            <v>7</v>
          </cell>
          <cell r="D240">
            <v>25</v>
          </cell>
          <cell r="H240">
            <v>0</v>
          </cell>
          <cell r="Q240">
            <v>2017</v>
          </cell>
          <cell r="R240">
            <v>7</v>
          </cell>
          <cell r="S240">
            <v>25</v>
          </cell>
          <cell r="W240">
            <v>0</v>
          </cell>
        </row>
        <row r="241">
          <cell r="B241">
            <v>2017</v>
          </cell>
          <cell r="C241">
            <v>7</v>
          </cell>
          <cell r="D241">
            <v>26</v>
          </cell>
          <cell r="H241">
            <v>0</v>
          </cell>
          <cell r="Q241">
            <v>2017</v>
          </cell>
          <cell r="R241">
            <v>7</v>
          </cell>
          <cell r="S241">
            <v>26</v>
          </cell>
          <cell r="W241">
            <v>0</v>
          </cell>
        </row>
        <row r="242">
          <cell r="B242">
            <v>2017</v>
          </cell>
          <cell r="C242">
            <v>7</v>
          </cell>
          <cell r="D242">
            <v>27</v>
          </cell>
          <cell r="H242">
            <v>0</v>
          </cell>
          <cell r="Q242">
            <v>2017</v>
          </cell>
          <cell r="R242">
            <v>7</v>
          </cell>
          <cell r="S242">
            <v>27</v>
          </cell>
          <cell r="W242">
            <v>0</v>
          </cell>
        </row>
        <row r="243">
          <cell r="B243">
            <v>2017</v>
          </cell>
          <cell r="C243">
            <v>7</v>
          </cell>
          <cell r="D243">
            <v>28</v>
          </cell>
          <cell r="H243">
            <v>0</v>
          </cell>
          <cell r="Q243">
            <v>2017</v>
          </cell>
          <cell r="R243">
            <v>7</v>
          </cell>
          <cell r="S243">
            <v>28</v>
          </cell>
          <cell r="W243">
            <v>0</v>
          </cell>
        </row>
        <row r="244">
          <cell r="B244">
            <v>2017</v>
          </cell>
          <cell r="C244">
            <v>7</v>
          </cell>
          <cell r="D244">
            <v>29</v>
          </cell>
          <cell r="H244">
            <v>0</v>
          </cell>
          <cell r="Q244">
            <v>2017</v>
          </cell>
          <cell r="R244">
            <v>7</v>
          </cell>
          <cell r="S244">
            <v>29</v>
          </cell>
          <cell r="W244">
            <v>0</v>
          </cell>
        </row>
        <row r="245">
          <cell r="B245">
            <v>2017</v>
          </cell>
          <cell r="C245">
            <v>7</v>
          </cell>
          <cell r="D245">
            <v>30</v>
          </cell>
          <cell r="H245">
            <v>0</v>
          </cell>
          <cell r="Q245">
            <v>2017</v>
          </cell>
          <cell r="R245">
            <v>7</v>
          </cell>
          <cell r="S245">
            <v>30</v>
          </cell>
          <cell r="W245">
            <v>0</v>
          </cell>
        </row>
        <row r="246">
          <cell r="B246">
            <v>2017</v>
          </cell>
          <cell r="C246">
            <v>7</v>
          </cell>
          <cell r="D246">
            <v>31</v>
          </cell>
          <cell r="H246">
            <v>0</v>
          </cell>
          <cell r="Q246">
            <v>2017</v>
          </cell>
          <cell r="R246">
            <v>7</v>
          </cell>
          <cell r="S246">
            <v>31</v>
          </cell>
          <cell r="W246">
            <v>0</v>
          </cell>
        </row>
        <row r="247">
          <cell r="B247">
            <v>2017</v>
          </cell>
          <cell r="C247">
            <v>8</v>
          </cell>
          <cell r="D247">
            <v>1</v>
          </cell>
          <cell r="H247">
            <v>0</v>
          </cell>
          <cell r="Q247">
            <v>2017</v>
          </cell>
          <cell r="R247">
            <v>8</v>
          </cell>
          <cell r="S247">
            <v>1</v>
          </cell>
          <cell r="W247">
            <v>0</v>
          </cell>
        </row>
        <row r="248">
          <cell r="B248">
            <v>2017</v>
          </cell>
          <cell r="C248">
            <v>8</v>
          </cell>
          <cell r="D248">
            <v>2</v>
          </cell>
          <cell r="H248">
            <v>0</v>
          </cell>
          <cell r="Q248">
            <v>2017</v>
          </cell>
          <cell r="R248">
            <v>8</v>
          </cell>
          <cell r="S248">
            <v>2</v>
          </cell>
          <cell r="W248">
            <v>0</v>
          </cell>
        </row>
        <row r="249">
          <cell r="B249">
            <v>2017</v>
          </cell>
          <cell r="C249">
            <v>8</v>
          </cell>
          <cell r="D249">
            <v>3</v>
          </cell>
          <cell r="H249">
            <v>0</v>
          </cell>
          <cell r="Q249">
            <v>2017</v>
          </cell>
          <cell r="R249">
            <v>8</v>
          </cell>
          <cell r="S249">
            <v>3</v>
          </cell>
          <cell r="W249">
            <v>0</v>
          </cell>
        </row>
        <row r="250">
          <cell r="B250">
            <v>2017</v>
          </cell>
          <cell r="C250">
            <v>8</v>
          </cell>
          <cell r="D250">
            <v>4</v>
          </cell>
          <cell r="H250">
            <v>0</v>
          </cell>
          <cell r="Q250">
            <v>2017</v>
          </cell>
          <cell r="R250">
            <v>8</v>
          </cell>
          <cell r="S250">
            <v>4</v>
          </cell>
          <cell r="W250">
            <v>0</v>
          </cell>
        </row>
        <row r="251">
          <cell r="B251">
            <v>2017</v>
          </cell>
          <cell r="C251">
            <v>8</v>
          </cell>
          <cell r="D251">
            <v>5</v>
          </cell>
          <cell r="H251">
            <v>4</v>
          </cell>
          <cell r="Q251">
            <v>2017</v>
          </cell>
          <cell r="R251">
            <v>8</v>
          </cell>
          <cell r="S251">
            <v>5</v>
          </cell>
          <cell r="W251">
            <v>2.5</v>
          </cell>
        </row>
        <row r="252">
          <cell r="B252">
            <v>2017</v>
          </cell>
          <cell r="C252">
            <v>8</v>
          </cell>
          <cell r="D252">
            <v>6</v>
          </cell>
          <cell r="H252">
            <v>0</v>
          </cell>
          <cell r="Q252">
            <v>2017</v>
          </cell>
          <cell r="R252">
            <v>8</v>
          </cell>
          <cell r="S252">
            <v>6</v>
          </cell>
          <cell r="W252">
            <v>0</v>
          </cell>
        </row>
        <row r="253">
          <cell r="B253">
            <v>2017</v>
          </cell>
          <cell r="C253">
            <v>8</v>
          </cell>
          <cell r="D253">
            <v>7</v>
          </cell>
          <cell r="H253">
            <v>0</v>
          </cell>
          <cell r="Q253">
            <v>2017</v>
          </cell>
          <cell r="R253">
            <v>8</v>
          </cell>
          <cell r="S253">
            <v>7</v>
          </cell>
          <cell r="W253">
            <v>0</v>
          </cell>
        </row>
        <row r="254">
          <cell r="B254">
            <v>2017</v>
          </cell>
          <cell r="C254">
            <v>8</v>
          </cell>
          <cell r="D254">
            <v>8</v>
          </cell>
          <cell r="H254">
            <v>0</v>
          </cell>
          <cell r="Q254">
            <v>2017</v>
          </cell>
          <cell r="R254">
            <v>8</v>
          </cell>
          <cell r="S254">
            <v>8</v>
          </cell>
          <cell r="W254">
            <v>0</v>
          </cell>
        </row>
        <row r="255">
          <cell r="B255">
            <v>2017</v>
          </cell>
          <cell r="C255">
            <v>8</v>
          </cell>
          <cell r="D255">
            <v>9</v>
          </cell>
          <cell r="H255">
            <v>0</v>
          </cell>
          <cell r="Q255">
            <v>2017</v>
          </cell>
          <cell r="R255">
            <v>8</v>
          </cell>
          <cell r="S255">
            <v>9</v>
          </cell>
          <cell r="W255">
            <v>0</v>
          </cell>
        </row>
        <row r="256">
          <cell r="B256">
            <v>2017</v>
          </cell>
          <cell r="C256">
            <v>8</v>
          </cell>
          <cell r="D256">
            <v>10</v>
          </cell>
          <cell r="H256">
            <v>0</v>
          </cell>
          <cell r="Q256">
            <v>2017</v>
          </cell>
          <cell r="R256">
            <v>8</v>
          </cell>
          <cell r="S256">
            <v>10</v>
          </cell>
          <cell r="W256">
            <v>0</v>
          </cell>
        </row>
        <row r="257">
          <cell r="B257">
            <v>2017</v>
          </cell>
          <cell r="C257">
            <v>8</v>
          </cell>
          <cell r="D257">
            <v>11</v>
          </cell>
          <cell r="H257">
            <v>0</v>
          </cell>
          <cell r="Q257">
            <v>2017</v>
          </cell>
          <cell r="R257">
            <v>8</v>
          </cell>
          <cell r="S257">
            <v>11</v>
          </cell>
          <cell r="W257">
            <v>0</v>
          </cell>
        </row>
        <row r="258">
          <cell r="B258">
            <v>2017</v>
          </cell>
          <cell r="C258">
            <v>8</v>
          </cell>
          <cell r="D258">
            <v>12</v>
          </cell>
          <cell r="H258">
            <v>0</v>
          </cell>
          <cell r="Q258">
            <v>2017</v>
          </cell>
          <cell r="R258">
            <v>8</v>
          </cell>
          <cell r="S258">
            <v>12</v>
          </cell>
          <cell r="W258">
            <v>0</v>
          </cell>
        </row>
        <row r="259">
          <cell r="B259">
            <v>2017</v>
          </cell>
          <cell r="C259">
            <v>8</v>
          </cell>
          <cell r="D259">
            <v>13</v>
          </cell>
          <cell r="H259">
            <v>0</v>
          </cell>
          <cell r="Q259">
            <v>2017</v>
          </cell>
          <cell r="R259">
            <v>8</v>
          </cell>
          <cell r="S259">
            <v>13</v>
          </cell>
          <cell r="W259">
            <v>0</v>
          </cell>
        </row>
        <row r="260">
          <cell r="B260">
            <v>2017</v>
          </cell>
          <cell r="C260">
            <v>8</v>
          </cell>
          <cell r="D260">
            <v>14</v>
          </cell>
          <cell r="H260">
            <v>0</v>
          </cell>
          <cell r="Q260">
            <v>2017</v>
          </cell>
          <cell r="R260">
            <v>8</v>
          </cell>
          <cell r="S260">
            <v>14</v>
          </cell>
          <cell r="W260">
            <v>0</v>
          </cell>
        </row>
        <row r="261">
          <cell r="B261">
            <v>2017</v>
          </cell>
          <cell r="C261">
            <v>8</v>
          </cell>
          <cell r="D261">
            <v>15</v>
          </cell>
          <cell r="H261">
            <v>0</v>
          </cell>
          <cell r="Q261">
            <v>2017</v>
          </cell>
          <cell r="R261">
            <v>8</v>
          </cell>
          <cell r="S261">
            <v>15</v>
          </cell>
          <cell r="W261">
            <v>0</v>
          </cell>
        </row>
        <row r="262">
          <cell r="B262">
            <v>2017</v>
          </cell>
          <cell r="C262">
            <v>8</v>
          </cell>
          <cell r="D262">
            <v>16</v>
          </cell>
          <cell r="H262">
            <v>0</v>
          </cell>
          <cell r="Q262">
            <v>2017</v>
          </cell>
          <cell r="R262">
            <v>8</v>
          </cell>
          <cell r="S262">
            <v>16</v>
          </cell>
          <cell r="W262">
            <v>0</v>
          </cell>
        </row>
        <row r="263">
          <cell r="B263">
            <v>2017</v>
          </cell>
          <cell r="C263">
            <v>8</v>
          </cell>
          <cell r="D263">
            <v>17</v>
          </cell>
          <cell r="H263">
            <v>0</v>
          </cell>
          <cell r="Q263">
            <v>2017</v>
          </cell>
          <cell r="R263">
            <v>8</v>
          </cell>
          <cell r="S263">
            <v>17</v>
          </cell>
          <cell r="W263">
            <v>0</v>
          </cell>
        </row>
        <row r="264">
          <cell r="B264">
            <v>2017</v>
          </cell>
          <cell r="C264">
            <v>8</v>
          </cell>
          <cell r="D264">
            <v>18</v>
          </cell>
          <cell r="H264">
            <v>0</v>
          </cell>
          <cell r="Q264">
            <v>2017</v>
          </cell>
          <cell r="R264">
            <v>8</v>
          </cell>
          <cell r="S264">
            <v>18</v>
          </cell>
          <cell r="W264">
            <v>0</v>
          </cell>
        </row>
        <row r="265">
          <cell r="B265">
            <v>2017</v>
          </cell>
          <cell r="C265">
            <v>8</v>
          </cell>
          <cell r="D265">
            <v>19</v>
          </cell>
          <cell r="H265">
            <v>0</v>
          </cell>
          <cell r="Q265">
            <v>2017</v>
          </cell>
          <cell r="R265">
            <v>8</v>
          </cell>
          <cell r="S265">
            <v>19</v>
          </cell>
          <cell r="W265">
            <v>0</v>
          </cell>
        </row>
        <row r="266">
          <cell r="B266">
            <v>2017</v>
          </cell>
          <cell r="C266">
            <v>8</v>
          </cell>
          <cell r="D266">
            <v>20</v>
          </cell>
          <cell r="H266">
            <v>0</v>
          </cell>
          <cell r="Q266">
            <v>2017</v>
          </cell>
          <cell r="R266">
            <v>8</v>
          </cell>
          <cell r="S266">
            <v>20</v>
          </cell>
          <cell r="W266">
            <v>0</v>
          </cell>
        </row>
        <row r="267">
          <cell r="B267">
            <v>2017</v>
          </cell>
          <cell r="C267">
            <v>8</v>
          </cell>
          <cell r="D267">
            <v>21</v>
          </cell>
          <cell r="H267">
            <v>0</v>
          </cell>
          <cell r="Q267">
            <v>2017</v>
          </cell>
          <cell r="R267">
            <v>8</v>
          </cell>
          <cell r="S267">
            <v>21</v>
          </cell>
          <cell r="W267">
            <v>0</v>
          </cell>
        </row>
        <row r="268">
          <cell r="B268">
            <v>2017</v>
          </cell>
          <cell r="C268">
            <v>8</v>
          </cell>
          <cell r="D268">
            <v>22</v>
          </cell>
          <cell r="H268">
            <v>0</v>
          </cell>
          <cell r="Q268">
            <v>2017</v>
          </cell>
          <cell r="R268">
            <v>8</v>
          </cell>
          <cell r="S268">
            <v>22</v>
          </cell>
          <cell r="W268">
            <v>0</v>
          </cell>
        </row>
        <row r="269">
          <cell r="B269">
            <v>2017</v>
          </cell>
          <cell r="C269">
            <v>8</v>
          </cell>
          <cell r="D269">
            <v>23</v>
          </cell>
          <cell r="H269">
            <v>0</v>
          </cell>
          <cell r="Q269">
            <v>2017</v>
          </cell>
          <cell r="R269">
            <v>8</v>
          </cell>
          <cell r="S269">
            <v>23</v>
          </cell>
          <cell r="W269">
            <v>0</v>
          </cell>
        </row>
        <row r="270">
          <cell r="B270">
            <v>2017</v>
          </cell>
          <cell r="C270">
            <v>8</v>
          </cell>
          <cell r="D270">
            <v>24</v>
          </cell>
          <cell r="H270">
            <v>0</v>
          </cell>
          <cell r="Q270">
            <v>2017</v>
          </cell>
          <cell r="R270">
            <v>8</v>
          </cell>
          <cell r="S270">
            <v>24</v>
          </cell>
          <cell r="W270">
            <v>0</v>
          </cell>
        </row>
        <row r="271">
          <cell r="B271">
            <v>2017</v>
          </cell>
          <cell r="C271">
            <v>8</v>
          </cell>
          <cell r="D271">
            <v>25</v>
          </cell>
          <cell r="H271">
            <v>0</v>
          </cell>
          <cell r="Q271">
            <v>2017</v>
          </cell>
          <cell r="R271">
            <v>8</v>
          </cell>
          <cell r="S271">
            <v>25</v>
          </cell>
          <cell r="W271">
            <v>0</v>
          </cell>
        </row>
        <row r="272">
          <cell r="B272">
            <v>2017</v>
          </cell>
          <cell r="C272">
            <v>8</v>
          </cell>
          <cell r="D272">
            <v>26</v>
          </cell>
          <cell r="H272">
            <v>0</v>
          </cell>
          <cell r="Q272">
            <v>2017</v>
          </cell>
          <cell r="R272">
            <v>8</v>
          </cell>
          <cell r="S272">
            <v>26</v>
          </cell>
          <cell r="W272">
            <v>0</v>
          </cell>
        </row>
        <row r="273">
          <cell r="B273">
            <v>2017</v>
          </cell>
          <cell r="C273">
            <v>8</v>
          </cell>
          <cell r="D273">
            <v>27</v>
          </cell>
          <cell r="H273">
            <v>0</v>
          </cell>
          <cell r="Q273">
            <v>2017</v>
          </cell>
          <cell r="R273">
            <v>8</v>
          </cell>
          <cell r="S273">
            <v>27</v>
          </cell>
          <cell r="W273">
            <v>0</v>
          </cell>
        </row>
        <row r="274">
          <cell r="B274">
            <v>2017</v>
          </cell>
          <cell r="C274">
            <v>8</v>
          </cell>
          <cell r="D274">
            <v>28</v>
          </cell>
          <cell r="H274">
            <v>0</v>
          </cell>
          <cell r="Q274">
            <v>2017</v>
          </cell>
          <cell r="R274">
            <v>8</v>
          </cell>
          <cell r="S274">
            <v>28</v>
          </cell>
          <cell r="W274">
            <v>0</v>
          </cell>
        </row>
        <row r="275">
          <cell r="B275">
            <v>2017</v>
          </cell>
          <cell r="C275">
            <v>8</v>
          </cell>
          <cell r="D275">
            <v>29</v>
          </cell>
          <cell r="H275">
            <v>0</v>
          </cell>
          <cell r="Q275">
            <v>2017</v>
          </cell>
          <cell r="R275">
            <v>8</v>
          </cell>
          <cell r="S275">
            <v>29</v>
          </cell>
          <cell r="W275">
            <v>0</v>
          </cell>
        </row>
        <row r="276">
          <cell r="B276">
            <v>2017</v>
          </cell>
          <cell r="C276">
            <v>8</v>
          </cell>
          <cell r="D276">
            <v>30</v>
          </cell>
          <cell r="H276">
            <v>0</v>
          </cell>
          <cell r="Q276">
            <v>2017</v>
          </cell>
          <cell r="R276">
            <v>8</v>
          </cell>
          <cell r="S276">
            <v>30</v>
          </cell>
          <cell r="W276">
            <v>0</v>
          </cell>
        </row>
        <row r="277">
          <cell r="B277">
            <v>2017</v>
          </cell>
          <cell r="C277">
            <v>8</v>
          </cell>
          <cell r="D277">
            <v>31</v>
          </cell>
          <cell r="H277">
            <v>0</v>
          </cell>
          <cell r="Q277">
            <v>2017</v>
          </cell>
          <cell r="R277">
            <v>8</v>
          </cell>
          <cell r="S277">
            <v>31</v>
          </cell>
          <cell r="W277">
            <v>0</v>
          </cell>
        </row>
        <row r="278">
          <cell r="B278">
            <v>2017</v>
          </cell>
          <cell r="C278">
            <v>9</v>
          </cell>
          <cell r="D278">
            <v>1</v>
          </cell>
          <cell r="H278">
            <v>0</v>
          </cell>
          <cell r="Q278">
            <v>2017</v>
          </cell>
          <cell r="R278">
            <v>9</v>
          </cell>
          <cell r="S278">
            <v>1</v>
          </cell>
          <cell r="W278">
            <v>0</v>
          </cell>
        </row>
        <row r="279">
          <cell r="B279">
            <v>2017</v>
          </cell>
          <cell r="C279">
            <v>9</v>
          </cell>
          <cell r="D279">
            <v>2</v>
          </cell>
          <cell r="H279">
            <v>0</v>
          </cell>
          <cell r="Q279">
            <v>2017</v>
          </cell>
          <cell r="R279">
            <v>9</v>
          </cell>
          <cell r="S279">
            <v>2</v>
          </cell>
          <cell r="W279">
            <v>4</v>
          </cell>
        </row>
        <row r="280">
          <cell r="B280">
            <v>2017</v>
          </cell>
          <cell r="C280">
            <v>9</v>
          </cell>
          <cell r="D280">
            <v>3</v>
          </cell>
          <cell r="H280">
            <v>0</v>
          </cell>
          <cell r="Q280">
            <v>2017</v>
          </cell>
          <cell r="R280">
            <v>9</v>
          </cell>
          <cell r="S280">
            <v>3</v>
          </cell>
          <cell r="W280">
            <v>0</v>
          </cell>
        </row>
        <row r="281">
          <cell r="B281">
            <v>2017</v>
          </cell>
          <cell r="C281">
            <v>9</v>
          </cell>
          <cell r="D281">
            <v>4</v>
          </cell>
          <cell r="H281">
            <v>0</v>
          </cell>
          <cell r="Q281">
            <v>2017</v>
          </cell>
          <cell r="R281">
            <v>9</v>
          </cell>
          <cell r="S281">
            <v>4</v>
          </cell>
          <cell r="W281">
            <v>0</v>
          </cell>
        </row>
        <row r="282">
          <cell r="B282">
            <v>2017</v>
          </cell>
          <cell r="C282">
            <v>9</v>
          </cell>
          <cell r="D282">
            <v>5</v>
          </cell>
          <cell r="H282">
            <v>2.5</v>
          </cell>
          <cell r="Q282">
            <v>2017</v>
          </cell>
          <cell r="R282">
            <v>9</v>
          </cell>
          <cell r="S282">
            <v>5</v>
          </cell>
          <cell r="W282">
            <v>0</v>
          </cell>
        </row>
        <row r="283">
          <cell r="B283">
            <v>2017</v>
          </cell>
          <cell r="C283">
            <v>9</v>
          </cell>
          <cell r="D283">
            <v>6</v>
          </cell>
          <cell r="H283">
            <v>5</v>
          </cell>
          <cell r="Q283">
            <v>2017</v>
          </cell>
          <cell r="R283">
            <v>9</v>
          </cell>
          <cell r="S283">
            <v>6</v>
          </cell>
          <cell r="W283">
            <v>6</v>
          </cell>
        </row>
        <row r="284">
          <cell r="B284">
            <v>2017</v>
          </cell>
          <cell r="C284">
            <v>9</v>
          </cell>
          <cell r="D284">
            <v>7</v>
          </cell>
          <cell r="H284">
            <v>3.5</v>
          </cell>
          <cell r="Q284">
            <v>2017</v>
          </cell>
          <cell r="R284">
            <v>9</v>
          </cell>
          <cell r="S284">
            <v>7</v>
          </cell>
          <cell r="W284">
            <v>8.5</v>
          </cell>
        </row>
        <row r="285">
          <cell r="B285">
            <v>2017</v>
          </cell>
          <cell r="C285">
            <v>9</v>
          </cell>
          <cell r="D285">
            <v>8</v>
          </cell>
          <cell r="H285">
            <v>0</v>
          </cell>
          <cell r="Q285">
            <v>2017</v>
          </cell>
          <cell r="R285">
            <v>9</v>
          </cell>
          <cell r="S285">
            <v>8</v>
          </cell>
          <cell r="W285">
            <v>6</v>
          </cell>
        </row>
        <row r="286">
          <cell r="B286">
            <v>2017</v>
          </cell>
          <cell r="C286">
            <v>9</v>
          </cell>
          <cell r="D286">
            <v>9</v>
          </cell>
          <cell r="H286">
            <v>0</v>
          </cell>
          <cell r="Q286">
            <v>2017</v>
          </cell>
          <cell r="R286">
            <v>9</v>
          </cell>
          <cell r="S286">
            <v>9</v>
          </cell>
          <cell r="W286">
            <v>0</v>
          </cell>
        </row>
        <row r="287">
          <cell r="B287">
            <v>2017</v>
          </cell>
          <cell r="C287">
            <v>9</v>
          </cell>
          <cell r="D287">
            <v>10</v>
          </cell>
          <cell r="H287">
            <v>0</v>
          </cell>
          <cell r="Q287">
            <v>2017</v>
          </cell>
          <cell r="R287">
            <v>9</v>
          </cell>
          <cell r="S287">
            <v>10</v>
          </cell>
          <cell r="W287">
            <v>0</v>
          </cell>
        </row>
        <row r="288">
          <cell r="B288">
            <v>2017</v>
          </cell>
          <cell r="C288">
            <v>9</v>
          </cell>
          <cell r="D288">
            <v>11</v>
          </cell>
          <cell r="H288">
            <v>0</v>
          </cell>
          <cell r="Q288">
            <v>2017</v>
          </cell>
          <cell r="R288">
            <v>9</v>
          </cell>
          <cell r="S288">
            <v>11</v>
          </cell>
          <cell r="W288">
            <v>0</v>
          </cell>
        </row>
        <row r="289">
          <cell r="B289">
            <v>2017</v>
          </cell>
          <cell r="C289">
            <v>9</v>
          </cell>
          <cell r="D289">
            <v>12</v>
          </cell>
          <cell r="H289">
            <v>0</v>
          </cell>
          <cell r="Q289">
            <v>2017</v>
          </cell>
          <cell r="R289">
            <v>9</v>
          </cell>
          <cell r="S289">
            <v>12</v>
          </cell>
          <cell r="W289">
            <v>1</v>
          </cell>
        </row>
        <row r="290">
          <cell r="B290">
            <v>2017</v>
          </cell>
          <cell r="C290">
            <v>9</v>
          </cell>
          <cell r="D290">
            <v>13</v>
          </cell>
          <cell r="H290">
            <v>0</v>
          </cell>
          <cell r="Q290">
            <v>2017</v>
          </cell>
          <cell r="R290">
            <v>9</v>
          </cell>
          <cell r="S290">
            <v>13</v>
          </cell>
          <cell r="W290">
            <v>0</v>
          </cell>
        </row>
        <row r="291">
          <cell r="B291">
            <v>2017</v>
          </cell>
          <cell r="C291">
            <v>9</v>
          </cell>
          <cell r="D291">
            <v>14</v>
          </cell>
          <cell r="H291">
            <v>0</v>
          </cell>
          <cell r="Q291">
            <v>2017</v>
          </cell>
          <cell r="R291">
            <v>9</v>
          </cell>
          <cell r="S291">
            <v>14</v>
          </cell>
          <cell r="W291">
            <v>0</v>
          </cell>
        </row>
        <row r="292">
          <cell r="B292">
            <v>2017</v>
          </cell>
          <cell r="C292">
            <v>9</v>
          </cell>
          <cell r="D292">
            <v>15</v>
          </cell>
          <cell r="H292">
            <v>0</v>
          </cell>
          <cell r="Q292">
            <v>2017</v>
          </cell>
          <cell r="R292">
            <v>9</v>
          </cell>
          <cell r="S292">
            <v>15</v>
          </cell>
          <cell r="W292">
            <v>0</v>
          </cell>
        </row>
        <row r="293">
          <cell r="B293">
            <v>2017</v>
          </cell>
          <cell r="C293">
            <v>9</v>
          </cell>
          <cell r="D293">
            <v>16</v>
          </cell>
          <cell r="H293">
            <v>0</v>
          </cell>
          <cell r="Q293">
            <v>2017</v>
          </cell>
          <cell r="R293">
            <v>9</v>
          </cell>
          <cell r="S293">
            <v>16</v>
          </cell>
          <cell r="W293">
            <v>0</v>
          </cell>
        </row>
        <row r="294">
          <cell r="B294">
            <v>2017</v>
          </cell>
          <cell r="C294">
            <v>9</v>
          </cell>
          <cell r="D294">
            <v>17</v>
          </cell>
          <cell r="H294">
            <v>0</v>
          </cell>
          <cell r="Q294">
            <v>2017</v>
          </cell>
          <cell r="R294">
            <v>9</v>
          </cell>
          <cell r="S294">
            <v>17</v>
          </cell>
          <cell r="W294">
            <v>0</v>
          </cell>
        </row>
        <row r="295">
          <cell r="B295">
            <v>2017</v>
          </cell>
          <cell r="C295">
            <v>9</v>
          </cell>
          <cell r="D295">
            <v>18</v>
          </cell>
          <cell r="H295">
            <v>0</v>
          </cell>
          <cell r="Q295">
            <v>2017</v>
          </cell>
          <cell r="R295">
            <v>9</v>
          </cell>
          <cell r="S295">
            <v>18</v>
          </cell>
          <cell r="W295">
            <v>0.5</v>
          </cell>
        </row>
        <row r="296">
          <cell r="B296">
            <v>2017</v>
          </cell>
          <cell r="C296">
            <v>9</v>
          </cell>
          <cell r="D296">
            <v>19</v>
          </cell>
          <cell r="H296">
            <v>0</v>
          </cell>
          <cell r="Q296">
            <v>2017</v>
          </cell>
          <cell r="R296">
            <v>9</v>
          </cell>
          <cell r="S296">
            <v>19</v>
          </cell>
          <cell r="W296">
            <v>0</v>
          </cell>
        </row>
        <row r="297">
          <cell r="B297">
            <v>2017</v>
          </cell>
          <cell r="C297">
            <v>9</v>
          </cell>
          <cell r="D297">
            <v>20</v>
          </cell>
          <cell r="H297">
            <v>0</v>
          </cell>
          <cell r="Q297">
            <v>2017</v>
          </cell>
          <cell r="R297">
            <v>9</v>
          </cell>
          <cell r="S297">
            <v>20</v>
          </cell>
          <cell r="W297">
            <v>0</v>
          </cell>
        </row>
        <row r="298">
          <cell r="B298">
            <v>2017</v>
          </cell>
          <cell r="C298">
            <v>9</v>
          </cell>
          <cell r="D298">
            <v>21</v>
          </cell>
          <cell r="H298">
            <v>0</v>
          </cell>
          <cell r="Q298">
            <v>2017</v>
          </cell>
          <cell r="R298">
            <v>9</v>
          </cell>
          <cell r="S298">
            <v>21</v>
          </cell>
          <cell r="W298">
            <v>0</v>
          </cell>
        </row>
        <row r="299">
          <cell r="B299">
            <v>2017</v>
          </cell>
          <cell r="C299">
            <v>9</v>
          </cell>
          <cell r="D299">
            <v>22</v>
          </cell>
          <cell r="H299">
            <v>0</v>
          </cell>
          <cell r="Q299">
            <v>2017</v>
          </cell>
          <cell r="R299">
            <v>9</v>
          </cell>
          <cell r="S299">
            <v>22</v>
          </cell>
          <cell r="W299">
            <v>0</v>
          </cell>
        </row>
        <row r="300">
          <cell r="B300">
            <v>2017</v>
          </cell>
          <cell r="C300">
            <v>9</v>
          </cell>
          <cell r="D300">
            <v>23</v>
          </cell>
          <cell r="H300">
            <v>0</v>
          </cell>
          <cell r="Q300">
            <v>2017</v>
          </cell>
          <cell r="R300">
            <v>9</v>
          </cell>
          <cell r="S300">
            <v>23</v>
          </cell>
          <cell r="W300">
            <v>0</v>
          </cell>
        </row>
        <row r="301">
          <cell r="B301">
            <v>2017</v>
          </cell>
          <cell r="C301">
            <v>9</v>
          </cell>
          <cell r="D301">
            <v>24</v>
          </cell>
          <cell r="H301">
            <v>0</v>
          </cell>
          <cell r="Q301">
            <v>2017</v>
          </cell>
          <cell r="R301">
            <v>9</v>
          </cell>
          <cell r="S301">
            <v>24</v>
          </cell>
          <cell r="W301">
            <v>0</v>
          </cell>
        </row>
        <row r="302">
          <cell r="B302">
            <v>2017</v>
          </cell>
          <cell r="C302">
            <v>9</v>
          </cell>
          <cell r="D302">
            <v>25</v>
          </cell>
          <cell r="H302">
            <v>0</v>
          </cell>
          <cell r="Q302">
            <v>2017</v>
          </cell>
          <cell r="R302">
            <v>9</v>
          </cell>
          <cell r="S302">
            <v>25</v>
          </cell>
          <cell r="W302">
            <v>0</v>
          </cell>
        </row>
        <row r="303">
          <cell r="B303">
            <v>2017</v>
          </cell>
          <cell r="C303">
            <v>9</v>
          </cell>
          <cell r="D303">
            <v>26</v>
          </cell>
          <cell r="H303">
            <v>2</v>
          </cell>
          <cell r="Q303">
            <v>2017</v>
          </cell>
          <cell r="R303">
            <v>9</v>
          </cell>
          <cell r="S303">
            <v>26</v>
          </cell>
          <cell r="W303">
            <v>0</v>
          </cell>
        </row>
        <row r="304">
          <cell r="B304">
            <v>2017</v>
          </cell>
          <cell r="C304">
            <v>9</v>
          </cell>
          <cell r="D304">
            <v>27</v>
          </cell>
          <cell r="H304">
            <v>3</v>
          </cell>
          <cell r="Q304">
            <v>2017</v>
          </cell>
          <cell r="R304">
            <v>9</v>
          </cell>
          <cell r="S304">
            <v>27</v>
          </cell>
          <cell r="W304">
            <v>0</v>
          </cell>
        </row>
        <row r="305">
          <cell r="B305">
            <v>2017</v>
          </cell>
          <cell r="C305">
            <v>9</v>
          </cell>
          <cell r="D305">
            <v>28</v>
          </cell>
          <cell r="H305">
            <v>1.5</v>
          </cell>
          <cell r="Q305">
            <v>2017</v>
          </cell>
          <cell r="R305">
            <v>9</v>
          </cell>
          <cell r="S305">
            <v>28</v>
          </cell>
          <cell r="W305">
            <v>8.5</v>
          </cell>
        </row>
        <row r="306">
          <cell r="B306">
            <v>2017</v>
          </cell>
          <cell r="C306">
            <v>9</v>
          </cell>
          <cell r="D306">
            <v>29</v>
          </cell>
          <cell r="H306">
            <v>0</v>
          </cell>
          <cell r="Q306">
            <v>2017</v>
          </cell>
          <cell r="R306">
            <v>9</v>
          </cell>
          <cell r="S306">
            <v>29</v>
          </cell>
          <cell r="W306">
            <v>4.5</v>
          </cell>
        </row>
        <row r="307">
          <cell r="B307">
            <v>2017</v>
          </cell>
          <cell r="C307">
            <v>9</v>
          </cell>
          <cell r="D307">
            <v>30</v>
          </cell>
          <cell r="H307">
            <v>0</v>
          </cell>
          <cell r="Q307">
            <v>2017</v>
          </cell>
          <cell r="R307">
            <v>9</v>
          </cell>
          <cell r="S307">
            <v>30</v>
          </cell>
          <cell r="W307">
            <v>1.5</v>
          </cell>
        </row>
        <row r="308">
          <cell r="B308">
            <v>2017</v>
          </cell>
          <cell r="C308">
            <v>10</v>
          </cell>
          <cell r="D308">
            <v>1</v>
          </cell>
          <cell r="H308">
            <v>0</v>
          </cell>
          <cell r="Q308">
            <v>2017</v>
          </cell>
          <cell r="R308">
            <v>10</v>
          </cell>
          <cell r="S308">
            <v>1</v>
          </cell>
          <cell r="W308">
            <v>4.5</v>
          </cell>
        </row>
        <row r="309">
          <cell r="B309">
            <v>2017</v>
          </cell>
          <cell r="C309">
            <v>10</v>
          </cell>
          <cell r="D309">
            <v>2</v>
          </cell>
          <cell r="H309">
            <v>0</v>
          </cell>
          <cell r="Q309">
            <v>2017</v>
          </cell>
          <cell r="R309">
            <v>10</v>
          </cell>
          <cell r="S309">
            <v>2</v>
          </cell>
          <cell r="W309">
            <v>0.5</v>
          </cell>
        </row>
        <row r="310">
          <cell r="B310">
            <v>2017</v>
          </cell>
          <cell r="C310">
            <v>10</v>
          </cell>
          <cell r="D310">
            <v>3</v>
          </cell>
          <cell r="H310">
            <v>0</v>
          </cell>
          <cell r="Q310">
            <v>2017</v>
          </cell>
          <cell r="R310">
            <v>10</v>
          </cell>
          <cell r="S310">
            <v>3</v>
          </cell>
          <cell r="W310">
            <v>0</v>
          </cell>
        </row>
        <row r="311">
          <cell r="B311">
            <v>2017</v>
          </cell>
          <cell r="C311">
            <v>10</v>
          </cell>
          <cell r="D311">
            <v>4</v>
          </cell>
          <cell r="H311">
            <v>2</v>
          </cell>
          <cell r="Q311">
            <v>2017</v>
          </cell>
          <cell r="R311">
            <v>10</v>
          </cell>
          <cell r="S311">
            <v>4</v>
          </cell>
          <cell r="W311">
            <v>0</v>
          </cell>
        </row>
        <row r="312">
          <cell r="B312">
            <v>2017</v>
          </cell>
          <cell r="C312">
            <v>10</v>
          </cell>
          <cell r="D312">
            <v>5</v>
          </cell>
          <cell r="H312">
            <v>0</v>
          </cell>
          <cell r="Q312">
            <v>2017</v>
          </cell>
          <cell r="R312">
            <v>10</v>
          </cell>
          <cell r="S312">
            <v>5</v>
          </cell>
          <cell r="W312">
            <v>2.5</v>
          </cell>
        </row>
        <row r="313">
          <cell r="B313">
            <v>2017</v>
          </cell>
          <cell r="C313">
            <v>10</v>
          </cell>
          <cell r="D313">
            <v>6</v>
          </cell>
          <cell r="H313">
            <v>0</v>
          </cell>
          <cell r="Q313">
            <v>2017</v>
          </cell>
          <cell r="R313">
            <v>10</v>
          </cell>
          <cell r="S313">
            <v>6</v>
          </cell>
          <cell r="W313">
            <v>1</v>
          </cell>
        </row>
        <row r="314">
          <cell r="B314">
            <v>2017</v>
          </cell>
          <cell r="C314">
            <v>10</v>
          </cell>
          <cell r="D314">
            <v>7</v>
          </cell>
          <cell r="H314">
            <v>0.5</v>
          </cell>
          <cell r="Q314">
            <v>2017</v>
          </cell>
          <cell r="R314">
            <v>10</v>
          </cell>
          <cell r="S314">
            <v>7</v>
          </cell>
          <cell r="W314">
            <v>1</v>
          </cell>
        </row>
        <row r="315">
          <cell r="B315">
            <v>2017</v>
          </cell>
          <cell r="C315">
            <v>10</v>
          </cell>
          <cell r="D315">
            <v>8</v>
          </cell>
          <cell r="H315">
            <v>0.5</v>
          </cell>
          <cell r="Q315">
            <v>2017</v>
          </cell>
          <cell r="R315">
            <v>10</v>
          </cell>
          <cell r="S315">
            <v>8</v>
          </cell>
          <cell r="W315">
            <v>6</v>
          </cell>
        </row>
        <row r="316">
          <cell r="B316">
            <v>2017</v>
          </cell>
          <cell r="C316">
            <v>10</v>
          </cell>
          <cell r="D316">
            <v>9</v>
          </cell>
          <cell r="H316">
            <v>0</v>
          </cell>
          <cell r="Q316">
            <v>2017</v>
          </cell>
          <cell r="R316">
            <v>10</v>
          </cell>
          <cell r="S316">
            <v>9</v>
          </cell>
          <cell r="W316">
            <v>0</v>
          </cell>
        </row>
        <row r="317">
          <cell r="B317">
            <v>2017</v>
          </cell>
          <cell r="C317">
            <v>10</v>
          </cell>
          <cell r="D317">
            <v>10</v>
          </cell>
          <cell r="H317">
            <v>16.5</v>
          </cell>
          <cell r="Q317">
            <v>2017</v>
          </cell>
          <cell r="R317">
            <v>10</v>
          </cell>
          <cell r="S317">
            <v>10</v>
          </cell>
          <cell r="W317">
            <v>1.5</v>
          </cell>
        </row>
        <row r="318">
          <cell r="B318">
            <v>2017</v>
          </cell>
          <cell r="C318">
            <v>10</v>
          </cell>
          <cell r="D318">
            <v>11</v>
          </cell>
          <cell r="H318">
            <v>11.5</v>
          </cell>
          <cell r="Q318">
            <v>2017</v>
          </cell>
          <cell r="R318">
            <v>10</v>
          </cell>
          <cell r="S318">
            <v>11</v>
          </cell>
          <cell r="W318">
            <v>16</v>
          </cell>
        </row>
        <row r="319">
          <cell r="B319">
            <v>2017</v>
          </cell>
          <cell r="C319">
            <v>10</v>
          </cell>
          <cell r="D319">
            <v>12</v>
          </cell>
          <cell r="H319">
            <v>7.5</v>
          </cell>
          <cell r="Q319">
            <v>2017</v>
          </cell>
          <cell r="R319">
            <v>10</v>
          </cell>
          <cell r="S319">
            <v>12</v>
          </cell>
          <cell r="W319">
            <v>15</v>
          </cell>
        </row>
        <row r="320">
          <cell r="B320">
            <v>2017</v>
          </cell>
          <cell r="C320">
            <v>10</v>
          </cell>
          <cell r="D320">
            <v>13</v>
          </cell>
          <cell r="H320">
            <v>0</v>
          </cell>
          <cell r="Q320">
            <v>2017</v>
          </cell>
          <cell r="R320">
            <v>10</v>
          </cell>
          <cell r="S320">
            <v>13</v>
          </cell>
          <cell r="W320">
            <v>10.5</v>
          </cell>
        </row>
        <row r="321">
          <cell r="B321">
            <v>2017</v>
          </cell>
          <cell r="C321">
            <v>10</v>
          </cell>
          <cell r="D321">
            <v>14</v>
          </cell>
          <cell r="H321">
            <v>0</v>
          </cell>
          <cell r="Q321">
            <v>2017</v>
          </cell>
          <cell r="R321">
            <v>10</v>
          </cell>
          <cell r="S321">
            <v>14</v>
          </cell>
          <cell r="W321">
            <v>0</v>
          </cell>
        </row>
        <row r="322">
          <cell r="B322">
            <v>2017</v>
          </cell>
          <cell r="C322">
            <v>10</v>
          </cell>
          <cell r="D322">
            <v>15</v>
          </cell>
          <cell r="H322">
            <v>13</v>
          </cell>
          <cell r="Q322">
            <v>2017</v>
          </cell>
          <cell r="R322">
            <v>10</v>
          </cell>
          <cell r="S322">
            <v>15</v>
          </cell>
          <cell r="W322">
            <v>0</v>
          </cell>
        </row>
        <row r="323">
          <cell r="B323">
            <v>2017</v>
          </cell>
          <cell r="C323">
            <v>10</v>
          </cell>
          <cell r="D323">
            <v>16</v>
          </cell>
          <cell r="H323">
            <v>12.5</v>
          </cell>
          <cell r="Q323">
            <v>2017</v>
          </cell>
          <cell r="R323">
            <v>10</v>
          </cell>
          <cell r="S323">
            <v>16</v>
          </cell>
          <cell r="W323">
            <v>15.5</v>
          </cell>
        </row>
        <row r="324">
          <cell r="B324">
            <v>2017</v>
          </cell>
          <cell r="C324">
            <v>10</v>
          </cell>
          <cell r="D324">
            <v>17</v>
          </cell>
          <cell r="H324">
            <v>7</v>
          </cell>
          <cell r="Q324">
            <v>2017</v>
          </cell>
          <cell r="R324">
            <v>10</v>
          </cell>
          <cell r="S324">
            <v>17</v>
          </cell>
          <cell r="W324">
            <v>11.5</v>
          </cell>
        </row>
        <row r="325">
          <cell r="B325">
            <v>2017</v>
          </cell>
          <cell r="C325">
            <v>10</v>
          </cell>
          <cell r="D325">
            <v>18</v>
          </cell>
          <cell r="H325">
            <v>2</v>
          </cell>
          <cell r="Q325">
            <v>2017</v>
          </cell>
          <cell r="R325">
            <v>10</v>
          </cell>
          <cell r="S325">
            <v>18</v>
          </cell>
          <cell r="W325">
            <v>6.5</v>
          </cell>
        </row>
        <row r="326">
          <cell r="B326">
            <v>2017</v>
          </cell>
          <cell r="C326">
            <v>10</v>
          </cell>
          <cell r="D326">
            <v>19</v>
          </cell>
          <cell r="H326">
            <v>2</v>
          </cell>
          <cell r="Q326">
            <v>2017</v>
          </cell>
          <cell r="R326">
            <v>10</v>
          </cell>
          <cell r="S326">
            <v>19</v>
          </cell>
          <cell r="W326">
            <v>4.5</v>
          </cell>
        </row>
        <row r="327">
          <cell r="B327">
            <v>2017</v>
          </cell>
          <cell r="C327">
            <v>10</v>
          </cell>
          <cell r="D327">
            <v>20</v>
          </cell>
          <cell r="H327">
            <v>0.5</v>
          </cell>
          <cell r="Q327">
            <v>2017</v>
          </cell>
          <cell r="R327">
            <v>10</v>
          </cell>
          <cell r="S327">
            <v>20</v>
          </cell>
          <cell r="W327">
            <v>2</v>
          </cell>
        </row>
        <row r="328">
          <cell r="B328">
            <v>2017</v>
          </cell>
          <cell r="C328">
            <v>10</v>
          </cell>
          <cell r="D328">
            <v>21</v>
          </cell>
          <cell r="H328">
            <v>2</v>
          </cell>
          <cell r="Q328">
            <v>2017</v>
          </cell>
          <cell r="R328">
            <v>10</v>
          </cell>
          <cell r="S328">
            <v>21</v>
          </cell>
          <cell r="W328">
            <v>0.5</v>
          </cell>
        </row>
        <row r="329">
          <cell r="B329">
            <v>2017</v>
          </cell>
          <cell r="C329">
            <v>10</v>
          </cell>
          <cell r="D329">
            <v>22</v>
          </cell>
          <cell r="H329">
            <v>10.5</v>
          </cell>
          <cell r="Q329">
            <v>2017</v>
          </cell>
          <cell r="R329">
            <v>10</v>
          </cell>
          <cell r="S329">
            <v>22</v>
          </cell>
          <cell r="W329">
            <v>1</v>
          </cell>
        </row>
        <row r="330">
          <cell r="B330">
            <v>2017</v>
          </cell>
          <cell r="C330">
            <v>10</v>
          </cell>
          <cell r="D330">
            <v>23</v>
          </cell>
          <cell r="H330">
            <v>10.5</v>
          </cell>
          <cell r="Q330">
            <v>2017</v>
          </cell>
          <cell r="R330">
            <v>10</v>
          </cell>
          <cell r="S330">
            <v>23</v>
          </cell>
          <cell r="W330">
            <v>14</v>
          </cell>
        </row>
        <row r="331">
          <cell r="B331">
            <v>2017</v>
          </cell>
          <cell r="C331">
            <v>10</v>
          </cell>
          <cell r="D331">
            <v>24</v>
          </cell>
          <cell r="H331">
            <v>18</v>
          </cell>
          <cell r="Q331">
            <v>2017</v>
          </cell>
          <cell r="R331">
            <v>10</v>
          </cell>
          <cell r="S331">
            <v>24</v>
          </cell>
          <cell r="W331">
            <v>11.5</v>
          </cell>
        </row>
        <row r="332">
          <cell r="B332">
            <v>2017</v>
          </cell>
          <cell r="C332">
            <v>10</v>
          </cell>
          <cell r="D332">
            <v>25</v>
          </cell>
          <cell r="H332">
            <v>12.5</v>
          </cell>
          <cell r="Q332">
            <v>2017</v>
          </cell>
          <cell r="R332">
            <v>10</v>
          </cell>
          <cell r="S332">
            <v>25</v>
          </cell>
          <cell r="W332">
            <v>20.5</v>
          </cell>
        </row>
        <row r="333">
          <cell r="B333">
            <v>2017</v>
          </cell>
          <cell r="C333">
            <v>10</v>
          </cell>
          <cell r="D333">
            <v>26</v>
          </cell>
          <cell r="H333">
            <v>9.5</v>
          </cell>
          <cell r="Q333">
            <v>2017</v>
          </cell>
          <cell r="R333">
            <v>10</v>
          </cell>
          <cell r="S333">
            <v>26</v>
          </cell>
          <cell r="W333">
            <v>14.5</v>
          </cell>
        </row>
        <row r="334">
          <cell r="B334">
            <v>2017</v>
          </cell>
          <cell r="C334">
            <v>10</v>
          </cell>
          <cell r="D334">
            <v>27</v>
          </cell>
          <cell r="H334">
            <v>26</v>
          </cell>
          <cell r="Q334">
            <v>2017</v>
          </cell>
          <cell r="R334">
            <v>10</v>
          </cell>
          <cell r="S334">
            <v>27</v>
          </cell>
          <cell r="W334">
            <v>13</v>
          </cell>
        </row>
        <row r="335">
          <cell r="B335">
            <v>2017</v>
          </cell>
          <cell r="C335">
            <v>10</v>
          </cell>
          <cell r="D335">
            <v>28</v>
          </cell>
          <cell r="H335">
            <v>27</v>
          </cell>
          <cell r="Q335">
            <v>2017</v>
          </cell>
          <cell r="R335">
            <v>10</v>
          </cell>
          <cell r="S335">
            <v>28</v>
          </cell>
          <cell r="W335">
            <v>30</v>
          </cell>
        </row>
        <row r="336">
          <cell r="B336">
            <v>2017</v>
          </cell>
          <cell r="C336">
            <v>10</v>
          </cell>
          <cell r="D336">
            <v>29</v>
          </cell>
          <cell r="H336">
            <v>21</v>
          </cell>
          <cell r="Q336">
            <v>2017</v>
          </cell>
          <cell r="R336">
            <v>10</v>
          </cell>
          <cell r="S336">
            <v>29</v>
          </cell>
          <cell r="W336">
            <v>32.5</v>
          </cell>
        </row>
        <row r="337">
          <cell r="B337">
            <v>2017</v>
          </cell>
          <cell r="C337">
            <v>10</v>
          </cell>
          <cell r="D337">
            <v>30</v>
          </cell>
          <cell r="H337">
            <v>21</v>
          </cell>
          <cell r="Q337">
            <v>2017</v>
          </cell>
          <cell r="R337">
            <v>10</v>
          </cell>
          <cell r="S337">
            <v>30</v>
          </cell>
          <cell r="W337">
            <v>24</v>
          </cell>
        </row>
        <row r="338">
          <cell r="B338">
            <v>2017</v>
          </cell>
          <cell r="C338">
            <v>10</v>
          </cell>
          <cell r="D338">
            <v>31</v>
          </cell>
          <cell r="H338">
            <v>33.5</v>
          </cell>
          <cell r="Q338">
            <v>2017</v>
          </cell>
          <cell r="R338">
            <v>10</v>
          </cell>
          <cell r="S338">
            <v>31</v>
          </cell>
          <cell r="W338">
            <v>26.5</v>
          </cell>
        </row>
        <row r="339">
          <cell r="B339">
            <v>2017</v>
          </cell>
          <cell r="C339">
            <v>11</v>
          </cell>
          <cell r="D339">
            <v>1</v>
          </cell>
          <cell r="H339">
            <v>24</v>
          </cell>
          <cell r="Q339">
            <v>2017</v>
          </cell>
          <cell r="R339">
            <v>11</v>
          </cell>
          <cell r="S339">
            <v>1</v>
          </cell>
          <cell r="W339">
            <v>33</v>
          </cell>
        </row>
        <row r="340">
          <cell r="B340">
            <v>2017</v>
          </cell>
          <cell r="C340">
            <v>11</v>
          </cell>
          <cell r="D340">
            <v>2</v>
          </cell>
          <cell r="H340">
            <v>18.5</v>
          </cell>
          <cell r="Q340">
            <v>2017</v>
          </cell>
          <cell r="R340">
            <v>11</v>
          </cell>
          <cell r="S340">
            <v>2</v>
          </cell>
          <cell r="W340">
            <v>24.5</v>
          </cell>
        </row>
        <row r="341">
          <cell r="B341">
            <v>2017</v>
          </cell>
          <cell r="C341">
            <v>11</v>
          </cell>
          <cell r="D341">
            <v>3</v>
          </cell>
          <cell r="H341">
            <v>21.5</v>
          </cell>
          <cell r="Q341">
            <v>2017</v>
          </cell>
          <cell r="R341">
            <v>11</v>
          </cell>
          <cell r="S341">
            <v>3</v>
          </cell>
          <cell r="W341">
            <v>23.5</v>
          </cell>
        </row>
        <row r="342">
          <cell r="B342">
            <v>2017</v>
          </cell>
          <cell r="C342">
            <v>11</v>
          </cell>
          <cell r="D342">
            <v>4</v>
          </cell>
          <cell r="H342">
            <v>17</v>
          </cell>
          <cell r="Q342">
            <v>2017</v>
          </cell>
          <cell r="R342">
            <v>11</v>
          </cell>
          <cell r="S342">
            <v>4</v>
          </cell>
          <cell r="W342">
            <v>23</v>
          </cell>
        </row>
        <row r="343">
          <cell r="B343">
            <v>2017</v>
          </cell>
          <cell r="C343">
            <v>11</v>
          </cell>
          <cell r="D343">
            <v>5</v>
          </cell>
          <cell r="H343">
            <v>20.5</v>
          </cell>
          <cell r="Q343">
            <v>2017</v>
          </cell>
          <cell r="R343">
            <v>11</v>
          </cell>
          <cell r="S343">
            <v>5</v>
          </cell>
          <cell r="W343">
            <v>16.5</v>
          </cell>
        </row>
        <row r="344">
          <cell r="B344">
            <v>2017</v>
          </cell>
          <cell r="C344">
            <v>11</v>
          </cell>
          <cell r="D344">
            <v>6</v>
          </cell>
          <cell r="H344">
            <v>27.5</v>
          </cell>
          <cell r="Q344">
            <v>2017</v>
          </cell>
          <cell r="R344">
            <v>11</v>
          </cell>
          <cell r="S344">
            <v>6</v>
          </cell>
          <cell r="W344">
            <v>24</v>
          </cell>
        </row>
        <row r="345">
          <cell r="B345">
            <v>2017</v>
          </cell>
          <cell r="C345">
            <v>11</v>
          </cell>
          <cell r="D345">
            <v>7</v>
          </cell>
          <cell r="H345">
            <v>26</v>
          </cell>
          <cell r="Q345">
            <v>2017</v>
          </cell>
          <cell r="R345">
            <v>11</v>
          </cell>
          <cell r="S345">
            <v>7</v>
          </cell>
          <cell r="W345">
            <v>30</v>
          </cell>
        </row>
        <row r="346">
          <cell r="B346">
            <v>2017</v>
          </cell>
          <cell r="C346">
            <v>11</v>
          </cell>
          <cell r="D346">
            <v>8</v>
          </cell>
          <cell r="H346">
            <v>26</v>
          </cell>
          <cell r="Q346">
            <v>2017</v>
          </cell>
          <cell r="R346">
            <v>11</v>
          </cell>
          <cell r="S346">
            <v>8</v>
          </cell>
          <cell r="W346">
            <v>31</v>
          </cell>
        </row>
        <row r="347">
          <cell r="B347">
            <v>2017</v>
          </cell>
          <cell r="C347">
            <v>11</v>
          </cell>
          <cell r="D347">
            <v>9</v>
          </cell>
          <cell r="H347">
            <v>28</v>
          </cell>
          <cell r="Q347">
            <v>2017</v>
          </cell>
          <cell r="R347">
            <v>11</v>
          </cell>
          <cell r="S347">
            <v>9</v>
          </cell>
          <cell r="W347">
            <v>29.5</v>
          </cell>
        </row>
        <row r="348">
          <cell r="B348">
            <v>2017</v>
          </cell>
          <cell r="C348">
            <v>11</v>
          </cell>
          <cell r="D348">
            <v>10</v>
          </cell>
          <cell r="H348">
            <v>34.5</v>
          </cell>
          <cell r="Q348">
            <v>2017</v>
          </cell>
          <cell r="R348">
            <v>11</v>
          </cell>
          <cell r="S348">
            <v>10</v>
          </cell>
          <cell r="W348">
            <v>35</v>
          </cell>
        </row>
        <row r="349">
          <cell r="B349">
            <v>2017</v>
          </cell>
          <cell r="C349">
            <v>11</v>
          </cell>
          <cell r="D349">
            <v>11</v>
          </cell>
          <cell r="H349">
            <v>23</v>
          </cell>
          <cell r="Q349">
            <v>2017</v>
          </cell>
          <cell r="R349">
            <v>11</v>
          </cell>
          <cell r="S349">
            <v>11</v>
          </cell>
          <cell r="W349">
            <v>38.5</v>
          </cell>
        </row>
        <row r="350">
          <cell r="B350">
            <v>2017</v>
          </cell>
          <cell r="C350">
            <v>11</v>
          </cell>
          <cell r="D350">
            <v>12</v>
          </cell>
          <cell r="H350">
            <v>23.5</v>
          </cell>
          <cell r="Q350">
            <v>2017</v>
          </cell>
          <cell r="R350">
            <v>11</v>
          </cell>
          <cell r="S350">
            <v>12</v>
          </cell>
          <cell r="W350">
            <v>23.5</v>
          </cell>
        </row>
        <row r="351">
          <cell r="B351">
            <v>2017</v>
          </cell>
          <cell r="C351">
            <v>11</v>
          </cell>
          <cell r="D351">
            <v>13</v>
          </cell>
          <cell r="H351">
            <v>22</v>
          </cell>
          <cell r="Q351">
            <v>2017</v>
          </cell>
          <cell r="R351">
            <v>11</v>
          </cell>
          <cell r="S351">
            <v>13</v>
          </cell>
          <cell r="W351">
            <v>28</v>
          </cell>
        </row>
        <row r="352">
          <cell r="B352">
            <v>2017</v>
          </cell>
          <cell r="C352">
            <v>11</v>
          </cell>
          <cell r="D352">
            <v>14</v>
          </cell>
          <cell r="H352">
            <v>13.5</v>
          </cell>
          <cell r="Q352">
            <v>2017</v>
          </cell>
          <cell r="R352">
            <v>11</v>
          </cell>
          <cell r="S352">
            <v>14</v>
          </cell>
          <cell r="W352">
            <v>28</v>
          </cell>
        </row>
        <row r="353">
          <cell r="B353">
            <v>2017</v>
          </cell>
          <cell r="C353">
            <v>11</v>
          </cell>
          <cell r="D353">
            <v>15</v>
          </cell>
          <cell r="H353">
            <v>19</v>
          </cell>
          <cell r="Q353">
            <v>2017</v>
          </cell>
          <cell r="R353">
            <v>11</v>
          </cell>
          <cell r="S353">
            <v>15</v>
          </cell>
          <cell r="W353">
            <v>18</v>
          </cell>
        </row>
        <row r="354">
          <cell r="B354">
            <v>2017</v>
          </cell>
          <cell r="C354">
            <v>11</v>
          </cell>
          <cell r="D354">
            <v>16</v>
          </cell>
          <cell r="H354">
            <v>25</v>
          </cell>
          <cell r="Q354">
            <v>2017</v>
          </cell>
          <cell r="R354">
            <v>11</v>
          </cell>
          <cell r="S354">
            <v>16</v>
          </cell>
          <cell r="W354">
            <v>25.5</v>
          </cell>
        </row>
        <row r="355">
          <cell r="B355">
            <v>2017</v>
          </cell>
          <cell r="C355">
            <v>11</v>
          </cell>
          <cell r="D355">
            <v>17</v>
          </cell>
          <cell r="H355">
            <v>7</v>
          </cell>
          <cell r="Q355">
            <v>2017</v>
          </cell>
          <cell r="R355">
            <v>11</v>
          </cell>
          <cell r="S355">
            <v>17</v>
          </cell>
          <cell r="W355">
            <v>31</v>
          </cell>
        </row>
        <row r="356">
          <cell r="B356">
            <v>2017</v>
          </cell>
          <cell r="C356">
            <v>11</v>
          </cell>
          <cell r="D356">
            <v>18</v>
          </cell>
          <cell r="H356">
            <v>18.5</v>
          </cell>
          <cell r="Q356">
            <v>2017</v>
          </cell>
          <cell r="R356">
            <v>11</v>
          </cell>
          <cell r="S356">
            <v>18</v>
          </cell>
          <cell r="W356">
            <v>17.5</v>
          </cell>
        </row>
        <row r="357">
          <cell r="B357">
            <v>2017</v>
          </cell>
          <cell r="C357">
            <v>11</v>
          </cell>
          <cell r="D357">
            <v>19</v>
          </cell>
          <cell r="H357">
            <v>26</v>
          </cell>
          <cell r="Q357">
            <v>2017</v>
          </cell>
          <cell r="R357">
            <v>11</v>
          </cell>
          <cell r="S357">
            <v>19</v>
          </cell>
          <cell r="W357">
            <v>30.5</v>
          </cell>
        </row>
        <row r="358">
          <cell r="B358">
            <v>2017</v>
          </cell>
          <cell r="C358">
            <v>11</v>
          </cell>
          <cell r="D358">
            <v>20</v>
          </cell>
          <cell r="H358">
            <v>12.5</v>
          </cell>
          <cell r="Q358">
            <v>2017</v>
          </cell>
          <cell r="R358">
            <v>11</v>
          </cell>
          <cell r="S358">
            <v>20</v>
          </cell>
          <cell r="W358">
            <v>30</v>
          </cell>
        </row>
        <row r="359">
          <cell r="B359">
            <v>2017</v>
          </cell>
          <cell r="C359">
            <v>11</v>
          </cell>
          <cell r="D359">
            <v>21</v>
          </cell>
          <cell r="H359">
            <v>27.5</v>
          </cell>
          <cell r="Q359">
            <v>2017</v>
          </cell>
          <cell r="R359">
            <v>11</v>
          </cell>
          <cell r="S359">
            <v>21</v>
          </cell>
          <cell r="W359">
            <v>16</v>
          </cell>
        </row>
        <row r="360">
          <cell r="B360">
            <v>2017</v>
          </cell>
          <cell r="C360">
            <v>11</v>
          </cell>
          <cell r="D360">
            <v>22</v>
          </cell>
          <cell r="H360">
            <v>36.5</v>
          </cell>
          <cell r="Q360">
            <v>2017</v>
          </cell>
          <cell r="R360">
            <v>11</v>
          </cell>
          <cell r="S360">
            <v>22</v>
          </cell>
          <cell r="W360">
            <v>34</v>
          </cell>
        </row>
        <row r="361">
          <cell r="B361">
            <v>2017</v>
          </cell>
          <cell r="C361">
            <v>11</v>
          </cell>
          <cell r="D361">
            <v>23</v>
          </cell>
          <cell r="H361">
            <v>16.5</v>
          </cell>
          <cell r="Q361">
            <v>2017</v>
          </cell>
          <cell r="R361">
            <v>11</v>
          </cell>
          <cell r="S361">
            <v>23</v>
          </cell>
          <cell r="W361">
            <v>36</v>
          </cell>
        </row>
        <row r="362">
          <cell r="B362">
            <v>2017</v>
          </cell>
          <cell r="C362">
            <v>11</v>
          </cell>
          <cell r="D362">
            <v>24</v>
          </cell>
          <cell r="H362">
            <v>4</v>
          </cell>
          <cell r="Q362">
            <v>2017</v>
          </cell>
          <cell r="R362">
            <v>11</v>
          </cell>
          <cell r="S362">
            <v>24</v>
          </cell>
          <cell r="W362">
            <v>24.25</v>
          </cell>
        </row>
        <row r="363">
          <cell r="B363">
            <v>2017</v>
          </cell>
          <cell r="C363">
            <v>11</v>
          </cell>
          <cell r="D363">
            <v>25</v>
          </cell>
          <cell r="H363">
            <v>16</v>
          </cell>
          <cell r="Q363">
            <v>2017</v>
          </cell>
          <cell r="R363">
            <v>11</v>
          </cell>
          <cell r="S363">
            <v>25</v>
          </cell>
          <cell r="W363">
            <v>12</v>
          </cell>
        </row>
        <row r="364">
          <cell r="B364">
            <v>2017</v>
          </cell>
          <cell r="C364">
            <v>11</v>
          </cell>
          <cell r="D364">
            <v>26</v>
          </cell>
          <cell r="H364">
            <v>14.5</v>
          </cell>
          <cell r="Q364">
            <v>2017</v>
          </cell>
          <cell r="R364">
            <v>11</v>
          </cell>
          <cell r="S364">
            <v>26</v>
          </cell>
          <cell r="W364">
            <v>19.5</v>
          </cell>
        </row>
        <row r="365">
          <cell r="B365">
            <v>2017</v>
          </cell>
          <cell r="C365">
            <v>11</v>
          </cell>
          <cell r="D365">
            <v>27</v>
          </cell>
          <cell r="H365">
            <v>10</v>
          </cell>
          <cell r="Q365">
            <v>2017</v>
          </cell>
          <cell r="R365">
            <v>11</v>
          </cell>
          <cell r="S365">
            <v>27</v>
          </cell>
          <cell r="W365">
            <v>20.5</v>
          </cell>
        </row>
        <row r="366">
          <cell r="B366">
            <v>2017</v>
          </cell>
          <cell r="C366">
            <v>11</v>
          </cell>
          <cell r="D366">
            <v>28</v>
          </cell>
          <cell r="H366">
            <v>12</v>
          </cell>
          <cell r="Q366">
            <v>2017</v>
          </cell>
          <cell r="R366">
            <v>11</v>
          </cell>
          <cell r="S366">
            <v>28</v>
          </cell>
          <cell r="W366">
            <v>11</v>
          </cell>
        </row>
        <row r="367">
          <cell r="B367">
            <v>2017</v>
          </cell>
          <cell r="C367">
            <v>11</v>
          </cell>
          <cell r="D367">
            <v>29</v>
          </cell>
          <cell r="H367">
            <v>17</v>
          </cell>
          <cell r="Q367">
            <v>2017</v>
          </cell>
          <cell r="R367">
            <v>11</v>
          </cell>
          <cell r="S367">
            <v>29</v>
          </cell>
          <cell r="W367">
            <v>20.5</v>
          </cell>
        </row>
        <row r="368">
          <cell r="B368">
            <v>2017</v>
          </cell>
          <cell r="C368">
            <v>11</v>
          </cell>
          <cell r="D368">
            <v>30</v>
          </cell>
          <cell r="H368">
            <v>18</v>
          </cell>
          <cell r="Q368">
            <v>2017</v>
          </cell>
          <cell r="R368">
            <v>11</v>
          </cell>
          <cell r="S368">
            <v>30</v>
          </cell>
          <cell r="W368">
            <v>28</v>
          </cell>
        </row>
        <row r="369">
          <cell r="B369">
            <v>2017</v>
          </cell>
          <cell r="C369">
            <v>12</v>
          </cell>
          <cell r="D369">
            <v>1</v>
          </cell>
          <cell r="H369">
            <v>22.5</v>
          </cell>
          <cell r="Q369">
            <v>2017</v>
          </cell>
          <cell r="R369">
            <v>12</v>
          </cell>
          <cell r="S369">
            <v>1</v>
          </cell>
          <cell r="W369">
            <v>26</v>
          </cell>
        </row>
        <row r="370">
          <cell r="B370">
            <v>2017</v>
          </cell>
          <cell r="C370">
            <v>12</v>
          </cell>
          <cell r="D370">
            <v>2</v>
          </cell>
          <cell r="H370">
            <v>16.5</v>
          </cell>
          <cell r="Q370">
            <v>2017</v>
          </cell>
          <cell r="R370">
            <v>12</v>
          </cell>
          <cell r="S370">
            <v>2</v>
          </cell>
          <cell r="W370">
            <v>25</v>
          </cell>
        </row>
        <row r="371">
          <cell r="B371">
            <v>2017</v>
          </cell>
          <cell r="C371">
            <v>12</v>
          </cell>
          <cell r="D371">
            <v>3</v>
          </cell>
          <cell r="H371">
            <v>12</v>
          </cell>
          <cell r="Q371">
            <v>2017</v>
          </cell>
          <cell r="R371">
            <v>12</v>
          </cell>
          <cell r="S371">
            <v>3</v>
          </cell>
          <cell r="W371">
            <v>20.5</v>
          </cell>
        </row>
        <row r="372">
          <cell r="B372">
            <v>2017</v>
          </cell>
          <cell r="C372">
            <v>12</v>
          </cell>
          <cell r="D372">
            <v>4</v>
          </cell>
          <cell r="H372">
            <v>13</v>
          </cell>
          <cell r="Q372">
            <v>2017</v>
          </cell>
          <cell r="R372">
            <v>12</v>
          </cell>
          <cell r="S372">
            <v>4</v>
          </cell>
          <cell r="W372">
            <v>16.5</v>
          </cell>
        </row>
        <row r="373">
          <cell r="B373">
            <v>2017</v>
          </cell>
          <cell r="C373">
            <v>12</v>
          </cell>
          <cell r="D373">
            <v>5</v>
          </cell>
          <cell r="H373">
            <v>29.5</v>
          </cell>
          <cell r="Q373">
            <v>2017</v>
          </cell>
          <cell r="R373">
            <v>12</v>
          </cell>
          <cell r="S373">
            <v>5</v>
          </cell>
          <cell r="W373">
            <v>18</v>
          </cell>
        </row>
        <row r="374">
          <cell r="B374">
            <v>2017</v>
          </cell>
          <cell r="C374">
            <v>12</v>
          </cell>
          <cell r="D374">
            <v>6</v>
          </cell>
          <cell r="H374">
            <v>30.5</v>
          </cell>
          <cell r="Q374">
            <v>2017</v>
          </cell>
          <cell r="R374">
            <v>12</v>
          </cell>
          <cell r="S374">
            <v>6</v>
          </cell>
          <cell r="W374">
            <v>31.5</v>
          </cell>
        </row>
        <row r="375">
          <cell r="B375">
            <v>2017</v>
          </cell>
          <cell r="C375">
            <v>12</v>
          </cell>
          <cell r="D375">
            <v>7</v>
          </cell>
          <cell r="H375">
            <v>43</v>
          </cell>
          <cell r="Q375">
            <v>2017</v>
          </cell>
          <cell r="R375">
            <v>12</v>
          </cell>
          <cell r="S375">
            <v>7</v>
          </cell>
          <cell r="W375">
            <v>35.5</v>
          </cell>
        </row>
        <row r="376">
          <cell r="B376">
            <v>2017</v>
          </cell>
          <cell r="C376">
            <v>12</v>
          </cell>
          <cell r="D376">
            <v>8</v>
          </cell>
          <cell r="H376">
            <v>38.5</v>
          </cell>
          <cell r="Q376">
            <v>2017</v>
          </cell>
          <cell r="R376">
            <v>12</v>
          </cell>
          <cell r="S376">
            <v>8</v>
          </cell>
          <cell r="W376">
            <v>42.5</v>
          </cell>
        </row>
        <row r="377">
          <cell r="B377">
            <v>2017</v>
          </cell>
          <cell r="C377">
            <v>12</v>
          </cell>
          <cell r="D377">
            <v>9</v>
          </cell>
          <cell r="H377">
            <v>34</v>
          </cell>
          <cell r="Q377">
            <v>2017</v>
          </cell>
          <cell r="R377">
            <v>12</v>
          </cell>
          <cell r="S377">
            <v>9</v>
          </cell>
          <cell r="W377">
            <v>36.5</v>
          </cell>
        </row>
        <row r="378">
          <cell r="B378">
            <v>2017</v>
          </cell>
          <cell r="C378">
            <v>12</v>
          </cell>
          <cell r="D378">
            <v>10</v>
          </cell>
          <cell r="H378">
            <v>25.5</v>
          </cell>
          <cell r="Q378">
            <v>2017</v>
          </cell>
          <cell r="R378">
            <v>12</v>
          </cell>
          <cell r="S378">
            <v>10</v>
          </cell>
          <cell r="W378">
            <v>40.5</v>
          </cell>
        </row>
        <row r="379">
          <cell r="B379">
            <v>2017</v>
          </cell>
          <cell r="C379">
            <v>12</v>
          </cell>
          <cell r="D379">
            <v>11</v>
          </cell>
          <cell r="H379">
            <v>21.5</v>
          </cell>
          <cell r="Q379">
            <v>2017</v>
          </cell>
          <cell r="R379">
            <v>12</v>
          </cell>
          <cell r="S379">
            <v>11</v>
          </cell>
          <cell r="W379">
            <v>26.5</v>
          </cell>
        </row>
        <row r="380">
          <cell r="B380">
            <v>2017</v>
          </cell>
          <cell r="C380">
            <v>12</v>
          </cell>
          <cell r="D380">
            <v>12</v>
          </cell>
          <cell r="H380">
            <v>36</v>
          </cell>
          <cell r="Q380">
            <v>2017</v>
          </cell>
          <cell r="R380">
            <v>12</v>
          </cell>
          <cell r="S380">
            <v>12</v>
          </cell>
          <cell r="W380">
            <v>32</v>
          </cell>
        </row>
        <row r="381">
          <cell r="B381">
            <v>2017</v>
          </cell>
          <cell r="C381">
            <v>12</v>
          </cell>
          <cell r="D381">
            <v>13</v>
          </cell>
          <cell r="H381">
            <v>18.5</v>
          </cell>
          <cell r="Q381">
            <v>2017</v>
          </cell>
          <cell r="R381">
            <v>12</v>
          </cell>
          <cell r="S381">
            <v>13</v>
          </cell>
          <cell r="W381">
            <v>40.5</v>
          </cell>
        </row>
        <row r="382">
          <cell r="B382">
            <v>2017</v>
          </cell>
          <cell r="C382">
            <v>12</v>
          </cell>
          <cell r="D382">
            <v>14</v>
          </cell>
          <cell r="H382">
            <v>28.5</v>
          </cell>
          <cell r="Q382">
            <v>2017</v>
          </cell>
          <cell r="R382">
            <v>12</v>
          </cell>
          <cell r="S382">
            <v>14</v>
          </cell>
          <cell r="W382">
            <v>25.5</v>
          </cell>
        </row>
        <row r="383">
          <cell r="B383">
            <v>2017</v>
          </cell>
          <cell r="C383">
            <v>12</v>
          </cell>
          <cell r="D383">
            <v>15</v>
          </cell>
          <cell r="H383">
            <v>27.5</v>
          </cell>
          <cell r="Q383">
            <v>2017</v>
          </cell>
          <cell r="R383">
            <v>12</v>
          </cell>
          <cell r="S383">
            <v>15</v>
          </cell>
          <cell r="W383">
            <v>37</v>
          </cell>
        </row>
        <row r="384">
          <cell r="B384">
            <v>2017</v>
          </cell>
          <cell r="C384">
            <v>12</v>
          </cell>
          <cell r="D384">
            <v>16</v>
          </cell>
          <cell r="H384">
            <v>18</v>
          </cell>
          <cell r="Q384">
            <v>2017</v>
          </cell>
          <cell r="R384">
            <v>12</v>
          </cell>
          <cell r="S384">
            <v>16</v>
          </cell>
          <cell r="W384">
            <v>29</v>
          </cell>
        </row>
        <row r="385">
          <cell r="B385">
            <v>2017</v>
          </cell>
          <cell r="C385">
            <v>12</v>
          </cell>
          <cell r="D385">
            <v>17</v>
          </cell>
          <cell r="H385">
            <v>19.5</v>
          </cell>
          <cell r="Q385">
            <v>2017</v>
          </cell>
          <cell r="R385">
            <v>12</v>
          </cell>
          <cell r="S385">
            <v>17</v>
          </cell>
          <cell r="W385">
            <v>19.5</v>
          </cell>
        </row>
        <row r="386">
          <cell r="B386">
            <v>2017</v>
          </cell>
          <cell r="C386">
            <v>12</v>
          </cell>
          <cell r="D386">
            <v>18</v>
          </cell>
          <cell r="H386">
            <v>22</v>
          </cell>
          <cell r="Q386">
            <v>2017</v>
          </cell>
          <cell r="R386">
            <v>12</v>
          </cell>
          <cell r="S386">
            <v>18</v>
          </cell>
          <cell r="W386">
            <v>21.5</v>
          </cell>
        </row>
        <row r="387">
          <cell r="B387">
            <v>2017</v>
          </cell>
          <cell r="C387">
            <v>12</v>
          </cell>
          <cell r="D387">
            <v>19</v>
          </cell>
          <cell r="H387">
            <v>22</v>
          </cell>
          <cell r="Q387">
            <v>2017</v>
          </cell>
          <cell r="R387">
            <v>12</v>
          </cell>
          <cell r="S387">
            <v>19</v>
          </cell>
          <cell r="W387">
            <v>20</v>
          </cell>
        </row>
        <row r="388">
          <cell r="B388">
            <v>2017</v>
          </cell>
          <cell r="C388">
            <v>12</v>
          </cell>
          <cell r="D388">
            <v>20</v>
          </cell>
          <cell r="H388">
            <v>28.5</v>
          </cell>
          <cell r="Q388">
            <v>2017</v>
          </cell>
          <cell r="R388">
            <v>12</v>
          </cell>
          <cell r="S388">
            <v>20</v>
          </cell>
          <cell r="W388">
            <v>26</v>
          </cell>
        </row>
        <row r="389">
          <cell r="B389">
            <v>2017</v>
          </cell>
          <cell r="C389">
            <v>12</v>
          </cell>
          <cell r="D389">
            <v>21</v>
          </cell>
          <cell r="H389">
            <v>22.5</v>
          </cell>
          <cell r="Q389">
            <v>2017</v>
          </cell>
          <cell r="R389">
            <v>12</v>
          </cell>
          <cell r="S389">
            <v>21</v>
          </cell>
          <cell r="W389">
            <v>29</v>
          </cell>
        </row>
        <row r="390">
          <cell r="B390">
            <v>2017</v>
          </cell>
          <cell r="C390">
            <v>12</v>
          </cell>
          <cell r="D390">
            <v>22</v>
          </cell>
          <cell r="H390">
            <v>36</v>
          </cell>
          <cell r="Q390">
            <v>2017</v>
          </cell>
          <cell r="R390">
            <v>12</v>
          </cell>
          <cell r="S390">
            <v>22</v>
          </cell>
          <cell r="W390">
            <v>29</v>
          </cell>
        </row>
        <row r="391">
          <cell r="B391">
            <v>2017</v>
          </cell>
          <cell r="C391">
            <v>12</v>
          </cell>
          <cell r="D391">
            <v>23</v>
          </cell>
          <cell r="H391">
            <v>42</v>
          </cell>
          <cell r="Q391">
            <v>2017</v>
          </cell>
          <cell r="R391">
            <v>12</v>
          </cell>
          <cell r="S391">
            <v>23</v>
          </cell>
          <cell r="W391">
            <v>41</v>
          </cell>
        </row>
        <row r="392">
          <cell r="B392">
            <v>2017</v>
          </cell>
          <cell r="C392">
            <v>12</v>
          </cell>
          <cell r="D392">
            <v>24</v>
          </cell>
          <cell r="H392">
            <v>44.5</v>
          </cell>
          <cell r="Q392">
            <v>2017</v>
          </cell>
          <cell r="R392">
            <v>12</v>
          </cell>
          <cell r="S392">
            <v>24</v>
          </cell>
          <cell r="W392">
            <v>43.5</v>
          </cell>
        </row>
        <row r="393">
          <cell r="B393">
            <v>2017</v>
          </cell>
          <cell r="C393">
            <v>12</v>
          </cell>
          <cell r="D393">
            <v>25</v>
          </cell>
          <cell r="H393">
            <v>45.5</v>
          </cell>
          <cell r="Q393">
            <v>2017</v>
          </cell>
          <cell r="R393">
            <v>12</v>
          </cell>
          <cell r="S393">
            <v>25</v>
          </cell>
          <cell r="W393">
            <v>49.5</v>
          </cell>
        </row>
        <row r="394">
          <cell r="B394">
            <v>2017</v>
          </cell>
          <cell r="C394">
            <v>12</v>
          </cell>
          <cell r="D394">
            <v>26</v>
          </cell>
          <cell r="H394">
            <v>57</v>
          </cell>
          <cell r="Q394">
            <v>2017</v>
          </cell>
          <cell r="R394">
            <v>12</v>
          </cell>
          <cell r="S394">
            <v>26</v>
          </cell>
          <cell r="W394">
            <v>52.5</v>
          </cell>
        </row>
        <row r="395">
          <cell r="B395">
            <v>2017</v>
          </cell>
          <cell r="C395">
            <v>12</v>
          </cell>
          <cell r="D395">
            <v>27</v>
          </cell>
          <cell r="H395">
            <v>61.5</v>
          </cell>
          <cell r="Q395">
            <v>2017</v>
          </cell>
          <cell r="R395">
            <v>12</v>
          </cell>
          <cell r="S395">
            <v>27</v>
          </cell>
          <cell r="W395">
            <v>64.5</v>
          </cell>
        </row>
        <row r="396">
          <cell r="B396">
            <v>2017</v>
          </cell>
          <cell r="C396">
            <v>12</v>
          </cell>
          <cell r="D396">
            <v>28</v>
          </cell>
          <cell r="H396">
            <v>46.5</v>
          </cell>
          <cell r="Q396">
            <v>2017</v>
          </cell>
          <cell r="R396">
            <v>12</v>
          </cell>
          <cell r="S396">
            <v>28</v>
          </cell>
          <cell r="W396">
            <v>66</v>
          </cell>
        </row>
        <row r="397">
          <cell r="B397">
            <v>2017</v>
          </cell>
          <cell r="C397">
            <v>12</v>
          </cell>
          <cell r="D397">
            <v>29</v>
          </cell>
          <cell r="H397">
            <v>41.5</v>
          </cell>
          <cell r="Q397">
            <v>2017</v>
          </cell>
          <cell r="R397">
            <v>12</v>
          </cell>
          <cell r="S397">
            <v>29</v>
          </cell>
          <cell r="W397">
            <v>54</v>
          </cell>
        </row>
        <row r="398">
          <cell r="B398">
            <v>2017</v>
          </cell>
          <cell r="C398">
            <v>12</v>
          </cell>
          <cell r="D398">
            <v>30</v>
          </cell>
          <cell r="H398">
            <v>53</v>
          </cell>
          <cell r="Q398">
            <v>2017</v>
          </cell>
          <cell r="R398">
            <v>12</v>
          </cell>
          <cell r="S398">
            <v>30</v>
          </cell>
          <cell r="W398">
            <v>53.5</v>
          </cell>
        </row>
        <row r="399">
          <cell r="B399">
            <v>2017</v>
          </cell>
          <cell r="C399">
            <v>12</v>
          </cell>
          <cell r="D399">
            <v>31</v>
          </cell>
          <cell r="H399">
            <v>63.5</v>
          </cell>
          <cell r="Q399">
            <v>2017</v>
          </cell>
          <cell r="R399">
            <v>12</v>
          </cell>
          <cell r="S399">
            <v>31</v>
          </cell>
          <cell r="W399">
            <v>66.5</v>
          </cell>
        </row>
      </sheetData>
      <sheetData sheetId="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sagedata"/>
      <sheetName val="Sheet2"/>
      <sheetName val="Sheet1"/>
      <sheetName val="UsagePerioddates"/>
    </sheetNames>
    <sheetDataSet>
      <sheetData sheetId="0"/>
      <sheetData sheetId="1"/>
      <sheetData sheetId="2"/>
      <sheetData sheetId="3">
        <row r="2">
          <cell r="A2">
            <v>2007</v>
          </cell>
          <cell r="B2">
            <v>8</v>
          </cell>
        </row>
        <row r="3">
          <cell r="A3">
            <v>2007</v>
          </cell>
          <cell r="B3">
            <v>8</v>
          </cell>
        </row>
        <row r="4">
          <cell r="A4">
            <v>2007</v>
          </cell>
          <cell r="B4">
            <v>9</v>
          </cell>
        </row>
        <row r="5">
          <cell r="A5">
            <v>2007</v>
          </cell>
          <cell r="B5">
            <v>9</v>
          </cell>
        </row>
        <row r="6">
          <cell r="A6">
            <v>2007</v>
          </cell>
          <cell r="B6">
            <v>9</v>
          </cell>
        </row>
        <row r="7">
          <cell r="A7">
            <v>2007</v>
          </cell>
          <cell r="B7">
            <v>9</v>
          </cell>
        </row>
        <row r="8">
          <cell r="A8">
            <v>2007</v>
          </cell>
          <cell r="B8">
            <v>9</v>
          </cell>
        </row>
        <row r="9">
          <cell r="A9">
            <v>2007</v>
          </cell>
          <cell r="B9">
            <v>9</v>
          </cell>
        </row>
        <row r="10">
          <cell r="A10">
            <v>2007</v>
          </cell>
          <cell r="B10">
            <v>9</v>
          </cell>
        </row>
        <row r="11">
          <cell r="A11">
            <v>2007</v>
          </cell>
          <cell r="B11">
            <v>9</v>
          </cell>
        </row>
        <row r="12">
          <cell r="A12">
            <v>2007</v>
          </cell>
          <cell r="B12">
            <v>9</v>
          </cell>
        </row>
        <row r="13">
          <cell r="A13">
            <v>2007</v>
          </cell>
          <cell r="B13">
            <v>9</v>
          </cell>
        </row>
        <row r="14">
          <cell r="A14">
            <v>2007</v>
          </cell>
          <cell r="B14">
            <v>9</v>
          </cell>
        </row>
        <row r="15">
          <cell r="A15">
            <v>2007</v>
          </cell>
          <cell r="B15">
            <v>9</v>
          </cell>
        </row>
        <row r="16">
          <cell r="A16">
            <v>2007</v>
          </cell>
          <cell r="B16">
            <v>9</v>
          </cell>
        </row>
        <row r="17">
          <cell r="A17">
            <v>2007</v>
          </cell>
          <cell r="B17">
            <v>9</v>
          </cell>
        </row>
        <row r="18">
          <cell r="A18">
            <v>2007</v>
          </cell>
          <cell r="B18">
            <v>9</v>
          </cell>
        </row>
        <row r="19">
          <cell r="A19">
            <v>2007</v>
          </cell>
          <cell r="B19">
            <v>9</v>
          </cell>
        </row>
        <row r="20">
          <cell r="A20">
            <v>2007</v>
          </cell>
          <cell r="B20">
            <v>9</v>
          </cell>
        </row>
        <row r="21">
          <cell r="A21">
            <v>2007</v>
          </cell>
          <cell r="B21">
            <v>9</v>
          </cell>
        </row>
        <row r="22">
          <cell r="A22">
            <v>2007</v>
          </cell>
          <cell r="B22">
            <v>9</v>
          </cell>
        </row>
        <row r="23">
          <cell r="A23">
            <v>2007</v>
          </cell>
          <cell r="B23">
            <v>9</v>
          </cell>
        </row>
        <row r="24">
          <cell r="A24">
            <v>2007</v>
          </cell>
          <cell r="B24">
            <v>9</v>
          </cell>
        </row>
        <row r="25">
          <cell r="A25">
            <v>2007</v>
          </cell>
          <cell r="B25">
            <v>9</v>
          </cell>
        </row>
        <row r="26">
          <cell r="A26">
            <v>2007</v>
          </cell>
          <cell r="B26">
            <v>9</v>
          </cell>
        </row>
        <row r="27">
          <cell r="A27">
            <v>2007</v>
          </cell>
          <cell r="B27">
            <v>9</v>
          </cell>
        </row>
        <row r="28">
          <cell r="A28">
            <v>2007</v>
          </cell>
          <cell r="B28">
            <v>9</v>
          </cell>
        </row>
        <row r="29">
          <cell r="A29">
            <v>2007</v>
          </cell>
          <cell r="B29">
            <v>9</v>
          </cell>
        </row>
        <row r="30">
          <cell r="A30">
            <v>2007</v>
          </cell>
          <cell r="B30">
            <v>9</v>
          </cell>
        </row>
        <row r="31">
          <cell r="A31">
            <v>2007</v>
          </cell>
          <cell r="B31">
            <v>9</v>
          </cell>
        </row>
        <row r="32">
          <cell r="A32">
            <v>2007</v>
          </cell>
          <cell r="B32">
            <v>9</v>
          </cell>
        </row>
        <row r="33">
          <cell r="A33">
            <v>2007</v>
          </cell>
          <cell r="B33">
            <v>9</v>
          </cell>
        </row>
        <row r="34">
          <cell r="A34">
            <v>2007</v>
          </cell>
          <cell r="B34">
            <v>9</v>
          </cell>
        </row>
        <row r="35">
          <cell r="A35">
            <v>2007</v>
          </cell>
          <cell r="B35">
            <v>9</v>
          </cell>
        </row>
        <row r="36">
          <cell r="A36">
            <v>2007</v>
          </cell>
          <cell r="B36">
            <v>9</v>
          </cell>
        </row>
        <row r="37">
          <cell r="A37">
            <v>2007</v>
          </cell>
          <cell r="B37">
            <v>9</v>
          </cell>
        </row>
        <row r="38">
          <cell r="A38">
            <v>2007</v>
          </cell>
          <cell r="B38">
            <v>9</v>
          </cell>
        </row>
        <row r="39">
          <cell r="A39">
            <v>2007</v>
          </cell>
          <cell r="B39">
            <v>9</v>
          </cell>
        </row>
        <row r="40">
          <cell r="A40">
            <v>2007</v>
          </cell>
          <cell r="B40">
            <v>9</v>
          </cell>
        </row>
        <row r="41">
          <cell r="A41">
            <v>2007</v>
          </cell>
          <cell r="B41">
            <v>9</v>
          </cell>
        </row>
        <row r="42">
          <cell r="A42">
            <v>2007</v>
          </cell>
          <cell r="B42">
            <v>9</v>
          </cell>
        </row>
        <row r="43">
          <cell r="A43">
            <v>2007</v>
          </cell>
          <cell r="B43">
            <v>9</v>
          </cell>
        </row>
        <row r="44">
          <cell r="A44">
            <v>2007</v>
          </cell>
          <cell r="B44">
            <v>9</v>
          </cell>
        </row>
        <row r="45">
          <cell r="A45">
            <v>2007</v>
          </cell>
          <cell r="B45">
            <v>9</v>
          </cell>
        </row>
        <row r="46">
          <cell r="A46">
            <v>2007</v>
          </cell>
          <cell r="B46">
            <v>9</v>
          </cell>
        </row>
        <row r="47">
          <cell r="A47">
            <v>2007</v>
          </cell>
          <cell r="B47">
            <v>9</v>
          </cell>
        </row>
        <row r="48">
          <cell r="A48">
            <v>2007</v>
          </cell>
          <cell r="B48">
            <v>9</v>
          </cell>
        </row>
        <row r="49">
          <cell r="A49">
            <v>2007</v>
          </cell>
          <cell r="B49">
            <v>9</v>
          </cell>
        </row>
        <row r="50">
          <cell r="A50">
            <v>2007</v>
          </cell>
          <cell r="B50">
            <v>9</v>
          </cell>
        </row>
        <row r="51">
          <cell r="A51">
            <v>2007</v>
          </cell>
          <cell r="B51">
            <v>9</v>
          </cell>
        </row>
        <row r="52">
          <cell r="A52">
            <v>2007</v>
          </cell>
          <cell r="B52">
            <v>9</v>
          </cell>
        </row>
        <row r="53">
          <cell r="A53">
            <v>2007</v>
          </cell>
          <cell r="B53">
            <v>9</v>
          </cell>
        </row>
        <row r="54">
          <cell r="A54">
            <v>2007</v>
          </cell>
          <cell r="B54">
            <v>9</v>
          </cell>
        </row>
        <row r="55">
          <cell r="A55">
            <v>2007</v>
          </cell>
          <cell r="B55">
            <v>9</v>
          </cell>
        </row>
        <row r="56">
          <cell r="A56">
            <v>2007</v>
          </cell>
          <cell r="B56">
            <v>9</v>
          </cell>
        </row>
        <row r="57">
          <cell r="A57">
            <v>2007</v>
          </cell>
          <cell r="B57">
            <v>9</v>
          </cell>
        </row>
        <row r="58">
          <cell r="A58">
            <v>2007</v>
          </cell>
          <cell r="B58">
            <v>9</v>
          </cell>
        </row>
        <row r="59">
          <cell r="A59">
            <v>2007</v>
          </cell>
          <cell r="B59">
            <v>9</v>
          </cell>
        </row>
        <row r="60">
          <cell r="A60">
            <v>2007</v>
          </cell>
          <cell r="B60">
            <v>9</v>
          </cell>
        </row>
        <row r="61">
          <cell r="A61">
            <v>2007</v>
          </cell>
          <cell r="B61">
            <v>9</v>
          </cell>
        </row>
        <row r="62">
          <cell r="A62">
            <v>2007</v>
          </cell>
          <cell r="B62">
            <v>9</v>
          </cell>
        </row>
        <row r="63">
          <cell r="A63">
            <v>2007</v>
          </cell>
          <cell r="B63">
            <v>9</v>
          </cell>
        </row>
        <row r="64">
          <cell r="A64">
            <v>2007</v>
          </cell>
          <cell r="B64">
            <v>9</v>
          </cell>
        </row>
        <row r="65">
          <cell r="A65">
            <v>2007</v>
          </cell>
          <cell r="B65">
            <v>9</v>
          </cell>
        </row>
        <row r="66">
          <cell r="A66">
            <v>2007</v>
          </cell>
          <cell r="B66">
            <v>9</v>
          </cell>
        </row>
        <row r="67">
          <cell r="A67">
            <v>2007</v>
          </cell>
          <cell r="B67">
            <v>9</v>
          </cell>
        </row>
        <row r="68">
          <cell r="A68">
            <v>2007</v>
          </cell>
          <cell r="B68">
            <v>9</v>
          </cell>
        </row>
        <row r="69">
          <cell r="A69">
            <v>2007</v>
          </cell>
          <cell r="B69">
            <v>9</v>
          </cell>
        </row>
        <row r="70">
          <cell r="A70">
            <v>2007</v>
          </cell>
          <cell r="B70">
            <v>9</v>
          </cell>
        </row>
        <row r="71">
          <cell r="A71">
            <v>2007</v>
          </cell>
          <cell r="B71">
            <v>9</v>
          </cell>
        </row>
        <row r="72">
          <cell r="A72">
            <v>2007</v>
          </cell>
          <cell r="B72">
            <v>9</v>
          </cell>
        </row>
        <row r="73">
          <cell r="A73">
            <v>2007</v>
          </cell>
          <cell r="B73">
            <v>9</v>
          </cell>
        </row>
        <row r="74">
          <cell r="A74">
            <v>2007</v>
          </cell>
          <cell r="B74">
            <v>9</v>
          </cell>
        </row>
        <row r="75">
          <cell r="A75">
            <v>2007</v>
          </cell>
          <cell r="B75">
            <v>9</v>
          </cell>
        </row>
        <row r="76">
          <cell r="A76">
            <v>2007</v>
          </cell>
          <cell r="B76">
            <v>9</v>
          </cell>
        </row>
        <row r="77">
          <cell r="A77">
            <v>2007</v>
          </cell>
          <cell r="B77">
            <v>9</v>
          </cell>
        </row>
        <row r="78">
          <cell r="A78">
            <v>2007</v>
          </cell>
          <cell r="B78">
            <v>9</v>
          </cell>
        </row>
        <row r="79">
          <cell r="A79">
            <v>2007</v>
          </cell>
          <cell r="B79">
            <v>9</v>
          </cell>
        </row>
        <row r="80">
          <cell r="A80">
            <v>2007</v>
          </cell>
          <cell r="B80">
            <v>9</v>
          </cell>
        </row>
        <row r="81">
          <cell r="A81">
            <v>2007</v>
          </cell>
          <cell r="B81">
            <v>9</v>
          </cell>
        </row>
        <row r="82">
          <cell r="A82">
            <v>2007</v>
          </cell>
          <cell r="B82">
            <v>9</v>
          </cell>
        </row>
        <row r="83">
          <cell r="A83">
            <v>2007</v>
          </cell>
          <cell r="B83">
            <v>9</v>
          </cell>
        </row>
        <row r="84">
          <cell r="A84">
            <v>2007</v>
          </cell>
          <cell r="B84">
            <v>9</v>
          </cell>
        </row>
        <row r="85">
          <cell r="A85">
            <v>2007</v>
          </cell>
          <cell r="B85">
            <v>9</v>
          </cell>
        </row>
        <row r="86">
          <cell r="A86">
            <v>2007</v>
          </cell>
          <cell r="B86">
            <v>9</v>
          </cell>
        </row>
        <row r="87">
          <cell r="A87">
            <v>2007</v>
          </cell>
          <cell r="B87">
            <v>9</v>
          </cell>
        </row>
        <row r="88">
          <cell r="A88">
            <v>2007</v>
          </cell>
          <cell r="B88">
            <v>9</v>
          </cell>
        </row>
        <row r="89">
          <cell r="A89">
            <v>2007</v>
          </cell>
          <cell r="B89">
            <v>9</v>
          </cell>
        </row>
        <row r="90">
          <cell r="A90">
            <v>2007</v>
          </cell>
          <cell r="B90">
            <v>9</v>
          </cell>
        </row>
        <row r="91">
          <cell r="A91">
            <v>2007</v>
          </cell>
          <cell r="B91">
            <v>9</v>
          </cell>
        </row>
        <row r="92">
          <cell r="A92">
            <v>2007</v>
          </cell>
          <cell r="B92">
            <v>9</v>
          </cell>
        </row>
        <row r="93">
          <cell r="A93">
            <v>2007</v>
          </cell>
          <cell r="B93">
            <v>9</v>
          </cell>
        </row>
        <row r="94">
          <cell r="A94">
            <v>2007</v>
          </cell>
          <cell r="B94">
            <v>9</v>
          </cell>
        </row>
        <row r="95">
          <cell r="A95">
            <v>2007</v>
          </cell>
          <cell r="B95">
            <v>9</v>
          </cell>
        </row>
        <row r="96">
          <cell r="A96">
            <v>2007</v>
          </cell>
          <cell r="B96">
            <v>9</v>
          </cell>
        </row>
        <row r="97">
          <cell r="A97">
            <v>2007</v>
          </cell>
          <cell r="B97">
            <v>9</v>
          </cell>
        </row>
        <row r="98">
          <cell r="A98">
            <v>2007</v>
          </cell>
          <cell r="B98">
            <v>9</v>
          </cell>
        </row>
        <row r="99">
          <cell r="A99">
            <v>2007</v>
          </cell>
          <cell r="B99">
            <v>9</v>
          </cell>
        </row>
        <row r="100">
          <cell r="A100">
            <v>2007</v>
          </cell>
          <cell r="B100">
            <v>9</v>
          </cell>
        </row>
        <row r="101">
          <cell r="A101">
            <v>2007</v>
          </cell>
          <cell r="B101">
            <v>9</v>
          </cell>
        </row>
        <row r="102">
          <cell r="A102">
            <v>2007</v>
          </cell>
          <cell r="B102">
            <v>9</v>
          </cell>
        </row>
        <row r="103">
          <cell r="A103">
            <v>2007</v>
          </cell>
          <cell r="B103">
            <v>9</v>
          </cell>
        </row>
        <row r="104">
          <cell r="A104">
            <v>2007</v>
          </cell>
          <cell r="B104">
            <v>9</v>
          </cell>
        </row>
        <row r="105">
          <cell r="A105">
            <v>2007</v>
          </cell>
          <cell r="B105">
            <v>9</v>
          </cell>
        </row>
        <row r="106">
          <cell r="A106">
            <v>2007</v>
          </cell>
          <cell r="B106">
            <v>9</v>
          </cell>
        </row>
        <row r="107">
          <cell r="A107">
            <v>2007</v>
          </cell>
          <cell r="B107">
            <v>9</v>
          </cell>
        </row>
        <row r="108">
          <cell r="A108">
            <v>2007</v>
          </cell>
          <cell r="B108">
            <v>9</v>
          </cell>
        </row>
        <row r="109">
          <cell r="A109">
            <v>2007</v>
          </cell>
          <cell r="B109">
            <v>9</v>
          </cell>
        </row>
        <row r="110">
          <cell r="A110">
            <v>2007</v>
          </cell>
          <cell r="B110">
            <v>9</v>
          </cell>
        </row>
        <row r="111">
          <cell r="A111">
            <v>2007</v>
          </cell>
          <cell r="B111">
            <v>9</v>
          </cell>
        </row>
        <row r="112">
          <cell r="A112">
            <v>2007</v>
          </cell>
          <cell r="B112">
            <v>9</v>
          </cell>
        </row>
        <row r="113">
          <cell r="A113">
            <v>2007</v>
          </cell>
          <cell r="B113">
            <v>9</v>
          </cell>
        </row>
        <row r="114">
          <cell r="A114">
            <v>2007</v>
          </cell>
          <cell r="B114">
            <v>9</v>
          </cell>
        </row>
        <row r="115">
          <cell r="A115">
            <v>2007</v>
          </cell>
          <cell r="B115">
            <v>9</v>
          </cell>
        </row>
        <row r="116">
          <cell r="A116">
            <v>2007</v>
          </cell>
          <cell r="B116">
            <v>9</v>
          </cell>
        </row>
        <row r="117">
          <cell r="A117">
            <v>2007</v>
          </cell>
          <cell r="B117">
            <v>9</v>
          </cell>
        </row>
        <row r="118">
          <cell r="A118">
            <v>2007</v>
          </cell>
          <cell r="B118">
            <v>9</v>
          </cell>
        </row>
        <row r="119">
          <cell r="A119">
            <v>2007</v>
          </cell>
          <cell r="B119">
            <v>9</v>
          </cell>
        </row>
        <row r="120">
          <cell r="A120">
            <v>2007</v>
          </cell>
          <cell r="B120">
            <v>9</v>
          </cell>
        </row>
        <row r="121">
          <cell r="A121">
            <v>2007</v>
          </cell>
          <cell r="B121">
            <v>9</v>
          </cell>
        </row>
        <row r="122">
          <cell r="A122">
            <v>2007</v>
          </cell>
          <cell r="B122">
            <v>9</v>
          </cell>
        </row>
        <row r="123">
          <cell r="A123">
            <v>2007</v>
          </cell>
          <cell r="B123">
            <v>9</v>
          </cell>
        </row>
        <row r="124">
          <cell r="A124">
            <v>2007</v>
          </cell>
          <cell r="B124">
            <v>9</v>
          </cell>
        </row>
        <row r="125">
          <cell r="A125">
            <v>2007</v>
          </cell>
          <cell r="B125">
            <v>9</v>
          </cell>
        </row>
        <row r="126">
          <cell r="A126">
            <v>2007</v>
          </cell>
          <cell r="B126">
            <v>9</v>
          </cell>
        </row>
        <row r="127">
          <cell r="A127">
            <v>2007</v>
          </cell>
          <cell r="B127">
            <v>9</v>
          </cell>
        </row>
        <row r="128">
          <cell r="A128">
            <v>2007</v>
          </cell>
          <cell r="B128">
            <v>9</v>
          </cell>
        </row>
        <row r="129">
          <cell r="A129">
            <v>2007</v>
          </cell>
          <cell r="B129">
            <v>9</v>
          </cell>
        </row>
        <row r="130">
          <cell r="A130">
            <v>2007</v>
          </cell>
          <cell r="B130">
            <v>9</v>
          </cell>
        </row>
        <row r="131">
          <cell r="A131">
            <v>2007</v>
          </cell>
          <cell r="B131">
            <v>9</v>
          </cell>
        </row>
        <row r="132">
          <cell r="A132">
            <v>2007</v>
          </cell>
          <cell r="B132">
            <v>9</v>
          </cell>
        </row>
        <row r="133">
          <cell r="A133">
            <v>2007</v>
          </cell>
          <cell r="B133">
            <v>9</v>
          </cell>
        </row>
        <row r="134">
          <cell r="A134">
            <v>2007</v>
          </cell>
          <cell r="B134">
            <v>9</v>
          </cell>
        </row>
        <row r="135">
          <cell r="A135">
            <v>2007</v>
          </cell>
          <cell r="B135">
            <v>9</v>
          </cell>
        </row>
        <row r="136">
          <cell r="A136">
            <v>2007</v>
          </cell>
          <cell r="B136">
            <v>9</v>
          </cell>
        </row>
        <row r="137">
          <cell r="A137">
            <v>2007</v>
          </cell>
          <cell r="B137">
            <v>9</v>
          </cell>
        </row>
        <row r="138">
          <cell r="A138">
            <v>2007</v>
          </cell>
          <cell r="B138">
            <v>9</v>
          </cell>
        </row>
        <row r="139">
          <cell r="A139">
            <v>2007</v>
          </cell>
          <cell r="B139">
            <v>9</v>
          </cell>
        </row>
        <row r="140">
          <cell r="A140">
            <v>2007</v>
          </cell>
          <cell r="B140">
            <v>9</v>
          </cell>
        </row>
        <row r="141">
          <cell r="A141">
            <v>2007</v>
          </cell>
          <cell r="B141">
            <v>9</v>
          </cell>
        </row>
        <row r="142">
          <cell r="A142">
            <v>2007</v>
          </cell>
          <cell r="B142">
            <v>9</v>
          </cell>
        </row>
        <row r="143">
          <cell r="A143">
            <v>2007</v>
          </cell>
          <cell r="B143">
            <v>9</v>
          </cell>
        </row>
        <row r="144">
          <cell r="A144">
            <v>2007</v>
          </cell>
          <cell r="B144">
            <v>9</v>
          </cell>
        </row>
        <row r="145">
          <cell r="A145">
            <v>2007</v>
          </cell>
          <cell r="B145">
            <v>9</v>
          </cell>
        </row>
        <row r="146">
          <cell r="A146">
            <v>2007</v>
          </cell>
          <cell r="B146">
            <v>9</v>
          </cell>
        </row>
        <row r="147">
          <cell r="A147">
            <v>2007</v>
          </cell>
          <cell r="B147">
            <v>9</v>
          </cell>
        </row>
        <row r="148">
          <cell r="A148">
            <v>2007</v>
          </cell>
          <cell r="B148">
            <v>9</v>
          </cell>
        </row>
        <row r="149">
          <cell r="A149">
            <v>2007</v>
          </cell>
          <cell r="B149">
            <v>9</v>
          </cell>
        </row>
        <row r="150">
          <cell r="A150">
            <v>2007</v>
          </cell>
          <cell r="B150">
            <v>9</v>
          </cell>
        </row>
        <row r="151">
          <cell r="A151">
            <v>2007</v>
          </cell>
          <cell r="B151">
            <v>9</v>
          </cell>
        </row>
        <row r="152">
          <cell r="A152">
            <v>2007</v>
          </cell>
          <cell r="B152">
            <v>9</v>
          </cell>
        </row>
        <row r="153">
          <cell r="A153">
            <v>2007</v>
          </cell>
          <cell r="B153">
            <v>9</v>
          </cell>
        </row>
        <row r="154">
          <cell r="A154">
            <v>2007</v>
          </cell>
          <cell r="B154">
            <v>9</v>
          </cell>
        </row>
        <row r="155">
          <cell r="A155">
            <v>2007</v>
          </cell>
          <cell r="B155">
            <v>9</v>
          </cell>
        </row>
        <row r="156">
          <cell r="A156">
            <v>2007</v>
          </cell>
          <cell r="B156">
            <v>9</v>
          </cell>
        </row>
        <row r="157">
          <cell r="A157">
            <v>2007</v>
          </cell>
          <cell r="B157">
            <v>9</v>
          </cell>
        </row>
        <row r="158">
          <cell r="A158">
            <v>2007</v>
          </cell>
          <cell r="B158">
            <v>9</v>
          </cell>
        </row>
        <row r="159">
          <cell r="A159">
            <v>2007</v>
          </cell>
          <cell r="B159">
            <v>9</v>
          </cell>
        </row>
        <row r="160">
          <cell r="A160">
            <v>2007</v>
          </cell>
          <cell r="B160">
            <v>9</v>
          </cell>
        </row>
        <row r="161">
          <cell r="A161">
            <v>2007</v>
          </cell>
          <cell r="B161">
            <v>9</v>
          </cell>
        </row>
        <row r="162">
          <cell r="A162">
            <v>2007</v>
          </cell>
          <cell r="B162">
            <v>9</v>
          </cell>
        </row>
        <row r="163">
          <cell r="A163">
            <v>2007</v>
          </cell>
          <cell r="B163">
            <v>9</v>
          </cell>
        </row>
        <row r="164">
          <cell r="A164">
            <v>2007</v>
          </cell>
          <cell r="B164">
            <v>9</v>
          </cell>
        </row>
        <row r="165">
          <cell r="A165">
            <v>2007</v>
          </cell>
          <cell r="B165">
            <v>9</v>
          </cell>
        </row>
        <row r="166">
          <cell r="A166">
            <v>2007</v>
          </cell>
          <cell r="B166">
            <v>9</v>
          </cell>
        </row>
        <row r="167">
          <cell r="A167">
            <v>2007</v>
          </cell>
          <cell r="B167">
            <v>9</v>
          </cell>
        </row>
        <row r="168">
          <cell r="A168">
            <v>2007</v>
          </cell>
          <cell r="B168">
            <v>9</v>
          </cell>
        </row>
        <row r="169">
          <cell r="A169">
            <v>2007</v>
          </cell>
          <cell r="B169">
            <v>9</v>
          </cell>
        </row>
        <row r="170">
          <cell r="A170">
            <v>2007</v>
          </cell>
          <cell r="B170">
            <v>9</v>
          </cell>
        </row>
        <row r="171">
          <cell r="A171">
            <v>2007</v>
          </cell>
          <cell r="B171">
            <v>9</v>
          </cell>
        </row>
        <row r="172">
          <cell r="A172">
            <v>2007</v>
          </cell>
          <cell r="B172">
            <v>10</v>
          </cell>
        </row>
        <row r="173">
          <cell r="A173">
            <v>2007</v>
          </cell>
          <cell r="B173">
            <v>10</v>
          </cell>
        </row>
        <row r="174">
          <cell r="A174">
            <v>2007</v>
          </cell>
          <cell r="B174">
            <v>10</v>
          </cell>
        </row>
        <row r="175">
          <cell r="A175">
            <v>2007</v>
          </cell>
          <cell r="B175">
            <v>10</v>
          </cell>
        </row>
        <row r="176">
          <cell r="A176">
            <v>2007</v>
          </cell>
          <cell r="B176">
            <v>10</v>
          </cell>
        </row>
        <row r="177">
          <cell r="A177">
            <v>2007</v>
          </cell>
          <cell r="B177">
            <v>10</v>
          </cell>
        </row>
        <row r="178">
          <cell r="A178">
            <v>2007</v>
          </cell>
          <cell r="B178">
            <v>10</v>
          </cell>
        </row>
        <row r="179">
          <cell r="A179">
            <v>2007</v>
          </cell>
          <cell r="B179">
            <v>10</v>
          </cell>
        </row>
        <row r="180">
          <cell r="A180">
            <v>2007</v>
          </cell>
          <cell r="B180">
            <v>10</v>
          </cell>
        </row>
        <row r="181">
          <cell r="A181">
            <v>2007</v>
          </cell>
          <cell r="B181">
            <v>10</v>
          </cell>
        </row>
        <row r="182">
          <cell r="A182">
            <v>2007</v>
          </cell>
          <cell r="B182">
            <v>10</v>
          </cell>
        </row>
        <row r="183">
          <cell r="A183">
            <v>2007</v>
          </cell>
          <cell r="B183">
            <v>10</v>
          </cell>
        </row>
        <row r="184">
          <cell r="A184">
            <v>2007</v>
          </cell>
          <cell r="B184">
            <v>10</v>
          </cell>
        </row>
        <row r="185">
          <cell r="A185">
            <v>2007</v>
          </cell>
          <cell r="B185">
            <v>10</v>
          </cell>
        </row>
        <row r="186">
          <cell r="A186">
            <v>2007</v>
          </cell>
          <cell r="B186">
            <v>10</v>
          </cell>
        </row>
        <row r="187">
          <cell r="A187">
            <v>2007</v>
          </cell>
          <cell r="B187">
            <v>10</v>
          </cell>
        </row>
        <row r="188">
          <cell r="A188">
            <v>2007</v>
          </cell>
          <cell r="B188">
            <v>10</v>
          </cell>
        </row>
        <row r="189">
          <cell r="A189">
            <v>2007</v>
          </cell>
          <cell r="B189">
            <v>10</v>
          </cell>
        </row>
        <row r="190">
          <cell r="A190">
            <v>2007</v>
          </cell>
          <cell r="B190">
            <v>10</v>
          </cell>
        </row>
        <row r="191">
          <cell r="A191">
            <v>2007</v>
          </cell>
          <cell r="B191">
            <v>10</v>
          </cell>
        </row>
        <row r="192">
          <cell r="A192">
            <v>2007</v>
          </cell>
          <cell r="B192">
            <v>10</v>
          </cell>
        </row>
        <row r="193">
          <cell r="A193">
            <v>2007</v>
          </cell>
          <cell r="B193">
            <v>10</v>
          </cell>
        </row>
        <row r="194">
          <cell r="A194">
            <v>2007</v>
          </cell>
          <cell r="B194">
            <v>10</v>
          </cell>
        </row>
        <row r="195">
          <cell r="A195">
            <v>2007</v>
          </cell>
          <cell r="B195">
            <v>10</v>
          </cell>
        </row>
        <row r="196">
          <cell r="A196">
            <v>2007</v>
          </cell>
          <cell r="B196">
            <v>10</v>
          </cell>
        </row>
        <row r="197">
          <cell r="A197">
            <v>2007</v>
          </cell>
          <cell r="B197">
            <v>10</v>
          </cell>
        </row>
        <row r="198">
          <cell r="A198">
            <v>2007</v>
          </cell>
          <cell r="B198">
            <v>10</v>
          </cell>
        </row>
        <row r="199">
          <cell r="A199">
            <v>2007</v>
          </cell>
          <cell r="B199">
            <v>10</v>
          </cell>
        </row>
        <row r="200">
          <cell r="A200">
            <v>2007</v>
          </cell>
          <cell r="B200">
            <v>10</v>
          </cell>
        </row>
        <row r="201">
          <cell r="A201">
            <v>2007</v>
          </cell>
          <cell r="B201">
            <v>10</v>
          </cell>
        </row>
        <row r="202">
          <cell r="A202">
            <v>2007</v>
          </cell>
          <cell r="B202">
            <v>10</v>
          </cell>
        </row>
        <row r="203">
          <cell r="A203">
            <v>2007</v>
          </cell>
          <cell r="B203">
            <v>10</v>
          </cell>
        </row>
        <row r="204">
          <cell r="A204">
            <v>2007</v>
          </cell>
          <cell r="B204">
            <v>10</v>
          </cell>
        </row>
        <row r="205">
          <cell r="A205">
            <v>2007</v>
          </cell>
          <cell r="B205">
            <v>10</v>
          </cell>
        </row>
        <row r="206">
          <cell r="A206">
            <v>2007</v>
          </cell>
          <cell r="B206">
            <v>10</v>
          </cell>
        </row>
        <row r="207">
          <cell r="A207">
            <v>2007</v>
          </cell>
          <cell r="B207">
            <v>10</v>
          </cell>
        </row>
        <row r="208">
          <cell r="A208">
            <v>2007</v>
          </cell>
          <cell r="B208">
            <v>10</v>
          </cell>
        </row>
        <row r="209">
          <cell r="A209">
            <v>2007</v>
          </cell>
          <cell r="B209">
            <v>10</v>
          </cell>
        </row>
        <row r="210">
          <cell r="A210">
            <v>2007</v>
          </cell>
          <cell r="B210">
            <v>10</v>
          </cell>
        </row>
        <row r="211">
          <cell r="A211">
            <v>2007</v>
          </cell>
          <cell r="B211">
            <v>10</v>
          </cell>
        </row>
        <row r="212">
          <cell r="A212">
            <v>2007</v>
          </cell>
          <cell r="B212">
            <v>10</v>
          </cell>
        </row>
        <row r="213">
          <cell r="A213">
            <v>2007</v>
          </cell>
          <cell r="B213">
            <v>10</v>
          </cell>
        </row>
        <row r="214">
          <cell r="A214">
            <v>2007</v>
          </cell>
          <cell r="B214">
            <v>10</v>
          </cell>
        </row>
        <row r="215">
          <cell r="A215">
            <v>2007</v>
          </cell>
          <cell r="B215">
            <v>10</v>
          </cell>
        </row>
        <row r="216">
          <cell r="A216">
            <v>2007</v>
          </cell>
          <cell r="B216">
            <v>10</v>
          </cell>
        </row>
        <row r="217">
          <cell r="A217">
            <v>2007</v>
          </cell>
          <cell r="B217">
            <v>10</v>
          </cell>
        </row>
        <row r="218">
          <cell r="A218">
            <v>2007</v>
          </cell>
          <cell r="B218">
            <v>10</v>
          </cell>
        </row>
        <row r="219">
          <cell r="A219">
            <v>2007</v>
          </cell>
          <cell r="B219">
            <v>10</v>
          </cell>
        </row>
        <row r="220">
          <cell r="A220">
            <v>2007</v>
          </cell>
          <cell r="B220">
            <v>10</v>
          </cell>
        </row>
        <row r="221">
          <cell r="A221">
            <v>2007</v>
          </cell>
          <cell r="B221">
            <v>10</v>
          </cell>
        </row>
        <row r="222">
          <cell r="A222">
            <v>2007</v>
          </cell>
          <cell r="B222">
            <v>10</v>
          </cell>
        </row>
        <row r="223">
          <cell r="A223">
            <v>2007</v>
          </cell>
          <cell r="B223">
            <v>10</v>
          </cell>
        </row>
        <row r="224">
          <cell r="A224">
            <v>2007</v>
          </cell>
          <cell r="B224">
            <v>10</v>
          </cell>
        </row>
        <row r="225">
          <cell r="A225">
            <v>2007</v>
          </cell>
          <cell r="B225">
            <v>10</v>
          </cell>
        </row>
        <row r="226">
          <cell r="A226">
            <v>2007</v>
          </cell>
          <cell r="B226">
            <v>10</v>
          </cell>
        </row>
        <row r="227">
          <cell r="A227">
            <v>2007</v>
          </cell>
          <cell r="B227">
            <v>10</v>
          </cell>
        </row>
        <row r="228">
          <cell r="A228">
            <v>2007</v>
          </cell>
          <cell r="B228">
            <v>10</v>
          </cell>
        </row>
        <row r="229">
          <cell r="A229">
            <v>2007</v>
          </cell>
          <cell r="B229">
            <v>10</v>
          </cell>
        </row>
        <row r="230">
          <cell r="A230">
            <v>2007</v>
          </cell>
          <cell r="B230">
            <v>10</v>
          </cell>
        </row>
        <row r="231">
          <cell r="A231">
            <v>2007</v>
          </cell>
          <cell r="B231">
            <v>10</v>
          </cell>
        </row>
        <row r="232">
          <cell r="A232">
            <v>2007</v>
          </cell>
          <cell r="B232">
            <v>10</v>
          </cell>
        </row>
        <row r="233">
          <cell r="A233">
            <v>2007</v>
          </cell>
          <cell r="B233">
            <v>10</v>
          </cell>
        </row>
        <row r="234">
          <cell r="A234">
            <v>2007</v>
          </cell>
          <cell r="B234">
            <v>10</v>
          </cell>
        </row>
        <row r="235">
          <cell r="A235">
            <v>2007</v>
          </cell>
          <cell r="B235">
            <v>10</v>
          </cell>
        </row>
        <row r="236">
          <cell r="A236">
            <v>2007</v>
          </cell>
          <cell r="B236">
            <v>10</v>
          </cell>
        </row>
        <row r="237">
          <cell r="A237">
            <v>2007</v>
          </cell>
          <cell r="B237">
            <v>10</v>
          </cell>
        </row>
        <row r="238">
          <cell r="A238">
            <v>2007</v>
          </cell>
          <cell r="B238">
            <v>10</v>
          </cell>
        </row>
        <row r="239">
          <cell r="A239">
            <v>2007</v>
          </cell>
          <cell r="B239">
            <v>10</v>
          </cell>
        </row>
        <row r="240">
          <cell r="A240">
            <v>2007</v>
          </cell>
          <cell r="B240">
            <v>10</v>
          </cell>
        </row>
        <row r="241">
          <cell r="A241">
            <v>2007</v>
          </cell>
          <cell r="B241">
            <v>10</v>
          </cell>
        </row>
        <row r="242">
          <cell r="A242">
            <v>2007</v>
          </cell>
          <cell r="B242">
            <v>10</v>
          </cell>
        </row>
        <row r="243">
          <cell r="A243">
            <v>2007</v>
          </cell>
          <cell r="B243">
            <v>10</v>
          </cell>
        </row>
        <row r="244">
          <cell r="A244">
            <v>2007</v>
          </cell>
          <cell r="B244">
            <v>10</v>
          </cell>
        </row>
        <row r="245">
          <cell r="A245">
            <v>2007</v>
          </cell>
          <cell r="B245">
            <v>10</v>
          </cell>
        </row>
        <row r="246">
          <cell r="A246">
            <v>2007</v>
          </cell>
          <cell r="B246">
            <v>10</v>
          </cell>
        </row>
        <row r="247">
          <cell r="A247">
            <v>2007</v>
          </cell>
          <cell r="B247">
            <v>10</v>
          </cell>
        </row>
        <row r="248">
          <cell r="A248">
            <v>2007</v>
          </cell>
          <cell r="B248">
            <v>10</v>
          </cell>
        </row>
        <row r="249">
          <cell r="A249">
            <v>2007</v>
          </cell>
          <cell r="B249">
            <v>10</v>
          </cell>
        </row>
        <row r="250">
          <cell r="A250">
            <v>2007</v>
          </cell>
          <cell r="B250">
            <v>10</v>
          </cell>
        </row>
        <row r="251">
          <cell r="A251">
            <v>2007</v>
          </cell>
          <cell r="B251">
            <v>10</v>
          </cell>
        </row>
        <row r="252">
          <cell r="A252">
            <v>2007</v>
          </cell>
          <cell r="B252">
            <v>10</v>
          </cell>
        </row>
        <row r="253">
          <cell r="A253">
            <v>2007</v>
          </cell>
          <cell r="B253">
            <v>10</v>
          </cell>
        </row>
        <row r="254">
          <cell r="A254">
            <v>2007</v>
          </cell>
          <cell r="B254">
            <v>10</v>
          </cell>
        </row>
        <row r="255">
          <cell r="A255">
            <v>2007</v>
          </cell>
          <cell r="B255">
            <v>10</v>
          </cell>
        </row>
        <row r="256">
          <cell r="A256">
            <v>2007</v>
          </cell>
          <cell r="B256">
            <v>10</v>
          </cell>
        </row>
        <row r="257">
          <cell r="A257">
            <v>2007</v>
          </cell>
          <cell r="B257">
            <v>10</v>
          </cell>
        </row>
        <row r="258">
          <cell r="A258">
            <v>2007</v>
          </cell>
          <cell r="B258">
            <v>10</v>
          </cell>
        </row>
        <row r="259">
          <cell r="A259">
            <v>2007</v>
          </cell>
          <cell r="B259">
            <v>10</v>
          </cell>
        </row>
        <row r="260">
          <cell r="A260">
            <v>2007</v>
          </cell>
          <cell r="B260">
            <v>10</v>
          </cell>
        </row>
        <row r="261">
          <cell r="A261">
            <v>2007</v>
          </cell>
          <cell r="B261">
            <v>10</v>
          </cell>
        </row>
        <row r="262">
          <cell r="A262">
            <v>2007</v>
          </cell>
          <cell r="B262">
            <v>10</v>
          </cell>
        </row>
        <row r="263">
          <cell r="A263">
            <v>2007</v>
          </cell>
          <cell r="B263">
            <v>10</v>
          </cell>
        </row>
        <row r="264">
          <cell r="A264">
            <v>2007</v>
          </cell>
          <cell r="B264">
            <v>10</v>
          </cell>
        </row>
        <row r="265">
          <cell r="A265">
            <v>2007</v>
          </cell>
          <cell r="B265">
            <v>10</v>
          </cell>
        </row>
        <row r="266">
          <cell r="A266">
            <v>2007</v>
          </cell>
          <cell r="B266">
            <v>10</v>
          </cell>
        </row>
        <row r="267">
          <cell r="A267">
            <v>2007</v>
          </cell>
          <cell r="B267">
            <v>10</v>
          </cell>
        </row>
        <row r="268">
          <cell r="A268">
            <v>2007</v>
          </cell>
          <cell r="B268">
            <v>10</v>
          </cell>
        </row>
        <row r="269">
          <cell r="A269">
            <v>2007</v>
          </cell>
          <cell r="B269">
            <v>10</v>
          </cell>
        </row>
        <row r="270">
          <cell r="A270">
            <v>2007</v>
          </cell>
          <cell r="B270">
            <v>10</v>
          </cell>
        </row>
        <row r="271">
          <cell r="A271">
            <v>2007</v>
          </cell>
          <cell r="B271">
            <v>10</v>
          </cell>
        </row>
        <row r="272">
          <cell r="A272">
            <v>2007</v>
          </cell>
          <cell r="B272">
            <v>10</v>
          </cell>
        </row>
        <row r="273">
          <cell r="A273">
            <v>2007</v>
          </cell>
          <cell r="B273">
            <v>10</v>
          </cell>
        </row>
        <row r="274">
          <cell r="A274">
            <v>2007</v>
          </cell>
          <cell r="B274">
            <v>10</v>
          </cell>
        </row>
        <row r="275">
          <cell r="A275">
            <v>2007</v>
          </cell>
          <cell r="B275">
            <v>10</v>
          </cell>
        </row>
        <row r="276">
          <cell r="A276">
            <v>2007</v>
          </cell>
          <cell r="B276">
            <v>10</v>
          </cell>
        </row>
        <row r="277">
          <cell r="A277">
            <v>2007</v>
          </cell>
          <cell r="B277">
            <v>10</v>
          </cell>
        </row>
        <row r="278">
          <cell r="A278">
            <v>2007</v>
          </cell>
          <cell r="B278">
            <v>10</v>
          </cell>
        </row>
        <row r="279">
          <cell r="A279">
            <v>2007</v>
          </cell>
          <cell r="B279">
            <v>10</v>
          </cell>
        </row>
        <row r="280">
          <cell r="A280">
            <v>2007</v>
          </cell>
          <cell r="B280">
            <v>10</v>
          </cell>
        </row>
        <row r="281">
          <cell r="A281">
            <v>2007</v>
          </cell>
          <cell r="B281">
            <v>10</v>
          </cell>
        </row>
        <row r="282">
          <cell r="A282">
            <v>2007</v>
          </cell>
          <cell r="B282">
            <v>10</v>
          </cell>
        </row>
        <row r="283">
          <cell r="A283">
            <v>2007</v>
          </cell>
          <cell r="B283">
            <v>10</v>
          </cell>
        </row>
        <row r="284">
          <cell r="A284">
            <v>2007</v>
          </cell>
          <cell r="B284">
            <v>10</v>
          </cell>
        </row>
        <row r="285">
          <cell r="A285">
            <v>2007</v>
          </cell>
          <cell r="B285">
            <v>10</v>
          </cell>
        </row>
        <row r="286">
          <cell r="A286">
            <v>2007</v>
          </cell>
          <cell r="B286">
            <v>10</v>
          </cell>
        </row>
        <row r="287">
          <cell r="A287">
            <v>2007</v>
          </cell>
          <cell r="B287">
            <v>10</v>
          </cell>
        </row>
        <row r="288">
          <cell r="A288">
            <v>2007</v>
          </cell>
          <cell r="B288">
            <v>10</v>
          </cell>
        </row>
        <row r="289">
          <cell r="A289">
            <v>2007</v>
          </cell>
          <cell r="B289">
            <v>10</v>
          </cell>
        </row>
        <row r="290">
          <cell r="A290">
            <v>2007</v>
          </cell>
          <cell r="B290">
            <v>10</v>
          </cell>
        </row>
        <row r="291">
          <cell r="A291">
            <v>2007</v>
          </cell>
          <cell r="B291">
            <v>10</v>
          </cell>
        </row>
        <row r="292">
          <cell r="A292">
            <v>2007</v>
          </cell>
          <cell r="B292">
            <v>10</v>
          </cell>
        </row>
        <row r="293">
          <cell r="A293">
            <v>2007</v>
          </cell>
          <cell r="B293">
            <v>10</v>
          </cell>
        </row>
        <row r="294">
          <cell r="A294">
            <v>2007</v>
          </cell>
          <cell r="B294">
            <v>10</v>
          </cell>
        </row>
        <row r="295">
          <cell r="A295">
            <v>2007</v>
          </cell>
          <cell r="B295">
            <v>10</v>
          </cell>
        </row>
        <row r="296">
          <cell r="A296">
            <v>2007</v>
          </cell>
          <cell r="B296">
            <v>10</v>
          </cell>
        </row>
        <row r="297">
          <cell r="A297">
            <v>2007</v>
          </cell>
          <cell r="B297">
            <v>10</v>
          </cell>
        </row>
        <row r="298">
          <cell r="A298">
            <v>2007</v>
          </cell>
          <cell r="B298">
            <v>10</v>
          </cell>
        </row>
        <row r="299">
          <cell r="A299">
            <v>2007</v>
          </cell>
          <cell r="B299">
            <v>10</v>
          </cell>
        </row>
        <row r="300">
          <cell r="A300">
            <v>2007</v>
          </cell>
          <cell r="B300">
            <v>10</v>
          </cell>
        </row>
        <row r="301">
          <cell r="A301">
            <v>2007</v>
          </cell>
          <cell r="B301">
            <v>10</v>
          </cell>
        </row>
        <row r="302">
          <cell r="A302">
            <v>2007</v>
          </cell>
          <cell r="B302">
            <v>10</v>
          </cell>
        </row>
        <row r="303">
          <cell r="A303">
            <v>2007</v>
          </cell>
          <cell r="B303">
            <v>10</v>
          </cell>
        </row>
        <row r="304">
          <cell r="A304">
            <v>2007</v>
          </cell>
          <cell r="B304">
            <v>10</v>
          </cell>
        </row>
        <row r="305">
          <cell r="A305">
            <v>2007</v>
          </cell>
          <cell r="B305">
            <v>10</v>
          </cell>
        </row>
        <row r="306">
          <cell r="A306">
            <v>2007</v>
          </cell>
          <cell r="B306">
            <v>10</v>
          </cell>
        </row>
        <row r="307">
          <cell r="A307">
            <v>2007</v>
          </cell>
          <cell r="B307">
            <v>10</v>
          </cell>
        </row>
        <row r="308">
          <cell r="A308">
            <v>2007</v>
          </cell>
          <cell r="B308">
            <v>10</v>
          </cell>
        </row>
        <row r="309">
          <cell r="A309">
            <v>2007</v>
          </cell>
          <cell r="B309">
            <v>10</v>
          </cell>
        </row>
        <row r="310">
          <cell r="A310">
            <v>2007</v>
          </cell>
          <cell r="B310">
            <v>10</v>
          </cell>
        </row>
        <row r="311">
          <cell r="A311">
            <v>2007</v>
          </cell>
          <cell r="B311">
            <v>10</v>
          </cell>
        </row>
        <row r="312">
          <cell r="A312">
            <v>2007</v>
          </cell>
          <cell r="B312">
            <v>10</v>
          </cell>
        </row>
        <row r="313">
          <cell r="A313">
            <v>2007</v>
          </cell>
          <cell r="B313">
            <v>10</v>
          </cell>
        </row>
        <row r="314">
          <cell r="A314">
            <v>2007</v>
          </cell>
          <cell r="B314">
            <v>10</v>
          </cell>
        </row>
        <row r="315">
          <cell r="A315">
            <v>2007</v>
          </cell>
          <cell r="B315">
            <v>10</v>
          </cell>
        </row>
        <row r="316">
          <cell r="A316">
            <v>2007</v>
          </cell>
          <cell r="B316">
            <v>10</v>
          </cell>
        </row>
        <row r="317">
          <cell r="A317">
            <v>2007</v>
          </cell>
          <cell r="B317">
            <v>10</v>
          </cell>
        </row>
        <row r="318">
          <cell r="A318">
            <v>2007</v>
          </cell>
          <cell r="B318">
            <v>10</v>
          </cell>
        </row>
        <row r="319">
          <cell r="A319">
            <v>2007</v>
          </cell>
          <cell r="B319">
            <v>10</v>
          </cell>
        </row>
        <row r="320">
          <cell r="A320">
            <v>2007</v>
          </cell>
          <cell r="B320">
            <v>10</v>
          </cell>
        </row>
        <row r="321">
          <cell r="A321">
            <v>2007</v>
          </cell>
          <cell r="B321">
            <v>10</v>
          </cell>
        </row>
        <row r="322">
          <cell r="A322">
            <v>2007</v>
          </cell>
          <cell r="B322">
            <v>10</v>
          </cell>
        </row>
        <row r="323">
          <cell r="A323">
            <v>2007</v>
          </cell>
          <cell r="B323">
            <v>10</v>
          </cell>
        </row>
        <row r="324">
          <cell r="A324">
            <v>2007</v>
          </cell>
          <cell r="B324">
            <v>10</v>
          </cell>
        </row>
        <row r="325">
          <cell r="A325">
            <v>2007</v>
          </cell>
          <cell r="B325">
            <v>10</v>
          </cell>
        </row>
        <row r="326">
          <cell r="A326">
            <v>2007</v>
          </cell>
          <cell r="B326">
            <v>10</v>
          </cell>
        </row>
        <row r="327">
          <cell r="A327">
            <v>2007</v>
          </cell>
          <cell r="B327">
            <v>10</v>
          </cell>
        </row>
        <row r="328">
          <cell r="A328">
            <v>2007</v>
          </cell>
          <cell r="B328">
            <v>10</v>
          </cell>
        </row>
        <row r="329">
          <cell r="A329">
            <v>2007</v>
          </cell>
          <cell r="B329">
            <v>10</v>
          </cell>
        </row>
        <row r="330">
          <cell r="A330">
            <v>2007</v>
          </cell>
          <cell r="B330">
            <v>10</v>
          </cell>
        </row>
        <row r="331">
          <cell r="A331">
            <v>2007</v>
          </cell>
          <cell r="B331">
            <v>10</v>
          </cell>
        </row>
        <row r="332">
          <cell r="A332">
            <v>2007</v>
          </cell>
          <cell r="B332">
            <v>10</v>
          </cell>
        </row>
        <row r="333">
          <cell r="A333">
            <v>2007</v>
          </cell>
          <cell r="B333">
            <v>10</v>
          </cell>
        </row>
        <row r="334">
          <cell r="A334">
            <v>2007</v>
          </cell>
          <cell r="B334">
            <v>10</v>
          </cell>
        </row>
        <row r="335">
          <cell r="A335">
            <v>2007</v>
          </cell>
          <cell r="B335">
            <v>10</v>
          </cell>
        </row>
        <row r="336">
          <cell r="A336">
            <v>2007</v>
          </cell>
          <cell r="B336">
            <v>10</v>
          </cell>
        </row>
        <row r="337">
          <cell r="A337">
            <v>2007</v>
          </cell>
          <cell r="B337">
            <v>10</v>
          </cell>
        </row>
        <row r="338">
          <cell r="A338">
            <v>2007</v>
          </cell>
          <cell r="B338">
            <v>10</v>
          </cell>
        </row>
        <row r="339">
          <cell r="A339">
            <v>2007</v>
          </cell>
          <cell r="B339">
            <v>10</v>
          </cell>
        </row>
        <row r="340">
          <cell r="A340">
            <v>2007</v>
          </cell>
          <cell r="B340">
            <v>10</v>
          </cell>
        </row>
        <row r="341">
          <cell r="A341">
            <v>2007</v>
          </cell>
          <cell r="B341">
            <v>11</v>
          </cell>
        </row>
        <row r="342">
          <cell r="A342">
            <v>2007</v>
          </cell>
          <cell r="B342">
            <v>11</v>
          </cell>
        </row>
        <row r="343">
          <cell r="A343">
            <v>2007</v>
          </cell>
          <cell r="B343">
            <v>11</v>
          </cell>
        </row>
        <row r="344">
          <cell r="A344">
            <v>2007</v>
          </cell>
          <cell r="B344">
            <v>11</v>
          </cell>
        </row>
        <row r="345">
          <cell r="A345">
            <v>2007</v>
          </cell>
          <cell r="B345">
            <v>11</v>
          </cell>
        </row>
        <row r="346">
          <cell r="A346">
            <v>2007</v>
          </cell>
          <cell r="B346">
            <v>11</v>
          </cell>
        </row>
        <row r="347">
          <cell r="A347">
            <v>2007</v>
          </cell>
          <cell r="B347">
            <v>11</v>
          </cell>
        </row>
        <row r="348">
          <cell r="A348">
            <v>2007</v>
          </cell>
          <cell r="B348">
            <v>11</v>
          </cell>
        </row>
        <row r="349">
          <cell r="A349">
            <v>2007</v>
          </cell>
          <cell r="B349">
            <v>11</v>
          </cell>
        </row>
        <row r="350">
          <cell r="A350">
            <v>2007</v>
          </cell>
          <cell r="B350">
            <v>11</v>
          </cell>
        </row>
        <row r="351">
          <cell r="A351">
            <v>2007</v>
          </cell>
          <cell r="B351">
            <v>11</v>
          </cell>
        </row>
        <row r="352">
          <cell r="A352">
            <v>2007</v>
          </cell>
          <cell r="B352">
            <v>11</v>
          </cell>
        </row>
        <row r="353">
          <cell r="A353">
            <v>2007</v>
          </cell>
          <cell r="B353">
            <v>11</v>
          </cell>
        </row>
        <row r="354">
          <cell r="A354">
            <v>2007</v>
          </cell>
          <cell r="B354">
            <v>11</v>
          </cell>
        </row>
        <row r="355">
          <cell r="A355">
            <v>2007</v>
          </cell>
          <cell r="B355">
            <v>11</v>
          </cell>
        </row>
        <row r="356">
          <cell r="A356">
            <v>2007</v>
          </cell>
          <cell r="B356">
            <v>11</v>
          </cell>
        </row>
        <row r="357">
          <cell r="A357">
            <v>2007</v>
          </cell>
          <cell r="B357">
            <v>11</v>
          </cell>
        </row>
        <row r="358">
          <cell r="A358">
            <v>2007</v>
          </cell>
          <cell r="B358">
            <v>11</v>
          </cell>
        </row>
        <row r="359">
          <cell r="A359">
            <v>2007</v>
          </cell>
          <cell r="B359">
            <v>11</v>
          </cell>
        </row>
        <row r="360">
          <cell r="A360">
            <v>2007</v>
          </cell>
          <cell r="B360">
            <v>11</v>
          </cell>
        </row>
        <row r="361">
          <cell r="A361">
            <v>2007</v>
          </cell>
          <cell r="B361">
            <v>11</v>
          </cell>
        </row>
        <row r="362">
          <cell r="A362">
            <v>2007</v>
          </cell>
          <cell r="B362">
            <v>11</v>
          </cell>
        </row>
        <row r="363">
          <cell r="A363">
            <v>2007</v>
          </cell>
          <cell r="B363">
            <v>11</v>
          </cell>
        </row>
        <row r="364">
          <cell r="A364">
            <v>2007</v>
          </cell>
          <cell r="B364">
            <v>11</v>
          </cell>
        </row>
        <row r="365">
          <cell r="A365">
            <v>2007</v>
          </cell>
          <cell r="B365">
            <v>11</v>
          </cell>
        </row>
        <row r="366">
          <cell r="A366">
            <v>2007</v>
          </cell>
          <cell r="B366">
            <v>11</v>
          </cell>
        </row>
        <row r="367">
          <cell r="A367">
            <v>2007</v>
          </cell>
          <cell r="B367">
            <v>11</v>
          </cell>
        </row>
        <row r="368">
          <cell r="A368">
            <v>2007</v>
          </cell>
          <cell r="B368">
            <v>11</v>
          </cell>
        </row>
        <row r="369">
          <cell r="A369">
            <v>2007</v>
          </cell>
          <cell r="B369">
            <v>11</v>
          </cell>
        </row>
        <row r="370">
          <cell r="A370">
            <v>2007</v>
          </cell>
          <cell r="B370">
            <v>11</v>
          </cell>
        </row>
        <row r="371">
          <cell r="A371">
            <v>2007</v>
          </cell>
          <cell r="B371">
            <v>11</v>
          </cell>
        </row>
        <row r="372">
          <cell r="A372">
            <v>2007</v>
          </cell>
          <cell r="B372">
            <v>11</v>
          </cell>
        </row>
        <row r="373">
          <cell r="A373">
            <v>2007</v>
          </cell>
          <cell r="B373">
            <v>11</v>
          </cell>
        </row>
        <row r="374">
          <cell r="A374">
            <v>2007</v>
          </cell>
          <cell r="B374">
            <v>11</v>
          </cell>
        </row>
        <row r="375">
          <cell r="A375">
            <v>2007</v>
          </cell>
          <cell r="B375">
            <v>11</v>
          </cell>
        </row>
        <row r="376">
          <cell r="A376">
            <v>2007</v>
          </cell>
          <cell r="B376">
            <v>11</v>
          </cell>
        </row>
        <row r="377">
          <cell r="A377">
            <v>2007</v>
          </cell>
          <cell r="B377">
            <v>11</v>
          </cell>
        </row>
        <row r="378">
          <cell r="A378">
            <v>2007</v>
          </cell>
          <cell r="B378">
            <v>11</v>
          </cell>
        </row>
        <row r="379">
          <cell r="A379">
            <v>2007</v>
          </cell>
          <cell r="B379">
            <v>11</v>
          </cell>
        </row>
        <row r="380">
          <cell r="A380">
            <v>2007</v>
          </cell>
          <cell r="B380">
            <v>11</v>
          </cell>
        </row>
        <row r="381">
          <cell r="A381">
            <v>2007</v>
          </cell>
          <cell r="B381">
            <v>11</v>
          </cell>
        </row>
        <row r="382">
          <cell r="A382">
            <v>2007</v>
          </cell>
          <cell r="B382">
            <v>11</v>
          </cell>
        </row>
        <row r="383">
          <cell r="A383">
            <v>2007</v>
          </cell>
          <cell r="B383">
            <v>11</v>
          </cell>
        </row>
        <row r="384">
          <cell r="A384">
            <v>2007</v>
          </cell>
          <cell r="B384">
            <v>11</v>
          </cell>
        </row>
        <row r="385">
          <cell r="A385">
            <v>2007</v>
          </cell>
          <cell r="B385">
            <v>11</v>
          </cell>
        </row>
        <row r="386">
          <cell r="A386">
            <v>2007</v>
          </cell>
          <cell r="B386">
            <v>11</v>
          </cell>
        </row>
        <row r="387">
          <cell r="A387">
            <v>2007</v>
          </cell>
          <cell r="B387">
            <v>11</v>
          </cell>
        </row>
        <row r="388">
          <cell r="A388">
            <v>2007</v>
          </cell>
          <cell r="B388">
            <v>11</v>
          </cell>
        </row>
        <row r="389">
          <cell r="A389">
            <v>2007</v>
          </cell>
          <cell r="B389">
            <v>11</v>
          </cell>
        </row>
        <row r="390">
          <cell r="A390">
            <v>2007</v>
          </cell>
          <cell r="B390">
            <v>11</v>
          </cell>
        </row>
        <row r="391">
          <cell r="A391">
            <v>2007</v>
          </cell>
          <cell r="B391">
            <v>11</v>
          </cell>
        </row>
        <row r="392">
          <cell r="A392">
            <v>2007</v>
          </cell>
          <cell r="B392">
            <v>11</v>
          </cell>
        </row>
        <row r="393">
          <cell r="A393">
            <v>2007</v>
          </cell>
          <cell r="B393">
            <v>11</v>
          </cell>
        </row>
        <row r="394">
          <cell r="A394">
            <v>2007</v>
          </cell>
          <cell r="B394">
            <v>11</v>
          </cell>
        </row>
        <row r="395">
          <cell r="A395">
            <v>2007</v>
          </cell>
          <cell r="B395">
            <v>11</v>
          </cell>
        </row>
        <row r="396">
          <cell r="A396">
            <v>2007</v>
          </cell>
          <cell r="B396">
            <v>11</v>
          </cell>
        </row>
        <row r="397">
          <cell r="A397">
            <v>2007</v>
          </cell>
          <cell r="B397">
            <v>11</v>
          </cell>
        </row>
        <row r="398">
          <cell r="A398">
            <v>2007</v>
          </cell>
          <cell r="B398">
            <v>11</v>
          </cell>
        </row>
        <row r="399">
          <cell r="A399">
            <v>2007</v>
          </cell>
          <cell r="B399">
            <v>11</v>
          </cell>
        </row>
        <row r="400">
          <cell r="A400">
            <v>2007</v>
          </cell>
          <cell r="B400">
            <v>11</v>
          </cell>
        </row>
        <row r="401">
          <cell r="A401">
            <v>2007</v>
          </cell>
          <cell r="B401">
            <v>11</v>
          </cell>
        </row>
        <row r="402">
          <cell r="A402">
            <v>2007</v>
          </cell>
          <cell r="B402">
            <v>11</v>
          </cell>
        </row>
        <row r="403">
          <cell r="A403">
            <v>2007</v>
          </cell>
          <cell r="B403">
            <v>11</v>
          </cell>
        </row>
        <row r="404">
          <cell r="A404">
            <v>2007</v>
          </cell>
          <cell r="B404">
            <v>11</v>
          </cell>
        </row>
        <row r="405">
          <cell r="A405">
            <v>2007</v>
          </cell>
          <cell r="B405">
            <v>11</v>
          </cell>
        </row>
        <row r="406">
          <cell r="A406">
            <v>2007</v>
          </cell>
          <cell r="B406">
            <v>11</v>
          </cell>
        </row>
        <row r="407">
          <cell r="A407">
            <v>2007</v>
          </cell>
          <cell r="B407">
            <v>11</v>
          </cell>
        </row>
        <row r="408">
          <cell r="A408">
            <v>2007</v>
          </cell>
          <cell r="B408">
            <v>11</v>
          </cell>
        </row>
        <row r="409">
          <cell r="A409">
            <v>2007</v>
          </cell>
          <cell r="B409">
            <v>11</v>
          </cell>
        </row>
        <row r="410">
          <cell r="A410">
            <v>2007</v>
          </cell>
          <cell r="B410">
            <v>11</v>
          </cell>
        </row>
        <row r="411">
          <cell r="A411">
            <v>2007</v>
          </cell>
          <cell r="B411">
            <v>11</v>
          </cell>
        </row>
        <row r="412">
          <cell r="A412">
            <v>2007</v>
          </cell>
          <cell r="B412">
            <v>11</v>
          </cell>
        </row>
        <row r="413">
          <cell r="A413">
            <v>2007</v>
          </cell>
          <cell r="B413">
            <v>11</v>
          </cell>
        </row>
        <row r="414">
          <cell r="A414">
            <v>2007</v>
          </cell>
          <cell r="B414">
            <v>11</v>
          </cell>
        </row>
        <row r="415">
          <cell r="A415">
            <v>2007</v>
          </cell>
          <cell r="B415">
            <v>11</v>
          </cell>
        </row>
        <row r="416">
          <cell r="A416">
            <v>2007</v>
          </cell>
          <cell r="B416">
            <v>11</v>
          </cell>
        </row>
        <row r="417">
          <cell r="A417">
            <v>2007</v>
          </cell>
          <cell r="B417">
            <v>11</v>
          </cell>
        </row>
        <row r="418">
          <cell r="A418">
            <v>2007</v>
          </cell>
          <cell r="B418">
            <v>11</v>
          </cell>
        </row>
        <row r="419">
          <cell r="A419">
            <v>2007</v>
          </cell>
          <cell r="B419">
            <v>11</v>
          </cell>
        </row>
        <row r="420">
          <cell r="A420">
            <v>2007</v>
          </cell>
          <cell r="B420">
            <v>11</v>
          </cell>
        </row>
        <row r="421">
          <cell r="A421">
            <v>2007</v>
          </cell>
          <cell r="B421">
            <v>11</v>
          </cell>
        </row>
        <row r="422">
          <cell r="A422">
            <v>2007</v>
          </cell>
          <cell r="B422">
            <v>11</v>
          </cell>
        </row>
        <row r="423">
          <cell r="A423">
            <v>2007</v>
          </cell>
          <cell r="B423">
            <v>11</v>
          </cell>
        </row>
        <row r="424">
          <cell r="A424">
            <v>2007</v>
          </cell>
          <cell r="B424">
            <v>11</v>
          </cell>
        </row>
        <row r="425">
          <cell r="A425">
            <v>2007</v>
          </cell>
          <cell r="B425">
            <v>11</v>
          </cell>
        </row>
        <row r="426">
          <cell r="A426">
            <v>2007</v>
          </cell>
          <cell r="B426">
            <v>11</v>
          </cell>
        </row>
        <row r="427">
          <cell r="A427">
            <v>2007</v>
          </cell>
          <cell r="B427">
            <v>11</v>
          </cell>
        </row>
        <row r="428">
          <cell r="A428">
            <v>2007</v>
          </cell>
          <cell r="B428">
            <v>11</v>
          </cell>
        </row>
        <row r="429">
          <cell r="A429">
            <v>2007</v>
          </cell>
          <cell r="B429">
            <v>11</v>
          </cell>
        </row>
        <row r="430">
          <cell r="A430">
            <v>2007</v>
          </cell>
          <cell r="B430">
            <v>11</v>
          </cell>
        </row>
        <row r="431">
          <cell r="A431">
            <v>2007</v>
          </cell>
          <cell r="B431">
            <v>11</v>
          </cell>
        </row>
        <row r="432">
          <cell r="A432">
            <v>2007</v>
          </cell>
          <cell r="B432">
            <v>11</v>
          </cell>
        </row>
        <row r="433">
          <cell r="A433">
            <v>2007</v>
          </cell>
          <cell r="B433">
            <v>11</v>
          </cell>
        </row>
        <row r="434">
          <cell r="A434">
            <v>2007</v>
          </cell>
          <cell r="B434">
            <v>11</v>
          </cell>
        </row>
        <row r="435">
          <cell r="A435">
            <v>2007</v>
          </cell>
          <cell r="B435">
            <v>11</v>
          </cell>
        </row>
        <row r="436">
          <cell r="A436">
            <v>2007</v>
          </cell>
          <cell r="B436">
            <v>11</v>
          </cell>
        </row>
        <row r="437">
          <cell r="A437">
            <v>2007</v>
          </cell>
          <cell r="B437">
            <v>11</v>
          </cell>
        </row>
        <row r="438">
          <cell r="A438">
            <v>2007</v>
          </cell>
          <cell r="B438">
            <v>11</v>
          </cell>
        </row>
        <row r="439">
          <cell r="A439">
            <v>2007</v>
          </cell>
          <cell r="B439">
            <v>11</v>
          </cell>
        </row>
        <row r="440">
          <cell r="A440">
            <v>2007</v>
          </cell>
          <cell r="B440">
            <v>11</v>
          </cell>
        </row>
        <row r="441">
          <cell r="A441">
            <v>2007</v>
          </cell>
          <cell r="B441">
            <v>11</v>
          </cell>
        </row>
        <row r="442">
          <cell r="A442">
            <v>2007</v>
          </cell>
          <cell r="B442">
            <v>11</v>
          </cell>
        </row>
        <row r="443">
          <cell r="A443">
            <v>2007</v>
          </cell>
          <cell r="B443">
            <v>11</v>
          </cell>
        </row>
        <row r="444">
          <cell r="A444">
            <v>2007</v>
          </cell>
          <cell r="B444">
            <v>11</v>
          </cell>
        </row>
        <row r="445">
          <cell r="A445">
            <v>2007</v>
          </cell>
          <cell r="B445">
            <v>11</v>
          </cell>
        </row>
        <row r="446">
          <cell r="A446">
            <v>2007</v>
          </cell>
          <cell r="B446">
            <v>11</v>
          </cell>
        </row>
        <row r="447">
          <cell r="A447">
            <v>2007</v>
          </cell>
          <cell r="B447">
            <v>11</v>
          </cell>
        </row>
        <row r="448">
          <cell r="A448">
            <v>2007</v>
          </cell>
          <cell r="B448">
            <v>11</v>
          </cell>
        </row>
        <row r="449">
          <cell r="A449">
            <v>2007</v>
          </cell>
          <cell r="B449">
            <v>11</v>
          </cell>
        </row>
        <row r="450">
          <cell r="A450">
            <v>2007</v>
          </cell>
          <cell r="B450">
            <v>11</v>
          </cell>
        </row>
        <row r="451">
          <cell r="A451">
            <v>2007</v>
          </cell>
          <cell r="B451">
            <v>11</v>
          </cell>
        </row>
        <row r="452">
          <cell r="A452">
            <v>2007</v>
          </cell>
          <cell r="B452">
            <v>11</v>
          </cell>
        </row>
        <row r="453">
          <cell r="A453">
            <v>2007</v>
          </cell>
          <cell r="B453">
            <v>11</v>
          </cell>
        </row>
        <row r="454">
          <cell r="A454">
            <v>2007</v>
          </cell>
          <cell r="B454">
            <v>11</v>
          </cell>
        </row>
        <row r="455">
          <cell r="A455">
            <v>2007</v>
          </cell>
          <cell r="B455">
            <v>11</v>
          </cell>
        </row>
        <row r="456">
          <cell r="A456">
            <v>2007</v>
          </cell>
          <cell r="B456">
            <v>11</v>
          </cell>
        </row>
        <row r="457">
          <cell r="A457">
            <v>2007</v>
          </cell>
          <cell r="B457">
            <v>11</v>
          </cell>
        </row>
        <row r="458">
          <cell r="A458">
            <v>2007</v>
          </cell>
          <cell r="B458">
            <v>11</v>
          </cell>
        </row>
        <row r="459">
          <cell r="A459">
            <v>2007</v>
          </cell>
          <cell r="B459">
            <v>11</v>
          </cell>
        </row>
        <row r="460">
          <cell r="A460">
            <v>2007</v>
          </cell>
          <cell r="B460">
            <v>11</v>
          </cell>
        </row>
        <row r="461">
          <cell r="A461">
            <v>2007</v>
          </cell>
          <cell r="B461">
            <v>11</v>
          </cell>
        </row>
        <row r="462">
          <cell r="A462">
            <v>2007</v>
          </cell>
          <cell r="B462">
            <v>11</v>
          </cell>
        </row>
        <row r="463">
          <cell r="A463">
            <v>2007</v>
          </cell>
          <cell r="B463">
            <v>11</v>
          </cell>
        </row>
        <row r="464">
          <cell r="A464">
            <v>2007</v>
          </cell>
          <cell r="B464">
            <v>11</v>
          </cell>
        </row>
        <row r="465">
          <cell r="A465">
            <v>2007</v>
          </cell>
          <cell r="B465">
            <v>11</v>
          </cell>
        </row>
        <row r="466">
          <cell r="A466">
            <v>2007</v>
          </cell>
          <cell r="B466">
            <v>11</v>
          </cell>
        </row>
        <row r="467">
          <cell r="A467">
            <v>2007</v>
          </cell>
          <cell r="B467">
            <v>11</v>
          </cell>
        </row>
        <row r="468">
          <cell r="A468">
            <v>2007</v>
          </cell>
          <cell r="B468">
            <v>11</v>
          </cell>
        </row>
        <row r="469">
          <cell r="A469">
            <v>2007</v>
          </cell>
          <cell r="B469">
            <v>11</v>
          </cell>
        </row>
        <row r="470">
          <cell r="A470">
            <v>2007</v>
          </cell>
          <cell r="B470">
            <v>11</v>
          </cell>
        </row>
        <row r="471">
          <cell r="A471">
            <v>2007</v>
          </cell>
          <cell r="B471">
            <v>11</v>
          </cell>
        </row>
        <row r="472">
          <cell r="A472">
            <v>2007</v>
          </cell>
          <cell r="B472">
            <v>11</v>
          </cell>
        </row>
        <row r="473">
          <cell r="A473">
            <v>2007</v>
          </cell>
          <cell r="B473">
            <v>11</v>
          </cell>
        </row>
        <row r="474">
          <cell r="A474">
            <v>2007</v>
          </cell>
          <cell r="B474">
            <v>11</v>
          </cell>
        </row>
        <row r="475">
          <cell r="A475">
            <v>2007</v>
          </cell>
          <cell r="B475">
            <v>11</v>
          </cell>
        </row>
        <row r="476">
          <cell r="A476">
            <v>2007</v>
          </cell>
          <cell r="B476">
            <v>11</v>
          </cell>
        </row>
        <row r="477">
          <cell r="A477">
            <v>2007</v>
          </cell>
          <cell r="B477">
            <v>11</v>
          </cell>
        </row>
        <row r="478">
          <cell r="A478">
            <v>2007</v>
          </cell>
          <cell r="B478">
            <v>11</v>
          </cell>
        </row>
        <row r="479">
          <cell r="A479">
            <v>2007</v>
          </cell>
          <cell r="B479">
            <v>11</v>
          </cell>
        </row>
        <row r="480">
          <cell r="A480">
            <v>2007</v>
          </cell>
          <cell r="B480">
            <v>11</v>
          </cell>
        </row>
        <row r="481">
          <cell r="A481">
            <v>2007</v>
          </cell>
          <cell r="B481">
            <v>11</v>
          </cell>
        </row>
        <row r="482">
          <cell r="A482">
            <v>2007</v>
          </cell>
          <cell r="B482">
            <v>11</v>
          </cell>
        </row>
        <row r="483">
          <cell r="A483">
            <v>2007</v>
          </cell>
          <cell r="B483">
            <v>11</v>
          </cell>
        </row>
        <row r="484">
          <cell r="A484">
            <v>2007</v>
          </cell>
          <cell r="B484">
            <v>11</v>
          </cell>
        </row>
        <row r="485">
          <cell r="A485">
            <v>2007</v>
          </cell>
          <cell r="B485">
            <v>11</v>
          </cell>
        </row>
        <row r="486">
          <cell r="A486">
            <v>2007</v>
          </cell>
          <cell r="B486">
            <v>11</v>
          </cell>
        </row>
        <row r="487">
          <cell r="A487">
            <v>2007</v>
          </cell>
          <cell r="B487">
            <v>11</v>
          </cell>
        </row>
        <row r="488">
          <cell r="A488">
            <v>2007</v>
          </cell>
          <cell r="B488">
            <v>11</v>
          </cell>
        </row>
        <row r="489">
          <cell r="A489">
            <v>2007</v>
          </cell>
          <cell r="B489">
            <v>11</v>
          </cell>
        </row>
        <row r="490">
          <cell r="A490">
            <v>2007</v>
          </cell>
          <cell r="B490">
            <v>11</v>
          </cell>
        </row>
        <row r="491">
          <cell r="A491">
            <v>2007</v>
          </cell>
          <cell r="B491">
            <v>11</v>
          </cell>
        </row>
        <row r="492">
          <cell r="A492">
            <v>2007</v>
          </cell>
          <cell r="B492">
            <v>11</v>
          </cell>
        </row>
        <row r="493">
          <cell r="A493">
            <v>2007</v>
          </cell>
          <cell r="B493">
            <v>11</v>
          </cell>
        </row>
        <row r="494">
          <cell r="A494">
            <v>2007</v>
          </cell>
          <cell r="B494">
            <v>11</v>
          </cell>
        </row>
        <row r="495">
          <cell r="A495">
            <v>2007</v>
          </cell>
          <cell r="B495">
            <v>11</v>
          </cell>
        </row>
        <row r="496">
          <cell r="A496">
            <v>2007</v>
          </cell>
          <cell r="B496">
            <v>11</v>
          </cell>
        </row>
        <row r="497">
          <cell r="A497">
            <v>2007</v>
          </cell>
          <cell r="B497">
            <v>11</v>
          </cell>
        </row>
        <row r="498">
          <cell r="A498">
            <v>2007</v>
          </cell>
          <cell r="B498">
            <v>11</v>
          </cell>
        </row>
        <row r="499">
          <cell r="A499">
            <v>2007</v>
          </cell>
          <cell r="B499">
            <v>11</v>
          </cell>
        </row>
        <row r="500">
          <cell r="A500">
            <v>2007</v>
          </cell>
          <cell r="B500">
            <v>11</v>
          </cell>
        </row>
        <row r="501">
          <cell r="A501">
            <v>2007</v>
          </cell>
          <cell r="B501">
            <v>11</v>
          </cell>
        </row>
        <row r="502">
          <cell r="A502">
            <v>2007</v>
          </cell>
          <cell r="B502">
            <v>11</v>
          </cell>
        </row>
        <row r="503">
          <cell r="A503">
            <v>2007</v>
          </cell>
          <cell r="B503">
            <v>11</v>
          </cell>
        </row>
        <row r="504">
          <cell r="A504">
            <v>2007</v>
          </cell>
          <cell r="B504">
            <v>11</v>
          </cell>
        </row>
        <row r="505">
          <cell r="A505">
            <v>2007</v>
          </cell>
          <cell r="B505">
            <v>12</v>
          </cell>
        </row>
        <row r="506">
          <cell r="A506">
            <v>2007</v>
          </cell>
          <cell r="B506">
            <v>12</v>
          </cell>
        </row>
        <row r="507">
          <cell r="A507">
            <v>2007</v>
          </cell>
          <cell r="B507">
            <v>12</v>
          </cell>
        </row>
        <row r="508">
          <cell r="A508">
            <v>2007</v>
          </cell>
          <cell r="B508">
            <v>12</v>
          </cell>
        </row>
        <row r="509">
          <cell r="A509">
            <v>2007</v>
          </cell>
          <cell r="B509">
            <v>12</v>
          </cell>
        </row>
        <row r="510">
          <cell r="A510">
            <v>2007</v>
          </cell>
          <cell r="B510">
            <v>12</v>
          </cell>
        </row>
        <row r="511">
          <cell r="A511">
            <v>2007</v>
          </cell>
          <cell r="B511">
            <v>12</v>
          </cell>
        </row>
        <row r="512">
          <cell r="A512">
            <v>2007</v>
          </cell>
          <cell r="B512">
            <v>12</v>
          </cell>
        </row>
        <row r="513">
          <cell r="A513">
            <v>2007</v>
          </cell>
          <cell r="B513">
            <v>12</v>
          </cell>
        </row>
        <row r="514">
          <cell r="A514">
            <v>2007</v>
          </cell>
          <cell r="B514">
            <v>12</v>
          </cell>
        </row>
        <row r="515">
          <cell r="A515">
            <v>2007</v>
          </cell>
          <cell r="B515">
            <v>12</v>
          </cell>
        </row>
        <row r="516">
          <cell r="A516">
            <v>2007</v>
          </cell>
          <cell r="B516">
            <v>12</v>
          </cell>
        </row>
        <row r="517">
          <cell r="A517">
            <v>2007</v>
          </cell>
          <cell r="B517">
            <v>12</v>
          </cell>
        </row>
        <row r="518">
          <cell r="A518">
            <v>2007</v>
          </cell>
          <cell r="B518">
            <v>12</v>
          </cell>
        </row>
        <row r="519">
          <cell r="A519">
            <v>2007</v>
          </cell>
          <cell r="B519">
            <v>12</v>
          </cell>
        </row>
        <row r="520">
          <cell r="A520">
            <v>2007</v>
          </cell>
          <cell r="B520">
            <v>12</v>
          </cell>
        </row>
        <row r="521">
          <cell r="A521">
            <v>2007</v>
          </cell>
          <cell r="B521">
            <v>12</v>
          </cell>
        </row>
        <row r="522">
          <cell r="A522">
            <v>2007</v>
          </cell>
          <cell r="B522">
            <v>12</v>
          </cell>
        </row>
        <row r="523">
          <cell r="A523">
            <v>2007</v>
          </cell>
          <cell r="B523">
            <v>12</v>
          </cell>
        </row>
        <row r="524">
          <cell r="A524">
            <v>2007</v>
          </cell>
          <cell r="B524">
            <v>12</v>
          </cell>
        </row>
        <row r="525">
          <cell r="A525">
            <v>2007</v>
          </cell>
          <cell r="B525">
            <v>12</v>
          </cell>
        </row>
        <row r="526">
          <cell r="A526">
            <v>2007</v>
          </cell>
          <cell r="B526">
            <v>12</v>
          </cell>
        </row>
        <row r="527">
          <cell r="A527">
            <v>2007</v>
          </cell>
          <cell r="B527">
            <v>12</v>
          </cell>
        </row>
        <row r="528">
          <cell r="A528">
            <v>2007</v>
          </cell>
          <cell r="B528">
            <v>12</v>
          </cell>
        </row>
        <row r="529">
          <cell r="A529">
            <v>2007</v>
          </cell>
          <cell r="B529">
            <v>12</v>
          </cell>
        </row>
        <row r="530">
          <cell r="A530">
            <v>2007</v>
          </cell>
          <cell r="B530">
            <v>12</v>
          </cell>
        </row>
        <row r="531">
          <cell r="A531">
            <v>2007</v>
          </cell>
          <cell r="B531">
            <v>12</v>
          </cell>
        </row>
        <row r="532">
          <cell r="A532">
            <v>2007</v>
          </cell>
          <cell r="B532">
            <v>12</v>
          </cell>
        </row>
        <row r="533">
          <cell r="A533">
            <v>2007</v>
          </cell>
          <cell r="B533">
            <v>12</v>
          </cell>
        </row>
        <row r="534">
          <cell r="A534">
            <v>2007</v>
          </cell>
          <cell r="B534">
            <v>12</v>
          </cell>
        </row>
        <row r="535">
          <cell r="A535">
            <v>2007</v>
          </cell>
          <cell r="B535">
            <v>12</v>
          </cell>
        </row>
        <row r="536">
          <cell r="A536">
            <v>2007</v>
          </cell>
          <cell r="B536">
            <v>12</v>
          </cell>
        </row>
        <row r="537">
          <cell r="A537">
            <v>2007</v>
          </cell>
          <cell r="B537">
            <v>12</v>
          </cell>
        </row>
        <row r="538">
          <cell r="A538">
            <v>2007</v>
          </cell>
          <cell r="B538">
            <v>12</v>
          </cell>
        </row>
        <row r="539">
          <cell r="A539">
            <v>2007</v>
          </cell>
          <cell r="B539">
            <v>12</v>
          </cell>
        </row>
        <row r="540">
          <cell r="A540">
            <v>2007</v>
          </cell>
          <cell r="B540">
            <v>12</v>
          </cell>
        </row>
        <row r="541">
          <cell r="A541">
            <v>2007</v>
          </cell>
          <cell r="B541">
            <v>12</v>
          </cell>
        </row>
        <row r="542">
          <cell r="A542">
            <v>2007</v>
          </cell>
          <cell r="B542">
            <v>12</v>
          </cell>
        </row>
        <row r="543">
          <cell r="A543">
            <v>2007</v>
          </cell>
          <cell r="B543">
            <v>12</v>
          </cell>
        </row>
        <row r="544">
          <cell r="A544">
            <v>2007</v>
          </cell>
          <cell r="B544">
            <v>12</v>
          </cell>
        </row>
        <row r="545">
          <cell r="A545">
            <v>2007</v>
          </cell>
          <cell r="B545">
            <v>12</v>
          </cell>
        </row>
        <row r="546">
          <cell r="A546">
            <v>2007</v>
          </cell>
          <cell r="B546">
            <v>12</v>
          </cell>
        </row>
        <row r="547">
          <cell r="A547">
            <v>2007</v>
          </cell>
          <cell r="B547">
            <v>12</v>
          </cell>
        </row>
        <row r="548">
          <cell r="A548">
            <v>2007</v>
          </cell>
          <cell r="B548">
            <v>12</v>
          </cell>
        </row>
        <row r="549">
          <cell r="A549">
            <v>2007</v>
          </cell>
          <cell r="B549">
            <v>12</v>
          </cell>
        </row>
        <row r="550">
          <cell r="A550">
            <v>2007</v>
          </cell>
          <cell r="B550">
            <v>12</v>
          </cell>
        </row>
        <row r="551">
          <cell r="A551">
            <v>2007</v>
          </cell>
          <cell r="B551">
            <v>12</v>
          </cell>
        </row>
        <row r="552">
          <cell r="A552">
            <v>2007</v>
          </cell>
          <cell r="B552">
            <v>12</v>
          </cell>
        </row>
        <row r="553">
          <cell r="A553">
            <v>2007</v>
          </cell>
          <cell r="B553">
            <v>12</v>
          </cell>
        </row>
        <row r="554">
          <cell r="A554">
            <v>2007</v>
          </cell>
          <cell r="B554">
            <v>12</v>
          </cell>
        </row>
        <row r="555">
          <cell r="A555">
            <v>2007</v>
          </cell>
          <cell r="B555">
            <v>12</v>
          </cell>
        </row>
        <row r="556">
          <cell r="A556">
            <v>2007</v>
          </cell>
          <cell r="B556">
            <v>12</v>
          </cell>
        </row>
        <row r="557">
          <cell r="A557">
            <v>2007</v>
          </cell>
          <cell r="B557">
            <v>12</v>
          </cell>
        </row>
        <row r="558">
          <cell r="A558">
            <v>2007</v>
          </cell>
          <cell r="B558">
            <v>12</v>
          </cell>
        </row>
        <row r="559">
          <cell r="A559">
            <v>2007</v>
          </cell>
          <cell r="B559">
            <v>12</v>
          </cell>
        </row>
        <row r="560">
          <cell r="A560">
            <v>2007</v>
          </cell>
          <cell r="B560">
            <v>12</v>
          </cell>
        </row>
        <row r="561">
          <cell r="A561">
            <v>2007</v>
          </cell>
          <cell r="B561">
            <v>12</v>
          </cell>
        </row>
        <row r="562">
          <cell r="A562">
            <v>2007</v>
          </cell>
          <cell r="B562">
            <v>12</v>
          </cell>
        </row>
        <row r="563">
          <cell r="A563">
            <v>2007</v>
          </cell>
          <cell r="B563">
            <v>12</v>
          </cell>
        </row>
        <row r="564">
          <cell r="A564">
            <v>2007</v>
          </cell>
          <cell r="B564">
            <v>12</v>
          </cell>
        </row>
        <row r="565">
          <cell r="A565">
            <v>2007</v>
          </cell>
          <cell r="B565">
            <v>12</v>
          </cell>
        </row>
        <row r="566">
          <cell r="A566">
            <v>2007</v>
          </cell>
          <cell r="B566">
            <v>12</v>
          </cell>
        </row>
        <row r="567">
          <cell r="A567">
            <v>2007</v>
          </cell>
          <cell r="B567">
            <v>12</v>
          </cell>
        </row>
        <row r="568">
          <cell r="A568">
            <v>2007</v>
          </cell>
          <cell r="B568">
            <v>12</v>
          </cell>
        </row>
        <row r="569">
          <cell r="A569">
            <v>2007</v>
          </cell>
          <cell r="B569">
            <v>12</v>
          </cell>
        </row>
        <row r="570">
          <cell r="A570">
            <v>2007</v>
          </cell>
          <cell r="B570">
            <v>12</v>
          </cell>
        </row>
        <row r="571">
          <cell r="A571">
            <v>2007</v>
          </cell>
          <cell r="B571">
            <v>12</v>
          </cell>
        </row>
        <row r="572">
          <cell r="A572">
            <v>2007</v>
          </cell>
          <cell r="B572">
            <v>12</v>
          </cell>
        </row>
        <row r="573">
          <cell r="A573">
            <v>2007</v>
          </cell>
          <cell r="B573">
            <v>12</v>
          </cell>
        </row>
        <row r="574">
          <cell r="A574">
            <v>2007</v>
          </cell>
          <cell r="B574">
            <v>12</v>
          </cell>
        </row>
        <row r="575">
          <cell r="A575">
            <v>2007</v>
          </cell>
          <cell r="B575">
            <v>12</v>
          </cell>
        </row>
        <row r="576">
          <cell r="A576">
            <v>2007</v>
          </cell>
          <cell r="B576">
            <v>12</v>
          </cell>
        </row>
        <row r="577">
          <cell r="A577">
            <v>2007</v>
          </cell>
          <cell r="B577">
            <v>12</v>
          </cell>
        </row>
        <row r="578">
          <cell r="A578">
            <v>2007</v>
          </cell>
          <cell r="B578">
            <v>12</v>
          </cell>
        </row>
        <row r="579">
          <cell r="A579">
            <v>2007</v>
          </cell>
          <cell r="B579">
            <v>12</v>
          </cell>
        </row>
        <row r="580">
          <cell r="A580">
            <v>2007</v>
          </cell>
          <cell r="B580">
            <v>12</v>
          </cell>
        </row>
        <row r="581">
          <cell r="A581">
            <v>2007</v>
          </cell>
          <cell r="B581">
            <v>12</v>
          </cell>
        </row>
        <row r="582">
          <cell r="A582">
            <v>2007</v>
          </cell>
          <cell r="B582">
            <v>12</v>
          </cell>
        </row>
        <row r="583">
          <cell r="A583">
            <v>2007</v>
          </cell>
          <cell r="B583">
            <v>12</v>
          </cell>
        </row>
        <row r="584">
          <cell r="A584">
            <v>2007</v>
          </cell>
          <cell r="B584">
            <v>12</v>
          </cell>
        </row>
        <row r="585">
          <cell r="A585">
            <v>2007</v>
          </cell>
          <cell r="B585">
            <v>12</v>
          </cell>
        </row>
        <row r="586">
          <cell r="A586">
            <v>2007</v>
          </cell>
          <cell r="B586">
            <v>12</v>
          </cell>
        </row>
        <row r="587">
          <cell r="A587">
            <v>2007</v>
          </cell>
          <cell r="B587">
            <v>12</v>
          </cell>
        </row>
        <row r="588">
          <cell r="A588">
            <v>2007</v>
          </cell>
          <cell r="B588">
            <v>12</v>
          </cell>
        </row>
        <row r="589">
          <cell r="A589">
            <v>2007</v>
          </cell>
          <cell r="B589">
            <v>12</v>
          </cell>
        </row>
        <row r="590">
          <cell r="A590">
            <v>2007</v>
          </cell>
          <cell r="B590">
            <v>12</v>
          </cell>
        </row>
        <row r="591">
          <cell r="A591">
            <v>2007</v>
          </cell>
          <cell r="B591">
            <v>12</v>
          </cell>
        </row>
        <row r="592">
          <cell r="A592">
            <v>2007</v>
          </cell>
          <cell r="B592">
            <v>12</v>
          </cell>
        </row>
        <row r="593">
          <cell r="A593">
            <v>2007</v>
          </cell>
          <cell r="B593">
            <v>12</v>
          </cell>
        </row>
        <row r="594">
          <cell r="A594">
            <v>2007</v>
          </cell>
          <cell r="B594">
            <v>12</v>
          </cell>
        </row>
        <row r="595">
          <cell r="A595">
            <v>2007</v>
          </cell>
          <cell r="B595">
            <v>12</v>
          </cell>
        </row>
        <row r="596">
          <cell r="A596">
            <v>2007</v>
          </cell>
          <cell r="B596">
            <v>12</v>
          </cell>
        </row>
        <row r="597">
          <cell r="A597">
            <v>2007</v>
          </cell>
          <cell r="B597">
            <v>12</v>
          </cell>
        </row>
        <row r="598">
          <cell r="A598">
            <v>2007</v>
          </cell>
          <cell r="B598">
            <v>12</v>
          </cell>
        </row>
        <row r="599">
          <cell r="A599">
            <v>2007</v>
          </cell>
          <cell r="B599">
            <v>12</v>
          </cell>
        </row>
        <row r="600">
          <cell r="A600">
            <v>2007</v>
          </cell>
          <cell r="B600">
            <v>12</v>
          </cell>
        </row>
        <row r="601">
          <cell r="A601">
            <v>2007</v>
          </cell>
          <cell r="B601">
            <v>12</v>
          </cell>
        </row>
        <row r="602">
          <cell r="A602">
            <v>2007</v>
          </cell>
          <cell r="B602">
            <v>12</v>
          </cell>
        </row>
        <row r="603">
          <cell r="A603">
            <v>2007</v>
          </cell>
          <cell r="B603">
            <v>12</v>
          </cell>
        </row>
        <row r="604">
          <cell r="A604">
            <v>2007</v>
          </cell>
          <cell r="B604">
            <v>12</v>
          </cell>
        </row>
        <row r="605">
          <cell r="A605">
            <v>2007</v>
          </cell>
          <cell r="B605">
            <v>12</v>
          </cell>
        </row>
        <row r="606">
          <cell r="A606">
            <v>2007</v>
          </cell>
          <cell r="B606">
            <v>12</v>
          </cell>
        </row>
        <row r="607">
          <cell r="A607">
            <v>2007</v>
          </cell>
          <cell r="B607">
            <v>12</v>
          </cell>
        </row>
        <row r="608">
          <cell r="A608">
            <v>2007</v>
          </cell>
          <cell r="B608">
            <v>12</v>
          </cell>
        </row>
        <row r="609">
          <cell r="A609">
            <v>2007</v>
          </cell>
          <cell r="B609">
            <v>12</v>
          </cell>
        </row>
        <row r="610">
          <cell r="A610">
            <v>2007</v>
          </cell>
          <cell r="B610">
            <v>12</v>
          </cell>
        </row>
        <row r="611">
          <cell r="A611">
            <v>2007</v>
          </cell>
          <cell r="B611">
            <v>12</v>
          </cell>
        </row>
        <row r="612">
          <cell r="A612">
            <v>2007</v>
          </cell>
          <cell r="B612">
            <v>12</v>
          </cell>
        </row>
        <row r="613">
          <cell r="A613">
            <v>2007</v>
          </cell>
          <cell r="B613">
            <v>12</v>
          </cell>
        </row>
        <row r="614">
          <cell r="A614">
            <v>2007</v>
          </cell>
          <cell r="B614">
            <v>12</v>
          </cell>
        </row>
        <row r="615">
          <cell r="A615">
            <v>2007</v>
          </cell>
          <cell r="B615">
            <v>12</v>
          </cell>
        </row>
        <row r="616">
          <cell r="A616">
            <v>2007</v>
          </cell>
          <cell r="B616">
            <v>12</v>
          </cell>
        </row>
        <row r="617">
          <cell r="A617">
            <v>2007</v>
          </cell>
          <cell r="B617">
            <v>12</v>
          </cell>
        </row>
        <row r="618">
          <cell r="A618">
            <v>2007</v>
          </cell>
          <cell r="B618">
            <v>12</v>
          </cell>
        </row>
        <row r="619">
          <cell r="A619">
            <v>2007</v>
          </cell>
          <cell r="B619">
            <v>12</v>
          </cell>
        </row>
        <row r="620">
          <cell r="A620">
            <v>2007</v>
          </cell>
          <cell r="B620">
            <v>12</v>
          </cell>
        </row>
        <row r="621">
          <cell r="A621">
            <v>2007</v>
          </cell>
          <cell r="B621">
            <v>12</v>
          </cell>
        </row>
        <row r="622">
          <cell r="A622">
            <v>2007</v>
          </cell>
          <cell r="B622">
            <v>12</v>
          </cell>
        </row>
        <row r="623">
          <cell r="A623">
            <v>2007</v>
          </cell>
          <cell r="B623">
            <v>12</v>
          </cell>
        </row>
        <row r="624">
          <cell r="A624">
            <v>2007</v>
          </cell>
          <cell r="B624">
            <v>12</v>
          </cell>
        </row>
        <row r="625">
          <cell r="A625">
            <v>2007</v>
          </cell>
          <cell r="B625">
            <v>12</v>
          </cell>
        </row>
        <row r="626">
          <cell r="A626">
            <v>2007</v>
          </cell>
          <cell r="B626">
            <v>12</v>
          </cell>
        </row>
        <row r="627">
          <cell r="A627">
            <v>2007</v>
          </cell>
          <cell r="B627">
            <v>12</v>
          </cell>
        </row>
        <row r="628">
          <cell r="A628">
            <v>2007</v>
          </cell>
          <cell r="B628">
            <v>12</v>
          </cell>
        </row>
        <row r="629">
          <cell r="A629">
            <v>2007</v>
          </cell>
          <cell r="B629">
            <v>12</v>
          </cell>
        </row>
        <row r="630">
          <cell r="A630">
            <v>2007</v>
          </cell>
          <cell r="B630">
            <v>12</v>
          </cell>
        </row>
        <row r="631">
          <cell r="A631">
            <v>2007</v>
          </cell>
          <cell r="B631">
            <v>12</v>
          </cell>
        </row>
        <row r="632">
          <cell r="A632">
            <v>2007</v>
          </cell>
          <cell r="B632">
            <v>12</v>
          </cell>
        </row>
        <row r="633">
          <cell r="A633">
            <v>2007</v>
          </cell>
          <cell r="B633">
            <v>12</v>
          </cell>
        </row>
        <row r="634">
          <cell r="A634">
            <v>2007</v>
          </cell>
          <cell r="B634">
            <v>12</v>
          </cell>
        </row>
        <row r="635">
          <cell r="A635">
            <v>2007</v>
          </cell>
          <cell r="B635">
            <v>12</v>
          </cell>
        </row>
        <row r="636">
          <cell r="A636">
            <v>2007</v>
          </cell>
          <cell r="B636">
            <v>12</v>
          </cell>
        </row>
        <row r="637">
          <cell r="A637">
            <v>2007</v>
          </cell>
          <cell r="B637">
            <v>12</v>
          </cell>
        </row>
        <row r="638">
          <cell r="A638">
            <v>2007</v>
          </cell>
          <cell r="B638">
            <v>12</v>
          </cell>
        </row>
        <row r="639">
          <cell r="A639">
            <v>2007</v>
          </cell>
          <cell r="B639">
            <v>12</v>
          </cell>
        </row>
        <row r="640">
          <cell r="A640">
            <v>2007</v>
          </cell>
          <cell r="B640">
            <v>12</v>
          </cell>
        </row>
        <row r="641">
          <cell r="A641">
            <v>2007</v>
          </cell>
          <cell r="B641">
            <v>12</v>
          </cell>
        </row>
        <row r="642">
          <cell r="A642">
            <v>2007</v>
          </cell>
          <cell r="B642">
            <v>12</v>
          </cell>
        </row>
        <row r="643">
          <cell r="A643">
            <v>2007</v>
          </cell>
          <cell r="B643">
            <v>12</v>
          </cell>
        </row>
        <row r="644">
          <cell r="A644">
            <v>2007</v>
          </cell>
          <cell r="B644">
            <v>12</v>
          </cell>
        </row>
        <row r="645">
          <cell r="A645">
            <v>2007</v>
          </cell>
          <cell r="B645">
            <v>12</v>
          </cell>
        </row>
        <row r="646">
          <cell r="A646">
            <v>2007</v>
          </cell>
          <cell r="B646">
            <v>12</v>
          </cell>
        </row>
        <row r="647">
          <cell r="A647">
            <v>2007</v>
          </cell>
          <cell r="B647">
            <v>12</v>
          </cell>
        </row>
        <row r="648">
          <cell r="A648">
            <v>2007</v>
          </cell>
          <cell r="B648">
            <v>12</v>
          </cell>
        </row>
        <row r="649">
          <cell r="A649">
            <v>2007</v>
          </cell>
          <cell r="B649">
            <v>12</v>
          </cell>
        </row>
        <row r="650">
          <cell r="A650">
            <v>2007</v>
          </cell>
          <cell r="B650">
            <v>12</v>
          </cell>
        </row>
        <row r="651">
          <cell r="A651">
            <v>2007</v>
          </cell>
          <cell r="B651">
            <v>12</v>
          </cell>
        </row>
        <row r="652">
          <cell r="A652">
            <v>2007</v>
          </cell>
          <cell r="B652">
            <v>12</v>
          </cell>
        </row>
        <row r="653">
          <cell r="A653">
            <v>2007</v>
          </cell>
          <cell r="B653">
            <v>12</v>
          </cell>
        </row>
        <row r="654">
          <cell r="A654">
            <v>2007</v>
          </cell>
          <cell r="B654">
            <v>12</v>
          </cell>
        </row>
        <row r="655">
          <cell r="A655">
            <v>2007</v>
          </cell>
          <cell r="B655">
            <v>12</v>
          </cell>
        </row>
        <row r="656">
          <cell r="A656">
            <v>2007</v>
          </cell>
          <cell r="B656">
            <v>12</v>
          </cell>
        </row>
        <row r="657">
          <cell r="A657">
            <v>2007</v>
          </cell>
          <cell r="B657">
            <v>12</v>
          </cell>
        </row>
        <row r="658">
          <cell r="A658">
            <v>2007</v>
          </cell>
          <cell r="B658">
            <v>12</v>
          </cell>
        </row>
        <row r="659">
          <cell r="A659">
            <v>2007</v>
          </cell>
          <cell r="B659">
            <v>12</v>
          </cell>
        </row>
        <row r="660">
          <cell r="A660">
            <v>2007</v>
          </cell>
          <cell r="B660">
            <v>12</v>
          </cell>
        </row>
        <row r="661">
          <cell r="A661">
            <v>2007</v>
          </cell>
          <cell r="B661">
            <v>12</v>
          </cell>
        </row>
        <row r="662">
          <cell r="A662">
            <v>2007</v>
          </cell>
          <cell r="B662">
            <v>12</v>
          </cell>
        </row>
        <row r="663">
          <cell r="A663">
            <v>2007</v>
          </cell>
          <cell r="B663">
            <v>12</v>
          </cell>
        </row>
        <row r="664">
          <cell r="A664">
            <v>2007</v>
          </cell>
          <cell r="B664">
            <v>12</v>
          </cell>
        </row>
        <row r="665">
          <cell r="A665">
            <v>2007</v>
          </cell>
          <cell r="B665">
            <v>12</v>
          </cell>
        </row>
        <row r="666">
          <cell r="A666">
            <v>2007</v>
          </cell>
          <cell r="B666">
            <v>12</v>
          </cell>
        </row>
        <row r="667">
          <cell r="A667">
            <v>2007</v>
          </cell>
          <cell r="B667">
            <v>12</v>
          </cell>
        </row>
        <row r="668">
          <cell r="A668">
            <v>2007</v>
          </cell>
          <cell r="B668">
            <v>12</v>
          </cell>
        </row>
        <row r="669">
          <cell r="A669">
            <v>2007</v>
          </cell>
          <cell r="B669">
            <v>12</v>
          </cell>
        </row>
        <row r="670">
          <cell r="A670">
            <v>2007</v>
          </cell>
          <cell r="B670">
            <v>12</v>
          </cell>
        </row>
        <row r="671">
          <cell r="A671">
            <v>2007</v>
          </cell>
          <cell r="B671">
            <v>12</v>
          </cell>
        </row>
        <row r="672">
          <cell r="A672">
            <v>2007</v>
          </cell>
          <cell r="B672">
            <v>12</v>
          </cell>
        </row>
        <row r="673">
          <cell r="A673">
            <v>2007</v>
          </cell>
          <cell r="B673">
            <v>12</v>
          </cell>
        </row>
        <row r="674">
          <cell r="A674">
            <v>2007</v>
          </cell>
          <cell r="B674">
            <v>12</v>
          </cell>
        </row>
        <row r="675">
          <cell r="A675">
            <v>2007</v>
          </cell>
          <cell r="B675">
            <v>12</v>
          </cell>
        </row>
        <row r="676">
          <cell r="A676">
            <v>2007</v>
          </cell>
          <cell r="B676">
            <v>12</v>
          </cell>
        </row>
        <row r="677">
          <cell r="A677">
            <v>2007</v>
          </cell>
          <cell r="B677">
            <v>12</v>
          </cell>
        </row>
        <row r="678">
          <cell r="A678">
            <v>2008</v>
          </cell>
          <cell r="B678">
            <v>1</v>
          </cell>
        </row>
        <row r="679">
          <cell r="A679">
            <v>2008</v>
          </cell>
          <cell r="B679">
            <v>1</v>
          </cell>
        </row>
        <row r="680">
          <cell r="A680">
            <v>2008</v>
          </cell>
          <cell r="B680">
            <v>1</v>
          </cell>
        </row>
        <row r="681">
          <cell r="A681">
            <v>2008</v>
          </cell>
          <cell r="B681">
            <v>1</v>
          </cell>
        </row>
        <row r="682">
          <cell r="A682">
            <v>2008</v>
          </cell>
          <cell r="B682">
            <v>1</v>
          </cell>
        </row>
        <row r="683">
          <cell r="A683">
            <v>2008</v>
          </cell>
          <cell r="B683">
            <v>1</v>
          </cell>
        </row>
        <row r="684">
          <cell r="A684">
            <v>2008</v>
          </cell>
          <cell r="B684">
            <v>1</v>
          </cell>
        </row>
        <row r="685">
          <cell r="A685">
            <v>2008</v>
          </cell>
          <cell r="B685">
            <v>1</v>
          </cell>
        </row>
        <row r="686">
          <cell r="A686">
            <v>2008</v>
          </cell>
          <cell r="B686">
            <v>1</v>
          </cell>
        </row>
        <row r="687">
          <cell r="A687">
            <v>2008</v>
          </cell>
          <cell r="B687">
            <v>1</v>
          </cell>
        </row>
        <row r="688">
          <cell r="A688">
            <v>2008</v>
          </cell>
          <cell r="B688">
            <v>1</v>
          </cell>
        </row>
        <row r="689">
          <cell r="A689">
            <v>2008</v>
          </cell>
          <cell r="B689">
            <v>1</v>
          </cell>
        </row>
        <row r="690">
          <cell r="A690">
            <v>2008</v>
          </cell>
          <cell r="B690">
            <v>1</v>
          </cell>
        </row>
        <row r="691">
          <cell r="A691">
            <v>2008</v>
          </cell>
          <cell r="B691">
            <v>1</v>
          </cell>
        </row>
        <row r="692">
          <cell r="A692">
            <v>2008</v>
          </cell>
          <cell r="B692">
            <v>1</v>
          </cell>
        </row>
        <row r="693">
          <cell r="A693">
            <v>2008</v>
          </cell>
          <cell r="B693">
            <v>1</v>
          </cell>
        </row>
        <row r="694">
          <cell r="A694">
            <v>2008</v>
          </cell>
          <cell r="B694">
            <v>1</v>
          </cell>
        </row>
        <row r="695">
          <cell r="A695">
            <v>2008</v>
          </cell>
          <cell r="B695">
            <v>1</v>
          </cell>
        </row>
        <row r="696">
          <cell r="A696">
            <v>2008</v>
          </cell>
          <cell r="B696">
            <v>1</v>
          </cell>
        </row>
        <row r="697">
          <cell r="A697">
            <v>2008</v>
          </cell>
          <cell r="B697">
            <v>1</v>
          </cell>
        </row>
        <row r="698">
          <cell r="A698">
            <v>2008</v>
          </cell>
          <cell r="B698">
            <v>1</v>
          </cell>
        </row>
        <row r="699">
          <cell r="A699">
            <v>2008</v>
          </cell>
          <cell r="B699">
            <v>1</v>
          </cell>
        </row>
        <row r="700">
          <cell r="A700">
            <v>2008</v>
          </cell>
          <cell r="B700">
            <v>1</v>
          </cell>
        </row>
        <row r="701">
          <cell r="A701">
            <v>2008</v>
          </cell>
          <cell r="B701">
            <v>1</v>
          </cell>
        </row>
        <row r="702">
          <cell r="A702">
            <v>2008</v>
          </cell>
          <cell r="B702">
            <v>1</v>
          </cell>
        </row>
        <row r="703">
          <cell r="A703">
            <v>2008</v>
          </cell>
          <cell r="B703">
            <v>1</v>
          </cell>
        </row>
        <row r="704">
          <cell r="A704">
            <v>2008</v>
          </cell>
          <cell r="B704">
            <v>1</v>
          </cell>
        </row>
        <row r="705">
          <cell r="A705">
            <v>2008</v>
          </cell>
          <cell r="B705">
            <v>1</v>
          </cell>
        </row>
        <row r="706">
          <cell r="A706">
            <v>2008</v>
          </cell>
          <cell r="B706">
            <v>1</v>
          </cell>
        </row>
        <row r="707">
          <cell r="A707">
            <v>2008</v>
          </cell>
          <cell r="B707">
            <v>1</v>
          </cell>
        </row>
        <row r="708">
          <cell r="A708">
            <v>2008</v>
          </cell>
          <cell r="B708">
            <v>1</v>
          </cell>
        </row>
        <row r="709">
          <cell r="A709">
            <v>2008</v>
          </cell>
          <cell r="B709">
            <v>1</v>
          </cell>
        </row>
        <row r="710">
          <cell r="A710">
            <v>2008</v>
          </cell>
          <cell r="B710">
            <v>1</v>
          </cell>
        </row>
        <row r="711">
          <cell r="A711">
            <v>2008</v>
          </cell>
          <cell r="B711">
            <v>1</v>
          </cell>
        </row>
        <row r="712">
          <cell r="A712">
            <v>2008</v>
          </cell>
          <cell r="B712">
            <v>1</v>
          </cell>
        </row>
        <row r="713">
          <cell r="A713">
            <v>2008</v>
          </cell>
          <cell r="B713">
            <v>1</v>
          </cell>
        </row>
        <row r="714">
          <cell r="A714">
            <v>2008</v>
          </cell>
          <cell r="B714">
            <v>1</v>
          </cell>
        </row>
        <row r="715">
          <cell r="A715">
            <v>2008</v>
          </cell>
          <cell r="B715">
            <v>1</v>
          </cell>
        </row>
        <row r="716">
          <cell r="A716">
            <v>2008</v>
          </cell>
          <cell r="B716">
            <v>1</v>
          </cell>
        </row>
        <row r="717">
          <cell r="A717">
            <v>2008</v>
          </cell>
          <cell r="B717">
            <v>1</v>
          </cell>
        </row>
        <row r="718">
          <cell r="A718">
            <v>2008</v>
          </cell>
          <cell r="B718">
            <v>1</v>
          </cell>
        </row>
        <row r="719">
          <cell r="A719">
            <v>2008</v>
          </cell>
          <cell r="B719">
            <v>1</v>
          </cell>
        </row>
        <row r="720">
          <cell r="A720">
            <v>2008</v>
          </cell>
          <cell r="B720">
            <v>1</v>
          </cell>
        </row>
        <row r="721">
          <cell r="A721">
            <v>2008</v>
          </cell>
          <cell r="B721">
            <v>1</v>
          </cell>
        </row>
        <row r="722">
          <cell r="A722">
            <v>2008</v>
          </cell>
          <cell r="B722">
            <v>1</v>
          </cell>
        </row>
        <row r="723">
          <cell r="A723">
            <v>2008</v>
          </cell>
          <cell r="B723">
            <v>1</v>
          </cell>
        </row>
        <row r="724">
          <cell r="A724">
            <v>2008</v>
          </cell>
          <cell r="B724">
            <v>1</v>
          </cell>
        </row>
        <row r="725">
          <cell r="A725">
            <v>2008</v>
          </cell>
          <cell r="B725">
            <v>1</v>
          </cell>
        </row>
        <row r="726">
          <cell r="A726">
            <v>2008</v>
          </cell>
          <cell r="B726">
            <v>1</v>
          </cell>
        </row>
        <row r="727">
          <cell r="A727">
            <v>2008</v>
          </cell>
          <cell r="B727">
            <v>1</v>
          </cell>
        </row>
        <row r="728">
          <cell r="A728">
            <v>2008</v>
          </cell>
          <cell r="B728">
            <v>1</v>
          </cell>
        </row>
        <row r="729">
          <cell r="A729">
            <v>2008</v>
          </cell>
          <cell r="B729">
            <v>1</v>
          </cell>
        </row>
        <row r="730">
          <cell r="A730">
            <v>2008</v>
          </cell>
          <cell r="B730">
            <v>1</v>
          </cell>
        </row>
        <row r="731">
          <cell r="A731">
            <v>2008</v>
          </cell>
          <cell r="B731">
            <v>1</v>
          </cell>
        </row>
        <row r="732">
          <cell r="A732">
            <v>2008</v>
          </cell>
          <cell r="B732">
            <v>1</v>
          </cell>
        </row>
        <row r="733">
          <cell r="A733">
            <v>2008</v>
          </cell>
          <cell r="B733">
            <v>1</v>
          </cell>
        </row>
        <row r="734">
          <cell r="A734">
            <v>2008</v>
          </cell>
          <cell r="B734">
            <v>1</v>
          </cell>
        </row>
        <row r="735">
          <cell r="A735">
            <v>2008</v>
          </cell>
          <cell r="B735">
            <v>1</v>
          </cell>
        </row>
        <row r="736">
          <cell r="A736">
            <v>2008</v>
          </cell>
          <cell r="B736">
            <v>1</v>
          </cell>
        </row>
        <row r="737">
          <cell r="A737">
            <v>2008</v>
          </cell>
          <cell r="B737">
            <v>1</v>
          </cell>
        </row>
        <row r="738">
          <cell r="A738">
            <v>2008</v>
          </cell>
          <cell r="B738">
            <v>1</v>
          </cell>
        </row>
        <row r="739">
          <cell r="A739">
            <v>2008</v>
          </cell>
          <cell r="B739">
            <v>1</v>
          </cell>
        </row>
        <row r="740">
          <cell r="A740">
            <v>2008</v>
          </cell>
          <cell r="B740">
            <v>1</v>
          </cell>
        </row>
        <row r="741">
          <cell r="A741">
            <v>2008</v>
          </cell>
          <cell r="B741">
            <v>1</v>
          </cell>
        </row>
        <row r="742">
          <cell r="A742">
            <v>2008</v>
          </cell>
          <cell r="B742">
            <v>1</v>
          </cell>
        </row>
        <row r="743">
          <cell r="A743">
            <v>2008</v>
          </cell>
          <cell r="B743">
            <v>1</v>
          </cell>
        </row>
        <row r="744">
          <cell r="A744">
            <v>2008</v>
          </cell>
          <cell r="B744">
            <v>1</v>
          </cell>
        </row>
        <row r="745">
          <cell r="A745">
            <v>2008</v>
          </cell>
          <cell r="B745">
            <v>1</v>
          </cell>
        </row>
        <row r="746">
          <cell r="A746">
            <v>2008</v>
          </cell>
          <cell r="B746">
            <v>1</v>
          </cell>
        </row>
        <row r="747">
          <cell r="A747">
            <v>2008</v>
          </cell>
          <cell r="B747">
            <v>1</v>
          </cell>
        </row>
        <row r="748">
          <cell r="A748">
            <v>2008</v>
          </cell>
          <cell r="B748">
            <v>1</v>
          </cell>
        </row>
        <row r="749">
          <cell r="A749">
            <v>2008</v>
          </cell>
          <cell r="B749">
            <v>1</v>
          </cell>
        </row>
        <row r="750">
          <cell r="A750">
            <v>2008</v>
          </cell>
          <cell r="B750">
            <v>1</v>
          </cell>
        </row>
        <row r="751">
          <cell r="A751">
            <v>2008</v>
          </cell>
          <cell r="B751">
            <v>1</v>
          </cell>
        </row>
        <row r="752">
          <cell r="A752">
            <v>2008</v>
          </cell>
          <cell r="B752">
            <v>1</v>
          </cell>
        </row>
        <row r="753">
          <cell r="A753">
            <v>2008</v>
          </cell>
          <cell r="B753">
            <v>1</v>
          </cell>
        </row>
        <row r="754">
          <cell r="A754">
            <v>2008</v>
          </cell>
          <cell r="B754">
            <v>1</v>
          </cell>
        </row>
        <row r="755">
          <cell r="A755">
            <v>2008</v>
          </cell>
          <cell r="B755">
            <v>1</v>
          </cell>
        </row>
        <row r="756">
          <cell r="A756">
            <v>2008</v>
          </cell>
          <cell r="B756">
            <v>1</v>
          </cell>
        </row>
        <row r="757">
          <cell r="A757">
            <v>2008</v>
          </cell>
          <cell r="B757">
            <v>1</v>
          </cell>
        </row>
        <row r="758">
          <cell r="A758">
            <v>2008</v>
          </cell>
          <cell r="B758">
            <v>1</v>
          </cell>
        </row>
        <row r="759">
          <cell r="A759">
            <v>2008</v>
          </cell>
          <cell r="B759">
            <v>1</v>
          </cell>
        </row>
        <row r="760">
          <cell r="A760">
            <v>2008</v>
          </cell>
          <cell r="B760">
            <v>1</v>
          </cell>
        </row>
        <row r="761">
          <cell r="A761">
            <v>2008</v>
          </cell>
          <cell r="B761">
            <v>1</v>
          </cell>
        </row>
        <row r="762">
          <cell r="A762">
            <v>2008</v>
          </cell>
          <cell r="B762">
            <v>1</v>
          </cell>
        </row>
        <row r="763">
          <cell r="A763">
            <v>2008</v>
          </cell>
          <cell r="B763">
            <v>1</v>
          </cell>
        </row>
        <row r="764">
          <cell r="A764">
            <v>2008</v>
          </cell>
          <cell r="B764">
            <v>1</v>
          </cell>
        </row>
        <row r="765">
          <cell r="A765">
            <v>2008</v>
          </cell>
          <cell r="B765">
            <v>1</v>
          </cell>
        </row>
        <row r="766">
          <cell r="A766">
            <v>2008</v>
          </cell>
          <cell r="B766">
            <v>1</v>
          </cell>
        </row>
        <row r="767">
          <cell r="A767">
            <v>2008</v>
          </cell>
          <cell r="B767">
            <v>1</v>
          </cell>
        </row>
        <row r="768">
          <cell r="A768">
            <v>2008</v>
          </cell>
          <cell r="B768">
            <v>1</v>
          </cell>
        </row>
        <row r="769">
          <cell r="A769">
            <v>2008</v>
          </cell>
          <cell r="B769">
            <v>1</v>
          </cell>
        </row>
        <row r="770">
          <cell r="A770">
            <v>2008</v>
          </cell>
          <cell r="B770">
            <v>1</v>
          </cell>
        </row>
        <row r="771">
          <cell r="A771">
            <v>2008</v>
          </cell>
          <cell r="B771">
            <v>1</v>
          </cell>
        </row>
        <row r="772">
          <cell r="A772">
            <v>2008</v>
          </cell>
          <cell r="B772">
            <v>1</v>
          </cell>
        </row>
        <row r="773">
          <cell r="A773">
            <v>2008</v>
          </cell>
          <cell r="B773">
            <v>1</v>
          </cell>
        </row>
        <row r="774">
          <cell r="A774">
            <v>2008</v>
          </cell>
          <cell r="B774">
            <v>1</v>
          </cell>
        </row>
        <row r="775">
          <cell r="A775">
            <v>2008</v>
          </cell>
          <cell r="B775">
            <v>1</v>
          </cell>
        </row>
        <row r="776">
          <cell r="A776">
            <v>2008</v>
          </cell>
          <cell r="B776">
            <v>1</v>
          </cell>
        </row>
        <row r="777">
          <cell r="A777">
            <v>2008</v>
          </cell>
          <cell r="B777">
            <v>1</v>
          </cell>
        </row>
        <row r="778">
          <cell r="A778">
            <v>2008</v>
          </cell>
          <cell r="B778">
            <v>1</v>
          </cell>
        </row>
        <row r="779">
          <cell r="A779">
            <v>2008</v>
          </cell>
          <cell r="B779">
            <v>1</v>
          </cell>
        </row>
        <row r="780">
          <cell r="A780">
            <v>2008</v>
          </cell>
          <cell r="B780">
            <v>1</v>
          </cell>
        </row>
        <row r="781">
          <cell r="A781">
            <v>2008</v>
          </cell>
          <cell r="B781">
            <v>1</v>
          </cell>
        </row>
        <row r="782">
          <cell r="A782">
            <v>2008</v>
          </cell>
          <cell r="B782">
            <v>1</v>
          </cell>
        </row>
        <row r="783">
          <cell r="A783">
            <v>2008</v>
          </cell>
          <cell r="B783">
            <v>1</v>
          </cell>
        </row>
        <row r="784">
          <cell r="A784">
            <v>2008</v>
          </cell>
          <cell r="B784">
            <v>1</v>
          </cell>
        </row>
        <row r="785">
          <cell r="A785">
            <v>2008</v>
          </cell>
          <cell r="B785">
            <v>1</v>
          </cell>
        </row>
        <row r="786">
          <cell r="A786">
            <v>2008</v>
          </cell>
          <cell r="B786">
            <v>1</v>
          </cell>
        </row>
        <row r="787">
          <cell r="A787">
            <v>2008</v>
          </cell>
          <cell r="B787">
            <v>1</v>
          </cell>
        </row>
        <row r="788">
          <cell r="A788">
            <v>2008</v>
          </cell>
          <cell r="B788">
            <v>1</v>
          </cell>
        </row>
        <row r="789">
          <cell r="A789">
            <v>2008</v>
          </cell>
          <cell r="B789">
            <v>1</v>
          </cell>
        </row>
        <row r="790">
          <cell r="A790">
            <v>2008</v>
          </cell>
          <cell r="B790">
            <v>1</v>
          </cell>
        </row>
        <row r="791">
          <cell r="A791">
            <v>2008</v>
          </cell>
          <cell r="B791">
            <v>1</v>
          </cell>
        </row>
        <row r="792">
          <cell r="A792">
            <v>2008</v>
          </cell>
          <cell r="B792">
            <v>1</v>
          </cell>
        </row>
        <row r="793">
          <cell r="A793">
            <v>2008</v>
          </cell>
          <cell r="B793">
            <v>1</v>
          </cell>
        </row>
        <row r="794">
          <cell r="A794">
            <v>2008</v>
          </cell>
          <cell r="B794">
            <v>1</v>
          </cell>
        </row>
        <row r="795">
          <cell r="A795">
            <v>2008</v>
          </cell>
          <cell r="B795">
            <v>1</v>
          </cell>
        </row>
        <row r="796">
          <cell r="A796">
            <v>2008</v>
          </cell>
          <cell r="B796">
            <v>1</v>
          </cell>
        </row>
        <row r="797">
          <cell r="A797">
            <v>2008</v>
          </cell>
          <cell r="B797">
            <v>1</v>
          </cell>
        </row>
        <row r="798">
          <cell r="A798">
            <v>2008</v>
          </cell>
          <cell r="B798">
            <v>1</v>
          </cell>
        </row>
        <row r="799">
          <cell r="A799">
            <v>2008</v>
          </cell>
          <cell r="B799">
            <v>1</v>
          </cell>
        </row>
        <row r="800">
          <cell r="A800">
            <v>2008</v>
          </cell>
          <cell r="B800">
            <v>1</v>
          </cell>
        </row>
        <row r="801">
          <cell r="A801">
            <v>2008</v>
          </cell>
          <cell r="B801">
            <v>1</v>
          </cell>
        </row>
        <row r="802">
          <cell r="A802">
            <v>2008</v>
          </cell>
          <cell r="B802">
            <v>1</v>
          </cell>
        </row>
        <row r="803">
          <cell r="A803">
            <v>2008</v>
          </cell>
          <cell r="B803">
            <v>1</v>
          </cell>
        </row>
        <row r="804">
          <cell r="A804">
            <v>2008</v>
          </cell>
          <cell r="B804">
            <v>1</v>
          </cell>
        </row>
        <row r="805">
          <cell r="A805">
            <v>2008</v>
          </cell>
          <cell r="B805">
            <v>1</v>
          </cell>
        </row>
        <row r="806">
          <cell r="A806">
            <v>2008</v>
          </cell>
          <cell r="B806">
            <v>1</v>
          </cell>
        </row>
        <row r="807">
          <cell r="A807">
            <v>2008</v>
          </cell>
          <cell r="B807">
            <v>1</v>
          </cell>
        </row>
        <row r="808">
          <cell r="A808">
            <v>2008</v>
          </cell>
          <cell r="B808">
            <v>1</v>
          </cell>
        </row>
        <row r="809">
          <cell r="A809">
            <v>2008</v>
          </cell>
          <cell r="B809">
            <v>1</v>
          </cell>
        </row>
        <row r="810">
          <cell r="A810">
            <v>2008</v>
          </cell>
          <cell r="B810">
            <v>1</v>
          </cell>
        </row>
        <row r="811">
          <cell r="A811">
            <v>2008</v>
          </cell>
          <cell r="B811">
            <v>1</v>
          </cell>
        </row>
        <row r="812">
          <cell r="A812">
            <v>2008</v>
          </cell>
          <cell r="B812">
            <v>1</v>
          </cell>
        </row>
        <row r="813">
          <cell r="A813">
            <v>2008</v>
          </cell>
          <cell r="B813">
            <v>1</v>
          </cell>
        </row>
        <row r="814">
          <cell r="A814">
            <v>2008</v>
          </cell>
          <cell r="B814">
            <v>1</v>
          </cell>
        </row>
        <row r="815">
          <cell r="A815">
            <v>2008</v>
          </cell>
          <cell r="B815">
            <v>1</v>
          </cell>
        </row>
        <row r="816">
          <cell r="A816">
            <v>2008</v>
          </cell>
          <cell r="B816">
            <v>1</v>
          </cell>
        </row>
        <row r="817">
          <cell r="A817">
            <v>2008</v>
          </cell>
          <cell r="B817">
            <v>1</v>
          </cell>
        </row>
        <row r="818">
          <cell r="A818">
            <v>2008</v>
          </cell>
          <cell r="B818">
            <v>1</v>
          </cell>
        </row>
        <row r="819">
          <cell r="A819">
            <v>2008</v>
          </cell>
          <cell r="B819">
            <v>1</v>
          </cell>
        </row>
        <row r="820">
          <cell r="A820">
            <v>2008</v>
          </cell>
          <cell r="B820">
            <v>1</v>
          </cell>
        </row>
        <row r="821">
          <cell r="A821">
            <v>2008</v>
          </cell>
          <cell r="B821">
            <v>1</v>
          </cell>
        </row>
        <row r="822">
          <cell r="A822">
            <v>2008</v>
          </cell>
          <cell r="B822">
            <v>1</v>
          </cell>
        </row>
        <row r="823">
          <cell r="A823">
            <v>2008</v>
          </cell>
          <cell r="B823">
            <v>1</v>
          </cell>
        </row>
        <row r="824">
          <cell r="A824">
            <v>2008</v>
          </cell>
          <cell r="B824">
            <v>1</v>
          </cell>
        </row>
        <row r="825">
          <cell r="A825">
            <v>2008</v>
          </cell>
          <cell r="B825">
            <v>1</v>
          </cell>
        </row>
        <row r="826">
          <cell r="A826">
            <v>2008</v>
          </cell>
          <cell r="B826">
            <v>1</v>
          </cell>
        </row>
        <row r="827">
          <cell r="A827">
            <v>2008</v>
          </cell>
          <cell r="B827">
            <v>1</v>
          </cell>
        </row>
        <row r="828">
          <cell r="A828">
            <v>2008</v>
          </cell>
          <cell r="B828">
            <v>1</v>
          </cell>
        </row>
        <row r="829">
          <cell r="A829">
            <v>2008</v>
          </cell>
          <cell r="B829">
            <v>1</v>
          </cell>
        </row>
        <row r="830">
          <cell r="A830">
            <v>2008</v>
          </cell>
          <cell r="B830">
            <v>1</v>
          </cell>
        </row>
        <row r="831">
          <cell r="A831">
            <v>2008</v>
          </cell>
          <cell r="B831">
            <v>1</v>
          </cell>
        </row>
        <row r="832">
          <cell r="A832">
            <v>2008</v>
          </cell>
          <cell r="B832">
            <v>1</v>
          </cell>
        </row>
        <row r="833">
          <cell r="A833">
            <v>2008</v>
          </cell>
          <cell r="B833">
            <v>1</v>
          </cell>
        </row>
        <row r="834">
          <cell r="A834">
            <v>2008</v>
          </cell>
          <cell r="B834">
            <v>1</v>
          </cell>
        </row>
        <row r="835">
          <cell r="A835">
            <v>2008</v>
          </cell>
          <cell r="B835">
            <v>1</v>
          </cell>
        </row>
        <row r="836">
          <cell r="A836">
            <v>2008</v>
          </cell>
          <cell r="B836">
            <v>1</v>
          </cell>
        </row>
        <row r="837">
          <cell r="A837">
            <v>2008</v>
          </cell>
          <cell r="B837">
            <v>1</v>
          </cell>
        </row>
        <row r="838">
          <cell r="A838">
            <v>2008</v>
          </cell>
          <cell r="B838">
            <v>1</v>
          </cell>
        </row>
        <row r="839">
          <cell r="A839">
            <v>2008</v>
          </cell>
          <cell r="B839">
            <v>1</v>
          </cell>
        </row>
        <row r="840">
          <cell r="A840">
            <v>2008</v>
          </cell>
          <cell r="B840">
            <v>1</v>
          </cell>
        </row>
        <row r="841">
          <cell r="A841">
            <v>2008</v>
          </cell>
          <cell r="B841">
            <v>1</v>
          </cell>
        </row>
        <row r="842">
          <cell r="A842">
            <v>2008</v>
          </cell>
          <cell r="B842">
            <v>1</v>
          </cell>
        </row>
        <row r="843">
          <cell r="A843">
            <v>2008</v>
          </cell>
          <cell r="B843">
            <v>2</v>
          </cell>
        </row>
        <row r="844">
          <cell r="A844">
            <v>2008</v>
          </cell>
          <cell r="B844">
            <v>2</v>
          </cell>
        </row>
        <row r="845">
          <cell r="A845">
            <v>2008</v>
          </cell>
          <cell r="B845">
            <v>2</v>
          </cell>
        </row>
        <row r="846">
          <cell r="A846">
            <v>2008</v>
          </cell>
          <cell r="B846">
            <v>2</v>
          </cell>
        </row>
        <row r="847">
          <cell r="A847">
            <v>2008</v>
          </cell>
          <cell r="B847">
            <v>2</v>
          </cell>
        </row>
        <row r="848">
          <cell r="A848">
            <v>2008</v>
          </cell>
          <cell r="B848">
            <v>2</v>
          </cell>
        </row>
        <row r="849">
          <cell r="A849">
            <v>2008</v>
          </cell>
          <cell r="B849">
            <v>2</v>
          </cell>
        </row>
        <row r="850">
          <cell r="A850">
            <v>2008</v>
          </cell>
          <cell r="B850">
            <v>2</v>
          </cell>
        </row>
        <row r="851">
          <cell r="A851">
            <v>2008</v>
          </cell>
          <cell r="B851">
            <v>2</v>
          </cell>
        </row>
        <row r="852">
          <cell r="A852">
            <v>2008</v>
          </cell>
          <cell r="B852">
            <v>2</v>
          </cell>
        </row>
        <row r="853">
          <cell r="A853">
            <v>2008</v>
          </cell>
          <cell r="B853">
            <v>2</v>
          </cell>
        </row>
        <row r="854">
          <cell r="A854">
            <v>2008</v>
          </cell>
          <cell r="B854">
            <v>2</v>
          </cell>
        </row>
        <row r="855">
          <cell r="A855">
            <v>2008</v>
          </cell>
          <cell r="B855">
            <v>2</v>
          </cell>
        </row>
        <row r="856">
          <cell r="A856">
            <v>2008</v>
          </cell>
          <cell r="B856">
            <v>2</v>
          </cell>
        </row>
        <row r="857">
          <cell r="A857">
            <v>2008</v>
          </cell>
          <cell r="B857">
            <v>2</v>
          </cell>
        </row>
        <row r="858">
          <cell r="A858">
            <v>2008</v>
          </cell>
          <cell r="B858">
            <v>2</v>
          </cell>
        </row>
        <row r="859">
          <cell r="A859">
            <v>2008</v>
          </cell>
          <cell r="B859">
            <v>2</v>
          </cell>
        </row>
        <row r="860">
          <cell r="A860">
            <v>2008</v>
          </cell>
          <cell r="B860">
            <v>2</v>
          </cell>
        </row>
        <row r="861">
          <cell r="A861">
            <v>2008</v>
          </cell>
          <cell r="B861">
            <v>2</v>
          </cell>
        </row>
        <row r="862">
          <cell r="A862">
            <v>2008</v>
          </cell>
          <cell r="B862">
            <v>2</v>
          </cell>
        </row>
        <row r="863">
          <cell r="A863">
            <v>2008</v>
          </cell>
          <cell r="B863">
            <v>2</v>
          </cell>
        </row>
        <row r="864">
          <cell r="A864">
            <v>2008</v>
          </cell>
          <cell r="B864">
            <v>2</v>
          </cell>
        </row>
        <row r="865">
          <cell r="A865">
            <v>2008</v>
          </cell>
          <cell r="B865">
            <v>2</v>
          </cell>
        </row>
        <row r="866">
          <cell r="A866">
            <v>2008</v>
          </cell>
          <cell r="B866">
            <v>2</v>
          </cell>
        </row>
        <row r="867">
          <cell r="A867">
            <v>2008</v>
          </cell>
          <cell r="B867">
            <v>2</v>
          </cell>
        </row>
        <row r="868">
          <cell r="A868">
            <v>2008</v>
          </cell>
          <cell r="B868">
            <v>2</v>
          </cell>
        </row>
        <row r="869">
          <cell r="A869">
            <v>2008</v>
          </cell>
          <cell r="B869">
            <v>2</v>
          </cell>
        </row>
        <row r="870">
          <cell r="A870">
            <v>2008</v>
          </cell>
          <cell r="B870">
            <v>2</v>
          </cell>
        </row>
        <row r="871">
          <cell r="A871">
            <v>2008</v>
          </cell>
          <cell r="B871">
            <v>2</v>
          </cell>
        </row>
        <row r="872">
          <cell r="A872">
            <v>2008</v>
          </cell>
          <cell r="B872">
            <v>2</v>
          </cell>
        </row>
        <row r="873">
          <cell r="A873">
            <v>2008</v>
          </cell>
          <cell r="B873">
            <v>2</v>
          </cell>
        </row>
        <row r="874">
          <cell r="A874">
            <v>2008</v>
          </cell>
          <cell r="B874">
            <v>2</v>
          </cell>
        </row>
        <row r="875">
          <cell r="A875">
            <v>2008</v>
          </cell>
          <cell r="B875">
            <v>2</v>
          </cell>
        </row>
        <row r="876">
          <cell r="A876">
            <v>2008</v>
          </cell>
          <cell r="B876">
            <v>2</v>
          </cell>
        </row>
        <row r="877">
          <cell r="A877">
            <v>2008</v>
          </cell>
          <cell r="B877">
            <v>2</v>
          </cell>
        </row>
        <row r="878">
          <cell r="A878">
            <v>2008</v>
          </cell>
          <cell r="B878">
            <v>2</v>
          </cell>
        </row>
        <row r="879">
          <cell r="A879">
            <v>2008</v>
          </cell>
          <cell r="B879">
            <v>2</v>
          </cell>
        </row>
        <row r="880">
          <cell r="A880">
            <v>2008</v>
          </cell>
          <cell r="B880">
            <v>2</v>
          </cell>
        </row>
        <row r="881">
          <cell r="A881">
            <v>2008</v>
          </cell>
          <cell r="B881">
            <v>2</v>
          </cell>
        </row>
        <row r="882">
          <cell r="A882">
            <v>2008</v>
          </cell>
          <cell r="B882">
            <v>2</v>
          </cell>
        </row>
        <row r="883">
          <cell r="A883">
            <v>2008</v>
          </cell>
          <cell r="B883">
            <v>2</v>
          </cell>
        </row>
        <row r="884">
          <cell r="A884">
            <v>2008</v>
          </cell>
          <cell r="B884">
            <v>2</v>
          </cell>
        </row>
        <row r="885">
          <cell r="A885">
            <v>2008</v>
          </cell>
          <cell r="B885">
            <v>2</v>
          </cell>
        </row>
        <row r="886">
          <cell r="A886">
            <v>2008</v>
          </cell>
          <cell r="B886">
            <v>2</v>
          </cell>
        </row>
        <row r="887">
          <cell r="A887">
            <v>2008</v>
          </cell>
          <cell r="B887">
            <v>2</v>
          </cell>
        </row>
        <row r="888">
          <cell r="A888">
            <v>2008</v>
          </cell>
          <cell r="B888">
            <v>2</v>
          </cell>
        </row>
        <row r="889">
          <cell r="A889">
            <v>2008</v>
          </cell>
          <cell r="B889">
            <v>2</v>
          </cell>
        </row>
        <row r="890">
          <cell r="A890">
            <v>2008</v>
          </cell>
          <cell r="B890">
            <v>2</v>
          </cell>
        </row>
        <row r="891">
          <cell r="A891">
            <v>2008</v>
          </cell>
          <cell r="B891">
            <v>2</v>
          </cell>
        </row>
        <row r="892">
          <cell r="A892">
            <v>2008</v>
          </cell>
          <cell r="B892">
            <v>2</v>
          </cell>
        </row>
        <row r="893">
          <cell r="A893">
            <v>2008</v>
          </cell>
          <cell r="B893">
            <v>2</v>
          </cell>
        </row>
        <row r="894">
          <cell r="A894">
            <v>2008</v>
          </cell>
          <cell r="B894">
            <v>2</v>
          </cell>
        </row>
        <row r="895">
          <cell r="A895">
            <v>2008</v>
          </cell>
          <cell r="B895">
            <v>2</v>
          </cell>
        </row>
        <row r="896">
          <cell r="A896">
            <v>2008</v>
          </cell>
          <cell r="B896">
            <v>2</v>
          </cell>
        </row>
        <row r="897">
          <cell r="A897">
            <v>2008</v>
          </cell>
          <cell r="B897">
            <v>2</v>
          </cell>
        </row>
        <row r="898">
          <cell r="A898">
            <v>2008</v>
          </cell>
          <cell r="B898">
            <v>2</v>
          </cell>
        </row>
        <row r="899">
          <cell r="A899">
            <v>2008</v>
          </cell>
          <cell r="B899">
            <v>2</v>
          </cell>
        </row>
        <row r="900">
          <cell r="A900">
            <v>2008</v>
          </cell>
          <cell r="B900">
            <v>2</v>
          </cell>
        </row>
        <row r="901">
          <cell r="A901">
            <v>2008</v>
          </cell>
          <cell r="B901">
            <v>2</v>
          </cell>
        </row>
        <row r="902">
          <cell r="A902">
            <v>2008</v>
          </cell>
          <cell r="B902">
            <v>2</v>
          </cell>
        </row>
        <row r="903">
          <cell r="A903">
            <v>2008</v>
          </cell>
          <cell r="B903">
            <v>2</v>
          </cell>
        </row>
        <row r="904">
          <cell r="A904">
            <v>2008</v>
          </cell>
          <cell r="B904">
            <v>2</v>
          </cell>
        </row>
        <row r="905">
          <cell r="A905">
            <v>2008</v>
          </cell>
          <cell r="B905">
            <v>2</v>
          </cell>
        </row>
        <row r="906">
          <cell r="A906">
            <v>2008</v>
          </cell>
          <cell r="B906">
            <v>2</v>
          </cell>
        </row>
        <row r="907">
          <cell r="A907">
            <v>2008</v>
          </cell>
          <cell r="B907">
            <v>2</v>
          </cell>
        </row>
        <row r="908">
          <cell r="A908">
            <v>2008</v>
          </cell>
          <cell r="B908">
            <v>2</v>
          </cell>
        </row>
        <row r="909">
          <cell r="A909">
            <v>2008</v>
          </cell>
          <cell r="B909">
            <v>2</v>
          </cell>
        </row>
        <row r="910">
          <cell r="A910">
            <v>2008</v>
          </cell>
          <cell r="B910">
            <v>2</v>
          </cell>
        </row>
        <row r="911">
          <cell r="A911">
            <v>2008</v>
          </cell>
          <cell r="B911">
            <v>2</v>
          </cell>
        </row>
        <row r="912">
          <cell r="A912">
            <v>2008</v>
          </cell>
          <cell r="B912">
            <v>2</v>
          </cell>
        </row>
        <row r="913">
          <cell r="A913">
            <v>2008</v>
          </cell>
          <cell r="B913">
            <v>2</v>
          </cell>
        </row>
        <row r="914">
          <cell r="A914">
            <v>2008</v>
          </cell>
          <cell r="B914">
            <v>2</v>
          </cell>
        </row>
        <row r="915">
          <cell r="A915">
            <v>2008</v>
          </cell>
          <cell r="B915">
            <v>2</v>
          </cell>
        </row>
        <row r="916">
          <cell r="A916">
            <v>2008</v>
          </cell>
          <cell r="B916">
            <v>2</v>
          </cell>
        </row>
        <row r="917">
          <cell r="A917">
            <v>2008</v>
          </cell>
          <cell r="B917">
            <v>2</v>
          </cell>
        </row>
        <row r="918">
          <cell r="A918">
            <v>2008</v>
          </cell>
          <cell r="B918">
            <v>2</v>
          </cell>
        </row>
        <row r="919">
          <cell r="A919">
            <v>2008</v>
          </cell>
          <cell r="B919">
            <v>2</v>
          </cell>
        </row>
        <row r="920">
          <cell r="A920">
            <v>2008</v>
          </cell>
          <cell r="B920">
            <v>2</v>
          </cell>
        </row>
        <row r="921">
          <cell r="A921">
            <v>2008</v>
          </cell>
          <cell r="B921">
            <v>2</v>
          </cell>
        </row>
        <row r="922">
          <cell r="A922">
            <v>2008</v>
          </cell>
          <cell r="B922">
            <v>2</v>
          </cell>
        </row>
        <row r="923">
          <cell r="A923">
            <v>2008</v>
          </cell>
          <cell r="B923">
            <v>2</v>
          </cell>
        </row>
        <row r="924">
          <cell r="A924">
            <v>2008</v>
          </cell>
          <cell r="B924">
            <v>2</v>
          </cell>
        </row>
        <row r="925">
          <cell r="A925">
            <v>2008</v>
          </cell>
          <cell r="B925">
            <v>2</v>
          </cell>
        </row>
        <row r="926">
          <cell r="A926">
            <v>2008</v>
          </cell>
          <cell r="B926">
            <v>2</v>
          </cell>
        </row>
        <row r="927">
          <cell r="A927">
            <v>2008</v>
          </cell>
          <cell r="B927">
            <v>2</v>
          </cell>
        </row>
        <row r="928">
          <cell r="A928">
            <v>2008</v>
          </cell>
          <cell r="B928">
            <v>2</v>
          </cell>
        </row>
        <row r="929">
          <cell r="A929">
            <v>2008</v>
          </cell>
          <cell r="B929">
            <v>2</v>
          </cell>
        </row>
        <row r="930">
          <cell r="A930">
            <v>2008</v>
          </cell>
          <cell r="B930">
            <v>2</v>
          </cell>
        </row>
        <row r="931">
          <cell r="A931">
            <v>2008</v>
          </cell>
          <cell r="B931">
            <v>2</v>
          </cell>
        </row>
        <row r="932">
          <cell r="A932">
            <v>2008</v>
          </cell>
          <cell r="B932">
            <v>2</v>
          </cell>
        </row>
        <row r="933">
          <cell r="A933">
            <v>2008</v>
          </cell>
          <cell r="B933">
            <v>2</v>
          </cell>
        </row>
        <row r="934">
          <cell r="A934">
            <v>2008</v>
          </cell>
          <cell r="B934">
            <v>2</v>
          </cell>
        </row>
        <row r="935">
          <cell r="A935">
            <v>2008</v>
          </cell>
          <cell r="B935">
            <v>2</v>
          </cell>
        </row>
        <row r="936">
          <cell r="A936">
            <v>2008</v>
          </cell>
          <cell r="B936">
            <v>2</v>
          </cell>
        </row>
        <row r="937">
          <cell r="A937">
            <v>2008</v>
          </cell>
          <cell r="B937">
            <v>2</v>
          </cell>
        </row>
        <row r="938">
          <cell r="A938">
            <v>2008</v>
          </cell>
          <cell r="B938">
            <v>2</v>
          </cell>
        </row>
        <row r="939">
          <cell r="A939">
            <v>2008</v>
          </cell>
          <cell r="B939">
            <v>2</v>
          </cell>
        </row>
        <row r="940">
          <cell r="A940">
            <v>2008</v>
          </cell>
          <cell r="B940">
            <v>2</v>
          </cell>
        </row>
        <row r="941">
          <cell r="A941">
            <v>2008</v>
          </cell>
          <cell r="B941">
            <v>2</v>
          </cell>
        </row>
        <row r="942">
          <cell r="A942">
            <v>2008</v>
          </cell>
          <cell r="B942">
            <v>2</v>
          </cell>
        </row>
        <row r="943">
          <cell r="A943">
            <v>2008</v>
          </cell>
          <cell r="B943">
            <v>2</v>
          </cell>
        </row>
        <row r="944">
          <cell r="A944">
            <v>2008</v>
          </cell>
          <cell r="B944">
            <v>2</v>
          </cell>
        </row>
        <row r="945">
          <cell r="A945">
            <v>2008</v>
          </cell>
          <cell r="B945">
            <v>2</v>
          </cell>
        </row>
        <row r="946">
          <cell r="A946">
            <v>2008</v>
          </cell>
          <cell r="B946">
            <v>2</v>
          </cell>
        </row>
        <row r="947">
          <cell r="A947">
            <v>2008</v>
          </cell>
          <cell r="B947">
            <v>2</v>
          </cell>
        </row>
        <row r="948">
          <cell r="A948">
            <v>2008</v>
          </cell>
          <cell r="B948">
            <v>2</v>
          </cell>
        </row>
        <row r="949">
          <cell r="A949">
            <v>2008</v>
          </cell>
          <cell r="B949">
            <v>2</v>
          </cell>
        </row>
        <row r="950">
          <cell r="A950">
            <v>2008</v>
          </cell>
          <cell r="B950">
            <v>2</v>
          </cell>
        </row>
        <row r="951">
          <cell r="A951">
            <v>2008</v>
          </cell>
          <cell r="B951">
            <v>2</v>
          </cell>
        </row>
        <row r="952">
          <cell r="A952">
            <v>2008</v>
          </cell>
          <cell r="B952">
            <v>2</v>
          </cell>
        </row>
        <row r="953">
          <cell r="A953">
            <v>2008</v>
          </cell>
          <cell r="B953">
            <v>2</v>
          </cell>
        </row>
        <row r="954">
          <cell r="A954">
            <v>2008</v>
          </cell>
          <cell r="B954">
            <v>2</v>
          </cell>
        </row>
        <row r="955">
          <cell r="A955">
            <v>2008</v>
          </cell>
          <cell r="B955">
            <v>2</v>
          </cell>
        </row>
        <row r="956">
          <cell r="A956">
            <v>2008</v>
          </cell>
          <cell r="B956">
            <v>2</v>
          </cell>
        </row>
        <row r="957">
          <cell r="A957">
            <v>2008</v>
          </cell>
          <cell r="B957">
            <v>2</v>
          </cell>
        </row>
        <row r="958">
          <cell r="A958">
            <v>2008</v>
          </cell>
          <cell r="B958">
            <v>2</v>
          </cell>
        </row>
        <row r="959">
          <cell r="A959">
            <v>2008</v>
          </cell>
          <cell r="B959">
            <v>2</v>
          </cell>
        </row>
        <row r="960">
          <cell r="A960">
            <v>2008</v>
          </cell>
          <cell r="B960">
            <v>2</v>
          </cell>
        </row>
        <row r="961">
          <cell r="A961">
            <v>2008</v>
          </cell>
          <cell r="B961">
            <v>2</v>
          </cell>
        </row>
        <row r="962">
          <cell r="A962">
            <v>2008</v>
          </cell>
          <cell r="B962">
            <v>2</v>
          </cell>
        </row>
        <row r="963">
          <cell r="A963">
            <v>2008</v>
          </cell>
          <cell r="B963">
            <v>2</v>
          </cell>
        </row>
        <row r="964">
          <cell r="A964">
            <v>2008</v>
          </cell>
          <cell r="B964">
            <v>2</v>
          </cell>
        </row>
        <row r="965">
          <cell r="A965">
            <v>2008</v>
          </cell>
          <cell r="B965">
            <v>2</v>
          </cell>
        </row>
        <row r="966">
          <cell r="A966">
            <v>2008</v>
          </cell>
          <cell r="B966">
            <v>2</v>
          </cell>
        </row>
        <row r="967">
          <cell r="A967">
            <v>2008</v>
          </cell>
          <cell r="B967">
            <v>2</v>
          </cell>
        </row>
        <row r="968">
          <cell r="A968">
            <v>2008</v>
          </cell>
          <cell r="B968">
            <v>2</v>
          </cell>
        </row>
        <row r="969">
          <cell r="A969">
            <v>2008</v>
          </cell>
          <cell r="B969">
            <v>2</v>
          </cell>
        </row>
        <row r="970">
          <cell r="A970">
            <v>2008</v>
          </cell>
          <cell r="B970">
            <v>2</v>
          </cell>
        </row>
        <row r="971">
          <cell r="A971">
            <v>2008</v>
          </cell>
          <cell r="B971">
            <v>2</v>
          </cell>
        </row>
        <row r="972">
          <cell r="A972">
            <v>2008</v>
          </cell>
          <cell r="B972">
            <v>2</v>
          </cell>
        </row>
        <row r="973">
          <cell r="A973">
            <v>2008</v>
          </cell>
          <cell r="B973">
            <v>2</v>
          </cell>
        </row>
        <row r="974">
          <cell r="A974">
            <v>2008</v>
          </cell>
          <cell r="B974">
            <v>2</v>
          </cell>
        </row>
        <row r="975">
          <cell r="A975">
            <v>2008</v>
          </cell>
          <cell r="B975">
            <v>2</v>
          </cell>
        </row>
        <row r="976">
          <cell r="A976">
            <v>2008</v>
          </cell>
          <cell r="B976">
            <v>2</v>
          </cell>
        </row>
        <row r="977">
          <cell r="A977">
            <v>2008</v>
          </cell>
          <cell r="B977">
            <v>2</v>
          </cell>
        </row>
        <row r="978">
          <cell r="A978">
            <v>2008</v>
          </cell>
          <cell r="B978">
            <v>2</v>
          </cell>
        </row>
        <row r="979">
          <cell r="A979">
            <v>2008</v>
          </cell>
          <cell r="B979">
            <v>2</v>
          </cell>
        </row>
        <row r="980">
          <cell r="A980">
            <v>2008</v>
          </cell>
          <cell r="B980">
            <v>2</v>
          </cell>
        </row>
        <row r="981">
          <cell r="A981">
            <v>2008</v>
          </cell>
          <cell r="B981">
            <v>2</v>
          </cell>
        </row>
        <row r="982">
          <cell r="A982">
            <v>2008</v>
          </cell>
          <cell r="B982">
            <v>2</v>
          </cell>
        </row>
        <row r="983">
          <cell r="A983">
            <v>2008</v>
          </cell>
          <cell r="B983">
            <v>2</v>
          </cell>
        </row>
        <row r="984">
          <cell r="A984">
            <v>2008</v>
          </cell>
          <cell r="B984">
            <v>2</v>
          </cell>
        </row>
        <row r="985">
          <cell r="A985">
            <v>2008</v>
          </cell>
          <cell r="B985">
            <v>2</v>
          </cell>
        </row>
        <row r="986">
          <cell r="A986">
            <v>2008</v>
          </cell>
          <cell r="B986">
            <v>2</v>
          </cell>
        </row>
        <row r="987">
          <cell r="A987">
            <v>2008</v>
          </cell>
          <cell r="B987">
            <v>2</v>
          </cell>
        </row>
        <row r="988">
          <cell r="A988">
            <v>2008</v>
          </cell>
          <cell r="B988">
            <v>2</v>
          </cell>
        </row>
        <row r="989">
          <cell r="A989">
            <v>2008</v>
          </cell>
          <cell r="B989">
            <v>2</v>
          </cell>
        </row>
        <row r="990">
          <cell r="A990">
            <v>2008</v>
          </cell>
          <cell r="B990">
            <v>2</v>
          </cell>
        </row>
        <row r="991">
          <cell r="A991">
            <v>2008</v>
          </cell>
          <cell r="B991">
            <v>2</v>
          </cell>
        </row>
        <row r="992">
          <cell r="A992">
            <v>2008</v>
          </cell>
          <cell r="B992">
            <v>2</v>
          </cell>
        </row>
        <row r="993">
          <cell r="A993">
            <v>2008</v>
          </cell>
          <cell r="B993">
            <v>2</v>
          </cell>
        </row>
        <row r="994">
          <cell r="A994">
            <v>2008</v>
          </cell>
          <cell r="B994">
            <v>2</v>
          </cell>
        </row>
        <row r="995">
          <cell r="A995">
            <v>2008</v>
          </cell>
          <cell r="B995">
            <v>2</v>
          </cell>
        </row>
        <row r="996">
          <cell r="A996">
            <v>2008</v>
          </cell>
          <cell r="B996">
            <v>2</v>
          </cell>
        </row>
        <row r="997">
          <cell r="A997">
            <v>2008</v>
          </cell>
          <cell r="B997">
            <v>2</v>
          </cell>
        </row>
        <row r="998">
          <cell r="A998">
            <v>2008</v>
          </cell>
          <cell r="B998">
            <v>2</v>
          </cell>
        </row>
        <row r="999">
          <cell r="A999">
            <v>2008</v>
          </cell>
          <cell r="B999">
            <v>2</v>
          </cell>
        </row>
        <row r="1000">
          <cell r="A1000">
            <v>2008</v>
          </cell>
          <cell r="B1000">
            <v>2</v>
          </cell>
        </row>
        <row r="1001">
          <cell r="A1001">
            <v>2008</v>
          </cell>
          <cell r="B1001">
            <v>2</v>
          </cell>
        </row>
        <row r="1002">
          <cell r="A1002">
            <v>2008</v>
          </cell>
          <cell r="B1002">
            <v>2</v>
          </cell>
        </row>
        <row r="1003">
          <cell r="A1003">
            <v>2008</v>
          </cell>
          <cell r="B1003">
            <v>2</v>
          </cell>
        </row>
        <row r="1004">
          <cell r="A1004">
            <v>2008</v>
          </cell>
          <cell r="B1004">
            <v>2</v>
          </cell>
        </row>
        <row r="1005">
          <cell r="A1005">
            <v>2008</v>
          </cell>
          <cell r="B1005">
            <v>2</v>
          </cell>
        </row>
        <row r="1006">
          <cell r="A1006">
            <v>2008</v>
          </cell>
          <cell r="B1006">
            <v>2</v>
          </cell>
        </row>
        <row r="1007">
          <cell r="A1007">
            <v>2008</v>
          </cell>
          <cell r="B1007">
            <v>2</v>
          </cell>
        </row>
        <row r="1008">
          <cell r="A1008">
            <v>2008</v>
          </cell>
          <cell r="B1008">
            <v>2</v>
          </cell>
        </row>
        <row r="1009">
          <cell r="A1009">
            <v>2008</v>
          </cell>
          <cell r="B1009">
            <v>3</v>
          </cell>
        </row>
        <row r="1010">
          <cell r="A1010">
            <v>2008</v>
          </cell>
          <cell r="B1010">
            <v>3</v>
          </cell>
        </row>
        <row r="1011">
          <cell r="A1011">
            <v>2008</v>
          </cell>
          <cell r="B1011">
            <v>3</v>
          </cell>
        </row>
        <row r="1012">
          <cell r="A1012">
            <v>2008</v>
          </cell>
          <cell r="B1012">
            <v>3</v>
          </cell>
        </row>
        <row r="1013">
          <cell r="A1013">
            <v>2008</v>
          </cell>
          <cell r="B1013">
            <v>3</v>
          </cell>
        </row>
        <row r="1014">
          <cell r="A1014">
            <v>2008</v>
          </cell>
          <cell r="B1014">
            <v>3</v>
          </cell>
        </row>
        <row r="1015">
          <cell r="A1015">
            <v>2008</v>
          </cell>
          <cell r="B1015">
            <v>3</v>
          </cell>
        </row>
        <row r="1016">
          <cell r="A1016">
            <v>2008</v>
          </cell>
          <cell r="B1016">
            <v>3</v>
          </cell>
        </row>
        <row r="1017">
          <cell r="A1017">
            <v>2008</v>
          </cell>
          <cell r="B1017">
            <v>3</v>
          </cell>
        </row>
        <row r="1018">
          <cell r="A1018">
            <v>2008</v>
          </cell>
          <cell r="B1018">
            <v>3</v>
          </cell>
        </row>
        <row r="1019">
          <cell r="A1019">
            <v>2008</v>
          </cell>
          <cell r="B1019">
            <v>3</v>
          </cell>
        </row>
        <row r="1020">
          <cell r="A1020">
            <v>2008</v>
          </cell>
          <cell r="B1020">
            <v>3</v>
          </cell>
        </row>
        <row r="1021">
          <cell r="A1021">
            <v>2008</v>
          </cell>
          <cell r="B1021">
            <v>3</v>
          </cell>
        </row>
        <row r="1022">
          <cell r="A1022">
            <v>2008</v>
          </cell>
          <cell r="B1022">
            <v>3</v>
          </cell>
        </row>
        <row r="1023">
          <cell r="A1023">
            <v>2008</v>
          </cell>
          <cell r="B1023">
            <v>3</v>
          </cell>
        </row>
        <row r="1024">
          <cell r="A1024">
            <v>2008</v>
          </cell>
          <cell r="B1024">
            <v>3</v>
          </cell>
        </row>
        <row r="1025">
          <cell r="A1025">
            <v>2008</v>
          </cell>
          <cell r="B1025">
            <v>3</v>
          </cell>
        </row>
        <row r="1026">
          <cell r="A1026">
            <v>2008</v>
          </cell>
          <cell r="B1026">
            <v>3</v>
          </cell>
        </row>
        <row r="1027">
          <cell r="A1027">
            <v>2008</v>
          </cell>
          <cell r="B1027">
            <v>3</v>
          </cell>
        </row>
        <row r="1028">
          <cell r="A1028">
            <v>2008</v>
          </cell>
          <cell r="B1028">
            <v>3</v>
          </cell>
        </row>
        <row r="1029">
          <cell r="A1029">
            <v>2008</v>
          </cell>
          <cell r="B1029">
            <v>3</v>
          </cell>
        </row>
        <row r="1030">
          <cell r="A1030">
            <v>2008</v>
          </cell>
          <cell r="B1030">
            <v>3</v>
          </cell>
        </row>
        <row r="1031">
          <cell r="A1031">
            <v>2008</v>
          </cell>
          <cell r="B1031">
            <v>3</v>
          </cell>
        </row>
        <row r="1032">
          <cell r="A1032">
            <v>2008</v>
          </cell>
          <cell r="B1032">
            <v>3</v>
          </cell>
        </row>
        <row r="1033">
          <cell r="A1033">
            <v>2008</v>
          </cell>
          <cell r="B1033">
            <v>3</v>
          </cell>
        </row>
        <row r="1034">
          <cell r="A1034">
            <v>2008</v>
          </cell>
          <cell r="B1034">
            <v>3</v>
          </cell>
        </row>
        <row r="1035">
          <cell r="A1035">
            <v>2008</v>
          </cell>
          <cell r="B1035">
            <v>3</v>
          </cell>
        </row>
        <row r="1036">
          <cell r="A1036">
            <v>2008</v>
          </cell>
          <cell r="B1036">
            <v>3</v>
          </cell>
        </row>
        <row r="1037">
          <cell r="A1037">
            <v>2008</v>
          </cell>
          <cell r="B1037">
            <v>3</v>
          </cell>
        </row>
        <row r="1038">
          <cell r="A1038">
            <v>2008</v>
          </cell>
          <cell r="B1038">
            <v>3</v>
          </cell>
        </row>
        <row r="1039">
          <cell r="A1039">
            <v>2008</v>
          </cell>
          <cell r="B1039">
            <v>3</v>
          </cell>
        </row>
        <row r="1040">
          <cell r="A1040">
            <v>2008</v>
          </cell>
          <cell r="B1040">
            <v>3</v>
          </cell>
        </row>
        <row r="1041">
          <cell r="A1041">
            <v>2008</v>
          </cell>
          <cell r="B1041">
            <v>3</v>
          </cell>
        </row>
        <row r="1042">
          <cell r="A1042">
            <v>2008</v>
          </cell>
          <cell r="B1042">
            <v>3</v>
          </cell>
        </row>
        <row r="1043">
          <cell r="A1043">
            <v>2008</v>
          </cell>
          <cell r="B1043">
            <v>3</v>
          </cell>
        </row>
        <row r="1044">
          <cell r="A1044">
            <v>2008</v>
          </cell>
          <cell r="B1044">
            <v>3</v>
          </cell>
        </row>
        <row r="1045">
          <cell r="A1045">
            <v>2008</v>
          </cell>
          <cell r="B1045">
            <v>3</v>
          </cell>
        </row>
        <row r="1046">
          <cell r="A1046">
            <v>2008</v>
          </cell>
          <cell r="B1046">
            <v>3</v>
          </cell>
        </row>
        <row r="1047">
          <cell r="A1047">
            <v>2008</v>
          </cell>
          <cell r="B1047">
            <v>3</v>
          </cell>
        </row>
        <row r="1048">
          <cell r="A1048">
            <v>2008</v>
          </cell>
          <cell r="B1048">
            <v>3</v>
          </cell>
        </row>
        <row r="1049">
          <cell r="A1049">
            <v>2008</v>
          </cell>
          <cell r="B1049">
            <v>3</v>
          </cell>
        </row>
        <row r="1050">
          <cell r="A1050">
            <v>2008</v>
          </cell>
          <cell r="B1050">
            <v>3</v>
          </cell>
        </row>
        <row r="1051">
          <cell r="A1051">
            <v>2008</v>
          </cell>
          <cell r="B1051">
            <v>3</v>
          </cell>
        </row>
        <row r="1052">
          <cell r="A1052">
            <v>2008</v>
          </cell>
          <cell r="B1052">
            <v>3</v>
          </cell>
        </row>
        <row r="1053">
          <cell r="A1053">
            <v>2008</v>
          </cell>
          <cell r="B1053">
            <v>3</v>
          </cell>
        </row>
        <row r="1054">
          <cell r="A1054">
            <v>2008</v>
          </cell>
          <cell r="B1054">
            <v>3</v>
          </cell>
        </row>
        <row r="1055">
          <cell r="A1055">
            <v>2008</v>
          </cell>
          <cell r="B1055">
            <v>3</v>
          </cell>
        </row>
        <row r="1056">
          <cell r="A1056">
            <v>2008</v>
          </cell>
          <cell r="B1056">
            <v>3</v>
          </cell>
        </row>
        <row r="1057">
          <cell r="A1057">
            <v>2008</v>
          </cell>
          <cell r="B1057">
            <v>3</v>
          </cell>
        </row>
        <row r="1058">
          <cell r="A1058">
            <v>2008</v>
          </cell>
          <cell r="B1058">
            <v>3</v>
          </cell>
        </row>
        <row r="1059">
          <cell r="A1059">
            <v>2008</v>
          </cell>
          <cell r="B1059">
            <v>3</v>
          </cell>
        </row>
        <row r="1060">
          <cell r="A1060">
            <v>2008</v>
          </cell>
          <cell r="B1060">
            <v>3</v>
          </cell>
        </row>
        <row r="1061">
          <cell r="A1061">
            <v>2008</v>
          </cell>
          <cell r="B1061">
            <v>3</v>
          </cell>
        </row>
        <row r="1062">
          <cell r="A1062">
            <v>2008</v>
          </cell>
          <cell r="B1062">
            <v>3</v>
          </cell>
        </row>
        <row r="1063">
          <cell r="A1063">
            <v>2008</v>
          </cell>
          <cell r="B1063">
            <v>3</v>
          </cell>
        </row>
        <row r="1064">
          <cell r="A1064">
            <v>2008</v>
          </cell>
          <cell r="B1064">
            <v>3</v>
          </cell>
        </row>
        <row r="1065">
          <cell r="A1065">
            <v>2008</v>
          </cell>
          <cell r="B1065">
            <v>3</v>
          </cell>
        </row>
        <row r="1066">
          <cell r="A1066">
            <v>2008</v>
          </cell>
          <cell r="B1066">
            <v>3</v>
          </cell>
        </row>
        <row r="1067">
          <cell r="A1067">
            <v>2008</v>
          </cell>
          <cell r="B1067">
            <v>3</v>
          </cell>
        </row>
        <row r="1068">
          <cell r="A1068">
            <v>2008</v>
          </cell>
          <cell r="B1068">
            <v>3</v>
          </cell>
        </row>
        <row r="1069">
          <cell r="A1069">
            <v>2008</v>
          </cell>
          <cell r="B1069">
            <v>3</v>
          </cell>
        </row>
        <row r="1070">
          <cell r="A1070">
            <v>2008</v>
          </cell>
          <cell r="B1070">
            <v>3</v>
          </cell>
        </row>
        <row r="1071">
          <cell r="A1071">
            <v>2008</v>
          </cell>
          <cell r="B1071">
            <v>3</v>
          </cell>
        </row>
        <row r="1072">
          <cell r="A1072">
            <v>2008</v>
          </cell>
          <cell r="B1072">
            <v>3</v>
          </cell>
        </row>
        <row r="1073">
          <cell r="A1073">
            <v>2008</v>
          </cell>
          <cell r="B1073">
            <v>3</v>
          </cell>
        </row>
        <row r="1074">
          <cell r="A1074">
            <v>2008</v>
          </cell>
          <cell r="B1074">
            <v>3</v>
          </cell>
        </row>
        <row r="1075">
          <cell r="A1075">
            <v>2008</v>
          </cell>
          <cell r="B1075">
            <v>3</v>
          </cell>
        </row>
        <row r="1076">
          <cell r="A1076">
            <v>2008</v>
          </cell>
          <cell r="B1076">
            <v>3</v>
          </cell>
        </row>
        <row r="1077">
          <cell r="A1077">
            <v>2008</v>
          </cell>
          <cell r="B1077">
            <v>3</v>
          </cell>
        </row>
        <row r="1078">
          <cell r="A1078">
            <v>2008</v>
          </cell>
          <cell r="B1078">
            <v>3</v>
          </cell>
        </row>
        <row r="1079">
          <cell r="A1079">
            <v>2008</v>
          </cell>
          <cell r="B1079">
            <v>3</v>
          </cell>
        </row>
        <row r="1080">
          <cell r="A1080">
            <v>2008</v>
          </cell>
          <cell r="B1080">
            <v>3</v>
          </cell>
        </row>
        <row r="1081">
          <cell r="A1081">
            <v>2008</v>
          </cell>
          <cell r="B1081">
            <v>3</v>
          </cell>
        </row>
        <row r="1082">
          <cell r="A1082">
            <v>2008</v>
          </cell>
          <cell r="B1082">
            <v>3</v>
          </cell>
        </row>
        <row r="1083">
          <cell r="A1083">
            <v>2008</v>
          </cell>
          <cell r="B1083">
            <v>3</v>
          </cell>
        </row>
        <row r="1084">
          <cell r="A1084">
            <v>2008</v>
          </cell>
          <cell r="B1084">
            <v>3</v>
          </cell>
        </row>
        <row r="1085">
          <cell r="A1085">
            <v>2008</v>
          </cell>
          <cell r="B1085">
            <v>3</v>
          </cell>
        </row>
        <row r="1086">
          <cell r="A1086">
            <v>2008</v>
          </cell>
          <cell r="B1086">
            <v>3</v>
          </cell>
        </row>
        <row r="1087">
          <cell r="A1087">
            <v>2008</v>
          </cell>
          <cell r="B1087">
            <v>3</v>
          </cell>
        </row>
        <row r="1088">
          <cell r="A1088">
            <v>2008</v>
          </cell>
          <cell r="B1088">
            <v>3</v>
          </cell>
        </row>
        <row r="1089">
          <cell r="A1089">
            <v>2008</v>
          </cell>
          <cell r="B1089">
            <v>3</v>
          </cell>
        </row>
        <row r="1090">
          <cell r="A1090">
            <v>2008</v>
          </cell>
          <cell r="B1090">
            <v>3</v>
          </cell>
        </row>
        <row r="1091">
          <cell r="A1091">
            <v>2008</v>
          </cell>
          <cell r="B1091">
            <v>3</v>
          </cell>
        </row>
        <row r="1092">
          <cell r="A1092">
            <v>2008</v>
          </cell>
          <cell r="B1092">
            <v>3</v>
          </cell>
        </row>
        <row r="1093">
          <cell r="A1093">
            <v>2008</v>
          </cell>
          <cell r="B1093">
            <v>3</v>
          </cell>
        </row>
        <row r="1094">
          <cell r="A1094">
            <v>2008</v>
          </cell>
          <cell r="B1094">
            <v>3</v>
          </cell>
        </row>
        <row r="1095">
          <cell r="A1095">
            <v>2008</v>
          </cell>
          <cell r="B1095">
            <v>3</v>
          </cell>
        </row>
        <row r="1096">
          <cell r="A1096">
            <v>2008</v>
          </cell>
          <cell r="B1096">
            <v>3</v>
          </cell>
        </row>
        <row r="1097">
          <cell r="A1097">
            <v>2008</v>
          </cell>
          <cell r="B1097">
            <v>3</v>
          </cell>
        </row>
        <row r="1098">
          <cell r="A1098">
            <v>2008</v>
          </cell>
          <cell r="B1098">
            <v>3</v>
          </cell>
        </row>
        <row r="1099">
          <cell r="A1099">
            <v>2008</v>
          </cell>
          <cell r="B1099">
            <v>3</v>
          </cell>
        </row>
        <row r="1100">
          <cell r="A1100">
            <v>2008</v>
          </cell>
          <cell r="B1100">
            <v>3</v>
          </cell>
        </row>
        <row r="1101">
          <cell r="A1101">
            <v>2008</v>
          </cell>
          <cell r="B1101">
            <v>3</v>
          </cell>
        </row>
        <row r="1102">
          <cell r="A1102">
            <v>2008</v>
          </cell>
          <cell r="B1102">
            <v>3</v>
          </cell>
        </row>
        <row r="1103">
          <cell r="A1103">
            <v>2008</v>
          </cell>
          <cell r="B1103">
            <v>3</v>
          </cell>
        </row>
        <row r="1104">
          <cell r="A1104">
            <v>2008</v>
          </cell>
          <cell r="B1104">
            <v>3</v>
          </cell>
        </row>
        <row r="1105">
          <cell r="A1105">
            <v>2008</v>
          </cell>
          <cell r="B1105">
            <v>3</v>
          </cell>
        </row>
        <row r="1106">
          <cell r="A1106">
            <v>2008</v>
          </cell>
          <cell r="B1106">
            <v>3</v>
          </cell>
        </row>
        <row r="1107">
          <cell r="A1107">
            <v>2008</v>
          </cell>
          <cell r="B1107">
            <v>3</v>
          </cell>
        </row>
        <row r="1108">
          <cell r="A1108">
            <v>2008</v>
          </cell>
          <cell r="B1108">
            <v>3</v>
          </cell>
        </row>
        <row r="1109">
          <cell r="A1109">
            <v>2008</v>
          </cell>
          <cell r="B1109">
            <v>3</v>
          </cell>
        </row>
        <row r="1110">
          <cell r="A1110">
            <v>2008</v>
          </cell>
          <cell r="B1110">
            <v>3</v>
          </cell>
        </row>
        <row r="1111">
          <cell r="A1111">
            <v>2008</v>
          </cell>
          <cell r="B1111">
            <v>3</v>
          </cell>
        </row>
        <row r="1112">
          <cell r="A1112">
            <v>2008</v>
          </cell>
          <cell r="B1112">
            <v>3</v>
          </cell>
        </row>
        <row r="1113">
          <cell r="A1113">
            <v>2008</v>
          </cell>
          <cell r="B1113">
            <v>3</v>
          </cell>
        </row>
        <row r="1114">
          <cell r="A1114">
            <v>2008</v>
          </cell>
          <cell r="B1114">
            <v>3</v>
          </cell>
        </row>
        <row r="1115">
          <cell r="A1115">
            <v>2008</v>
          </cell>
          <cell r="B1115">
            <v>3</v>
          </cell>
        </row>
        <row r="1116">
          <cell r="A1116">
            <v>2008</v>
          </cell>
          <cell r="B1116">
            <v>3</v>
          </cell>
        </row>
        <row r="1117">
          <cell r="A1117">
            <v>2008</v>
          </cell>
          <cell r="B1117">
            <v>3</v>
          </cell>
        </row>
        <row r="1118">
          <cell r="A1118">
            <v>2008</v>
          </cell>
          <cell r="B1118">
            <v>3</v>
          </cell>
        </row>
        <row r="1119">
          <cell r="A1119">
            <v>2008</v>
          </cell>
          <cell r="B1119">
            <v>3</v>
          </cell>
        </row>
        <row r="1120">
          <cell r="A1120">
            <v>2008</v>
          </cell>
          <cell r="B1120">
            <v>3</v>
          </cell>
        </row>
        <row r="1121">
          <cell r="A1121">
            <v>2008</v>
          </cell>
          <cell r="B1121">
            <v>3</v>
          </cell>
        </row>
        <row r="1122">
          <cell r="A1122">
            <v>2008</v>
          </cell>
          <cell r="B1122">
            <v>3</v>
          </cell>
        </row>
        <row r="1123">
          <cell r="A1123">
            <v>2008</v>
          </cell>
          <cell r="B1123">
            <v>3</v>
          </cell>
        </row>
        <row r="1124">
          <cell r="A1124">
            <v>2008</v>
          </cell>
          <cell r="B1124">
            <v>3</v>
          </cell>
        </row>
        <row r="1125">
          <cell r="A1125">
            <v>2008</v>
          </cell>
          <cell r="B1125">
            <v>3</v>
          </cell>
        </row>
        <row r="1126">
          <cell r="A1126">
            <v>2008</v>
          </cell>
          <cell r="B1126">
            <v>3</v>
          </cell>
        </row>
        <row r="1127">
          <cell r="A1127">
            <v>2008</v>
          </cell>
          <cell r="B1127">
            <v>3</v>
          </cell>
        </row>
        <row r="1128">
          <cell r="A1128">
            <v>2008</v>
          </cell>
          <cell r="B1128">
            <v>3</v>
          </cell>
        </row>
        <row r="1129">
          <cell r="A1129">
            <v>2008</v>
          </cell>
          <cell r="B1129">
            <v>3</v>
          </cell>
        </row>
        <row r="1130">
          <cell r="A1130">
            <v>2008</v>
          </cell>
          <cell r="B1130">
            <v>3</v>
          </cell>
        </row>
        <row r="1131">
          <cell r="A1131">
            <v>2008</v>
          </cell>
          <cell r="B1131">
            <v>3</v>
          </cell>
        </row>
        <row r="1132">
          <cell r="A1132">
            <v>2008</v>
          </cell>
          <cell r="B1132">
            <v>3</v>
          </cell>
        </row>
        <row r="1133">
          <cell r="A1133">
            <v>2008</v>
          </cell>
          <cell r="B1133">
            <v>3</v>
          </cell>
        </row>
        <row r="1134">
          <cell r="A1134">
            <v>2008</v>
          </cell>
          <cell r="B1134">
            <v>3</v>
          </cell>
        </row>
        <row r="1135">
          <cell r="A1135">
            <v>2008</v>
          </cell>
          <cell r="B1135">
            <v>3</v>
          </cell>
        </row>
        <row r="1136">
          <cell r="A1136">
            <v>2008</v>
          </cell>
          <cell r="B1136">
            <v>3</v>
          </cell>
        </row>
        <row r="1137">
          <cell r="A1137">
            <v>2008</v>
          </cell>
          <cell r="B1137">
            <v>3</v>
          </cell>
        </row>
        <row r="1138">
          <cell r="A1138">
            <v>2008</v>
          </cell>
          <cell r="B1138">
            <v>3</v>
          </cell>
        </row>
        <row r="1139">
          <cell r="A1139">
            <v>2008</v>
          </cell>
          <cell r="B1139">
            <v>3</v>
          </cell>
        </row>
        <row r="1140">
          <cell r="A1140">
            <v>2008</v>
          </cell>
          <cell r="B1140">
            <v>3</v>
          </cell>
        </row>
        <row r="1141">
          <cell r="A1141">
            <v>2008</v>
          </cell>
          <cell r="B1141">
            <v>3</v>
          </cell>
        </row>
        <row r="1142">
          <cell r="A1142">
            <v>2008</v>
          </cell>
          <cell r="B1142">
            <v>3</v>
          </cell>
        </row>
        <row r="1143">
          <cell r="A1143">
            <v>2008</v>
          </cell>
          <cell r="B1143">
            <v>3</v>
          </cell>
        </row>
        <row r="1144">
          <cell r="A1144">
            <v>2008</v>
          </cell>
          <cell r="B1144">
            <v>3</v>
          </cell>
        </row>
        <row r="1145">
          <cell r="A1145">
            <v>2008</v>
          </cell>
          <cell r="B1145">
            <v>3</v>
          </cell>
        </row>
        <row r="1146">
          <cell r="A1146">
            <v>2008</v>
          </cell>
          <cell r="B1146">
            <v>3</v>
          </cell>
        </row>
        <row r="1147">
          <cell r="A1147">
            <v>2008</v>
          </cell>
          <cell r="B1147">
            <v>3</v>
          </cell>
        </row>
        <row r="1148">
          <cell r="A1148">
            <v>2008</v>
          </cell>
          <cell r="B1148">
            <v>3</v>
          </cell>
        </row>
        <row r="1149">
          <cell r="A1149">
            <v>2008</v>
          </cell>
          <cell r="B1149">
            <v>3</v>
          </cell>
        </row>
        <row r="1150">
          <cell r="A1150">
            <v>2008</v>
          </cell>
          <cell r="B1150">
            <v>3</v>
          </cell>
        </row>
        <row r="1151">
          <cell r="A1151">
            <v>2008</v>
          </cell>
          <cell r="B1151">
            <v>3</v>
          </cell>
        </row>
        <row r="1152">
          <cell r="A1152">
            <v>2008</v>
          </cell>
          <cell r="B1152">
            <v>3</v>
          </cell>
        </row>
        <row r="1153">
          <cell r="A1153">
            <v>2008</v>
          </cell>
          <cell r="B1153">
            <v>3</v>
          </cell>
        </row>
        <row r="1154">
          <cell r="A1154">
            <v>2008</v>
          </cell>
          <cell r="B1154">
            <v>3</v>
          </cell>
        </row>
        <row r="1155">
          <cell r="A1155">
            <v>2008</v>
          </cell>
          <cell r="B1155">
            <v>3</v>
          </cell>
        </row>
        <row r="1156">
          <cell r="A1156">
            <v>2008</v>
          </cell>
          <cell r="B1156">
            <v>3</v>
          </cell>
        </row>
        <row r="1157">
          <cell r="A1157">
            <v>2008</v>
          </cell>
          <cell r="B1157">
            <v>3</v>
          </cell>
        </row>
        <row r="1158">
          <cell r="A1158">
            <v>2008</v>
          </cell>
          <cell r="B1158">
            <v>3</v>
          </cell>
        </row>
        <row r="1159">
          <cell r="A1159">
            <v>2008</v>
          </cell>
          <cell r="B1159">
            <v>3</v>
          </cell>
        </row>
        <row r="1160">
          <cell r="A1160">
            <v>2008</v>
          </cell>
          <cell r="B1160">
            <v>3</v>
          </cell>
        </row>
        <row r="1161">
          <cell r="A1161">
            <v>2008</v>
          </cell>
          <cell r="B1161">
            <v>3</v>
          </cell>
        </row>
        <row r="1162">
          <cell r="A1162">
            <v>2008</v>
          </cell>
          <cell r="B1162">
            <v>3</v>
          </cell>
        </row>
        <row r="1163">
          <cell r="A1163">
            <v>2008</v>
          </cell>
          <cell r="B1163">
            <v>3</v>
          </cell>
        </row>
        <row r="1164">
          <cell r="A1164">
            <v>2008</v>
          </cell>
          <cell r="B1164">
            <v>3</v>
          </cell>
        </row>
        <row r="1165">
          <cell r="A1165">
            <v>2008</v>
          </cell>
          <cell r="B1165">
            <v>3</v>
          </cell>
        </row>
        <row r="1166">
          <cell r="A1166">
            <v>2008</v>
          </cell>
          <cell r="B1166">
            <v>3</v>
          </cell>
        </row>
        <row r="1167">
          <cell r="A1167">
            <v>2008</v>
          </cell>
          <cell r="B1167">
            <v>3</v>
          </cell>
        </row>
        <row r="1168">
          <cell r="A1168">
            <v>2008</v>
          </cell>
          <cell r="B1168">
            <v>3</v>
          </cell>
        </row>
        <row r="1169">
          <cell r="A1169">
            <v>2008</v>
          </cell>
          <cell r="B1169">
            <v>3</v>
          </cell>
        </row>
        <row r="1170">
          <cell r="A1170">
            <v>2008</v>
          </cell>
          <cell r="B1170">
            <v>3</v>
          </cell>
        </row>
        <row r="1171">
          <cell r="A1171">
            <v>2008</v>
          </cell>
          <cell r="B1171">
            <v>3</v>
          </cell>
        </row>
        <row r="1172">
          <cell r="A1172">
            <v>2008</v>
          </cell>
          <cell r="B1172">
            <v>3</v>
          </cell>
        </row>
        <row r="1173">
          <cell r="A1173">
            <v>2008</v>
          </cell>
          <cell r="B1173">
            <v>3</v>
          </cell>
        </row>
        <row r="1174">
          <cell r="A1174">
            <v>2008</v>
          </cell>
          <cell r="B1174">
            <v>3</v>
          </cell>
        </row>
        <row r="1175">
          <cell r="A1175">
            <v>2008</v>
          </cell>
          <cell r="B1175">
            <v>3</v>
          </cell>
        </row>
        <row r="1176">
          <cell r="A1176">
            <v>2008</v>
          </cell>
          <cell r="B1176">
            <v>4</v>
          </cell>
        </row>
        <row r="1177">
          <cell r="A1177">
            <v>2008</v>
          </cell>
          <cell r="B1177">
            <v>4</v>
          </cell>
        </row>
        <row r="1178">
          <cell r="A1178">
            <v>2008</v>
          </cell>
          <cell r="B1178">
            <v>4</v>
          </cell>
        </row>
        <row r="1179">
          <cell r="A1179">
            <v>2008</v>
          </cell>
          <cell r="B1179">
            <v>4</v>
          </cell>
        </row>
        <row r="1180">
          <cell r="A1180">
            <v>2008</v>
          </cell>
          <cell r="B1180">
            <v>4</v>
          </cell>
        </row>
        <row r="1181">
          <cell r="A1181">
            <v>2008</v>
          </cell>
          <cell r="B1181">
            <v>4</v>
          </cell>
        </row>
        <row r="1182">
          <cell r="A1182">
            <v>2008</v>
          </cell>
          <cell r="B1182">
            <v>4</v>
          </cell>
        </row>
        <row r="1183">
          <cell r="A1183">
            <v>2008</v>
          </cell>
          <cell r="B1183">
            <v>4</v>
          </cell>
        </row>
        <row r="1184">
          <cell r="A1184">
            <v>2008</v>
          </cell>
          <cell r="B1184">
            <v>4</v>
          </cell>
        </row>
        <row r="1185">
          <cell r="A1185">
            <v>2008</v>
          </cell>
          <cell r="B1185">
            <v>4</v>
          </cell>
        </row>
        <row r="1186">
          <cell r="A1186">
            <v>2008</v>
          </cell>
          <cell r="B1186">
            <v>4</v>
          </cell>
        </row>
        <row r="1187">
          <cell r="A1187">
            <v>2008</v>
          </cell>
          <cell r="B1187">
            <v>4</v>
          </cell>
        </row>
        <row r="1188">
          <cell r="A1188">
            <v>2008</v>
          </cell>
          <cell r="B1188">
            <v>4</v>
          </cell>
        </row>
        <row r="1189">
          <cell r="A1189">
            <v>2008</v>
          </cell>
          <cell r="B1189">
            <v>4</v>
          </cell>
        </row>
        <row r="1190">
          <cell r="A1190">
            <v>2008</v>
          </cell>
          <cell r="B1190">
            <v>4</v>
          </cell>
        </row>
        <row r="1191">
          <cell r="A1191">
            <v>2008</v>
          </cell>
          <cell r="B1191">
            <v>4</v>
          </cell>
        </row>
        <row r="1192">
          <cell r="A1192">
            <v>2008</v>
          </cell>
          <cell r="B1192">
            <v>4</v>
          </cell>
        </row>
        <row r="1193">
          <cell r="A1193">
            <v>2008</v>
          </cell>
          <cell r="B1193">
            <v>4</v>
          </cell>
        </row>
        <row r="1194">
          <cell r="A1194">
            <v>2008</v>
          </cell>
          <cell r="B1194">
            <v>4</v>
          </cell>
        </row>
        <row r="1195">
          <cell r="A1195">
            <v>2008</v>
          </cell>
          <cell r="B1195">
            <v>4</v>
          </cell>
        </row>
        <row r="1196">
          <cell r="A1196">
            <v>2008</v>
          </cell>
          <cell r="B1196">
            <v>4</v>
          </cell>
        </row>
        <row r="1197">
          <cell r="A1197">
            <v>2008</v>
          </cell>
          <cell r="B1197">
            <v>4</v>
          </cell>
        </row>
        <row r="1198">
          <cell r="A1198">
            <v>2008</v>
          </cell>
          <cell r="B1198">
            <v>4</v>
          </cell>
        </row>
        <row r="1199">
          <cell r="A1199">
            <v>2008</v>
          </cell>
          <cell r="B1199">
            <v>4</v>
          </cell>
        </row>
        <row r="1200">
          <cell r="A1200">
            <v>2008</v>
          </cell>
          <cell r="B1200">
            <v>4</v>
          </cell>
        </row>
        <row r="1201">
          <cell r="A1201">
            <v>2008</v>
          </cell>
          <cell r="B1201">
            <v>4</v>
          </cell>
        </row>
        <row r="1202">
          <cell r="A1202">
            <v>2008</v>
          </cell>
          <cell r="B1202">
            <v>4</v>
          </cell>
        </row>
        <row r="1203">
          <cell r="A1203">
            <v>2008</v>
          </cell>
          <cell r="B1203">
            <v>4</v>
          </cell>
        </row>
        <row r="1204">
          <cell r="A1204">
            <v>2008</v>
          </cell>
          <cell r="B1204">
            <v>4</v>
          </cell>
        </row>
        <row r="1205">
          <cell r="A1205">
            <v>2008</v>
          </cell>
          <cell r="B1205">
            <v>4</v>
          </cell>
        </row>
        <row r="1206">
          <cell r="A1206">
            <v>2008</v>
          </cell>
          <cell r="B1206">
            <v>4</v>
          </cell>
        </row>
        <row r="1207">
          <cell r="A1207">
            <v>2008</v>
          </cell>
          <cell r="B1207">
            <v>4</v>
          </cell>
        </row>
        <row r="1208">
          <cell r="A1208">
            <v>2008</v>
          </cell>
          <cell r="B1208">
            <v>4</v>
          </cell>
        </row>
        <row r="1209">
          <cell r="A1209">
            <v>2008</v>
          </cell>
          <cell r="B1209">
            <v>4</v>
          </cell>
        </row>
        <row r="1210">
          <cell r="A1210">
            <v>2008</v>
          </cell>
          <cell r="B1210">
            <v>4</v>
          </cell>
        </row>
        <row r="1211">
          <cell r="A1211">
            <v>2008</v>
          </cell>
          <cell r="B1211">
            <v>4</v>
          </cell>
        </row>
        <row r="1212">
          <cell r="A1212">
            <v>2008</v>
          </cell>
          <cell r="B1212">
            <v>4</v>
          </cell>
        </row>
        <row r="1213">
          <cell r="A1213">
            <v>2008</v>
          </cell>
          <cell r="B1213">
            <v>4</v>
          </cell>
        </row>
        <row r="1214">
          <cell r="A1214">
            <v>2008</v>
          </cell>
          <cell r="B1214">
            <v>4</v>
          </cell>
        </row>
        <row r="1215">
          <cell r="A1215">
            <v>2008</v>
          </cell>
          <cell r="B1215">
            <v>4</v>
          </cell>
        </row>
        <row r="1216">
          <cell r="A1216">
            <v>2008</v>
          </cell>
          <cell r="B1216">
            <v>4</v>
          </cell>
        </row>
        <row r="1217">
          <cell r="A1217">
            <v>2008</v>
          </cell>
          <cell r="B1217">
            <v>4</v>
          </cell>
        </row>
        <row r="1218">
          <cell r="A1218">
            <v>2008</v>
          </cell>
          <cell r="B1218">
            <v>4</v>
          </cell>
        </row>
        <row r="1219">
          <cell r="A1219">
            <v>2008</v>
          </cell>
          <cell r="B1219">
            <v>4</v>
          </cell>
        </row>
        <row r="1220">
          <cell r="A1220">
            <v>2008</v>
          </cell>
          <cell r="B1220">
            <v>4</v>
          </cell>
        </row>
        <row r="1221">
          <cell r="A1221">
            <v>2008</v>
          </cell>
          <cell r="B1221">
            <v>4</v>
          </cell>
        </row>
        <row r="1222">
          <cell r="A1222">
            <v>2008</v>
          </cell>
          <cell r="B1222">
            <v>4</v>
          </cell>
        </row>
        <row r="1223">
          <cell r="A1223">
            <v>2008</v>
          </cell>
          <cell r="B1223">
            <v>4</v>
          </cell>
        </row>
        <row r="1224">
          <cell r="A1224">
            <v>2008</v>
          </cell>
          <cell r="B1224">
            <v>4</v>
          </cell>
        </row>
        <row r="1225">
          <cell r="A1225">
            <v>2008</v>
          </cell>
          <cell r="B1225">
            <v>4</v>
          </cell>
        </row>
        <row r="1226">
          <cell r="A1226">
            <v>2008</v>
          </cell>
          <cell r="B1226">
            <v>4</v>
          </cell>
        </row>
        <row r="1227">
          <cell r="A1227">
            <v>2008</v>
          </cell>
          <cell r="B1227">
            <v>4</v>
          </cell>
        </row>
        <row r="1228">
          <cell r="A1228">
            <v>2008</v>
          </cell>
          <cell r="B1228">
            <v>4</v>
          </cell>
        </row>
        <row r="1229">
          <cell r="A1229">
            <v>2008</v>
          </cell>
          <cell r="B1229">
            <v>4</v>
          </cell>
        </row>
        <row r="1230">
          <cell r="A1230">
            <v>2008</v>
          </cell>
          <cell r="B1230">
            <v>4</v>
          </cell>
        </row>
        <row r="1231">
          <cell r="A1231">
            <v>2008</v>
          </cell>
          <cell r="B1231">
            <v>4</v>
          </cell>
        </row>
        <row r="1232">
          <cell r="A1232">
            <v>2008</v>
          </cell>
          <cell r="B1232">
            <v>4</v>
          </cell>
        </row>
        <row r="1233">
          <cell r="A1233">
            <v>2008</v>
          </cell>
          <cell r="B1233">
            <v>4</v>
          </cell>
        </row>
        <row r="1234">
          <cell r="A1234">
            <v>2008</v>
          </cell>
          <cell r="B1234">
            <v>4</v>
          </cell>
        </row>
        <row r="1235">
          <cell r="A1235">
            <v>2008</v>
          </cell>
          <cell r="B1235">
            <v>4</v>
          </cell>
        </row>
        <row r="1236">
          <cell r="A1236">
            <v>2008</v>
          </cell>
          <cell r="B1236">
            <v>4</v>
          </cell>
        </row>
        <row r="1237">
          <cell r="A1237">
            <v>2008</v>
          </cell>
          <cell r="B1237">
            <v>4</v>
          </cell>
        </row>
        <row r="1238">
          <cell r="A1238">
            <v>2008</v>
          </cell>
          <cell r="B1238">
            <v>4</v>
          </cell>
        </row>
        <row r="1239">
          <cell r="A1239">
            <v>2008</v>
          </cell>
          <cell r="B1239">
            <v>4</v>
          </cell>
        </row>
        <row r="1240">
          <cell r="A1240">
            <v>2008</v>
          </cell>
          <cell r="B1240">
            <v>4</v>
          </cell>
        </row>
        <row r="1241">
          <cell r="A1241">
            <v>2008</v>
          </cell>
          <cell r="B1241">
            <v>4</v>
          </cell>
        </row>
        <row r="1242">
          <cell r="A1242">
            <v>2008</v>
          </cell>
          <cell r="B1242">
            <v>4</v>
          </cell>
        </row>
        <row r="1243">
          <cell r="A1243">
            <v>2008</v>
          </cell>
          <cell r="B1243">
            <v>4</v>
          </cell>
        </row>
        <row r="1244">
          <cell r="A1244">
            <v>2008</v>
          </cell>
          <cell r="B1244">
            <v>4</v>
          </cell>
        </row>
        <row r="1245">
          <cell r="A1245">
            <v>2008</v>
          </cell>
          <cell r="B1245">
            <v>4</v>
          </cell>
        </row>
        <row r="1246">
          <cell r="A1246">
            <v>2008</v>
          </cell>
          <cell r="B1246">
            <v>4</v>
          </cell>
        </row>
        <row r="1247">
          <cell r="A1247">
            <v>2008</v>
          </cell>
          <cell r="B1247">
            <v>4</v>
          </cell>
        </row>
        <row r="1248">
          <cell r="A1248">
            <v>2008</v>
          </cell>
          <cell r="B1248">
            <v>4</v>
          </cell>
        </row>
        <row r="1249">
          <cell r="A1249">
            <v>2008</v>
          </cell>
          <cell r="B1249">
            <v>4</v>
          </cell>
        </row>
        <row r="1250">
          <cell r="A1250">
            <v>2008</v>
          </cell>
          <cell r="B1250">
            <v>4</v>
          </cell>
        </row>
        <row r="1251">
          <cell r="A1251">
            <v>2008</v>
          </cell>
          <cell r="B1251">
            <v>4</v>
          </cell>
        </row>
        <row r="1252">
          <cell r="A1252">
            <v>2008</v>
          </cell>
          <cell r="B1252">
            <v>4</v>
          </cell>
        </row>
        <row r="1253">
          <cell r="A1253">
            <v>2008</v>
          </cell>
          <cell r="B1253">
            <v>4</v>
          </cell>
        </row>
        <row r="1254">
          <cell r="A1254">
            <v>2008</v>
          </cell>
          <cell r="B1254">
            <v>4</v>
          </cell>
        </row>
        <row r="1255">
          <cell r="A1255">
            <v>2008</v>
          </cell>
          <cell r="B1255">
            <v>4</v>
          </cell>
        </row>
        <row r="1256">
          <cell r="A1256">
            <v>2008</v>
          </cell>
          <cell r="B1256">
            <v>4</v>
          </cell>
        </row>
        <row r="1257">
          <cell r="A1257">
            <v>2008</v>
          </cell>
          <cell r="B1257">
            <v>4</v>
          </cell>
        </row>
        <row r="1258">
          <cell r="A1258">
            <v>2008</v>
          </cell>
          <cell r="B1258">
            <v>4</v>
          </cell>
        </row>
        <row r="1259">
          <cell r="A1259">
            <v>2008</v>
          </cell>
          <cell r="B1259">
            <v>4</v>
          </cell>
        </row>
        <row r="1260">
          <cell r="A1260">
            <v>2008</v>
          </cell>
          <cell r="B1260">
            <v>4</v>
          </cell>
        </row>
        <row r="1261">
          <cell r="A1261">
            <v>2008</v>
          </cell>
          <cell r="B1261">
            <v>4</v>
          </cell>
        </row>
        <row r="1262">
          <cell r="A1262">
            <v>2008</v>
          </cell>
          <cell r="B1262">
            <v>4</v>
          </cell>
        </row>
        <row r="1263">
          <cell r="A1263">
            <v>2008</v>
          </cell>
          <cell r="B1263">
            <v>4</v>
          </cell>
        </row>
        <row r="1264">
          <cell r="A1264">
            <v>2008</v>
          </cell>
          <cell r="B1264">
            <v>4</v>
          </cell>
        </row>
        <row r="1265">
          <cell r="A1265">
            <v>2008</v>
          </cell>
          <cell r="B1265">
            <v>4</v>
          </cell>
        </row>
        <row r="1266">
          <cell r="A1266">
            <v>2008</v>
          </cell>
          <cell r="B1266">
            <v>4</v>
          </cell>
        </row>
        <row r="1267">
          <cell r="A1267">
            <v>2008</v>
          </cell>
          <cell r="B1267">
            <v>4</v>
          </cell>
        </row>
        <row r="1268">
          <cell r="A1268">
            <v>2008</v>
          </cell>
          <cell r="B1268">
            <v>4</v>
          </cell>
        </row>
        <row r="1269">
          <cell r="A1269">
            <v>2008</v>
          </cell>
          <cell r="B1269">
            <v>4</v>
          </cell>
        </row>
        <row r="1270">
          <cell r="A1270">
            <v>2008</v>
          </cell>
          <cell r="B1270">
            <v>4</v>
          </cell>
        </row>
        <row r="1271">
          <cell r="A1271">
            <v>2008</v>
          </cell>
          <cell r="B1271">
            <v>4</v>
          </cell>
        </row>
        <row r="1272">
          <cell r="A1272">
            <v>2008</v>
          </cell>
          <cell r="B1272">
            <v>4</v>
          </cell>
        </row>
        <row r="1273">
          <cell r="A1273">
            <v>2008</v>
          </cell>
          <cell r="B1273">
            <v>4</v>
          </cell>
        </row>
        <row r="1274">
          <cell r="A1274">
            <v>2008</v>
          </cell>
          <cell r="B1274">
            <v>4</v>
          </cell>
        </row>
        <row r="1275">
          <cell r="A1275">
            <v>2008</v>
          </cell>
          <cell r="B1275">
            <v>4</v>
          </cell>
        </row>
        <row r="1276">
          <cell r="A1276">
            <v>2008</v>
          </cell>
          <cell r="B1276">
            <v>4</v>
          </cell>
        </row>
        <row r="1277">
          <cell r="A1277">
            <v>2008</v>
          </cell>
          <cell r="B1277">
            <v>4</v>
          </cell>
        </row>
        <row r="1278">
          <cell r="A1278">
            <v>2008</v>
          </cell>
          <cell r="B1278">
            <v>4</v>
          </cell>
        </row>
        <row r="1279">
          <cell r="A1279">
            <v>2008</v>
          </cell>
          <cell r="B1279">
            <v>4</v>
          </cell>
        </row>
        <row r="1280">
          <cell r="A1280">
            <v>2008</v>
          </cell>
          <cell r="B1280">
            <v>4</v>
          </cell>
        </row>
        <row r="1281">
          <cell r="A1281">
            <v>2008</v>
          </cell>
          <cell r="B1281">
            <v>4</v>
          </cell>
        </row>
        <row r="1282">
          <cell r="A1282">
            <v>2008</v>
          </cell>
          <cell r="B1282">
            <v>4</v>
          </cell>
        </row>
        <row r="1283">
          <cell r="A1283">
            <v>2008</v>
          </cell>
          <cell r="B1283">
            <v>4</v>
          </cell>
        </row>
        <row r="1284">
          <cell r="A1284">
            <v>2008</v>
          </cell>
          <cell r="B1284">
            <v>4</v>
          </cell>
        </row>
        <row r="1285">
          <cell r="A1285">
            <v>2008</v>
          </cell>
          <cell r="B1285">
            <v>4</v>
          </cell>
        </row>
        <row r="1286">
          <cell r="A1286">
            <v>2008</v>
          </cell>
          <cell r="B1286">
            <v>4</v>
          </cell>
        </row>
        <row r="1287">
          <cell r="A1287">
            <v>2008</v>
          </cell>
          <cell r="B1287">
            <v>4</v>
          </cell>
        </row>
        <row r="1288">
          <cell r="A1288">
            <v>2008</v>
          </cell>
          <cell r="B1288">
            <v>4</v>
          </cell>
        </row>
        <row r="1289">
          <cell r="A1289">
            <v>2008</v>
          </cell>
          <cell r="B1289">
            <v>4</v>
          </cell>
        </row>
        <row r="1290">
          <cell r="A1290">
            <v>2008</v>
          </cell>
          <cell r="B1290">
            <v>4</v>
          </cell>
        </row>
        <row r="1291">
          <cell r="A1291">
            <v>2008</v>
          </cell>
          <cell r="B1291">
            <v>4</v>
          </cell>
        </row>
        <row r="1292">
          <cell r="A1292">
            <v>2008</v>
          </cell>
          <cell r="B1292">
            <v>4</v>
          </cell>
        </row>
        <row r="1293">
          <cell r="A1293">
            <v>2008</v>
          </cell>
          <cell r="B1293">
            <v>4</v>
          </cell>
        </row>
        <row r="1294">
          <cell r="A1294">
            <v>2008</v>
          </cell>
          <cell r="B1294">
            <v>4</v>
          </cell>
        </row>
        <row r="1295">
          <cell r="A1295">
            <v>2008</v>
          </cell>
          <cell r="B1295">
            <v>4</v>
          </cell>
        </row>
        <row r="1296">
          <cell r="A1296">
            <v>2008</v>
          </cell>
          <cell r="B1296">
            <v>4</v>
          </cell>
        </row>
        <row r="1297">
          <cell r="A1297">
            <v>2008</v>
          </cell>
          <cell r="B1297">
            <v>4</v>
          </cell>
        </row>
        <row r="1298">
          <cell r="A1298">
            <v>2008</v>
          </cell>
          <cell r="B1298">
            <v>4</v>
          </cell>
        </row>
        <row r="1299">
          <cell r="A1299">
            <v>2008</v>
          </cell>
          <cell r="B1299">
            <v>4</v>
          </cell>
        </row>
        <row r="1300">
          <cell r="A1300">
            <v>2008</v>
          </cell>
          <cell r="B1300">
            <v>4</v>
          </cell>
        </row>
        <row r="1301">
          <cell r="A1301">
            <v>2008</v>
          </cell>
          <cell r="B1301">
            <v>4</v>
          </cell>
        </row>
        <row r="1302">
          <cell r="A1302">
            <v>2008</v>
          </cell>
          <cell r="B1302">
            <v>4</v>
          </cell>
        </row>
        <row r="1303">
          <cell r="A1303">
            <v>2008</v>
          </cell>
          <cell r="B1303">
            <v>4</v>
          </cell>
        </row>
        <row r="1304">
          <cell r="A1304">
            <v>2008</v>
          </cell>
          <cell r="B1304">
            <v>4</v>
          </cell>
        </row>
        <row r="1305">
          <cell r="A1305">
            <v>2008</v>
          </cell>
          <cell r="B1305">
            <v>4</v>
          </cell>
        </row>
        <row r="1306">
          <cell r="A1306">
            <v>2008</v>
          </cell>
          <cell r="B1306">
            <v>4</v>
          </cell>
        </row>
        <row r="1307">
          <cell r="A1307">
            <v>2008</v>
          </cell>
          <cell r="B1307">
            <v>4</v>
          </cell>
        </row>
        <row r="1308">
          <cell r="A1308">
            <v>2008</v>
          </cell>
          <cell r="B1308">
            <v>4</v>
          </cell>
        </row>
        <row r="1309">
          <cell r="A1309">
            <v>2008</v>
          </cell>
          <cell r="B1309">
            <v>4</v>
          </cell>
        </row>
        <row r="1310">
          <cell r="A1310">
            <v>2008</v>
          </cell>
          <cell r="B1310">
            <v>4</v>
          </cell>
        </row>
        <row r="1311">
          <cell r="A1311">
            <v>2008</v>
          </cell>
          <cell r="B1311">
            <v>4</v>
          </cell>
        </row>
        <row r="1312">
          <cell r="A1312">
            <v>2008</v>
          </cell>
          <cell r="B1312">
            <v>4</v>
          </cell>
        </row>
        <row r="1313">
          <cell r="A1313">
            <v>2008</v>
          </cell>
          <cell r="B1313">
            <v>4</v>
          </cell>
        </row>
        <row r="1314">
          <cell r="A1314">
            <v>2008</v>
          </cell>
          <cell r="B1314">
            <v>4</v>
          </cell>
        </row>
        <row r="1315">
          <cell r="A1315">
            <v>2008</v>
          </cell>
          <cell r="B1315">
            <v>4</v>
          </cell>
        </row>
        <row r="1316">
          <cell r="A1316">
            <v>2008</v>
          </cell>
          <cell r="B1316">
            <v>4</v>
          </cell>
        </row>
        <row r="1317">
          <cell r="A1317">
            <v>2008</v>
          </cell>
          <cell r="B1317">
            <v>4</v>
          </cell>
        </row>
        <row r="1318">
          <cell r="A1318">
            <v>2008</v>
          </cell>
          <cell r="B1318">
            <v>4</v>
          </cell>
        </row>
        <row r="1319">
          <cell r="A1319">
            <v>2008</v>
          </cell>
          <cell r="B1319">
            <v>4</v>
          </cell>
        </row>
        <row r="1320">
          <cell r="A1320">
            <v>2008</v>
          </cell>
          <cell r="B1320">
            <v>4</v>
          </cell>
        </row>
        <row r="1321">
          <cell r="A1321">
            <v>2008</v>
          </cell>
          <cell r="B1321">
            <v>4</v>
          </cell>
        </row>
        <row r="1322">
          <cell r="A1322">
            <v>2008</v>
          </cell>
          <cell r="B1322">
            <v>4</v>
          </cell>
        </row>
        <row r="1323">
          <cell r="A1323">
            <v>2008</v>
          </cell>
          <cell r="B1323">
            <v>4</v>
          </cell>
        </row>
        <row r="1324">
          <cell r="A1324">
            <v>2008</v>
          </cell>
          <cell r="B1324">
            <v>4</v>
          </cell>
        </row>
        <row r="1325">
          <cell r="A1325">
            <v>2008</v>
          </cell>
          <cell r="B1325">
            <v>4</v>
          </cell>
        </row>
        <row r="1326">
          <cell r="A1326">
            <v>2008</v>
          </cell>
          <cell r="B1326">
            <v>4</v>
          </cell>
        </row>
        <row r="1327">
          <cell r="A1327">
            <v>2008</v>
          </cell>
          <cell r="B1327">
            <v>4</v>
          </cell>
        </row>
        <row r="1328">
          <cell r="A1328">
            <v>2008</v>
          </cell>
          <cell r="B1328">
            <v>4</v>
          </cell>
        </row>
        <row r="1329">
          <cell r="A1329">
            <v>2008</v>
          </cell>
          <cell r="B1329">
            <v>4</v>
          </cell>
        </row>
        <row r="1330">
          <cell r="A1330">
            <v>2008</v>
          </cell>
          <cell r="B1330">
            <v>4</v>
          </cell>
        </row>
        <row r="1331">
          <cell r="A1331">
            <v>2008</v>
          </cell>
          <cell r="B1331">
            <v>4</v>
          </cell>
        </row>
        <row r="1332">
          <cell r="A1332">
            <v>2008</v>
          </cell>
          <cell r="B1332">
            <v>4</v>
          </cell>
        </row>
        <row r="1333">
          <cell r="A1333">
            <v>2008</v>
          </cell>
          <cell r="B1333">
            <v>4</v>
          </cell>
        </row>
        <row r="1334">
          <cell r="A1334">
            <v>2008</v>
          </cell>
          <cell r="B1334">
            <v>4</v>
          </cell>
        </row>
        <row r="1335">
          <cell r="A1335">
            <v>2008</v>
          </cell>
          <cell r="B1335">
            <v>4</v>
          </cell>
        </row>
        <row r="1336">
          <cell r="A1336">
            <v>2008</v>
          </cell>
          <cell r="B1336">
            <v>4</v>
          </cell>
        </row>
        <row r="1337">
          <cell r="A1337">
            <v>2008</v>
          </cell>
          <cell r="B1337">
            <v>4</v>
          </cell>
        </row>
        <row r="1338">
          <cell r="A1338">
            <v>2008</v>
          </cell>
          <cell r="B1338">
            <v>4</v>
          </cell>
        </row>
        <row r="1339">
          <cell r="A1339">
            <v>2008</v>
          </cell>
          <cell r="B1339">
            <v>4</v>
          </cell>
        </row>
        <row r="1340">
          <cell r="A1340">
            <v>2008</v>
          </cell>
          <cell r="B1340">
            <v>4</v>
          </cell>
        </row>
        <row r="1341">
          <cell r="A1341">
            <v>2008</v>
          </cell>
          <cell r="B1341">
            <v>4</v>
          </cell>
        </row>
        <row r="1342">
          <cell r="A1342">
            <v>2008</v>
          </cell>
          <cell r="B1342">
            <v>4</v>
          </cell>
        </row>
        <row r="1343">
          <cell r="A1343">
            <v>2008</v>
          </cell>
          <cell r="B1343">
            <v>5</v>
          </cell>
        </row>
        <row r="1344">
          <cell r="A1344">
            <v>2008</v>
          </cell>
          <cell r="B1344">
            <v>5</v>
          </cell>
        </row>
        <row r="1345">
          <cell r="A1345">
            <v>2008</v>
          </cell>
          <cell r="B1345">
            <v>5</v>
          </cell>
        </row>
        <row r="1346">
          <cell r="A1346">
            <v>2008</v>
          </cell>
          <cell r="B1346">
            <v>5</v>
          </cell>
        </row>
        <row r="1347">
          <cell r="A1347">
            <v>2008</v>
          </cell>
          <cell r="B1347">
            <v>5</v>
          </cell>
        </row>
        <row r="1348">
          <cell r="A1348">
            <v>2008</v>
          </cell>
          <cell r="B1348">
            <v>5</v>
          </cell>
        </row>
        <row r="1349">
          <cell r="A1349">
            <v>2008</v>
          </cell>
          <cell r="B1349">
            <v>5</v>
          </cell>
        </row>
        <row r="1350">
          <cell r="A1350">
            <v>2008</v>
          </cell>
          <cell r="B1350">
            <v>5</v>
          </cell>
        </row>
        <row r="1351">
          <cell r="A1351">
            <v>2008</v>
          </cell>
          <cell r="B1351">
            <v>5</v>
          </cell>
        </row>
        <row r="1352">
          <cell r="A1352">
            <v>2008</v>
          </cell>
          <cell r="B1352">
            <v>5</v>
          </cell>
        </row>
        <row r="1353">
          <cell r="A1353">
            <v>2008</v>
          </cell>
          <cell r="B1353">
            <v>5</v>
          </cell>
        </row>
        <row r="1354">
          <cell r="A1354">
            <v>2008</v>
          </cell>
          <cell r="B1354">
            <v>5</v>
          </cell>
        </row>
        <row r="1355">
          <cell r="A1355">
            <v>2008</v>
          </cell>
          <cell r="B1355">
            <v>5</v>
          </cell>
        </row>
        <row r="1356">
          <cell r="A1356">
            <v>2008</v>
          </cell>
          <cell r="B1356">
            <v>5</v>
          </cell>
        </row>
        <row r="1357">
          <cell r="A1357">
            <v>2008</v>
          </cell>
          <cell r="B1357">
            <v>5</v>
          </cell>
        </row>
        <row r="1358">
          <cell r="A1358">
            <v>2008</v>
          </cell>
          <cell r="B1358">
            <v>5</v>
          </cell>
        </row>
        <row r="1359">
          <cell r="A1359">
            <v>2008</v>
          </cell>
          <cell r="B1359">
            <v>5</v>
          </cell>
        </row>
        <row r="1360">
          <cell r="A1360">
            <v>2008</v>
          </cell>
          <cell r="B1360">
            <v>5</v>
          </cell>
        </row>
        <row r="1361">
          <cell r="A1361">
            <v>2008</v>
          </cell>
          <cell r="B1361">
            <v>5</v>
          </cell>
        </row>
        <row r="1362">
          <cell r="A1362">
            <v>2008</v>
          </cell>
          <cell r="B1362">
            <v>5</v>
          </cell>
        </row>
        <row r="1363">
          <cell r="A1363">
            <v>2008</v>
          </cell>
          <cell r="B1363">
            <v>5</v>
          </cell>
        </row>
        <row r="1364">
          <cell r="A1364">
            <v>2008</v>
          </cell>
          <cell r="B1364">
            <v>5</v>
          </cell>
        </row>
        <row r="1365">
          <cell r="A1365">
            <v>2008</v>
          </cell>
          <cell r="B1365">
            <v>5</v>
          </cell>
        </row>
        <row r="1366">
          <cell r="A1366">
            <v>2008</v>
          </cell>
          <cell r="B1366">
            <v>5</v>
          </cell>
        </row>
        <row r="1367">
          <cell r="A1367">
            <v>2008</v>
          </cell>
          <cell r="B1367">
            <v>5</v>
          </cell>
        </row>
        <row r="1368">
          <cell r="A1368">
            <v>2008</v>
          </cell>
          <cell r="B1368">
            <v>5</v>
          </cell>
        </row>
        <row r="1369">
          <cell r="A1369">
            <v>2008</v>
          </cell>
          <cell r="B1369">
            <v>5</v>
          </cell>
        </row>
        <row r="1370">
          <cell r="A1370">
            <v>2008</v>
          </cell>
          <cell r="B1370">
            <v>5</v>
          </cell>
        </row>
        <row r="1371">
          <cell r="A1371">
            <v>2008</v>
          </cell>
          <cell r="B1371">
            <v>5</v>
          </cell>
        </row>
        <row r="1372">
          <cell r="A1372">
            <v>2008</v>
          </cell>
          <cell r="B1372">
            <v>5</v>
          </cell>
        </row>
        <row r="1373">
          <cell r="A1373">
            <v>2008</v>
          </cell>
          <cell r="B1373">
            <v>5</v>
          </cell>
        </row>
        <row r="1374">
          <cell r="A1374">
            <v>2008</v>
          </cell>
          <cell r="B1374">
            <v>5</v>
          </cell>
        </row>
        <row r="1375">
          <cell r="A1375">
            <v>2008</v>
          </cell>
          <cell r="B1375">
            <v>5</v>
          </cell>
        </row>
        <row r="1376">
          <cell r="A1376">
            <v>2008</v>
          </cell>
          <cell r="B1376">
            <v>5</v>
          </cell>
        </row>
        <row r="1377">
          <cell r="A1377">
            <v>2008</v>
          </cell>
          <cell r="B1377">
            <v>5</v>
          </cell>
        </row>
        <row r="1378">
          <cell r="A1378">
            <v>2008</v>
          </cell>
          <cell r="B1378">
            <v>5</v>
          </cell>
        </row>
        <row r="1379">
          <cell r="A1379">
            <v>2008</v>
          </cell>
          <cell r="B1379">
            <v>5</v>
          </cell>
        </row>
        <row r="1380">
          <cell r="A1380">
            <v>2008</v>
          </cell>
          <cell r="B1380">
            <v>5</v>
          </cell>
        </row>
        <row r="1381">
          <cell r="A1381">
            <v>2008</v>
          </cell>
          <cell r="B1381">
            <v>5</v>
          </cell>
        </row>
        <row r="1382">
          <cell r="A1382">
            <v>2008</v>
          </cell>
          <cell r="B1382">
            <v>5</v>
          </cell>
        </row>
        <row r="1383">
          <cell r="A1383">
            <v>2008</v>
          </cell>
          <cell r="B1383">
            <v>5</v>
          </cell>
        </row>
        <row r="1384">
          <cell r="A1384">
            <v>2008</v>
          </cell>
          <cell r="B1384">
            <v>5</v>
          </cell>
        </row>
        <row r="1385">
          <cell r="A1385">
            <v>2008</v>
          </cell>
          <cell r="B1385">
            <v>5</v>
          </cell>
        </row>
        <row r="1386">
          <cell r="A1386">
            <v>2008</v>
          </cell>
          <cell r="B1386">
            <v>5</v>
          </cell>
        </row>
        <row r="1387">
          <cell r="A1387">
            <v>2008</v>
          </cell>
          <cell r="B1387">
            <v>5</v>
          </cell>
        </row>
        <row r="1388">
          <cell r="A1388">
            <v>2008</v>
          </cell>
          <cell r="B1388">
            <v>5</v>
          </cell>
        </row>
        <row r="1389">
          <cell r="A1389">
            <v>2008</v>
          </cell>
          <cell r="B1389">
            <v>5</v>
          </cell>
        </row>
        <row r="1390">
          <cell r="A1390">
            <v>2008</v>
          </cell>
          <cell r="B1390">
            <v>5</v>
          </cell>
        </row>
        <row r="1391">
          <cell r="A1391">
            <v>2008</v>
          </cell>
          <cell r="B1391">
            <v>5</v>
          </cell>
        </row>
        <row r="1392">
          <cell r="A1392">
            <v>2008</v>
          </cell>
          <cell r="B1392">
            <v>5</v>
          </cell>
        </row>
        <row r="1393">
          <cell r="A1393">
            <v>2008</v>
          </cell>
          <cell r="B1393">
            <v>5</v>
          </cell>
        </row>
        <row r="1394">
          <cell r="A1394">
            <v>2008</v>
          </cell>
          <cell r="B1394">
            <v>5</v>
          </cell>
        </row>
        <row r="1395">
          <cell r="A1395">
            <v>2008</v>
          </cell>
          <cell r="B1395">
            <v>5</v>
          </cell>
        </row>
        <row r="1396">
          <cell r="A1396">
            <v>2008</v>
          </cell>
          <cell r="B1396">
            <v>5</v>
          </cell>
        </row>
        <row r="1397">
          <cell r="A1397">
            <v>2008</v>
          </cell>
          <cell r="B1397">
            <v>5</v>
          </cell>
        </row>
        <row r="1398">
          <cell r="A1398">
            <v>2008</v>
          </cell>
          <cell r="B1398">
            <v>5</v>
          </cell>
        </row>
        <row r="1399">
          <cell r="A1399">
            <v>2008</v>
          </cell>
          <cell r="B1399">
            <v>5</v>
          </cell>
        </row>
        <row r="1400">
          <cell r="A1400">
            <v>2008</v>
          </cell>
          <cell r="B1400">
            <v>5</v>
          </cell>
        </row>
        <row r="1401">
          <cell r="A1401">
            <v>2008</v>
          </cell>
          <cell r="B1401">
            <v>5</v>
          </cell>
        </row>
        <row r="1402">
          <cell r="A1402">
            <v>2008</v>
          </cell>
          <cell r="B1402">
            <v>5</v>
          </cell>
        </row>
        <row r="1403">
          <cell r="A1403">
            <v>2008</v>
          </cell>
          <cell r="B1403">
            <v>5</v>
          </cell>
        </row>
        <row r="1404">
          <cell r="A1404">
            <v>2008</v>
          </cell>
          <cell r="B1404">
            <v>5</v>
          </cell>
        </row>
        <row r="1405">
          <cell r="A1405">
            <v>2008</v>
          </cell>
          <cell r="B1405">
            <v>5</v>
          </cell>
        </row>
        <row r="1406">
          <cell r="A1406">
            <v>2008</v>
          </cell>
          <cell r="B1406">
            <v>5</v>
          </cell>
        </row>
        <row r="1407">
          <cell r="A1407">
            <v>2008</v>
          </cell>
          <cell r="B1407">
            <v>5</v>
          </cell>
        </row>
        <row r="1408">
          <cell r="A1408">
            <v>2008</v>
          </cell>
          <cell r="B1408">
            <v>5</v>
          </cell>
        </row>
        <row r="1409">
          <cell r="A1409">
            <v>2008</v>
          </cell>
          <cell r="B1409">
            <v>5</v>
          </cell>
        </row>
        <row r="1410">
          <cell r="A1410">
            <v>2008</v>
          </cell>
          <cell r="B1410">
            <v>5</v>
          </cell>
        </row>
        <row r="1411">
          <cell r="A1411">
            <v>2008</v>
          </cell>
          <cell r="B1411">
            <v>5</v>
          </cell>
        </row>
        <row r="1412">
          <cell r="A1412">
            <v>2008</v>
          </cell>
          <cell r="B1412">
            <v>5</v>
          </cell>
        </row>
        <row r="1413">
          <cell r="A1413">
            <v>2008</v>
          </cell>
          <cell r="B1413">
            <v>5</v>
          </cell>
        </row>
        <row r="1414">
          <cell r="A1414">
            <v>2008</v>
          </cell>
          <cell r="B1414">
            <v>5</v>
          </cell>
        </row>
        <row r="1415">
          <cell r="A1415">
            <v>2008</v>
          </cell>
          <cell r="B1415">
            <v>5</v>
          </cell>
        </row>
        <row r="1416">
          <cell r="A1416">
            <v>2008</v>
          </cell>
          <cell r="B1416">
            <v>5</v>
          </cell>
        </row>
        <row r="1417">
          <cell r="A1417">
            <v>2008</v>
          </cell>
          <cell r="B1417">
            <v>5</v>
          </cell>
        </row>
        <row r="1418">
          <cell r="A1418">
            <v>2008</v>
          </cell>
          <cell r="B1418">
            <v>5</v>
          </cell>
        </row>
        <row r="1419">
          <cell r="A1419">
            <v>2008</v>
          </cell>
          <cell r="B1419">
            <v>5</v>
          </cell>
        </row>
        <row r="1420">
          <cell r="A1420">
            <v>2008</v>
          </cell>
          <cell r="B1420">
            <v>5</v>
          </cell>
        </row>
        <row r="1421">
          <cell r="A1421">
            <v>2008</v>
          </cell>
          <cell r="B1421">
            <v>5</v>
          </cell>
        </row>
        <row r="1422">
          <cell r="A1422">
            <v>2008</v>
          </cell>
          <cell r="B1422">
            <v>5</v>
          </cell>
        </row>
        <row r="1423">
          <cell r="A1423">
            <v>2008</v>
          </cell>
          <cell r="B1423">
            <v>5</v>
          </cell>
        </row>
        <row r="1424">
          <cell r="A1424">
            <v>2008</v>
          </cell>
          <cell r="B1424">
            <v>5</v>
          </cell>
        </row>
        <row r="1425">
          <cell r="A1425">
            <v>2008</v>
          </cell>
          <cell r="B1425">
            <v>5</v>
          </cell>
        </row>
        <row r="1426">
          <cell r="A1426">
            <v>2008</v>
          </cell>
          <cell r="B1426">
            <v>5</v>
          </cell>
        </row>
        <row r="1427">
          <cell r="A1427">
            <v>2008</v>
          </cell>
          <cell r="B1427">
            <v>5</v>
          </cell>
        </row>
        <row r="1428">
          <cell r="A1428">
            <v>2008</v>
          </cell>
          <cell r="B1428">
            <v>5</v>
          </cell>
        </row>
        <row r="1429">
          <cell r="A1429">
            <v>2008</v>
          </cell>
          <cell r="B1429">
            <v>5</v>
          </cell>
        </row>
        <row r="1430">
          <cell r="A1430">
            <v>2008</v>
          </cell>
          <cell r="B1430">
            <v>5</v>
          </cell>
        </row>
        <row r="1431">
          <cell r="A1431">
            <v>2008</v>
          </cell>
          <cell r="B1431">
            <v>5</v>
          </cell>
        </row>
        <row r="1432">
          <cell r="A1432">
            <v>2008</v>
          </cell>
          <cell r="B1432">
            <v>5</v>
          </cell>
        </row>
        <row r="1433">
          <cell r="A1433">
            <v>2008</v>
          </cell>
          <cell r="B1433">
            <v>5</v>
          </cell>
        </row>
        <row r="1434">
          <cell r="A1434">
            <v>2008</v>
          </cell>
          <cell r="B1434">
            <v>5</v>
          </cell>
        </row>
        <row r="1435">
          <cell r="A1435">
            <v>2008</v>
          </cell>
          <cell r="B1435">
            <v>5</v>
          </cell>
        </row>
        <row r="1436">
          <cell r="A1436">
            <v>2008</v>
          </cell>
          <cell r="B1436">
            <v>5</v>
          </cell>
        </row>
        <row r="1437">
          <cell r="A1437">
            <v>2008</v>
          </cell>
          <cell r="B1437">
            <v>5</v>
          </cell>
        </row>
        <row r="1438">
          <cell r="A1438">
            <v>2008</v>
          </cell>
          <cell r="B1438">
            <v>5</v>
          </cell>
        </row>
        <row r="1439">
          <cell r="A1439">
            <v>2008</v>
          </cell>
          <cell r="B1439">
            <v>5</v>
          </cell>
        </row>
        <row r="1440">
          <cell r="A1440">
            <v>2008</v>
          </cell>
          <cell r="B1440">
            <v>5</v>
          </cell>
        </row>
        <row r="1441">
          <cell r="A1441">
            <v>2008</v>
          </cell>
          <cell r="B1441">
            <v>5</v>
          </cell>
        </row>
        <row r="1442">
          <cell r="A1442">
            <v>2008</v>
          </cell>
          <cell r="B1442">
            <v>5</v>
          </cell>
        </row>
        <row r="1443">
          <cell r="A1443">
            <v>2008</v>
          </cell>
          <cell r="B1443">
            <v>5</v>
          </cell>
        </row>
        <row r="1444">
          <cell r="A1444">
            <v>2008</v>
          </cell>
          <cell r="B1444">
            <v>5</v>
          </cell>
        </row>
        <row r="1445">
          <cell r="A1445">
            <v>2008</v>
          </cell>
          <cell r="B1445">
            <v>5</v>
          </cell>
        </row>
        <row r="1446">
          <cell r="A1446">
            <v>2008</v>
          </cell>
          <cell r="B1446">
            <v>5</v>
          </cell>
        </row>
        <row r="1447">
          <cell r="A1447">
            <v>2008</v>
          </cell>
          <cell r="B1447">
            <v>5</v>
          </cell>
        </row>
        <row r="1448">
          <cell r="A1448">
            <v>2008</v>
          </cell>
          <cell r="B1448">
            <v>5</v>
          </cell>
        </row>
        <row r="1449">
          <cell r="A1449">
            <v>2008</v>
          </cell>
          <cell r="B1449">
            <v>5</v>
          </cell>
        </row>
        <row r="1450">
          <cell r="A1450">
            <v>2008</v>
          </cell>
          <cell r="B1450">
            <v>5</v>
          </cell>
        </row>
        <row r="1451">
          <cell r="A1451">
            <v>2008</v>
          </cell>
          <cell r="B1451">
            <v>5</v>
          </cell>
        </row>
        <row r="1452">
          <cell r="A1452">
            <v>2008</v>
          </cell>
          <cell r="B1452">
            <v>5</v>
          </cell>
        </row>
        <row r="1453">
          <cell r="A1453">
            <v>2008</v>
          </cell>
          <cell r="B1453">
            <v>5</v>
          </cell>
        </row>
        <row r="1454">
          <cell r="A1454">
            <v>2008</v>
          </cell>
          <cell r="B1454">
            <v>5</v>
          </cell>
        </row>
        <row r="1455">
          <cell r="A1455">
            <v>2008</v>
          </cell>
          <cell r="B1455">
            <v>5</v>
          </cell>
        </row>
        <row r="1456">
          <cell r="A1456">
            <v>2008</v>
          </cell>
          <cell r="B1456">
            <v>5</v>
          </cell>
        </row>
        <row r="1457">
          <cell r="A1457">
            <v>2008</v>
          </cell>
          <cell r="B1457">
            <v>5</v>
          </cell>
        </row>
        <row r="1458">
          <cell r="A1458">
            <v>2008</v>
          </cell>
          <cell r="B1458">
            <v>5</v>
          </cell>
        </row>
        <row r="1459">
          <cell r="A1459">
            <v>2008</v>
          </cell>
          <cell r="B1459">
            <v>5</v>
          </cell>
        </row>
        <row r="1460">
          <cell r="A1460">
            <v>2008</v>
          </cell>
          <cell r="B1460">
            <v>5</v>
          </cell>
        </row>
        <row r="1461">
          <cell r="A1461">
            <v>2008</v>
          </cell>
          <cell r="B1461">
            <v>5</v>
          </cell>
        </row>
        <row r="1462">
          <cell r="A1462">
            <v>2008</v>
          </cell>
          <cell r="B1462">
            <v>5</v>
          </cell>
        </row>
        <row r="1463">
          <cell r="A1463">
            <v>2008</v>
          </cell>
          <cell r="B1463">
            <v>5</v>
          </cell>
        </row>
        <row r="1464">
          <cell r="A1464">
            <v>2008</v>
          </cell>
          <cell r="B1464">
            <v>5</v>
          </cell>
        </row>
        <row r="1465">
          <cell r="A1465">
            <v>2008</v>
          </cell>
          <cell r="B1465">
            <v>5</v>
          </cell>
        </row>
        <row r="1466">
          <cell r="A1466">
            <v>2008</v>
          </cell>
          <cell r="B1466">
            <v>5</v>
          </cell>
        </row>
        <row r="1467">
          <cell r="A1467">
            <v>2008</v>
          </cell>
          <cell r="B1467">
            <v>5</v>
          </cell>
        </row>
        <row r="1468">
          <cell r="A1468">
            <v>2008</v>
          </cell>
          <cell r="B1468">
            <v>5</v>
          </cell>
        </row>
        <row r="1469">
          <cell r="A1469">
            <v>2008</v>
          </cell>
          <cell r="B1469">
            <v>5</v>
          </cell>
        </row>
        <row r="1470">
          <cell r="A1470">
            <v>2008</v>
          </cell>
          <cell r="B1470">
            <v>5</v>
          </cell>
        </row>
        <row r="1471">
          <cell r="A1471">
            <v>2008</v>
          </cell>
          <cell r="B1471">
            <v>5</v>
          </cell>
        </row>
        <row r="1472">
          <cell r="A1472">
            <v>2008</v>
          </cell>
          <cell r="B1472">
            <v>5</v>
          </cell>
        </row>
        <row r="1473">
          <cell r="A1473">
            <v>2008</v>
          </cell>
          <cell r="B1473">
            <v>5</v>
          </cell>
        </row>
        <row r="1474">
          <cell r="A1474">
            <v>2008</v>
          </cell>
          <cell r="B1474">
            <v>5</v>
          </cell>
        </row>
        <row r="1475">
          <cell r="A1475">
            <v>2008</v>
          </cell>
          <cell r="B1475">
            <v>5</v>
          </cell>
        </row>
        <row r="1476">
          <cell r="A1476">
            <v>2008</v>
          </cell>
          <cell r="B1476">
            <v>5</v>
          </cell>
        </row>
        <row r="1477">
          <cell r="A1477">
            <v>2008</v>
          </cell>
          <cell r="B1477">
            <v>5</v>
          </cell>
        </row>
        <row r="1478">
          <cell r="A1478">
            <v>2008</v>
          </cell>
          <cell r="B1478">
            <v>5</v>
          </cell>
        </row>
        <row r="1479">
          <cell r="A1479">
            <v>2008</v>
          </cell>
          <cell r="B1479">
            <v>5</v>
          </cell>
        </row>
        <row r="1480">
          <cell r="A1480">
            <v>2008</v>
          </cell>
          <cell r="B1480">
            <v>5</v>
          </cell>
        </row>
        <row r="1481">
          <cell r="A1481">
            <v>2008</v>
          </cell>
          <cell r="B1481">
            <v>5</v>
          </cell>
        </row>
        <row r="1482">
          <cell r="A1482">
            <v>2008</v>
          </cell>
          <cell r="B1482">
            <v>5</v>
          </cell>
        </row>
        <row r="1483">
          <cell r="A1483">
            <v>2008</v>
          </cell>
          <cell r="B1483">
            <v>5</v>
          </cell>
        </row>
        <row r="1484">
          <cell r="A1484">
            <v>2008</v>
          </cell>
          <cell r="B1484">
            <v>5</v>
          </cell>
        </row>
        <row r="1485">
          <cell r="A1485">
            <v>2008</v>
          </cell>
          <cell r="B1485">
            <v>5</v>
          </cell>
        </row>
        <row r="1486">
          <cell r="A1486">
            <v>2008</v>
          </cell>
          <cell r="B1486">
            <v>5</v>
          </cell>
        </row>
        <row r="1487">
          <cell r="A1487">
            <v>2008</v>
          </cell>
          <cell r="B1487">
            <v>5</v>
          </cell>
        </row>
        <row r="1488">
          <cell r="A1488">
            <v>2008</v>
          </cell>
          <cell r="B1488">
            <v>5</v>
          </cell>
        </row>
        <row r="1489">
          <cell r="A1489">
            <v>2008</v>
          </cell>
          <cell r="B1489">
            <v>5</v>
          </cell>
        </row>
        <row r="1490">
          <cell r="A1490">
            <v>2008</v>
          </cell>
          <cell r="B1490">
            <v>5</v>
          </cell>
        </row>
        <row r="1491">
          <cell r="A1491">
            <v>2008</v>
          </cell>
          <cell r="B1491">
            <v>5</v>
          </cell>
        </row>
        <row r="1492">
          <cell r="A1492">
            <v>2008</v>
          </cell>
          <cell r="B1492">
            <v>5</v>
          </cell>
        </row>
        <row r="1493">
          <cell r="A1493">
            <v>2008</v>
          </cell>
          <cell r="B1493">
            <v>5</v>
          </cell>
        </row>
        <row r="1494">
          <cell r="A1494">
            <v>2008</v>
          </cell>
          <cell r="B1494">
            <v>5</v>
          </cell>
        </row>
        <row r="1495">
          <cell r="A1495">
            <v>2008</v>
          </cell>
          <cell r="B1495">
            <v>5</v>
          </cell>
        </row>
        <row r="1496">
          <cell r="A1496">
            <v>2008</v>
          </cell>
          <cell r="B1496">
            <v>5</v>
          </cell>
        </row>
        <row r="1497">
          <cell r="A1497">
            <v>2008</v>
          </cell>
          <cell r="B1497">
            <v>5</v>
          </cell>
        </row>
        <row r="1498">
          <cell r="A1498">
            <v>2008</v>
          </cell>
          <cell r="B1498">
            <v>5</v>
          </cell>
        </row>
        <row r="1499">
          <cell r="A1499">
            <v>2008</v>
          </cell>
          <cell r="B1499">
            <v>5</v>
          </cell>
        </row>
        <row r="1500">
          <cell r="A1500">
            <v>2008</v>
          </cell>
          <cell r="B1500">
            <v>5</v>
          </cell>
        </row>
        <row r="1501">
          <cell r="A1501">
            <v>2008</v>
          </cell>
          <cell r="B1501">
            <v>5</v>
          </cell>
        </row>
        <row r="1502">
          <cell r="A1502">
            <v>2008</v>
          </cell>
          <cell r="B1502">
            <v>5</v>
          </cell>
        </row>
        <row r="1503">
          <cell r="A1503">
            <v>2008</v>
          </cell>
          <cell r="B1503">
            <v>5</v>
          </cell>
        </row>
        <row r="1504">
          <cell r="A1504">
            <v>2008</v>
          </cell>
          <cell r="B1504">
            <v>5</v>
          </cell>
        </row>
        <row r="1505">
          <cell r="A1505">
            <v>2008</v>
          </cell>
          <cell r="B1505">
            <v>5</v>
          </cell>
        </row>
        <row r="1506">
          <cell r="A1506">
            <v>2008</v>
          </cell>
          <cell r="B1506">
            <v>5</v>
          </cell>
        </row>
        <row r="1507">
          <cell r="A1507">
            <v>2008</v>
          </cell>
          <cell r="B1507">
            <v>5</v>
          </cell>
        </row>
        <row r="1508">
          <cell r="A1508">
            <v>2008</v>
          </cell>
          <cell r="B1508">
            <v>5</v>
          </cell>
        </row>
        <row r="1509">
          <cell r="A1509">
            <v>2008</v>
          </cell>
          <cell r="B1509">
            <v>5</v>
          </cell>
        </row>
        <row r="1510">
          <cell r="A1510">
            <v>2008</v>
          </cell>
          <cell r="B1510">
            <v>5</v>
          </cell>
        </row>
        <row r="1511">
          <cell r="A1511">
            <v>2008</v>
          </cell>
          <cell r="B1511">
            <v>6</v>
          </cell>
        </row>
        <row r="1512">
          <cell r="A1512">
            <v>2008</v>
          </cell>
          <cell r="B1512">
            <v>6</v>
          </cell>
        </row>
        <row r="1513">
          <cell r="A1513">
            <v>2008</v>
          </cell>
          <cell r="B1513">
            <v>6</v>
          </cell>
        </row>
        <row r="1514">
          <cell r="A1514">
            <v>2008</v>
          </cell>
          <cell r="B1514">
            <v>6</v>
          </cell>
        </row>
        <row r="1515">
          <cell r="A1515">
            <v>2008</v>
          </cell>
          <cell r="B1515">
            <v>6</v>
          </cell>
        </row>
        <row r="1516">
          <cell r="A1516">
            <v>2008</v>
          </cell>
          <cell r="B1516">
            <v>6</v>
          </cell>
        </row>
        <row r="1517">
          <cell r="A1517">
            <v>2008</v>
          </cell>
          <cell r="B1517">
            <v>6</v>
          </cell>
        </row>
        <row r="1518">
          <cell r="A1518">
            <v>2008</v>
          </cell>
          <cell r="B1518">
            <v>6</v>
          </cell>
        </row>
        <row r="1519">
          <cell r="A1519">
            <v>2008</v>
          </cell>
          <cell r="B1519">
            <v>6</v>
          </cell>
        </row>
        <row r="1520">
          <cell r="A1520">
            <v>2008</v>
          </cell>
          <cell r="B1520">
            <v>6</v>
          </cell>
        </row>
        <row r="1521">
          <cell r="A1521">
            <v>2008</v>
          </cell>
          <cell r="B1521">
            <v>6</v>
          </cell>
        </row>
        <row r="1522">
          <cell r="A1522">
            <v>2008</v>
          </cell>
          <cell r="B1522">
            <v>6</v>
          </cell>
        </row>
        <row r="1523">
          <cell r="A1523">
            <v>2008</v>
          </cell>
          <cell r="B1523">
            <v>6</v>
          </cell>
        </row>
        <row r="1524">
          <cell r="A1524">
            <v>2008</v>
          </cell>
          <cell r="B1524">
            <v>6</v>
          </cell>
        </row>
        <row r="1525">
          <cell r="A1525">
            <v>2008</v>
          </cell>
          <cell r="B1525">
            <v>6</v>
          </cell>
        </row>
        <row r="1526">
          <cell r="A1526">
            <v>2008</v>
          </cell>
          <cell r="B1526">
            <v>6</v>
          </cell>
        </row>
        <row r="1527">
          <cell r="A1527">
            <v>2008</v>
          </cell>
          <cell r="B1527">
            <v>6</v>
          </cell>
        </row>
        <row r="1528">
          <cell r="A1528">
            <v>2008</v>
          </cell>
          <cell r="B1528">
            <v>6</v>
          </cell>
        </row>
        <row r="1529">
          <cell r="A1529">
            <v>2008</v>
          </cell>
          <cell r="B1529">
            <v>6</v>
          </cell>
        </row>
        <row r="1530">
          <cell r="A1530">
            <v>2008</v>
          </cell>
          <cell r="B1530">
            <v>6</v>
          </cell>
        </row>
        <row r="1531">
          <cell r="A1531">
            <v>2008</v>
          </cell>
          <cell r="B1531">
            <v>6</v>
          </cell>
        </row>
        <row r="1532">
          <cell r="A1532">
            <v>2008</v>
          </cell>
          <cell r="B1532">
            <v>6</v>
          </cell>
        </row>
        <row r="1533">
          <cell r="A1533">
            <v>2008</v>
          </cell>
          <cell r="B1533">
            <v>6</v>
          </cell>
        </row>
        <row r="1534">
          <cell r="A1534">
            <v>2008</v>
          </cell>
          <cell r="B1534">
            <v>6</v>
          </cell>
        </row>
        <row r="1535">
          <cell r="A1535">
            <v>2008</v>
          </cell>
          <cell r="B1535">
            <v>6</v>
          </cell>
        </row>
        <row r="1536">
          <cell r="A1536">
            <v>2008</v>
          </cell>
          <cell r="B1536">
            <v>6</v>
          </cell>
        </row>
        <row r="1537">
          <cell r="A1537">
            <v>2008</v>
          </cell>
          <cell r="B1537">
            <v>6</v>
          </cell>
        </row>
        <row r="1538">
          <cell r="A1538">
            <v>2008</v>
          </cell>
          <cell r="B1538">
            <v>6</v>
          </cell>
        </row>
        <row r="1539">
          <cell r="A1539">
            <v>2008</v>
          </cell>
          <cell r="B1539">
            <v>6</v>
          </cell>
        </row>
        <row r="1540">
          <cell r="A1540">
            <v>2008</v>
          </cell>
          <cell r="B1540">
            <v>6</v>
          </cell>
        </row>
        <row r="1541">
          <cell r="A1541">
            <v>2008</v>
          </cell>
          <cell r="B1541">
            <v>6</v>
          </cell>
        </row>
        <row r="1542">
          <cell r="A1542">
            <v>2008</v>
          </cell>
          <cell r="B1542">
            <v>6</v>
          </cell>
        </row>
        <row r="1543">
          <cell r="A1543">
            <v>2008</v>
          </cell>
          <cell r="B1543">
            <v>6</v>
          </cell>
        </row>
        <row r="1544">
          <cell r="A1544">
            <v>2008</v>
          </cell>
          <cell r="B1544">
            <v>6</v>
          </cell>
        </row>
        <row r="1545">
          <cell r="A1545">
            <v>2008</v>
          </cell>
          <cell r="B1545">
            <v>6</v>
          </cell>
        </row>
        <row r="1546">
          <cell r="A1546">
            <v>2008</v>
          </cell>
          <cell r="B1546">
            <v>6</v>
          </cell>
        </row>
        <row r="1547">
          <cell r="A1547">
            <v>2008</v>
          </cell>
          <cell r="B1547">
            <v>6</v>
          </cell>
        </row>
        <row r="1548">
          <cell r="A1548">
            <v>2008</v>
          </cell>
          <cell r="B1548">
            <v>6</v>
          </cell>
        </row>
        <row r="1549">
          <cell r="A1549">
            <v>2008</v>
          </cell>
          <cell r="B1549">
            <v>6</v>
          </cell>
        </row>
        <row r="1550">
          <cell r="A1550">
            <v>2008</v>
          </cell>
          <cell r="B1550">
            <v>6</v>
          </cell>
        </row>
        <row r="1551">
          <cell r="A1551">
            <v>2008</v>
          </cell>
          <cell r="B1551">
            <v>6</v>
          </cell>
        </row>
        <row r="1552">
          <cell r="A1552">
            <v>2008</v>
          </cell>
          <cell r="B1552">
            <v>6</v>
          </cell>
        </row>
        <row r="1553">
          <cell r="A1553">
            <v>2008</v>
          </cell>
          <cell r="B1553">
            <v>6</v>
          </cell>
        </row>
        <row r="1554">
          <cell r="A1554">
            <v>2008</v>
          </cell>
          <cell r="B1554">
            <v>6</v>
          </cell>
        </row>
        <row r="1555">
          <cell r="A1555">
            <v>2008</v>
          </cell>
          <cell r="B1555">
            <v>6</v>
          </cell>
        </row>
        <row r="1556">
          <cell r="A1556">
            <v>2008</v>
          </cell>
          <cell r="B1556">
            <v>6</v>
          </cell>
        </row>
        <row r="1557">
          <cell r="A1557">
            <v>2008</v>
          </cell>
          <cell r="B1557">
            <v>6</v>
          </cell>
        </row>
        <row r="1558">
          <cell r="A1558">
            <v>2008</v>
          </cell>
          <cell r="B1558">
            <v>6</v>
          </cell>
        </row>
        <row r="1559">
          <cell r="A1559">
            <v>2008</v>
          </cell>
          <cell r="B1559">
            <v>6</v>
          </cell>
        </row>
        <row r="1560">
          <cell r="A1560">
            <v>2008</v>
          </cell>
          <cell r="B1560">
            <v>6</v>
          </cell>
        </row>
        <row r="1561">
          <cell r="A1561">
            <v>2008</v>
          </cell>
          <cell r="B1561">
            <v>6</v>
          </cell>
        </row>
        <row r="1562">
          <cell r="A1562">
            <v>2008</v>
          </cell>
          <cell r="B1562">
            <v>6</v>
          </cell>
        </row>
        <row r="1563">
          <cell r="A1563">
            <v>2008</v>
          </cell>
          <cell r="B1563">
            <v>6</v>
          </cell>
        </row>
        <row r="1564">
          <cell r="A1564">
            <v>2008</v>
          </cell>
          <cell r="B1564">
            <v>6</v>
          </cell>
        </row>
        <row r="1565">
          <cell r="A1565">
            <v>2008</v>
          </cell>
          <cell r="B1565">
            <v>6</v>
          </cell>
        </row>
        <row r="1566">
          <cell r="A1566">
            <v>2008</v>
          </cell>
          <cell r="B1566">
            <v>6</v>
          </cell>
        </row>
        <row r="1567">
          <cell r="A1567">
            <v>2008</v>
          </cell>
          <cell r="B1567">
            <v>6</v>
          </cell>
        </row>
        <row r="1568">
          <cell r="A1568">
            <v>2008</v>
          </cell>
          <cell r="B1568">
            <v>6</v>
          </cell>
        </row>
        <row r="1569">
          <cell r="A1569">
            <v>2008</v>
          </cell>
          <cell r="B1569">
            <v>6</v>
          </cell>
        </row>
        <row r="1570">
          <cell r="A1570">
            <v>2008</v>
          </cell>
          <cell r="B1570">
            <v>6</v>
          </cell>
        </row>
        <row r="1571">
          <cell r="A1571">
            <v>2008</v>
          </cell>
          <cell r="B1571">
            <v>6</v>
          </cell>
        </row>
        <row r="1572">
          <cell r="A1572">
            <v>2008</v>
          </cell>
          <cell r="B1572">
            <v>6</v>
          </cell>
        </row>
        <row r="1573">
          <cell r="A1573">
            <v>2008</v>
          </cell>
          <cell r="B1573">
            <v>6</v>
          </cell>
        </row>
        <row r="1574">
          <cell r="A1574">
            <v>2008</v>
          </cell>
          <cell r="B1574">
            <v>6</v>
          </cell>
        </row>
        <row r="1575">
          <cell r="A1575">
            <v>2008</v>
          </cell>
          <cell r="B1575">
            <v>6</v>
          </cell>
        </row>
        <row r="1576">
          <cell r="A1576">
            <v>2008</v>
          </cell>
          <cell r="B1576">
            <v>6</v>
          </cell>
        </row>
        <row r="1577">
          <cell r="A1577">
            <v>2008</v>
          </cell>
          <cell r="B1577">
            <v>6</v>
          </cell>
        </row>
        <row r="1578">
          <cell r="A1578">
            <v>2008</v>
          </cell>
          <cell r="B1578">
            <v>6</v>
          </cell>
        </row>
        <row r="1579">
          <cell r="A1579">
            <v>2008</v>
          </cell>
          <cell r="B1579">
            <v>6</v>
          </cell>
        </row>
        <row r="1580">
          <cell r="A1580">
            <v>2008</v>
          </cell>
          <cell r="B1580">
            <v>6</v>
          </cell>
        </row>
        <row r="1581">
          <cell r="A1581">
            <v>2008</v>
          </cell>
          <cell r="B1581">
            <v>6</v>
          </cell>
        </row>
        <row r="1582">
          <cell r="A1582">
            <v>2008</v>
          </cell>
          <cell r="B1582">
            <v>6</v>
          </cell>
        </row>
        <row r="1583">
          <cell r="A1583">
            <v>2008</v>
          </cell>
          <cell r="B1583">
            <v>6</v>
          </cell>
        </row>
        <row r="1584">
          <cell r="A1584">
            <v>2008</v>
          </cell>
          <cell r="B1584">
            <v>6</v>
          </cell>
        </row>
        <row r="1585">
          <cell r="A1585">
            <v>2008</v>
          </cell>
          <cell r="B1585">
            <v>6</v>
          </cell>
        </row>
        <row r="1586">
          <cell r="A1586">
            <v>2008</v>
          </cell>
          <cell r="B1586">
            <v>6</v>
          </cell>
        </row>
        <row r="1587">
          <cell r="A1587">
            <v>2008</v>
          </cell>
          <cell r="B1587">
            <v>6</v>
          </cell>
        </row>
        <row r="1588">
          <cell r="A1588">
            <v>2008</v>
          </cell>
          <cell r="B1588">
            <v>6</v>
          </cell>
        </row>
        <row r="1589">
          <cell r="A1589">
            <v>2008</v>
          </cell>
          <cell r="B1589">
            <v>6</v>
          </cell>
        </row>
        <row r="1590">
          <cell r="A1590">
            <v>2008</v>
          </cell>
          <cell r="B1590">
            <v>6</v>
          </cell>
        </row>
        <row r="1591">
          <cell r="A1591">
            <v>2008</v>
          </cell>
          <cell r="B1591">
            <v>6</v>
          </cell>
        </row>
        <row r="1592">
          <cell r="A1592">
            <v>2008</v>
          </cell>
          <cell r="B1592">
            <v>6</v>
          </cell>
        </row>
        <row r="1593">
          <cell r="A1593">
            <v>2008</v>
          </cell>
          <cell r="B1593">
            <v>6</v>
          </cell>
        </row>
        <row r="1594">
          <cell r="A1594">
            <v>2008</v>
          </cell>
          <cell r="B1594">
            <v>6</v>
          </cell>
        </row>
        <row r="1595">
          <cell r="A1595">
            <v>2008</v>
          </cell>
          <cell r="B1595">
            <v>6</v>
          </cell>
        </row>
        <row r="1596">
          <cell r="A1596">
            <v>2008</v>
          </cell>
          <cell r="B1596">
            <v>6</v>
          </cell>
        </row>
        <row r="1597">
          <cell r="A1597">
            <v>2008</v>
          </cell>
          <cell r="B1597">
            <v>6</v>
          </cell>
        </row>
        <row r="1598">
          <cell r="A1598">
            <v>2008</v>
          </cell>
          <cell r="B1598">
            <v>6</v>
          </cell>
        </row>
        <row r="1599">
          <cell r="A1599">
            <v>2008</v>
          </cell>
          <cell r="B1599">
            <v>6</v>
          </cell>
        </row>
        <row r="1600">
          <cell r="A1600">
            <v>2008</v>
          </cell>
          <cell r="B1600">
            <v>6</v>
          </cell>
        </row>
        <row r="1601">
          <cell r="A1601">
            <v>2008</v>
          </cell>
          <cell r="B1601">
            <v>6</v>
          </cell>
        </row>
        <row r="1602">
          <cell r="A1602">
            <v>2008</v>
          </cell>
          <cell r="B1602">
            <v>6</v>
          </cell>
        </row>
        <row r="1603">
          <cell r="A1603">
            <v>2008</v>
          </cell>
          <cell r="B1603">
            <v>6</v>
          </cell>
        </row>
        <row r="1604">
          <cell r="A1604">
            <v>2008</v>
          </cell>
          <cell r="B1604">
            <v>6</v>
          </cell>
        </row>
        <row r="1605">
          <cell r="A1605">
            <v>2008</v>
          </cell>
          <cell r="B1605">
            <v>6</v>
          </cell>
        </row>
        <row r="1606">
          <cell r="A1606">
            <v>2008</v>
          </cell>
          <cell r="B1606">
            <v>6</v>
          </cell>
        </row>
        <row r="1607">
          <cell r="A1607">
            <v>2008</v>
          </cell>
          <cell r="B1607">
            <v>6</v>
          </cell>
        </row>
        <row r="1608">
          <cell r="A1608">
            <v>2008</v>
          </cell>
          <cell r="B1608">
            <v>6</v>
          </cell>
        </row>
        <row r="1609">
          <cell r="A1609">
            <v>2008</v>
          </cell>
          <cell r="B1609">
            <v>6</v>
          </cell>
        </row>
        <row r="1610">
          <cell r="A1610">
            <v>2008</v>
          </cell>
          <cell r="B1610">
            <v>6</v>
          </cell>
        </row>
        <row r="1611">
          <cell r="A1611">
            <v>2008</v>
          </cell>
          <cell r="B1611">
            <v>6</v>
          </cell>
        </row>
        <row r="1612">
          <cell r="A1612">
            <v>2008</v>
          </cell>
          <cell r="B1612">
            <v>6</v>
          </cell>
        </row>
        <row r="1613">
          <cell r="A1613">
            <v>2008</v>
          </cell>
          <cell r="B1613">
            <v>6</v>
          </cell>
        </row>
        <row r="1614">
          <cell r="A1614">
            <v>2008</v>
          </cell>
          <cell r="B1614">
            <v>6</v>
          </cell>
        </row>
        <row r="1615">
          <cell r="A1615">
            <v>2008</v>
          </cell>
          <cell r="B1615">
            <v>6</v>
          </cell>
        </row>
        <row r="1616">
          <cell r="A1616">
            <v>2008</v>
          </cell>
          <cell r="B1616">
            <v>6</v>
          </cell>
        </row>
        <row r="1617">
          <cell r="A1617">
            <v>2008</v>
          </cell>
          <cell r="B1617">
            <v>6</v>
          </cell>
        </row>
        <row r="1618">
          <cell r="A1618">
            <v>2008</v>
          </cell>
          <cell r="B1618">
            <v>6</v>
          </cell>
        </row>
        <row r="1619">
          <cell r="A1619">
            <v>2008</v>
          </cell>
          <cell r="B1619">
            <v>6</v>
          </cell>
        </row>
        <row r="1620">
          <cell r="A1620">
            <v>2008</v>
          </cell>
          <cell r="B1620">
            <v>6</v>
          </cell>
        </row>
        <row r="1621">
          <cell r="A1621">
            <v>2008</v>
          </cell>
          <cell r="B1621">
            <v>6</v>
          </cell>
        </row>
        <row r="1622">
          <cell r="A1622">
            <v>2008</v>
          </cell>
          <cell r="B1622">
            <v>6</v>
          </cell>
        </row>
        <row r="1623">
          <cell r="A1623">
            <v>2008</v>
          </cell>
          <cell r="B1623">
            <v>6</v>
          </cell>
        </row>
        <row r="1624">
          <cell r="A1624">
            <v>2008</v>
          </cell>
          <cell r="B1624">
            <v>6</v>
          </cell>
        </row>
        <row r="1625">
          <cell r="A1625">
            <v>2008</v>
          </cell>
          <cell r="B1625">
            <v>6</v>
          </cell>
        </row>
        <row r="1626">
          <cell r="A1626">
            <v>2008</v>
          </cell>
          <cell r="B1626">
            <v>6</v>
          </cell>
        </row>
        <row r="1627">
          <cell r="A1627">
            <v>2008</v>
          </cell>
          <cell r="B1627">
            <v>6</v>
          </cell>
        </row>
        <row r="1628">
          <cell r="A1628">
            <v>2008</v>
          </cell>
          <cell r="B1628">
            <v>6</v>
          </cell>
        </row>
        <row r="1629">
          <cell r="A1629">
            <v>2008</v>
          </cell>
          <cell r="B1629">
            <v>6</v>
          </cell>
        </row>
        <row r="1630">
          <cell r="A1630">
            <v>2008</v>
          </cell>
          <cell r="B1630">
            <v>6</v>
          </cell>
        </row>
        <row r="1631">
          <cell r="A1631">
            <v>2008</v>
          </cell>
          <cell r="B1631">
            <v>6</v>
          </cell>
        </row>
        <row r="1632">
          <cell r="A1632">
            <v>2008</v>
          </cell>
          <cell r="B1632">
            <v>6</v>
          </cell>
        </row>
        <row r="1633">
          <cell r="A1633">
            <v>2008</v>
          </cell>
          <cell r="B1633">
            <v>6</v>
          </cell>
        </row>
        <row r="1634">
          <cell r="A1634">
            <v>2008</v>
          </cell>
          <cell r="B1634">
            <v>6</v>
          </cell>
        </row>
        <row r="1635">
          <cell r="A1635">
            <v>2008</v>
          </cell>
          <cell r="B1635">
            <v>6</v>
          </cell>
        </row>
        <row r="1636">
          <cell r="A1636">
            <v>2008</v>
          </cell>
          <cell r="B1636">
            <v>6</v>
          </cell>
        </row>
        <row r="1637">
          <cell r="A1637">
            <v>2008</v>
          </cell>
          <cell r="B1637">
            <v>6</v>
          </cell>
        </row>
        <row r="1638">
          <cell r="A1638">
            <v>2008</v>
          </cell>
          <cell r="B1638">
            <v>6</v>
          </cell>
        </row>
        <row r="1639">
          <cell r="A1639">
            <v>2008</v>
          </cell>
          <cell r="B1639">
            <v>6</v>
          </cell>
        </row>
        <row r="1640">
          <cell r="A1640">
            <v>2008</v>
          </cell>
          <cell r="B1640">
            <v>6</v>
          </cell>
        </row>
        <row r="1641">
          <cell r="A1641">
            <v>2008</v>
          </cell>
          <cell r="B1641">
            <v>6</v>
          </cell>
        </row>
        <row r="1642">
          <cell r="A1642">
            <v>2008</v>
          </cell>
          <cell r="B1642">
            <v>6</v>
          </cell>
        </row>
        <row r="1643">
          <cell r="A1643">
            <v>2008</v>
          </cell>
          <cell r="B1643">
            <v>6</v>
          </cell>
        </row>
        <row r="1644">
          <cell r="A1644">
            <v>2008</v>
          </cell>
          <cell r="B1644">
            <v>6</v>
          </cell>
        </row>
        <row r="1645">
          <cell r="A1645">
            <v>2008</v>
          </cell>
          <cell r="B1645">
            <v>6</v>
          </cell>
        </row>
        <row r="1646">
          <cell r="A1646">
            <v>2008</v>
          </cell>
          <cell r="B1646">
            <v>6</v>
          </cell>
        </row>
        <row r="1647">
          <cell r="A1647">
            <v>2008</v>
          </cell>
          <cell r="B1647">
            <v>6</v>
          </cell>
        </row>
        <row r="1648">
          <cell r="A1648">
            <v>2008</v>
          </cell>
          <cell r="B1648">
            <v>6</v>
          </cell>
        </row>
        <row r="1649">
          <cell r="A1649">
            <v>2008</v>
          </cell>
          <cell r="B1649">
            <v>6</v>
          </cell>
        </row>
        <row r="1650">
          <cell r="A1650">
            <v>2008</v>
          </cell>
          <cell r="B1650">
            <v>6</v>
          </cell>
        </row>
        <row r="1651">
          <cell r="A1651">
            <v>2008</v>
          </cell>
          <cell r="B1651">
            <v>6</v>
          </cell>
        </row>
        <row r="1652">
          <cell r="A1652">
            <v>2008</v>
          </cell>
          <cell r="B1652">
            <v>6</v>
          </cell>
        </row>
        <row r="1653">
          <cell r="A1653">
            <v>2008</v>
          </cell>
          <cell r="B1653">
            <v>6</v>
          </cell>
        </row>
        <row r="1654">
          <cell r="A1654">
            <v>2008</v>
          </cell>
          <cell r="B1654">
            <v>6</v>
          </cell>
        </row>
        <row r="1655">
          <cell r="A1655">
            <v>2008</v>
          </cell>
          <cell r="B1655">
            <v>6</v>
          </cell>
        </row>
        <row r="1656">
          <cell r="A1656">
            <v>2008</v>
          </cell>
          <cell r="B1656">
            <v>6</v>
          </cell>
        </row>
        <row r="1657">
          <cell r="A1657">
            <v>2008</v>
          </cell>
          <cell r="B1657">
            <v>6</v>
          </cell>
        </row>
        <row r="1658">
          <cell r="A1658">
            <v>2008</v>
          </cell>
          <cell r="B1658">
            <v>6</v>
          </cell>
        </row>
        <row r="1659">
          <cell r="A1659">
            <v>2008</v>
          </cell>
          <cell r="B1659">
            <v>6</v>
          </cell>
        </row>
        <row r="1660">
          <cell r="A1660">
            <v>2008</v>
          </cell>
          <cell r="B1660">
            <v>6</v>
          </cell>
        </row>
        <row r="1661">
          <cell r="A1661">
            <v>2008</v>
          </cell>
          <cell r="B1661">
            <v>6</v>
          </cell>
        </row>
        <row r="1662">
          <cell r="A1662">
            <v>2008</v>
          </cell>
          <cell r="B1662">
            <v>6</v>
          </cell>
        </row>
        <row r="1663">
          <cell r="A1663">
            <v>2008</v>
          </cell>
          <cell r="B1663">
            <v>6</v>
          </cell>
        </row>
        <row r="1664">
          <cell r="A1664">
            <v>2008</v>
          </cell>
          <cell r="B1664">
            <v>6</v>
          </cell>
        </row>
        <row r="1665">
          <cell r="A1665">
            <v>2008</v>
          </cell>
          <cell r="B1665">
            <v>6</v>
          </cell>
        </row>
        <row r="1666">
          <cell r="A1666">
            <v>2008</v>
          </cell>
          <cell r="B1666">
            <v>6</v>
          </cell>
        </row>
        <row r="1667">
          <cell r="A1667">
            <v>2008</v>
          </cell>
          <cell r="B1667">
            <v>6</v>
          </cell>
        </row>
        <row r="1668">
          <cell r="A1668">
            <v>2008</v>
          </cell>
          <cell r="B1668">
            <v>6</v>
          </cell>
        </row>
        <row r="1669">
          <cell r="A1669">
            <v>2008</v>
          </cell>
          <cell r="B1669">
            <v>6</v>
          </cell>
        </row>
        <row r="1670">
          <cell r="A1670">
            <v>2008</v>
          </cell>
          <cell r="B1670">
            <v>6</v>
          </cell>
        </row>
        <row r="1671">
          <cell r="A1671">
            <v>2008</v>
          </cell>
          <cell r="B1671">
            <v>6</v>
          </cell>
        </row>
        <row r="1672">
          <cell r="A1672">
            <v>2008</v>
          </cell>
          <cell r="B1672">
            <v>6</v>
          </cell>
        </row>
        <row r="1673">
          <cell r="A1673">
            <v>2008</v>
          </cell>
          <cell r="B1673">
            <v>6</v>
          </cell>
        </row>
        <row r="1674">
          <cell r="A1674">
            <v>2008</v>
          </cell>
          <cell r="B1674">
            <v>6</v>
          </cell>
        </row>
        <row r="1675">
          <cell r="A1675">
            <v>2008</v>
          </cell>
          <cell r="B1675">
            <v>6</v>
          </cell>
        </row>
        <row r="1676">
          <cell r="A1676">
            <v>2008</v>
          </cell>
          <cell r="B1676">
            <v>6</v>
          </cell>
        </row>
        <row r="1677">
          <cell r="A1677">
            <v>2008</v>
          </cell>
          <cell r="B1677">
            <v>6</v>
          </cell>
        </row>
        <row r="1678">
          <cell r="A1678">
            <v>2008</v>
          </cell>
          <cell r="B1678">
            <v>6</v>
          </cell>
        </row>
        <row r="1679">
          <cell r="A1679">
            <v>2008</v>
          </cell>
          <cell r="B1679">
            <v>6</v>
          </cell>
        </row>
        <row r="1680">
          <cell r="A1680">
            <v>2008</v>
          </cell>
          <cell r="B1680">
            <v>6</v>
          </cell>
        </row>
        <row r="1681">
          <cell r="A1681">
            <v>2008</v>
          </cell>
          <cell r="B1681">
            <v>7</v>
          </cell>
        </row>
        <row r="1682">
          <cell r="A1682">
            <v>2008</v>
          </cell>
          <cell r="B1682">
            <v>7</v>
          </cell>
        </row>
        <row r="1683">
          <cell r="A1683">
            <v>2008</v>
          </cell>
          <cell r="B1683">
            <v>7</v>
          </cell>
        </row>
        <row r="1684">
          <cell r="A1684">
            <v>2008</v>
          </cell>
          <cell r="B1684">
            <v>7</v>
          </cell>
        </row>
        <row r="1685">
          <cell r="A1685">
            <v>2008</v>
          </cell>
          <cell r="B1685">
            <v>7</v>
          </cell>
        </row>
        <row r="1686">
          <cell r="A1686">
            <v>2008</v>
          </cell>
          <cell r="B1686">
            <v>7</v>
          </cell>
        </row>
        <row r="1687">
          <cell r="A1687">
            <v>2008</v>
          </cell>
          <cell r="B1687">
            <v>7</v>
          </cell>
        </row>
        <row r="1688">
          <cell r="A1688">
            <v>2008</v>
          </cell>
          <cell r="B1688">
            <v>7</v>
          </cell>
        </row>
        <row r="1689">
          <cell r="A1689">
            <v>2008</v>
          </cell>
          <cell r="B1689">
            <v>7</v>
          </cell>
        </row>
        <row r="1690">
          <cell r="A1690">
            <v>2008</v>
          </cell>
          <cell r="B1690">
            <v>7</v>
          </cell>
        </row>
        <row r="1691">
          <cell r="A1691">
            <v>2008</v>
          </cell>
          <cell r="B1691">
            <v>7</v>
          </cell>
        </row>
        <row r="1692">
          <cell r="A1692">
            <v>2008</v>
          </cell>
          <cell r="B1692">
            <v>7</v>
          </cell>
        </row>
        <row r="1693">
          <cell r="A1693">
            <v>2008</v>
          </cell>
          <cell r="B1693">
            <v>7</v>
          </cell>
        </row>
        <row r="1694">
          <cell r="A1694">
            <v>2008</v>
          </cell>
          <cell r="B1694">
            <v>7</v>
          </cell>
        </row>
        <row r="1695">
          <cell r="A1695">
            <v>2008</v>
          </cell>
          <cell r="B1695">
            <v>7</v>
          </cell>
        </row>
        <row r="1696">
          <cell r="A1696">
            <v>2008</v>
          </cell>
          <cell r="B1696">
            <v>7</v>
          </cell>
        </row>
        <row r="1697">
          <cell r="A1697">
            <v>2008</v>
          </cell>
          <cell r="B1697">
            <v>7</v>
          </cell>
        </row>
        <row r="1698">
          <cell r="A1698">
            <v>2008</v>
          </cell>
          <cell r="B1698">
            <v>7</v>
          </cell>
        </row>
        <row r="1699">
          <cell r="A1699">
            <v>2008</v>
          </cell>
          <cell r="B1699">
            <v>7</v>
          </cell>
        </row>
        <row r="1700">
          <cell r="A1700">
            <v>2008</v>
          </cell>
          <cell r="B1700">
            <v>7</v>
          </cell>
        </row>
        <row r="1701">
          <cell r="A1701">
            <v>2008</v>
          </cell>
          <cell r="B1701">
            <v>7</v>
          </cell>
        </row>
        <row r="1702">
          <cell r="A1702">
            <v>2008</v>
          </cell>
          <cell r="B1702">
            <v>7</v>
          </cell>
        </row>
        <row r="1703">
          <cell r="A1703">
            <v>2008</v>
          </cell>
          <cell r="B1703">
            <v>7</v>
          </cell>
        </row>
        <row r="1704">
          <cell r="A1704">
            <v>2008</v>
          </cell>
          <cell r="B1704">
            <v>7</v>
          </cell>
        </row>
        <row r="1705">
          <cell r="A1705">
            <v>2008</v>
          </cell>
          <cell r="B1705">
            <v>7</v>
          </cell>
        </row>
        <row r="1706">
          <cell r="A1706">
            <v>2008</v>
          </cell>
          <cell r="B1706">
            <v>7</v>
          </cell>
        </row>
        <row r="1707">
          <cell r="A1707">
            <v>2008</v>
          </cell>
          <cell r="B1707">
            <v>7</v>
          </cell>
        </row>
        <row r="1708">
          <cell r="A1708">
            <v>2008</v>
          </cell>
          <cell r="B1708">
            <v>7</v>
          </cell>
        </row>
        <row r="1709">
          <cell r="A1709">
            <v>2008</v>
          </cell>
          <cell r="B1709">
            <v>7</v>
          </cell>
        </row>
        <row r="1710">
          <cell r="A1710">
            <v>2008</v>
          </cell>
          <cell r="B1710">
            <v>7</v>
          </cell>
        </row>
        <row r="1711">
          <cell r="A1711">
            <v>2008</v>
          </cell>
          <cell r="B1711">
            <v>7</v>
          </cell>
        </row>
        <row r="1712">
          <cell r="A1712">
            <v>2008</v>
          </cell>
          <cell r="B1712">
            <v>7</v>
          </cell>
        </row>
        <row r="1713">
          <cell r="A1713">
            <v>2008</v>
          </cell>
          <cell r="B1713">
            <v>7</v>
          </cell>
        </row>
        <row r="1714">
          <cell r="A1714">
            <v>2008</v>
          </cell>
          <cell r="B1714">
            <v>7</v>
          </cell>
        </row>
        <row r="1715">
          <cell r="A1715">
            <v>2008</v>
          </cell>
          <cell r="B1715">
            <v>7</v>
          </cell>
        </row>
        <row r="1716">
          <cell r="A1716">
            <v>2008</v>
          </cell>
          <cell r="B1716">
            <v>7</v>
          </cell>
        </row>
        <row r="1717">
          <cell r="A1717">
            <v>2008</v>
          </cell>
          <cell r="B1717">
            <v>7</v>
          </cell>
        </row>
        <row r="1718">
          <cell r="A1718">
            <v>2008</v>
          </cell>
          <cell r="B1718">
            <v>7</v>
          </cell>
        </row>
        <row r="1719">
          <cell r="A1719">
            <v>2008</v>
          </cell>
          <cell r="B1719">
            <v>7</v>
          </cell>
        </row>
        <row r="1720">
          <cell r="A1720">
            <v>2008</v>
          </cell>
          <cell r="B1720">
            <v>7</v>
          </cell>
        </row>
        <row r="1721">
          <cell r="A1721">
            <v>2008</v>
          </cell>
          <cell r="B1721">
            <v>7</v>
          </cell>
        </row>
        <row r="1722">
          <cell r="A1722">
            <v>2008</v>
          </cell>
          <cell r="B1722">
            <v>7</v>
          </cell>
        </row>
        <row r="1723">
          <cell r="A1723">
            <v>2008</v>
          </cell>
          <cell r="B1723">
            <v>7</v>
          </cell>
        </row>
        <row r="1724">
          <cell r="A1724">
            <v>2008</v>
          </cell>
          <cell r="B1724">
            <v>7</v>
          </cell>
        </row>
        <row r="1725">
          <cell r="A1725">
            <v>2008</v>
          </cell>
          <cell r="B1725">
            <v>7</v>
          </cell>
        </row>
        <row r="1726">
          <cell r="A1726">
            <v>2008</v>
          </cell>
          <cell r="B1726">
            <v>7</v>
          </cell>
        </row>
        <row r="1727">
          <cell r="A1727">
            <v>2008</v>
          </cell>
          <cell r="B1727">
            <v>7</v>
          </cell>
        </row>
        <row r="1728">
          <cell r="A1728">
            <v>2008</v>
          </cell>
          <cell r="B1728">
            <v>7</v>
          </cell>
        </row>
        <row r="1729">
          <cell r="A1729">
            <v>2008</v>
          </cell>
          <cell r="B1729">
            <v>7</v>
          </cell>
        </row>
        <row r="1730">
          <cell r="A1730">
            <v>2008</v>
          </cell>
          <cell r="B1730">
            <v>7</v>
          </cell>
        </row>
        <row r="1731">
          <cell r="A1731">
            <v>2008</v>
          </cell>
          <cell r="B1731">
            <v>7</v>
          </cell>
        </row>
        <row r="1732">
          <cell r="A1732">
            <v>2008</v>
          </cell>
          <cell r="B1732">
            <v>7</v>
          </cell>
        </row>
        <row r="1733">
          <cell r="A1733">
            <v>2008</v>
          </cell>
          <cell r="B1733">
            <v>7</v>
          </cell>
        </row>
        <row r="1734">
          <cell r="A1734">
            <v>2008</v>
          </cell>
          <cell r="B1734">
            <v>7</v>
          </cell>
        </row>
        <row r="1735">
          <cell r="A1735">
            <v>2008</v>
          </cell>
          <cell r="B1735">
            <v>7</v>
          </cell>
        </row>
        <row r="1736">
          <cell r="A1736">
            <v>2008</v>
          </cell>
          <cell r="B1736">
            <v>7</v>
          </cell>
        </row>
        <row r="1737">
          <cell r="A1737">
            <v>2008</v>
          </cell>
          <cell r="B1737">
            <v>7</v>
          </cell>
        </row>
        <row r="1738">
          <cell r="A1738">
            <v>2008</v>
          </cell>
          <cell r="B1738">
            <v>7</v>
          </cell>
        </row>
        <row r="1739">
          <cell r="A1739">
            <v>2008</v>
          </cell>
          <cell r="B1739">
            <v>7</v>
          </cell>
        </row>
        <row r="1740">
          <cell r="A1740">
            <v>2008</v>
          </cell>
          <cell r="B1740">
            <v>7</v>
          </cell>
        </row>
        <row r="1741">
          <cell r="A1741">
            <v>2008</v>
          </cell>
          <cell r="B1741">
            <v>7</v>
          </cell>
        </row>
        <row r="1742">
          <cell r="A1742">
            <v>2008</v>
          </cell>
          <cell r="B1742">
            <v>7</v>
          </cell>
        </row>
        <row r="1743">
          <cell r="A1743">
            <v>2008</v>
          </cell>
          <cell r="B1743">
            <v>7</v>
          </cell>
        </row>
        <row r="1744">
          <cell r="A1744">
            <v>2008</v>
          </cell>
          <cell r="B1744">
            <v>7</v>
          </cell>
        </row>
        <row r="1745">
          <cell r="A1745">
            <v>2008</v>
          </cell>
          <cell r="B1745">
            <v>7</v>
          </cell>
        </row>
        <row r="1746">
          <cell r="A1746">
            <v>2008</v>
          </cell>
          <cell r="B1746">
            <v>7</v>
          </cell>
        </row>
        <row r="1747">
          <cell r="A1747">
            <v>2008</v>
          </cell>
          <cell r="B1747">
            <v>7</v>
          </cell>
        </row>
        <row r="1748">
          <cell r="A1748">
            <v>2008</v>
          </cell>
          <cell r="B1748">
            <v>7</v>
          </cell>
        </row>
        <row r="1749">
          <cell r="A1749">
            <v>2008</v>
          </cell>
          <cell r="B1749">
            <v>7</v>
          </cell>
        </row>
        <row r="1750">
          <cell r="A1750">
            <v>2008</v>
          </cell>
          <cell r="B1750">
            <v>7</v>
          </cell>
        </row>
        <row r="1751">
          <cell r="A1751">
            <v>2008</v>
          </cell>
          <cell r="B1751">
            <v>7</v>
          </cell>
        </row>
        <row r="1752">
          <cell r="A1752">
            <v>2008</v>
          </cell>
          <cell r="B1752">
            <v>7</v>
          </cell>
        </row>
        <row r="1753">
          <cell r="A1753">
            <v>2008</v>
          </cell>
          <cell r="B1753">
            <v>7</v>
          </cell>
        </row>
        <row r="1754">
          <cell r="A1754">
            <v>2008</v>
          </cell>
          <cell r="B1754">
            <v>7</v>
          </cell>
        </row>
        <row r="1755">
          <cell r="A1755">
            <v>2008</v>
          </cell>
          <cell r="B1755">
            <v>7</v>
          </cell>
        </row>
        <row r="1756">
          <cell r="A1756">
            <v>2008</v>
          </cell>
          <cell r="B1756">
            <v>7</v>
          </cell>
        </row>
        <row r="1757">
          <cell r="A1757">
            <v>2008</v>
          </cell>
          <cell r="B1757">
            <v>7</v>
          </cell>
        </row>
        <row r="1758">
          <cell r="A1758">
            <v>2008</v>
          </cell>
          <cell r="B1758">
            <v>7</v>
          </cell>
        </row>
        <row r="1759">
          <cell r="A1759">
            <v>2008</v>
          </cell>
          <cell r="B1759">
            <v>7</v>
          </cell>
        </row>
        <row r="1760">
          <cell r="A1760">
            <v>2008</v>
          </cell>
          <cell r="B1760">
            <v>7</v>
          </cell>
        </row>
        <row r="1761">
          <cell r="A1761">
            <v>2008</v>
          </cell>
          <cell r="B1761">
            <v>7</v>
          </cell>
        </row>
        <row r="1762">
          <cell r="A1762">
            <v>2008</v>
          </cell>
          <cell r="B1762">
            <v>7</v>
          </cell>
        </row>
        <row r="1763">
          <cell r="A1763">
            <v>2008</v>
          </cell>
          <cell r="B1763">
            <v>7</v>
          </cell>
        </row>
        <row r="1764">
          <cell r="A1764">
            <v>2008</v>
          </cell>
          <cell r="B1764">
            <v>7</v>
          </cell>
        </row>
        <row r="1765">
          <cell r="A1765">
            <v>2008</v>
          </cell>
          <cell r="B1765">
            <v>7</v>
          </cell>
        </row>
        <row r="1766">
          <cell r="A1766">
            <v>2008</v>
          </cell>
          <cell r="B1766">
            <v>7</v>
          </cell>
        </row>
        <row r="1767">
          <cell r="A1767">
            <v>2008</v>
          </cell>
          <cell r="B1767">
            <v>7</v>
          </cell>
        </row>
        <row r="1768">
          <cell r="A1768">
            <v>2008</v>
          </cell>
          <cell r="B1768">
            <v>7</v>
          </cell>
        </row>
        <row r="1769">
          <cell r="A1769">
            <v>2008</v>
          </cell>
          <cell r="B1769">
            <v>7</v>
          </cell>
        </row>
        <row r="1770">
          <cell r="A1770">
            <v>2008</v>
          </cell>
          <cell r="B1770">
            <v>7</v>
          </cell>
        </row>
        <row r="1771">
          <cell r="A1771">
            <v>2008</v>
          </cell>
          <cell r="B1771">
            <v>7</v>
          </cell>
        </row>
        <row r="1772">
          <cell r="A1772">
            <v>2008</v>
          </cell>
          <cell r="B1772">
            <v>7</v>
          </cell>
        </row>
        <row r="1773">
          <cell r="A1773">
            <v>2008</v>
          </cell>
          <cell r="B1773">
            <v>7</v>
          </cell>
        </row>
        <row r="1774">
          <cell r="A1774">
            <v>2008</v>
          </cell>
          <cell r="B1774">
            <v>7</v>
          </cell>
        </row>
        <row r="1775">
          <cell r="A1775">
            <v>2008</v>
          </cell>
          <cell r="B1775">
            <v>7</v>
          </cell>
        </row>
        <row r="1776">
          <cell r="A1776">
            <v>2008</v>
          </cell>
          <cell r="B1776">
            <v>7</v>
          </cell>
        </row>
        <row r="1777">
          <cell r="A1777">
            <v>2008</v>
          </cell>
          <cell r="B1777">
            <v>7</v>
          </cell>
        </row>
        <row r="1778">
          <cell r="A1778">
            <v>2008</v>
          </cell>
          <cell r="B1778">
            <v>7</v>
          </cell>
        </row>
        <row r="1779">
          <cell r="A1779">
            <v>2008</v>
          </cell>
          <cell r="B1779">
            <v>7</v>
          </cell>
        </row>
        <row r="1780">
          <cell r="A1780">
            <v>2008</v>
          </cell>
          <cell r="B1780">
            <v>7</v>
          </cell>
        </row>
        <row r="1781">
          <cell r="A1781">
            <v>2008</v>
          </cell>
          <cell r="B1781">
            <v>7</v>
          </cell>
        </row>
        <row r="1782">
          <cell r="A1782">
            <v>2008</v>
          </cell>
          <cell r="B1782">
            <v>7</v>
          </cell>
        </row>
        <row r="1783">
          <cell r="A1783">
            <v>2008</v>
          </cell>
          <cell r="B1783">
            <v>7</v>
          </cell>
        </row>
        <row r="1784">
          <cell r="A1784">
            <v>2008</v>
          </cell>
          <cell r="B1784">
            <v>7</v>
          </cell>
        </row>
        <row r="1785">
          <cell r="A1785">
            <v>2008</v>
          </cell>
          <cell r="B1785">
            <v>7</v>
          </cell>
        </row>
        <row r="1786">
          <cell r="A1786">
            <v>2008</v>
          </cell>
          <cell r="B1786">
            <v>7</v>
          </cell>
        </row>
        <row r="1787">
          <cell r="A1787">
            <v>2008</v>
          </cell>
          <cell r="B1787">
            <v>7</v>
          </cell>
        </row>
        <row r="1788">
          <cell r="A1788">
            <v>2008</v>
          </cell>
          <cell r="B1788">
            <v>7</v>
          </cell>
        </row>
        <row r="1789">
          <cell r="A1789">
            <v>2008</v>
          </cell>
          <cell r="B1789">
            <v>7</v>
          </cell>
        </row>
        <row r="1790">
          <cell r="A1790">
            <v>2008</v>
          </cell>
          <cell r="B1790">
            <v>7</v>
          </cell>
        </row>
        <row r="1791">
          <cell r="A1791">
            <v>2008</v>
          </cell>
          <cell r="B1791">
            <v>7</v>
          </cell>
        </row>
        <row r="1792">
          <cell r="A1792">
            <v>2008</v>
          </cell>
          <cell r="B1792">
            <v>7</v>
          </cell>
        </row>
        <row r="1793">
          <cell r="A1793">
            <v>2008</v>
          </cell>
          <cell r="B1793">
            <v>7</v>
          </cell>
        </row>
        <row r="1794">
          <cell r="A1794">
            <v>2008</v>
          </cell>
          <cell r="B1794">
            <v>7</v>
          </cell>
        </row>
        <row r="1795">
          <cell r="A1795">
            <v>2008</v>
          </cell>
          <cell r="B1795">
            <v>7</v>
          </cell>
        </row>
        <row r="1796">
          <cell r="A1796">
            <v>2008</v>
          </cell>
          <cell r="B1796">
            <v>7</v>
          </cell>
        </row>
        <row r="1797">
          <cell r="A1797">
            <v>2008</v>
          </cell>
          <cell r="B1797">
            <v>7</v>
          </cell>
        </row>
        <row r="1798">
          <cell r="A1798">
            <v>2008</v>
          </cell>
          <cell r="B1798">
            <v>7</v>
          </cell>
        </row>
        <row r="1799">
          <cell r="A1799">
            <v>2008</v>
          </cell>
          <cell r="B1799">
            <v>7</v>
          </cell>
        </row>
        <row r="1800">
          <cell r="A1800">
            <v>2008</v>
          </cell>
          <cell r="B1800">
            <v>7</v>
          </cell>
        </row>
        <row r="1801">
          <cell r="A1801">
            <v>2008</v>
          </cell>
          <cell r="B1801">
            <v>7</v>
          </cell>
        </row>
        <row r="1802">
          <cell r="A1802">
            <v>2008</v>
          </cell>
          <cell r="B1802">
            <v>7</v>
          </cell>
        </row>
        <row r="1803">
          <cell r="A1803">
            <v>2008</v>
          </cell>
          <cell r="B1803">
            <v>7</v>
          </cell>
        </row>
        <row r="1804">
          <cell r="A1804">
            <v>2008</v>
          </cell>
          <cell r="B1804">
            <v>7</v>
          </cell>
        </row>
        <row r="1805">
          <cell r="A1805">
            <v>2008</v>
          </cell>
          <cell r="B1805">
            <v>7</v>
          </cell>
        </row>
        <row r="1806">
          <cell r="A1806">
            <v>2008</v>
          </cell>
          <cell r="B1806">
            <v>7</v>
          </cell>
        </row>
        <row r="1807">
          <cell r="A1807">
            <v>2008</v>
          </cell>
          <cell r="B1807">
            <v>7</v>
          </cell>
        </row>
        <row r="1808">
          <cell r="A1808">
            <v>2008</v>
          </cell>
          <cell r="B1808">
            <v>7</v>
          </cell>
        </row>
        <row r="1809">
          <cell r="A1809">
            <v>2008</v>
          </cell>
          <cell r="B1809">
            <v>7</v>
          </cell>
        </row>
        <row r="1810">
          <cell r="A1810">
            <v>2008</v>
          </cell>
          <cell r="B1810">
            <v>7</v>
          </cell>
        </row>
        <row r="1811">
          <cell r="A1811">
            <v>2008</v>
          </cell>
          <cell r="B1811">
            <v>7</v>
          </cell>
        </row>
        <row r="1812">
          <cell r="A1812">
            <v>2008</v>
          </cell>
          <cell r="B1812">
            <v>7</v>
          </cell>
        </row>
        <row r="1813">
          <cell r="A1813">
            <v>2008</v>
          </cell>
          <cell r="B1813">
            <v>7</v>
          </cell>
        </row>
        <row r="1814">
          <cell r="A1814">
            <v>2008</v>
          </cell>
          <cell r="B1814">
            <v>7</v>
          </cell>
        </row>
        <row r="1815">
          <cell r="A1815">
            <v>2008</v>
          </cell>
          <cell r="B1815">
            <v>7</v>
          </cell>
        </row>
        <row r="1816">
          <cell r="A1816">
            <v>2008</v>
          </cell>
          <cell r="B1816">
            <v>7</v>
          </cell>
        </row>
        <row r="1817">
          <cell r="A1817">
            <v>2008</v>
          </cell>
          <cell r="B1817">
            <v>7</v>
          </cell>
        </row>
        <row r="1818">
          <cell r="A1818">
            <v>2008</v>
          </cell>
          <cell r="B1818">
            <v>7</v>
          </cell>
        </row>
        <row r="1819">
          <cell r="A1819">
            <v>2008</v>
          </cell>
          <cell r="B1819">
            <v>7</v>
          </cell>
        </row>
        <row r="1820">
          <cell r="A1820">
            <v>2008</v>
          </cell>
          <cell r="B1820">
            <v>7</v>
          </cell>
        </row>
        <row r="1821">
          <cell r="A1821">
            <v>2008</v>
          </cell>
          <cell r="B1821">
            <v>7</v>
          </cell>
        </row>
        <row r="1822">
          <cell r="A1822">
            <v>2008</v>
          </cell>
          <cell r="B1822">
            <v>7</v>
          </cell>
        </row>
        <row r="1823">
          <cell r="A1823">
            <v>2008</v>
          </cell>
          <cell r="B1823">
            <v>7</v>
          </cell>
        </row>
        <row r="1824">
          <cell r="A1824">
            <v>2008</v>
          </cell>
          <cell r="B1824">
            <v>7</v>
          </cell>
        </row>
        <row r="1825">
          <cell r="A1825">
            <v>2008</v>
          </cell>
          <cell r="B1825">
            <v>7</v>
          </cell>
        </row>
        <row r="1826">
          <cell r="A1826">
            <v>2008</v>
          </cell>
          <cell r="B1826">
            <v>7</v>
          </cell>
        </row>
        <row r="1827">
          <cell r="A1827">
            <v>2008</v>
          </cell>
          <cell r="B1827">
            <v>7</v>
          </cell>
        </row>
        <row r="1828">
          <cell r="A1828">
            <v>2008</v>
          </cell>
          <cell r="B1828">
            <v>7</v>
          </cell>
        </row>
        <row r="1829">
          <cell r="A1829">
            <v>2008</v>
          </cell>
          <cell r="B1829">
            <v>7</v>
          </cell>
        </row>
        <row r="1830">
          <cell r="A1830">
            <v>2008</v>
          </cell>
          <cell r="B1830">
            <v>7</v>
          </cell>
        </row>
        <row r="1831">
          <cell r="A1831">
            <v>2008</v>
          </cell>
          <cell r="B1831">
            <v>7</v>
          </cell>
        </row>
        <row r="1832">
          <cell r="A1832">
            <v>2008</v>
          </cell>
          <cell r="B1832">
            <v>7</v>
          </cell>
        </row>
        <row r="1833">
          <cell r="A1833">
            <v>2008</v>
          </cell>
          <cell r="B1833">
            <v>7</v>
          </cell>
        </row>
        <row r="1834">
          <cell r="A1834">
            <v>2008</v>
          </cell>
          <cell r="B1834">
            <v>7</v>
          </cell>
        </row>
        <row r="1835">
          <cell r="A1835">
            <v>2008</v>
          </cell>
          <cell r="B1835">
            <v>7</v>
          </cell>
        </row>
        <row r="1836">
          <cell r="A1836">
            <v>2008</v>
          </cell>
          <cell r="B1836">
            <v>7</v>
          </cell>
        </row>
        <row r="1837">
          <cell r="A1837">
            <v>2008</v>
          </cell>
          <cell r="B1837">
            <v>7</v>
          </cell>
        </row>
        <row r="1838">
          <cell r="A1838">
            <v>2008</v>
          </cell>
          <cell r="B1838">
            <v>7</v>
          </cell>
        </row>
        <row r="1839">
          <cell r="A1839">
            <v>2008</v>
          </cell>
          <cell r="B1839">
            <v>7</v>
          </cell>
        </row>
        <row r="1840">
          <cell r="A1840">
            <v>2008</v>
          </cell>
          <cell r="B1840">
            <v>7</v>
          </cell>
        </row>
        <row r="1841">
          <cell r="A1841">
            <v>2008</v>
          </cell>
          <cell r="B1841">
            <v>7</v>
          </cell>
        </row>
        <row r="1842">
          <cell r="A1842">
            <v>2008</v>
          </cell>
          <cell r="B1842">
            <v>7</v>
          </cell>
        </row>
        <row r="1843">
          <cell r="A1843">
            <v>2008</v>
          </cell>
          <cell r="B1843">
            <v>7</v>
          </cell>
        </row>
        <row r="1844">
          <cell r="A1844">
            <v>2008</v>
          </cell>
          <cell r="B1844">
            <v>7</v>
          </cell>
        </row>
        <row r="1845">
          <cell r="A1845">
            <v>2008</v>
          </cell>
          <cell r="B1845">
            <v>7</v>
          </cell>
        </row>
        <row r="1846">
          <cell r="A1846">
            <v>2008</v>
          </cell>
          <cell r="B1846">
            <v>7</v>
          </cell>
        </row>
        <row r="1847">
          <cell r="A1847">
            <v>2008</v>
          </cell>
          <cell r="B1847">
            <v>7</v>
          </cell>
        </row>
        <row r="1848">
          <cell r="A1848">
            <v>2008</v>
          </cell>
          <cell r="B1848">
            <v>8</v>
          </cell>
        </row>
        <row r="1849">
          <cell r="A1849">
            <v>2008</v>
          </cell>
          <cell r="B1849">
            <v>8</v>
          </cell>
        </row>
        <row r="1850">
          <cell r="A1850">
            <v>2008</v>
          </cell>
          <cell r="B1850">
            <v>8</v>
          </cell>
        </row>
        <row r="1851">
          <cell r="A1851">
            <v>2008</v>
          </cell>
          <cell r="B1851">
            <v>8</v>
          </cell>
        </row>
        <row r="1852">
          <cell r="A1852">
            <v>2008</v>
          </cell>
          <cell r="B1852">
            <v>8</v>
          </cell>
        </row>
        <row r="1853">
          <cell r="A1853">
            <v>2008</v>
          </cell>
          <cell r="B1853">
            <v>8</v>
          </cell>
        </row>
        <row r="1854">
          <cell r="A1854">
            <v>2008</v>
          </cell>
          <cell r="B1854">
            <v>8</v>
          </cell>
        </row>
        <row r="1855">
          <cell r="A1855">
            <v>2008</v>
          </cell>
          <cell r="B1855">
            <v>8</v>
          </cell>
        </row>
        <row r="1856">
          <cell r="A1856">
            <v>2008</v>
          </cell>
          <cell r="B1856">
            <v>8</v>
          </cell>
        </row>
        <row r="1857">
          <cell r="A1857">
            <v>2008</v>
          </cell>
          <cell r="B1857">
            <v>8</v>
          </cell>
        </row>
        <row r="1858">
          <cell r="A1858">
            <v>2008</v>
          </cell>
          <cell r="B1858">
            <v>8</v>
          </cell>
        </row>
        <row r="1859">
          <cell r="A1859">
            <v>2008</v>
          </cell>
          <cell r="B1859">
            <v>8</v>
          </cell>
        </row>
        <row r="1860">
          <cell r="A1860">
            <v>2008</v>
          </cell>
          <cell r="B1860">
            <v>8</v>
          </cell>
        </row>
        <row r="1861">
          <cell r="A1861">
            <v>2008</v>
          </cell>
          <cell r="B1861">
            <v>8</v>
          </cell>
        </row>
        <row r="1862">
          <cell r="A1862">
            <v>2008</v>
          </cell>
          <cell r="B1862">
            <v>8</v>
          </cell>
        </row>
        <row r="1863">
          <cell r="A1863">
            <v>2008</v>
          </cell>
          <cell r="B1863">
            <v>8</v>
          </cell>
        </row>
        <row r="1864">
          <cell r="A1864">
            <v>2008</v>
          </cell>
          <cell r="B1864">
            <v>8</v>
          </cell>
        </row>
        <row r="1865">
          <cell r="A1865">
            <v>2008</v>
          </cell>
          <cell r="B1865">
            <v>8</v>
          </cell>
        </row>
        <row r="1866">
          <cell r="A1866">
            <v>2008</v>
          </cell>
          <cell r="B1866">
            <v>8</v>
          </cell>
        </row>
        <row r="1867">
          <cell r="A1867">
            <v>2008</v>
          </cell>
          <cell r="B1867">
            <v>8</v>
          </cell>
        </row>
        <row r="1868">
          <cell r="A1868">
            <v>2008</v>
          </cell>
          <cell r="B1868">
            <v>8</v>
          </cell>
        </row>
        <row r="1869">
          <cell r="A1869">
            <v>2008</v>
          </cell>
          <cell r="B1869">
            <v>8</v>
          </cell>
        </row>
        <row r="1870">
          <cell r="A1870">
            <v>2008</v>
          </cell>
          <cell r="B1870">
            <v>8</v>
          </cell>
        </row>
        <row r="1871">
          <cell r="A1871">
            <v>2008</v>
          </cell>
          <cell r="B1871">
            <v>8</v>
          </cell>
        </row>
        <row r="1872">
          <cell r="A1872">
            <v>2008</v>
          </cell>
          <cell r="B1872">
            <v>8</v>
          </cell>
        </row>
        <row r="1873">
          <cell r="A1873">
            <v>2008</v>
          </cell>
          <cell r="B1873">
            <v>8</v>
          </cell>
        </row>
        <row r="1874">
          <cell r="A1874">
            <v>2008</v>
          </cell>
          <cell r="B1874">
            <v>8</v>
          </cell>
        </row>
        <row r="1875">
          <cell r="A1875">
            <v>2008</v>
          </cell>
          <cell r="B1875">
            <v>8</v>
          </cell>
        </row>
        <row r="1876">
          <cell r="A1876">
            <v>2008</v>
          </cell>
          <cell r="B1876">
            <v>8</v>
          </cell>
        </row>
        <row r="1877">
          <cell r="A1877">
            <v>2008</v>
          </cell>
          <cell r="B1877">
            <v>8</v>
          </cell>
        </row>
        <row r="1878">
          <cell r="A1878">
            <v>2008</v>
          </cell>
          <cell r="B1878">
            <v>8</v>
          </cell>
        </row>
        <row r="1879">
          <cell r="A1879">
            <v>2008</v>
          </cell>
          <cell r="B1879">
            <v>8</v>
          </cell>
        </row>
        <row r="1880">
          <cell r="A1880">
            <v>2008</v>
          </cell>
          <cell r="B1880">
            <v>8</v>
          </cell>
        </row>
        <row r="1881">
          <cell r="A1881">
            <v>2008</v>
          </cell>
          <cell r="B1881">
            <v>8</v>
          </cell>
        </row>
        <row r="1882">
          <cell r="A1882">
            <v>2008</v>
          </cell>
          <cell r="B1882">
            <v>8</v>
          </cell>
        </row>
        <row r="1883">
          <cell r="A1883">
            <v>2008</v>
          </cell>
          <cell r="B1883">
            <v>8</v>
          </cell>
        </row>
        <row r="1884">
          <cell r="A1884">
            <v>2008</v>
          </cell>
          <cell r="B1884">
            <v>8</v>
          </cell>
        </row>
        <row r="1885">
          <cell r="A1885">
            <v>2008</v>
          </cell>
          <cell r="B1885">
            <v>8</v>
          </cell>
        </row>
        <row r="1886">
          <cell r="A1886">
            <v>2008</v>
          </cell>
          <cell r="B1886">
            <v>8</v>
          </cell>
        </row>
        <row r="1887">
          <cell r="A1887">
            <v>2008</v>
          </cell>
          <cell r="B1887">
            <v>8</v>
          </cell>
        </row>
        <row r="1888">
          <cell r="A1888">
            <v>2008</v>
          </cell>
          <cell r="B1888">
            <v>8</v>
          </cell>
        </row>
        <row r="1889">
          <cell r="A1889">
            <v>2008</v>
          </cell>
          <cell r="B1889">
            <v>8</v>
          </cell>
        </row>
        <row r="1890">
          <cell r="A1890">
            <v>2008</v>
          </cell>
          <cell r="B1890">
            <v>8</v>
          </cell>
        </row>
        <row r="1891">
          <cell r="A1891">
            <v>2008</v>
          </cell>
          <cell r="B1891">
            <v>8</v>
          </cell>
        </row>
        <row r="1892">
          <cell r="A1892">
            <v>2008</v>
          </cell>
          <cell r="B1892">
            <v>8</v>
          </cell>
        </row>
        <row r="1893">
          <cell r="A1893">
            <v>2008</v>
          </cell>
          <cell r="B1893">
            <v>8</v>
          </cell>
        </row>
        <row r="1894">
          <cell r="A1894">
            <v>2008</v>
          </cell>
          <cell r="B1894">
            <v>8</v>
          </cell>
        </row>
        <row r="1895">
          <cell r="A1895">
            <v>2008</v>
          </cell>
          <cell r="B1895">
            <v>8</v>
          </cell>
        </row>
        <row r="1896">
          <cell r="A1896">
            <v>2008</v>
          </cell>
          <cell r="B1896">
            <v>8</v>
          </cell>
        </row>
        <row r="1897">
          <cell r="A1897">
            <v>2008</v>
          </cell>
          <cell r="B1897">
            <v>8</v>
          </cell>
        </row>
        <row r="1898">
          <cell r="A1898">
            <v>2008</v>
          </cell>
          <cell r="B1898">
            <v>8</v>
          </cell>
        </row>
        <row r="1899">
          <cell r="A1899">
            <v>2008</v>
          </cell>
          <cell r="B1899">
            <v>8</v>
          </cell>
        </row>
        <row r="1900">
          <cell r="A1900">
            <v>2008</v>
          </cell>
          <cell r="B1900">
            <v>8</v>
          </cell>
        </row>
        <row r="1901">
          <cell r="A1901">
            <v>2008</v>
          </cell>
          <cell r="B1901">
            <v>8</v>
          </cell>
        </row>
        <row r="1902">
          <cell r="A1902">
            <v>2008</v>
          </cell>
          <cell r="B1902">
            <v>8</v>
          </cell>
        </row>
        <row r="1903">
          <cell r="A1903">
            <v>2008</v>
          </cell>
          <cell r="B1903">
            <v>8</v>
          </cell>
        </row>
        <row r="1904">
          <cell r="A1904">
            <v>2008</v>
          </cell>
          <cell r="B1904">
            <v>8</v>
          </cell>
        </row>
        <row r="1905">
          <cell r="A1905">
            <v>2008</v>
          </cell>
          <cell r="B1905">
            <v>8</v>
          </cell>
        </row>
        <row r="1906">
          <cell r="A1906">
            <v>2008</v>
          </cell>
          <cell r="B1906">
            <v>8</v>
          </cell>
        </row>
        <row r="1907">
          <cell r="A1907">
            <v>2008</v>
          </cell>
          <cell r="B1907">
            <v>8</v>
          </cell>
        </row>
        <row r="1908">
          <cell r="A1908">
            <v>2008</v>
          </cell>
          <cell r="B1908">
            <v>8</v>
          </cell>
        </row>
        <row r="1909">
          <cell r="A1909">
            <v>2008</v>
          </cell>
          <cell r="B1909">
            <v>8</v>
          </cell>
        </row>
        <row r="1910">
          <cell r="A1910">
            <v>2008</v>
          </cell>
          <cell r="B1910">
            <v>8</v>
          </cell>
        </row>
        <row r="1911">
          <cell r="A1911">
            <v>2008</v>
          </cell>
          <cell r="B1911">
            <v>8</v>
          </cell>
        </row>
        <row r="1912">
          <cell r="A1912">
            <v>2008</v>
          </cell>
          <cell r="B1912">
            <v>8</v>
          </cell>
        </row>
        <row r="1913">
          <cell r="A1913">
            <v>2008</v>
          </cell>
          <cell r="B1913">
            <v>8</v>
          </cell>
        </row>
        <row r="1914">
          <cell r="A1914">
            <v>2008</v>
          </cell>
          <cell r="B1914">
            <v>8</v>
          </cell>
        </row>
        <row r="1915">
          <cell r="A1915">
            <v>2008</v>
          </cell>
          <cell r="B1915">
            <v>8</v>
          </cell>
        </row>
        <row r="1916">
          <cell r="A1916">
            <v>2008</v>
          </cell>
          <cell r="B1916">
            <v>8</v>
          </cell>
        </row>
        <row r="1917">
          <cell r="A1917">
            <v>2008</v>
          </cell>
          <cell r="B1917">
            <v>8</v>
          </cell>
        </row>
        <row r="1918">
          <cell r="A1918">
            <v>2008</v>
          </cell>
          <cell r="B1918">
            <v>8</v>
          </cell>
        </row>
        <row r="1919">
          <cell r="A1919">
            <v>2008</v>
          </cell>
          <cell r="B1919">
            <v>8</v>
          </cell>
        </row>
        <row r="1920">
          <cell r="A1920">
            <v>2008</v>
          </cell>
          <cell r="B1920">
            <v>8</v>
          </cell>
        </row>
        <row r="1921">
          <cell r="A1921">
            <v>2008</v>
          </cell>
          <cell r="B1921">
            <v>8</v>
          </cell>
        </row>
        <row r="1922">
          <cell r="A1922">
            <v>2008</v>
          </cell>
          <cell r="B1922">
            <v>8</v>
          </cell>
        </row>
        <row r="1923">
          <cell r="A1923">
            <v>2008</v>
          </cell>
          <cell r="B1923">
            <v>8</v>
          </cell>
        </row>
        <row r="1924">
          <cell r="A1924">
            <v>2008</v>
          </cell>
          <cell r="B1924">
            <v>8</v>
          </cell>
        </row>
        <row r="1925">
          <cell r="A1925">
            <v>2008</v>
          </cell>
          <cell r="B1925">
            <v>8</v>
          </cell>
        </row>
        <row r="1926">
          <cell r="A1926">
            <v>2008</v>
          </cell>
          <cell r="B1926">
            <v>8</v>
          </cell>
        </row>
        <row r="1927">
          <cell r="A1927">
            <v>2008</v>
          </cell>
          <cell r="B1927">
            <v>8</v>
          </cell>
        </row>
        <row r="1928">
          <cell r="A1928">
            <v>2008</v>
          </cell>
          <cell r="B1928">
            <v>8</v>
          </cell>
        </row>
        <row r="1929">
          <cell r="A1929">
            <v>2008</v>
          </cell>
          <cell r="B1929">
            <v>8</v>
          </cell>
        </row>
        <row r="1930">
          <cell r="A1930">
            <v>2008</v>
          </cell>
          <cell r="B1930">
            <v>8</v>
          </cell>
        </row>
        <row r="1931">
          <cell r="A1931">
            <v>2008</v>
          </cell>
          <cell r="B1931">
            <v>8</v>
          </cell>
        </row>
        <row r="1932">
          <cell r="A1932">
            <v>2008</v>
          </cell>
          <cell r="B1932">
            <v>8</v>
          </cell>
        </row>
        <row r="1933">
          <cell r="A1933">
            <v>2008</v>
          </cell>
          <cell r="B1933">
            <v>8</v>
          </cell>
        </row>
        <row r="1934">
          <cell r="A1934">
            <v>2008</v>
          </cell>
          <cell r="B1934">
            <v>8</v>
          </cell>
        </row>
        <row r="1935">
          <cell r="A1935">
            <v>2008</v>
          </cell>
          <cell r="B1935">
            <v>8</v>
          </cell>
        </row>
        <row r="1936">
          <cell r="A1936">
            <v>2008</v>
          </cell>
          <cell r="B1936">
            <v>8</v>
          </cell>
        </row>
        <row r="1937">
          <cell r="A1937">
            <v>2008</v>
          </cell>
          <cell r="B1937">
            <v>8</v>
          </cell>
        </row>
        <row r="1938">
          <cell r="A1938">
            <v>2008</v>
          </cell>
          <cell r="B1938">
            <v>8</v>
          </cell>
        </row>
        <row r="1939">
          <cell r="A1939">
            <v>2008</v>
          </cell>
          <cell r="B1939">
            <v>8</v>
          </cell>
        </row>
        <row r="1940">
          <cell r="A1940">
            <v>2008</v>
          </cell>
          <cell r="B1940">
            <v>8</v>
          </cell>
        </row>
        <row r="1941">
          <cell r="A1941">
            <v>2008</v>
          </cell>
          <cell r="B1941">
            <v>8</v>
          </cell>
        </row>
        <row r="1942">
          <cell r="A1942">
            <v>2008</v>
          </cell>
          <cell r="B1942">
            <v>8</v>
          </cell>
        </row>
        <row r="1943">
          <cell r="A1943">
            <v>2008</v>
          </cell>
          <cell r="B1943">
            <v>8</v>
          </cell>
        </row>
        <row r="1944">
          <cell r="A1944">
            <v>2008</v>
          </cell>
          <cell r="B1944">
            <v>8</v>
          </cell>
        </row>
        <row r="1945">
          <cell r="A1945">
            <v>2008</v>
          </cell>
          <cell r="B1945">
            <v>8</v>
          </cell>
        </row>
        <row r="1946">
          <cell r="A1946">
            <v>2008</v>
          </cell>
          <cell r="B1946">
            <v>8</v>
          </cell>
        </row>
        <row r="1947">
          <cell r="A1947">
            <v>2008</v>
          </cell>
          <cell r="B1947">
            <v>8</v>
          </cell>
        </row>
        <row r="1948">
          <cell r="A1948">
            <v>2008</v>
          </cell>
          <cell r="B1948">
            <v>8</v>
          </cell>
        </row>
        <row r="1949">
          <cell r="A1949">
            <v>2008</v>
          </cell>
          <cell r="B1949">
            <v>8</v>
          </cell>
        </row>
        <row r="1950">
          <cell r="A1950">
            <v>2008</v>
          </cell>
          <cell r="B1950">
            <v>8</v>
          </cell>
        </row>
        <row r="1951">
          <cell r="A1951">
            <v>2008</v>
          </cell>
          <cell r="B1951">
            <v>8</v>
          </cell>
        </row>
        <row r="1952">
          <cell r="A1952">
            <v>2008</v>
          </cell>
          <cell r="B1952">
            <v>8</v>
          </cell>
        </row>
        <row r="1953">
          <cell r="A1953">
            <v>2008</v>
          </cell>
          <cell r="B1953">
            <v>8</v>
          </cell>
        </row>
        <row r="1954">
          <cell r="A1954">
            <v>2008</v>
          </cell>
          <cell r="B1954">
            <v>8</v>
          </cell>
        </row>
        <row r="1955">
          <cell r="A1955">
            <v>2008</v>
          </cell>
          <cell r="B1955">
            <v>8</v>
          </cell>
        </row>
        <row r="1956">
          <cell r="A1956">
            <v>2008</v>
          </cell>
          <cell r="B1956">
            <v>8</v>
          </cell>
        </row>
        <row r="1957">
          <cell r="A1957">
            <v>2008</v>
          </cell>
          <cell r="B1957">
            <v>8</v>
          </cell>
        </row>
        <row r="1958">
          <cell r="A1958">
            <v>2008</v>
          </cell>
          <cell r="B1958">
            <v>8</v>
          </cell>
        </row>
        <row r="1959">
          <cell r="A1959">
            <v>2008</v>
          </cell>
          <cell r="B1959">
            <v>8</v>
          </cell>
        </row>
        <row r="1960">
          <cell r="A1960">
            <v>2008</v>
          </cell>
          <cell r="B1960">
            <v>8</v>
          </cell>
        </row>
        <row r="1961">
          <cell r="A1961">
            <v>2008</v>
          </cell>
          <cell r="B1961">
            <v>8</v>
          </cell>
        </row>
        <row r="1962">
          <cell r="A1962">
            <v>2008</v>
          </cell>
          <cell r="B1962">
            <v>8</v>
          </cell>
        </row>
        <row r="1963">
          <cell r="A1963">
            <v>2008</v>
          </cell>
          <cell r="B1963">
            <v>8</v>
          </cell>
        </row>
        <row r="1964">
          <cell r="A1964">
            <v>2008</v>
          </cell>
          <cell r="B1964">
            <v>8</v>
          </cell>
        </row>
        <row r="1965">
          <cell r="A1965">
            <v>2008</v>
          </cell>
          <cell r="B1965">
            <v>8</v>
          </cell>
        </row>
        <row r="1966">
          <cell r="A1966">
            <v>2008</v>
          </cell>
          <cell r="B1966">
            <v>8</v>
          </cell>
        </row>
        <row r="1967">
          <cell r="A1967">
            <v>2008</v>
          </cell>
          <cell r="B1967">
            <v>8</v>
          </cell>
        </row>
        <row r="1968">
          <cell r="A1968">
            <v>2008</v>
          </cell>
          <cell r="B1968">
            <v>8</v>
          </cell>
        </row>
        <row r="1969">
          <cell r="A1969">
            <v>2008</v>
          </cell>
          <cell r="B1969">
            <v>8</v>
          </cell>
        </row>
        <row r="1970">
          <cell r="A1970">
            <v>2008</v>
          </cell>
          <cell r="B1970">
            <v>8</v>
          </cell>
        </row>
        <row r="1971">
          <cell r="A1971">
            <v>2008</v>
          </cell>
          <cell r="B1971">
            <v>8</v>
          </cell>
        </row>
        <row r="1972">
          <cell r="A1972">
            <v>2008</v>
          </cell>
          <cell r="B1972">
            <v>8</v>
          </cell>
        </row>
        <row r="1973">
          <cell r="A1973">
            <v>2008</v>
          </cell>
          <cell r="B1973">
            <v>8</v>
          </cell>
        </row>
        <row r="1974">
          <cell r="A1974">
            <v>2008</v>
          </cell>
          <cell r="B1974">
            <v>8</v>
          </cell>
        </row>
        <row r="1975">
          <cell r="A1975">
            <v>2008</v>
          </cell>
          <cell r="B1975">
            <v>8</v>
          </cell>
        </row>
        <row r="1976">
          <cell r="A1976">
            <v>2008</v>
          </cell>
          <cell r="B1976">
            <v>8</v>
          </cell>
        </row>
        <row r="1977">
          <cell r="A1977">
            <v>2008</v>
          </cell>
          <cell r="B1977">
            <v>8</v>
          </cell>
        </row>
        <row r="1978">
          <cell r="A1978">
            <v>2008</v>
          </cell>
          <cell r="B1978">
            <v>8</v>
          </cell>
        </row>
        <row r="1979">
          <cell r="A1979">
            <v>2008</v>
          </cell>
          <cell r="B1979">
            <v>8</v>
          </cell>
        </row>
        <row r="1980">
          <cell r="A1980">
            <v>2008</v>
          </cell>
          <cell r="B1980">
            <v>8</v>
          </cell>
        </row>
        <row r="1981">
          <cell r="A1981">
            <v>2008</v>
          </cell>
          <cell r="B1981">
            <v>8</v>
          </cell>
        </row>
        <row r="1982">
          <cell r="A1982">
            <v>2008</v>
          </cell>
          <cell r="B1982">
            <v>8</v>
          </cell>
        </row>
        <row r="1983">
          <cell r="A1983">
            <v>2008</v>
          </cell>
          <cell r="B1983">
            <v>8</v>
          </cell>
        </row>
        <row r="1984">
          <cell r="A1984">
            <v>2008</v>
          </cell>
          <cell r="B1984">
            <v>8</v>
          </cell>
        </row>
        <row r="1985">
          <cell r="A1985">
            <v>2008</v>
          </cell>
          <cell r="B1985">
            <v>8</v>
          </cell>
        </row>
        <row r="1986">
          <cell r="A1986">
            <v>2008</v>
          </cell>
          <cell r="B1986">
            <v>8</v>
          </cell>
        </row>
        <row r="1987">
          <cell r="A1987">
            <v>2008</v>
          </cell>
          <cell r="B1987">
            <v>8</v>
          </cell>
        </row>
        <row r="1988">
          <cell r="A1988">
            <v>2008</v>
          </cell>
          <cell r="B1988">
            <v>8</v>
          </cell>
        </row>
        <row r="1989">
          <cell r="A1989">
            <v>2008</v>
          </cell>
          <cell r="B1989">
            <v>8</v>
          </cell>
        </row>
        <row r="1990">
          <cell r="A1990">
            <v>2008</v>
          </cell>
          <cell r="B1990">
            <v>8</v>
          </cell>
        </row>
        <row r="1991">
          <cell r="A1991">
            <v>2008</v>
          </cell>
          <cell r="B1991">
            <v>8</v>
          </cell>
        </row>
        <row r="1992">
          <cell r="A1992">
            <v>2008</v>
          </cell>
          <cell r="B1992">
            <v>8</v>
          </cell>
        </row>
        <row r="1993">
          <cell r="A1993">
            <v>2008</v>
          </cell>
          <cell r="B1993">
            <v>8</v>
          </cell>
        </row>
        <row r="1994">
          <cell r="A1994">
            <v>2008</v>
          </cell>
          <cell r="B1994">
            <v>8</v>
          </cell>
        </row>
        <row r="1995">
          <cell r="A1995">
            <v>2008</v>
          </cell>
          <cell r="B1995">
            <v>8</v>
          </cell>
        </row>
        <row r="1996">
          <cell r="A1996">
            <v>2008</v>
          </cell>
          <cell r="B1996">
            <v>8</v>
          </cell>
        </row>
        <row r="1997">
          <cell r="A1997">
            <v>2008</v>
          </cell>
          <cell r="B1997">
            <v>8</v>
          </cell>
        </row>
        <row r="1998">
          <cell r="A1998">
            <v>2008</v>
          </cell>
          <cell r="B1998">
            <v>8</v>
          </cell>
        </row>
        <row r="1999">
          <cell r="A1999">
            <v>2008</v>
          </cell>
          <cell r="B1999">
            <v>8</v>
          </cell>
        </row>
        <row r="2000">
          <cell r="A2000">
            <v>2008</v>
          </cell>
          <cell r="B2000">
            <v>8</v>
          </cell>
        </row>
        <row r="2001">
          <cell r="A2001">
            <v>2008</v>
          </cell>
          <cell r="B2001">
            <v>8</v>
          </cell>
        </row>
        <row r="2002">
          <cell r="A2002">
            <v>2008</v>
          </cell>
          <cell r="B2002">
            <v>8</v>
          </cell>
        </row>
        <row r="2003">
          <cell r="A2003">
            <v>2008</v>
          </cell>
          <cell r="B2003">
            <v>8</v>
          </cell>
        </row>
        <row r="2004">
          <cell r="A2004">
            <v>2008</v>
          </cell>
          <cell r="B2004">
            <v>8</v>
          </cell>
        </row>
        <row r="2005">
          <cell r="A2005">
            <v>2008</v>
          </cell>
          <cell r="B2005">
            <v>8</v>
          </cell>
        </row>
        <row r="2006">
          <cell r="A2006">
            <v>2008</v>
          </cell>
          <cell r="B2006">
            <v>8</v>
          </cell>
        </row>
        <row r="2007">
          <cell r="A2007">
            <v>2008</v>
          </cell>
          <cell r="B2007">
            <v>8</v>
          </cell>
        </row>
        <row r="2008">
          <cell r="A2008">
            <v>2008</v>
          </cell>
          <cell r="B2008">
            <v>8</v>
          </cell>
        </row>
        <row r="2009">
          <cell r="A2009">
            <v>2008</v>
          </cell>
          <cell r="B2009">
            <v>8</v>
          </cell>
        </row>
        <row r="2010">
          <cell r="A2010">
            <v>2008</v>
          </cell>
          <cell r="B2010">
            <v>8</v>
          </cell>
        </row>
        <row r="2011">
          <cell r="A2011">
            <v>2008</v>
          </cell>
          <cell r="B2011">
            <v>8</v>
          </cell>
        </row>
        <row r="2012">
          <cell r="A2012">
            <v>2008</v>
          </cell>
          <cell r="B2012">
            <v>8</v>
          </cell>
        </row>
        <row r="2013">
          <cell r="A2013">
            <v>2008</v>
          </cell>
          <cell r="B2013">
            <v>8</v>
          </cell>
        </row>
        <row r="2014">
          <cell r="A2014">
            <v>2008</v>
          </cell>
          <cell r="B2014">
            <v>9</v>
          </cell>
        </row>
        <row r="2015">
          <cell r="A2015">
            <v>2008</v>
          </cell>
          <cell r="B2015">
            <v>9</v>
          </cell>
        </row>
        <row r="2016">
          <cell r="A2016">
            <v>2008</v>
          </cell>
          <cell r="B2016">
            <v>9</v>
          </cell>
        </row>
        <row r="2017">
          <cell r="A2017">
            <v>2008</v>
          </cell>
          <cell r="B2017">
            <v>9</v>
          </cell>
        </row>
        <row r="2018">
          <cell r="A2018">
            <v>2008</v>
          </cell>
          <cell r="B2018">
            <v>9</v>
          </cell>
        </row>
        <row r="2019">
          <cell r="A2019">
            <v>2008</v>
          </cell>
          <cell r="B2019">
            <v>9</v>
          </cell>
        </row>
        <row r="2020">
          <cell r="A2020">
            <v>2008</v>
          </cell>
          <cell r="B2020">
            <v>9</v>
          </cell>
        </row>
        <row r="2021">
          <cell r="A2021">
            <v>2008</v>
          </cell>
          <cell r="B2021">
            <v>9</v>
          </cell>
        </row>
        <row r="2022">
          <cell r="A2022">
            <v>2008</v>
          </cell>
          <cell r="B2022">
            <v>9</v>
          </cell>
        </row>
        <row r="2023">
          <cell r="A2023">
            <v>2008</v>
          </cell>
          <cell r="B2023">
            <v>9</v>
          </cell>
        </row>
        <row r="2024">
          <cell r="A2024">
            <v>2008</v>
          </cell>
          <cell r="B2024">
            <v>9</v>
          </cell>
        </row>
        <row r="2025">
          <cell r="A2025">
            <v>2008</v>
          </cell>
          <cell r="B2025">
            <v>9</v>
          </cell>
        </row>
        <row r="2026">
          <cell r="A2026">
            <v>2008</v>
          </cell>
          <cell r="B2026">
            <v>9</v>
          </cell>
        </row>
        <row r="2027">
          <cell r="A2027">
            <v>2008</v>
          </cell>
          <cell r="B2027">
            <v>9</v>
          </cell>
        </row>
        <row r="2028">
          <cell r="A2028">
            <v>2008</v>
          </cell>
          <cell r="B2028">
            <v>9</v>
          </cell>
        </row>
        <row r="2029">
          <cell r="A2029">
            <v>2008</v>
          </cell>
          <cell r="B2029">
            <v>9</v>
          </cell>
        </row>
        <row r="2030">
          <cell r="A2030">
            <v>2008</v>
          </cell>
          <cell r="B2030">
            <v>9</v>
          </cell>
        </row>
        <row r="2031">
          <cell r="A2031">
            <v>2008</v>
          </cell>
          <cell r="B2031">
            <v>9</v>
          </cell>
        </row>
        <row r="2032">
          <cell r="A2032">
            <v>2008</v>
          </cell>
          <cell r="B2032">
            <v>9</v>
          </cell>
        </row>
        <row r="2033">
          <cell r="A2033">
            <v>2008</v>
          </cell>
          <cell r="B2033">
            <v>9</v>
          </cell>
        </row>
        <row r="2034">
          <cell r="A2034">
            <v>2008</v>
          </cell>
          <cell r="B2034">
            <v>9</v>
          </cell>
        </row>
        <row r="2035">
          <cell r="A2035">
            <v>2008</v>
          </cell>
          <cell r="B2035">
            <v>9</v>
          </cell>
        </row>
        <row r="2036">
          <cell r="A2036">
            <v>2008</v>
          </cell>
          <cell r="B2036">
            <v>9</v>
          </cell>
        </row>
        <row r="2037">
          <cell r="A2037">
            <v>2008</v>
          </cell>
          <cell r="B2037">
            <v>9</v>
          </cell>
        </row>
        <row r="2038">
          <cell r="A2038">
            <v>2008</v>
          </cell>
          <cell r="B2038">
            <v>9</v>
          </cell>
        </row>
        <row r="2039">
          <cell r="A2039">
            <v>2008</v>
          </cell>
          <cell r="B2039">
            <v>9</v>
          </cell>
        </row>
        <row r="2040">
          <cell r="A2040">
            <v>2008</v>
          </cell>
          <cell r="B2040">
            <v>9</v>
          </cell>
        </row>
        <row r="2041">
          <cell r="A2041">
            <v>2008</v>
          </cell>
          <cell r="B2041">
            <v>9</v>
          </cell>
        </row>
        <row r="2042">
          <cell r="A2042">
            <v>2008</v>
          </cell>
          <cell r="B2042">
            <v>9</v>
          </cell>
        </row>
        <row r="2043">
          <cell r="A2043">
            <v>2008</v>
          </cell>
          <cell r="B2043">
            <v>9</v>
          </cell>
        </row>
        <row r="2044">
          <cell r="A2044">
            <v>2008</v>
          </cell>
          <cell r="B2044">
            <v>9</v>
          </cell>
        </row>
        <row r="2045">
          <cell r="A2045">
            <v>2008</v>
          </cell>
          <cell r="B2045">
            <v>9</v>
          </cell>
        </row>
        <row r="2046">
          <cell r="A2046">
            <v>2008</v>
          </cell>
          <cell r="B2046">
            <v>9</v>
          </cell>
        </row>
        <row r="2047">
          <cell r="A2047">
            <v>2008</v>
          </cell>
          <cell r="B2047">
            <v>9</v>
          </cell>
        </row>
        <row r="2048">
          <cell r="A2048">
            <v>2008</v>
          </cell>
          <cell r="B2048">
            <v>9</v>
          </cell>
        </row>
        <row r="2049">
          <cell r="A2049">
            <v>2008</v>
          </cell>
          <cell r="B2049">
            <v>9</v>
          </cell>
        </row>
        <row r="2050">
          <cell r="A2050">
            <v>2008</v>
          </cell>
          <cell r="B2050">
            <v>9</v>
          </cell>
        </row>
        <row r="2051">
          <cell r="A2051">
            <v>2008</v>
          </cell>
          <cell r="B2051">
            <v>9</v>
          </cell>
        </row>
        <row r="2052">
          <cell r="A2052">
            <v>2008</v>
          </cell>
          <cell r="B2052">
            <v>9</v>
          </cell>
        </row>
        <row r="2053">
          <cell r="A2053">
            <v>2008</v>
          </cell>
          <cell r="B2053">
            <v>9</v>
          </cell>
        </row>
        <row r="2054">
          <cell r="A2054">
            <v>2008</v>
          </cell>
          <cell r="B2054">
            <v>9</v>
          </cell>
        </row>
        <row r="2055">
          <cell r="A2055">
            <v>2008</v>
          </cell>
          <cell r="B2055">
            <v>9</v>
          </cell>
        </row>
        <row r="2056">
          <cell r="A2056">
            <v>2008</v>
          </cell>
          <cell r="B2056">
            <v>9</v>
          </cell>
        </row>
        <row r="2057">
          <cell r="A2057">
            <v>2008</v>
          </cell>
          <cell r="B2057">
            <v>9</v>
          </cell>
        </row>
        <row r="2058">
          <cell r="A2058">
            <v>2008</v>
          </cell>
          <cell r="B2058">
            <v>9</v>
          </cell>
        </row>
        <row r="2059">
          <cell r="A2059">
            <v>2008</v>
          </cell>
          <cell r="B2059">
            <v>9</v>
          </cell>
        </row>
        <row r="2060">
          <cell r="A2060">
            <v>2008</v>
          </cell>
          <cell r="B2060">
            <v>9</v>
          </cell>
        </row>
        <row r="2061">
          <cell r="A2061">
            <v>2008</v>
          </cell>
          <cell r="B2061">
            <v>9</v>
          </cell>
        </row>
        <row r="2062">
          <cell r="A2062">
            <v>2008</v>
          </cell>
          <cell r="B2062">
            <v>9</v>
          </cell>
        </row>
        <row r="2063">
          <cell r="A2063">
            <v>2008</v>
          </cell>
          <cell r="B2063">
            <v>9</v>
          </cell>
        </row>
        <row r="2064">
          <cell r="A2064">
            <v>2008</v>
          </cell>
          <cell r="B2064">
            <v>9</v>
          </cell>
        </row>
        <row r="2065">
          <cell r="A2065">
            <v>2008</v>
          </cell>
          <cell r="B2065">
            <v>9</v>
          </cell>
        </row>
        <row r="2066">
          <cell r="A2066">
            <v>2008</v>
          </cell>
          <cell r="B2066">
            <v>9</v>
          </cell>
        </row>
        <row r="2067">
          <cell r="A2067">
            <v>2008</v>
          </cell>
          <cell r="B2067">
            <v>9</v>
          </cell>
        </row>
        <row r="2068">
          <cell r="A2068">
            <v>2008</v>
          </cell>
          <cell r="B2068">
            <v>9</v>
          </cell>
        </row>
        <row r="2069">
          <cell r="A2069">
            <v>2008</v>
          </cell>
          <cell r="B2069">
            <v>9</v>
          </cell>
        </row>
        <row r="2070">
          <cell r="A2070">
            <v>2008</v>
          </cell>
          <cell r="B2070">
            <v>9</v>
          </cell>
        </row>
        <row r="2071">
          <cell r="A2071">
            <v>2008</v>
          </cell>
          <cell r="B2071">
            <v>9</v>
          </cell>
        </row>
        <row r="2072">
          <cell r="A2072">
            <v>2008</v>
          </cell>
          <cell r="B2072">
            <v>9</v>
          </cell>
        </row>
        <row r="2073">
          <cell r="A2073">
            <v>2008</v>
          </cell>
          <cell r="B2073">
            <v>9</v>
          </cell>
        </row>
        <row r="2074">
          <cell r="A2074">
            <v>2008</v>
          </cell>
          <cell r="B2074">
            <v>9</v>
          </cell>
        </row>
        <row r="2075">
          <cell r="A2075">
            <v>2008</v>
          </cell>
          <cell r="B2075">
            <v>9</v>
          </cell>
        </row>
        <row r="2076">
          <cell r="A2076">
            <v>2008</v>
          </cell>
          <cell r="B2076">
            <v>9</v>
          </cell>
        </row>
        <row r="2077">
          <cell r="A2077">
            <v>2008</v>
          </cell>
          <cell r="B2077">
            <v>9</v>
          </cell>
        </row>
        <row r="2078">
          <cell r="A2078">
            <v>2008</v>
          </cell>
          <cell r="B2078">
            <v>9</v>
          </cell>
        </row>
        <row r="2079">
          <cell r="A2079">
            <v>2008</v>
          </cell>
          <cell r="B2079">
            <v>9</v>
          </cell>
        </row>
        <row r="2080">
          <cell r="A2080">
            <v>2008</v>
          </cell>
          <cell r="B2080">
            <v>9</v>
          </cell>
        </row>
        <row r="2081">
          <cell r="A2081">
            <v>2008</v>
          </cell>
          <cell r="B2081">
            <v>9</v>
          </cell>
        </row>
        <row r="2082">
          <cell r="A2082">
            <v>2008</v>
          </cell>
          <cell r="B2082">
            <v>9</v>
          </cell>
        </row>
        <row r="2083">
          <cell r="A2083">
            <v>2008</v>
          </cell>
          <cell r="B2083">
            <v>9</v>
          </cell>
        </row>
        <row r="2084">
          <cell r="A2084">
            <v>2008</v>
          </cell>
          <cell r="B2084">
            <v>9</v>
          </cell>
        </row>
        <row r="2085">
          <cell r="A2085">
            <v>2008</v>
          </cell>
          <cell r="B2085">
            <v>9</v>
          </cell>
        </row>
        <row r="2086">
          <cell r="A2086">
            <v>2008</v>
          </cell>
          <cell r="B2086">
            <v>9</v>
          </cell>
        </row>
        <row r="2087">
          <cell r="A2087">
            <v>2008</v>
          </cell>
          <cell r="B2087">
            <v>9</v>
          </cell>
        </row>
        <row r="2088">
          <cell r="A2088">
            <v>2008</v>
          </cell>
          <cell r="B2088">
            <v>9</v>
          </cell>
        </row>
        <row r="2089">
          <cell r="A2089">
            <v>2008</v>
          </cell>
          <cell r="B2089">
            <v>9</v>
          </cell>
        </row>
        <row r="2090">
          <cell r="A2090">
            <v>2008</v>
          </cell>
          <cell r="B2090">
            <v>9</v>
          </cell>
        </row>
        <row r="2091">
          <cell r="A2091">
            <v>2008</v>
          </cell>
          <cell r="B2091">
            <v>9</v>
          </cell>
        </row>
        <row r="2092">
          <cell r="A2092">
            <v>2008</v>
          </cell>
          <cell r="B2092">
            <v>9</v>
          </cell>
        </row>
        <row r="2093">
          <cell r="A2093">
            <v>2008</v>
          </cell>
          <cell r="B2093">
            <v>9</v>
          </cell>
        </row>
        <row r="2094">
          <cell r="A2094">
            <v>2008</v>
          </cell>
          <cell r="B2094">
            <v>9</v>
          </cell>
        </row>
        <row r="2095">
          <cell r="A2095">
            <v>2008</v>
          </cell>
          <cell r="B2095">
            <v>9</v>
          </cell>
        </row>
        <row r="2096">
          <cell r="A2096">
            <v>2008</v>
          </cell>
          <cell r="B2096">
            <v>9</v>
          </cell>
        </row>
        <row r="2097">
          <cell r="A2097">
            <v>2008</v>
          </cell>
          <cell r="B2097">
            <v>9</v>
          </cell>
        </row>
        <row r="2098">
          <cell r="A2098">
            <v>2008</v>
          </cell>
          <cell r="B2098">
            <v>9</v>
          </cell>
        </row>
        <row r="2099">
          <cell r="A2099">
            <v>2008</v>
          </cell>
          <cell r="B2099">
            <v>9</v>
          </cell>
        </row>
        <row r="2100">
          <cell r="A2100">
            <v>2008</v>
          </cell>
          <cell r="B2100">
            <v>9</v>
          </cell>
        </row>
        <row r="2101">
          <cell r="A2101">
            <v>2008</v>
          </cell>
          <cell r="B2101">
            <v>9</v>
          </cell>
        </row>
        <row r="2102">
          <cell r="A2102">
            <v>2008</v>
          </cell>
          <cell r="B2102">
            <v>9</v>
          </cell>
        </row>
        <row r="2103">
          <cell r="A2103">
            <v>2008</v>
          </cell>
          <cell r="B2103">
            <v>9</v>
          </cell>
        </row>
        <row r="2104">
          <cell r="A2104">
            <v>2008</v>
          </cell>
          <cell r="B2104">
            <v>9</v>
          </cell>
        </row>
        <row r="2105">
          <cell r="A2105">
            <v>2008</v>
          </cell>
          <cell r="B2105">
            <v>9</v>
          </cell>
        </row>
        <row r="2106">
          <cell r="A2106">
            <v>2008</v>
          </cell>
          <cell r="B2106">
            <v>9</v>
          </cell>
        </row>
        <row r="2107">
          <cell r="A2107">
            <v>2008</v>
          </cell>
          <cell r="B2107">
            <v>9</v>
          </cell>
        </row>
        <row r="2108">
          <cell r="A2108">
            <v>2008</v>
          </cell>
          <cell r="B2108">
            <v>9</v>
          </cell>
        </row>
        <row r="2109">
          <cell r="A2109">
            <v>2008</v>
          </cell>
          <cell r="B2109">
            <v>9</v>
          </cell>
        </row>
        <row r="2110">
          <cell r="A2110">
            <v>2008</v>
          </cell>
          <cell r="B2110">
            <v>9</v>
          </cell>
        </row>
        <row r="2111">
          <cell r="A2111">
            <v>2008</v>
          </cell>
          <cell r="B2111">
            <v>9</v>
          </cell>
        </row>
        <row r="2112">
          <cell r="A2112">
            <v>2008</v>
          </cell>
          <cell r="B2112">
            <v>9</v>
          </cell>
        </row>
        <row r="2113">
          <cell r="A2113">
            <v>2008</v>
          </cell>
          <cell r="B2113">
            <v>9</v>
          </cell>
        </row>
        <row r="2114">
          <cell r="A2114">
            <v>2008</v>
          </cell>
          <cell r="B2114">
            <v>9</v>
          </cell>
        </row>
        <row r="2115">
          <cell r="A2115">
            <v>2008</v>
          </cell>
          <cell r="B2115">
            <v>9</v>
          </cell>
        </row>
        <row r="2116">
          <cell r="A2116">
            <v>2008</v>
          </cell>
          <cell r="B2116">
            <v>9</v>
          </cell>
        </row>
        <row r="2117">
          <cell r="A2117">
            <v>2008</v>
          </cell>
          <cell r="B2117">
            <v>9</v>
          </cell>
        </row>
        <row r="2118">
          <cell r="A2118">
            <v>2008</v>
          </cell>
          <cell r="B2118">
            <v>9</v>
          </cell>
        </row>
        <row r="2119">
          <cell r="A2119">
            <v>2008</v>
          </cell>
          <cell r="B2119">
            <v>9</v>
          </cell>
        </row>
        <row r="2120">
          <cell r="A2120">
            <v>2008</v>
          </cell>
          <cell r="B2120">
            <v>9</v>
          </cell>
        </row>
        <row r="2121">
          <cell r="A2121">
            <v>2008</v>
          </cell>
          <cell r="B2121">
            <v>9</v>
          </cell>
        </row>
        <row r="2122">
          <cell r="A2122">
            <v>2008</v>
          </cell>
          <cell r="B2122">
            <v>9</v>
          </cell>
        </row>
        <row r="2123">
          <cell r="A2123">
            <v>2008</v>
          </cell>
          <cell r="B2123">
            <v>9</v>
          </cell>
        </row>
        <row r="2124">
          <cell r="A2124">
            <v>2008</v>
          </cell>
          <cell r="B2124">
            <v>9</v>
          </cell>
        </row>
        <row r="2125">
          <cell r="A2125">
            <v>2008</v>
          </cell>
          <cell r="B2125">
            <v>9</v>
          </cell>
        </row>
        <row r="2126">
          <cell r="A2126">
            <v>2008</v>
          </cell>
          <cell r="B2126">
            <v>9</v>
          </cell>
        </row>
        <row r="2127">
          <cell r="A2127">
            <v>2008</v>
          </cell>
          <cell r="B2127">
            <v>9</v>
          </cell>
        </row>
        <row r="2128">
          <cell r="A2128">
            <v>2008</v>
          </cell>
          <cell r="B2128">
            <v>9</v>
          </cell>
        </row>
        <row r="2129">
          <cell r="A2129">
            <v>2008</v>
          </cell>
          <cell r="B2129">
            <v>9</v>
          </cell>
        </row>
        <row r="2130">
          <cell r="A2130">
            <v>2008</v>
          </cell>
          <cell r="B2130">
            <v>9</v>
          </cell>
        </row>
        <row r="2131">
          <cell r="A2131">
            <v>2008</v>
          </cell>
          <cell r="B2131">
            <v>9</v>
          </cell>
        </row>
        <row r="2132">
          <cell r="A2132">
            <v>2008</v>
          </cell>
          <cell r="B2132">
            <v>9</v>
          </cell>
        </row>
        <row r="2133">
          <cell r="A2133">
            <v>2008</v>
          </cell>
          <cell r="B2133">
            <v>9</v>
          </cell>
        </row>
        <row r="2134">
          <cell r="A2134">
            <v>2008</v>
          </cell>
          <cell r="B2134">
            <v>9</v>
          </cell>
        </row>
        <row r="2135">
          <cell r="A2135">
            <v>2008</v>
          </cell>
          <cell r="B2135">
            <v>9</v>
          </cell>
        </row>
        <row r="2136">
          <cell r="A2136">
            <v>2008</v>
          </cell>
          <cell r="B2136">
            <v>9</v>
          </cell>
        </row>
        <row r="2137">
          <cell r="A2137">
            <v>2008</v>
          </cell>
          <cell r="B2137">
            <v>9</v>
          </cell>
        </row>
        <row r="2138">
          <cell r="A2138">
            <v>2008</v>
          </cell>
          <cell r="B2138">
            <v>9</v>
          </cell>
        </row>
        <row r="2139">
          <cell r="A2139">
            <v>2008</v>
          </cell>
          <cell r="B2139">
            <v>9</v>
          </cell>
        </row>
        <row r="2140">
          <cell r="A2140">
            <v>2008</v>
          </cell>
          <cell r="B2140">
            <v>9</v>
          </cell>
        </row>
        <row r="2141">
          <cell r="A2141">
            <v>2008</v>
          </cell>
          <cell r="B2141">
            <v>9</v>
          </cell>
        </row>
        <row r="2142">
          <cell r="A2142">
            <v>2008</v>
          </cell>
          <cell r="B2142">
            <v>9</v>
          </cell>
        </row>
        <row r="2143">
          <cell r="A2143">
            <v>2008</v>
          </cell>
          <cell r="B2143">
            <v>9</v>
          </cell>
        </row>
        <row r="2144">
          <cell r="A2144">
            <v>2008</v>
          </cell>
          <cell r="B2144">
            <v>9</v>
          </cell>
        </row>
        <row r="2145">
          <cell r="A2145">
            <v>2008</v>
          </cell>
          <cell r="B2145">
            <v>9</v>
          </cell>
        </row>
        <row r="2146">
          <cell r="A2146">
            <v>2008</v>
          </cell>
          <cell r="B2146">
            <v>9</v>
          </cell>
        </row>
        <row r="2147">
          <cell r="A2147">
            <v>2008</v>
          </cell>
          <cell r="B2147">
            <v>9</v>
          </cell>
        </row>
        <row r="2148">
          <cell r="A2148">
            <v>2008</v>
          </cell>
          <cell r="B2148">
            <v>9</v>
          </cell>
        </row>
        <row r="2149">
          <cell r="A2149">
            <v>2008</v>
          </cell>
          <cell r="B2149">
            <v>9</v>
          </cell>
        </row>
        <row r="2150">
          <cell r="A2150">
            <v>2008</v>
          </cell>
          <cell r="B2150">
            <v>9</v>
          </cell>
        </row>
        <row r="2151">
          <cell r="A2151">
            <v>2008</v>
          </cell>
          <cell r="B2151">
            <v>9</v>
          </cell>
        </row>
        <row r="2152">
          <cell r="A2152">
            <v>2008</v>
          </cell>
          <cell r="B2152">
            <v>9</v>
          </cell>
        </row>
        <row r="2153">
          <cell r="A2153">
            <v>2008</v>
          </cell>
          <cell r="B2153">
            <v>9</v>
          </cell>
        </row>
        <row r="2154">
          <cell r="A2154">
            <v>2008</v>
          </cell>
          <cell r="B2154">
            <v>9</v>
          </cell>
        </row>
        <row r="2155">
          <cell r="A2155">
            <v>2008</v>
          </cell>
          <cell r="B2155">
            <v>9</v>
          </cell>
        </row>
        <row r="2156">
          <cell r="A2156">
            <v>2008</v>
          </cell>
          <cell r="B2156">
            <v>9</v>
          </cell>
        </row>
        <row r="2157">
          <cell r="A2157">
            <v>2008</v>
          </cell>
          <cell r="B2157">
            <v>9</v>
          </cell>
        </row>
        <row r="2158">
          <cell r="A2158">
            <v>2008</v>
          </cell>
          <cell r="B2158">
            <v>9</v>
          </cell>
        </row>
        <row r="2159">
          <cell r="A2159">
            <v>2008</v>
          </cell>
          <cell r="B2159">
            <v>9</v>
          </cell>
        </row>
        <row r="2160">
          <cell r="A2160">
            <v>2008</v>
          </cell>
          <cell r="B2160">
            <v>9</v>
          </cell>
        </row>
        <row r="2161">
          <cell r="A2161">
            <v>2008</v>
          </cell>
          <cell r="B2161">
            <v>9</v>
          </cell>
        </row>
        <row r="2162">
          <cell r="A2162">
            <v>2008</v>
          </cell>
          <cell r="B2162">
            <v>9</v>
          </cell>
        </row>
        <row r="2163">
          <cell r="A2163">
            <v>2008</v>
          </cell>
          <cell r="B2163">
            <v>9</v>
          </cell>
        </row>
        <row r="2164">
          <cell r="A2164">
            <v>2008</v>
          </cell>
          <cell r="B2164">
            <v>9</v>
          </cell>
        </row>
        <row r="2165">
          <cell r="A2165">
            <v>2008</v>
          </cell>
          <cell r="B2165">
            <v>9</v>
          </cell>
        </row>
        <row r="2166">
          <cell r="A2166">
            <v>2008</v>
          </cell>
          <cell r="B2166">
            <v>9</v>
          </cell>
        </row>
        <row r="2167">
          <cell r="A2167">
            <v>2008</v>
          </cell>
          <cell r="B2167">
            <v>9</v>
          </cell>
        </row>
        <row r="2168">
          <cell r="A2168">
            <v>2008</v>
          </cell>
          <cell r="B2168">
            <v>9</v>
          </cell>
        </row>
        <row r="2169">
          <cell r="A2169">
            <v>2008</v>
          </cell>
          <cell r="B2169">
            <v>9</v>
          </cell>
        </row>
        <row r="2170">
          <cell r="A2170">
            <v>2008</v>
          </cell>
          <cell r="B2170">
            <v>9</v>
          </cell>
        </row>
        <row r="2171">
          <cell r="A2171">
            <v>2008</v>
          </cell>
          <cell r="B2171">
            <v>9</v>
          </cell>
        </row>
        <row r="2172">
          <cell r="A2172">
            <v>2008</v>
          </cell>
          <cell r="B2172">
            <v>9</v>
          </cell>
        </row>
        <row r="2173">
          <cell r="A2173">
            <v>2008</v>
          </cell>
          <cell r="B2173">
            <v>9</v>
          </cell>
        </row>
        <row r="2174">
          <cell r="A2174">
            <v>2008</v>
          </cell>
          <cell r="B2174">
            <v>9</v>
          </cell>
        </row>
        <row r="2175">
          <cell r="A2175">
            <v>2008</v>
          </cell>
          <cell r="B2175">
            <v>9</v>
          </cell>
        </row>
        <row r="2176">
          <cell r="A2176">
            <v>2008</v>
          </cell>
          <cell r="B2176">
            <v>9</v>
          </cell>
        </row>
        <row r="2177">
          <cell r="A2177">
            <v>2008</v>
          </cell>
          <cell r="B2177">
            <v>9</v>
          </cell>
        </row>
        <row r="2178">
          <cell r="A2178">
            <v>2008</v>
          </cell>
          <cell r="B2178">
            <v>9</v>
          </cell>
        </row>
        <row r="2179">
          <cell r="A2179">
            <v>2008</v>
          </cell>
          <cell r="B2179">
            <v>9</v>
          </cell>
        </row>
        <row r="2180">
          <cell r="A2180">
            <v>2008</v>
          </cell>
          <cell r="B2180">
            <v>9</v>
          </cell>
        </row>
        <row r="2181">
          <cell r="A2181">
            <v>2008</v>
          </cell>
          <cell r="B2181">
            <v>10</v>
          </cell>
        </row>
        <row r="2182">
          <cell r="A2182">
            <v>2008</v>
          </cell>
          <cell r="B2182">
            <v>10</v>
          </cell>
        </row>
        <row r="2183">
          <cell r="A2183">
            <v>2008</v>
          </cell>
          <cell r="B2183">
            <v>10</v>
          </cell>
        </row>
        <row r="2184">
          <cell r="A2184">
            <v>2008</v>
          </cell>
          <cell r="B2184">
            <v>10</v>
          </cell>
        </row>
        <row r="2185">
          <cell r="A2185">
            <v>2008</v>
          </cell>
          <cell r="B2185">
            <v>10</v>
          </cell>
        </row>
        <row r="2186">
          <cell r="A2186">
            <v>2008</v>
          </cell>
          <cell r="B2186">
            <v>10</v>
          </cell>
        </row>
        <row r="2187">
          <cell r="A2187">
            <v>2008</v>
          </cell>
          <cell r="B2187">
            <v>10</v>
          </cell>
        </row>
        <row r="2188">
          <cell r="A2188">
            <v>2008</v>
          </cell>
          <cell r="B2188">
            <v>10</v>
          </cell>
        </row>
        <row r="2189">
          <cell r="A2189">
            <v>2008</v>
          </cell>
          <cell r="B2189">
            <v>10</v>
          </cell>
        </row>
        <row r="2190">
          <cell r="A2190">
            <v>2008</v>
          </cell>
          <cell r="B2190">
            <v>10</v>
          </cell>
        </row>
        <row r="2191">
          <cell r="A2191">
            <v>2008</v>
          </cell>
          <cell r="B2191">
            <v>10</v>
          </cell>
        </row>
        <row r="2192">
          <cell r="A2192">
            <v>2008</v>
          </cell>
          <cell r="B2192">
            <v>10</v>
          </cell>
        </row>
        <row r="2193">
          <cell r="A2193">
            <v>2008</v>
          </cell>
          <cell r="B2193">
            <v>10</v>
          </cell>
        </row>
        <row r="2194">
          <cell r="A2194">
            <v>2008</v>
          </cell>
          <cell r="B2194">
            <v>10</v>
          </cell>
        </row>
        <row r="2195">
          <cell r="A2195">
            <v>2008</v>
          </cell>
          <cell r="B2195">
            <v>10</v>
          </cell>
        </row>
        <row r="2196">
          <cell r="A2196">
            <v>2008</v>
          </cell>
          <cell r="B2196">
            <v>10</v>
          </cell>
        </row>
        <row r="2197">
          <cell r="A2197">
            <v>2008</v>
          </cell>
          <cell r="B2197">
            <v>10</v>
          </cell>
        </row>
        <row r="2198">
          <cell r="A2198">
            <v>2008</v>
          </cell>
          <cell r="B2198">
            <v>10</v>
          </cell>
        </row>
        <row r="2199">
          <cell r="A2199">
            <v>2008</v>
          </cell>
          <cell r="B2199">
            <v>10</v>
          </cell>
        </row>
        <row r="2200">
          <cell r="A2200">
            <v>2008</v>
          </cell>
          <cell r="B2200">
            <v>10</v>
          </cell>
        </row>
        <row r="2201">
          <cell r="A2201">
            <v>2008</v>
          </cell>
          <cell r="B2201">
            <v>10</v>
          </cell>
        </row>
        <row r="2202">
          <cell r="A2202">
            <v>2008</v>
          </cell>
          <cell r="B2202">
            <v>10</v>
          </cell>
        </row>
        <row r="2203">
          <cell r="A2203">
            <v>2008</v>
          </cell>
          <cell r="B2203">
            <v>10</v>
          </cell>
        </row>
        <row r="2204">
          <cell r="A2204">
            <v>2008</v>
          </cell>
          <cell r="B2204">
            <v>10</v>
          </cell>
        </row>
        <row r="2205">
          <cell r="A2205">
            <v>2008</v>
          </cell>
          <cell r="B2205">
            <v>10</v>
          </cell>
        </row>
        <row r="2206">
          <cell r="A2206">
            <v>2008</v>
          </cell>
          <cell r="B2206">
            <v>10</v>
          </cell>
        </row>
        <row r="2207">
          <cell r="A2207">
            <v>2008</v>
          </cell>
          <cell r="B2207">
            <v>10</v>
          </cell>
        </row>
        <row r="2208">
          <cell r="A2208">
            <v>2008</v>
          </cell>
          <cell r="B2208">
            <v>10</v>
          </cell>
        </row>
        <row r="2209">
          <cell r="A2209">
            <v>2008</v>
          </cell>
          <cell r="B2209">
            <v>10</v>
          </cell>
        </row>
        <row r="2210">
          <cell r="A2210">
            <v>2008</v>
          </cell>
          <cell r="B2210">
            <v>10</v>
          </cell>
        </row>
        <row r="2211">
          <cell r="A2211">
            <v>2008</v>
          </cell>
          <cell r="B2211">
            <v>10</v>
          </cell>
        </row>
        <row r="2212">
          <cell r="A2212">
            <v>2008</v>
          </cell>
          <cell r="B2212">
            <v>10</v>
          </cell>
        </row>
        <row r="2213">
          <cell r="A2213">
            <v>2008</v>
          </cell>
          <cell r="B2213">
            <v>10</v>
          </cell>
        </row>
        <row r="2214">
          <cell r="A2214">
            <v>2008</v>
          </cell>
          <cell r="B2214">
            <v>10</v>
          </cell>
        </row>
        <row r="2215">
          <cell r="A2215">
            <v>2008</v>
          </cell>
          <cell r="B2215">
            <v>10</v>
          </cell>
        </row>
        <row r="2216">
          <cell r="A2216">
            <v>2008</v>
          </cell>
          <cell r="B2216">
            <v>10</v>
          </cell>
        </row>
        <row r="2217">
          <cell r="A2217">
            <v>2008</v>
          </cell>
          <cell r="B2217">
            <v>10</v>
          </cell>
        </row>
        <row r="2218">
          <cell r="A2218">
            <v>2008</v>
          </cell>
          <cell r="B2218">
            <v>10</v>
          </cell>
        </row>
        <row r="2219">
          <cell r="A2219">
            <v>2008</v>
          </cell>
          <cell r="B2219">
            <v>10</v>
          </cell>
        </row>
        <row r="2220">
          <cell r="A2220">
            <v>2008</v>
          </cell>
          <cell r="B2220">
            <v>10</v>
          </cell>
        </row>
        <row r="2221">
          <cell r="A2221">
            <v>2008</v>
          </cell>
          <cell r="B2221">
            <v>10</v>
          </cell>
        </row>
        <row r="2222">
          <cell r="A2222">
            <v>2008</v>
          </cell>
          <cell r="B2222">
            <v>10</v>
          </cell>
        </row>
        <row r="2223">
          <cell r="A2223">
            <v>2008</v>
          </cell>
          <cell r="B2223">
            <v>10</v>
          </cell>
        </row>
        <row r="2224">
          <cell r="A2224">
            <v>2008</v>
          </cell>
          <cell r="B2224">
            <v>10</v>
          </cell>
        </row>
        <row r="2225">
          <cell r="A2225">
            <v>2008</v>
          </cell>
          <cell r="B2225">
            <v>10</v>
          </cell>
        </row>
        <row r="2226">
          <cell r="A2226">
            <v>2008</v>
          </cell>
          <cell r="B2226">
            <v>10</v>
          </cell>
        </row>
        <row r="2227">
          <cell r="A2227">
            <v>2008</v>
          </cell>
          <cell r="B2227">
            <v>10</v>
          </cell>
        </row>
        <row r="2228">
          <cell r="A2228">
            <v>2008</v>
          </cell>
          <cell r="B2228">
            <v>10</v>
          </cell>
        </row>
        <row r="2229">
          <cell r="A2229">
            <v>2008</v>
          </cell>
          <cell r="B2229">
            <v>10</v>
          </cell>
        </row>
        <row r="2230">
          <cell r="A2230">
            <v>2008</v>
          </cell>
          <cell r="B2230">
            <v>10</v>
          </cell>
        </row>
        <row r="2231">
          <cell r="A2231">
            <v>2008</v>
          </cell>
          <cell r="B2231">
            <v>10</v>
          </cell>
        </row>
        <row r="2232">
          <cell r="A2232">
            <v>2008</v>
          </cell>
          <cell r="B2232">
            <v>10</v>
          </cell>
        </row>
        <row r="2233">
          <cell r="A2233">
            <v>2008</v>
          </cell>
          <cell r="B2233">
            <v>10</v>
          </cell>
        </row>
        <row r="2234">
          <cell r="A2234">
            <v>2008</v>
          </cell>
          <cell r="B2234">
            <v>10</v>
          </cell>
        </row>
        <row r="2235">
          <cell r="A2235">
            <v>2008</v>
          </cell>
          <cell r="B2235">
            <v>10</v>
          </cell>
        </row>
        <row r="2236">
          <cell r="A2236">
            <v>2008</v>
          </cell>
          <cell r="B2236">
            <v>10</v>
          </cell>
        </row>
        <row r="2237">
          <cell r="A2237">
            <v>2008</v>
          </cell>
          <cell r="B2237">
            <v>10</v>
          </cell>
        </row>
        <row r="2238">
          <cell r="A2238">
            <v>2008</v>
          </cell>
          <cell r="B2238">
            <v>10</v>
          </cell>
        </row>
        <row r="2239">
          <cell r="A2239">
            <v>2008</v>
          </cell>
          <cell r="B2239">
            <v>10</v>
          </cell>
        </row>
        <row r="2240">
          <cell r="A2240">
            <v>2008</v>
          </cell>
          <cell r="B2240">
            <v>10</v>
          </cell>
        </row>
        <row r="2241">
          <cell r="A2241">
            <v>2008</v>
          </cell>
          <cell r="B2241">
            <v>10</v>
          </cell>
        </row>
        <row r="2242">
          <cell r="A2242">
            <v>2008</v>
          </cell>
          <cell r="B2242">
            <v>10</v>
          </cell>
        </row>
        <row r="2243">
          <cell r="A2243">
            <v>2008</v>
          </cell>
          <cell r="B2243">
            <v>10</v>
          </cell>
        </row>
        <row r="2244">
          <cell r="A2244">
            <v>2008</v>
          </cell>
          <cell r="B2244">
            <v>10</v>
          </cell>
        </row>
        <row r="2245">
          <cell r="A2245">
            <v>2008</v>
          </cell>
          <cell r="B2245">
            <v>10</v>
          </cell>
        </row>
        <row r="2246">
          <cell r="A2246">
            <v>2008</v>
          </cell>
          <cell r="B2246">
            <v>10</v>
          </cell>
        </row>
        <row r="2247">
          <cell r="A2247">
            <v>2008</v>
          </cell>
          <cell r="B2247">
            <v>10</v>
          </cell>
        </row>
        <row r="2248">
          <cell r="A2248">
            <v>2008</v>
          </cell>
          <cell r="B2248">
            <v>10</v>
          </cell>
        </row>
        <row r="2249">
          <cell r="A2249">
            <v>2008</v>
          </cell>
          <cell r="B2249">
            <v>10</v>
          </cell>
        </row>
        <row r="2250">
          <cell r="A2250">
            <v>2008</v>
          </cell>
          <cell r="B2250">
            <v>10</v>
          </cell>
        </row>
        <row r="2251">
          <cell r="A2251">
            <v>2008</v>
          </cell>
          <cell r="B2251">
            <v>10</v>
          </cell>
        </row>
        <row r="2252">
          <cell r="A2252">
            <v>2008</v>
          </cell>
          <cell r="B2252">
            <v>10</v>
          </cell>
        </row>
        <row r="2253">
          <cell r="A2253">
            <v>2008</v>
          </cell>
          <cell r="B2253">
            <v>10</v>
          </cell>
        </row>
        <row r="2254">
          <cell r="A2254">
            <v>2008</v>
          </cell>
          <cell r="B2254">
            <v>10</v>
          </cell>
        </row>
        <row r="2255">
          <cell r="A2255">
            <v>2008</v>
          </cell>
          <cell r="B2255">
            <v>10</v>
          </cell>
        </row>
        <row r="2256">
          <cell r="A2256">
            <v>2008</v>
          </cell>
          <cell r="B2256">
            <v>10</v>
          </cell>
        </row>
        <row r="2257">
          <cell r="A2257">
            <v>2008</v>
          </cell>
          <cell r="B2257">
            <v>10</v>
          </cell>
        </row>
        <row r="2258">
          <cell r="A2258">
            <v>2008</v>
          </cell>
          <cell r="B2258">
            <v>10</v>
          </cell>
        </row>
        <row r="2259">
          <cell r="A2259">
            <v>2008</v>
          </cell>
          <cell r="B2259">
            <v>10</v>
          </cell>
        </row>
        <row r="2260">
          <cell r="A2260">
            <v>2008</v>
          </cell>
          <cell r="B2260">
            <v>10</v>
          </cell>
        </row>
        <row r="2261">
          <cell r="A2261">
            <v>2008</v>
          </cell>
          <cell r="B2261">
            <v>10</v>
          </cell>
        </row>
        <row r="2262">
          <cell r="A2262">
            <v>2008</v>
          </cell>
          <cell r="B2262">
            <v>10</v>
          </cell>
        </row>
        <row r="2263">
          <cell r="A2263">
            <v>2008</v>
          </cell>
          <cell r="B2263">
            <v>10</v>
          </cell>
        </row>
        <row r="2264">
          <cell r="A2264">
            <v>2008</v>
          </cell>
          <cell r="B2264">
            <v>10</v>
          </cell>
        </row>
        <row r="2265">
          <cell r="A2265">
            <v>2008</v>
          </cell>
          <cell r="B2265">
            <v>10</v>
          </cell>
        </row>
        <row r="2266">
          <cell r="A2266">
            <v>2008</v>
          </cell>
          <cell r="B2266">
            <v>10</v>
          </cell>
        </row>
        <row r="2267">
          <cell r="A2267">
            <v>2008</v>
          </cell>
          <cell r="B2267">
            <v>10</v>
          </cell>
        </row>
        <row r="2268">
          <cell r="A2268">
            <v>2008</v>
          </cell>
          <cell r="B2268">
            <v>10</v>
          </cell>
        </row>
        <row r="2269">
          <cell r="A2269">
            <v>2008</v>
          </cell>
          <cell r="B2269">
            <v>10</v>
          </cell>
        </row>
        <row r="2270">
          <cell r="A2270">
            <v>2008</v>
          </cell>
          <cell r="B2270">
            <v>10</v>
          </cell>
        </row>
        <row r="2271">
          <cell r="A2271">
            <v>2008</v>
          </cell>
          <cell r="B2271">
            <v>10</v>
          </cell>
        </row>
        <row r="2272">
          <cell r="A2272">
            <v>2008</v>
          </cell>
          <cell r="B2272">
            <v>10</v>
          </cell>
        </row>
        <row r="2273">
          <cell r="A2273">
            <v>2008</v>
          </cell>
          <cell r="B2273">
            <v>10</v>
          </cell>
        </row>
        <row r="2274">
          <cell r="A2274">
            <v>2008</v>
          </cell>
          <cell r="B2274">
            <v>10</v>
          </cell>
        </row>
        <row r="2275">
          <cell r="A2275">
            <v>2008</v>
          </cell>
          <cell r="B2275">
            <v>10</v>
          </cell>
        </row>
        <row r="2276">
          <cell r="A2276">
            <v>2008</v>
          </cell>
          <cell r="B2276">
            <v>10</v>
          </cell>
        </row>
        <row r="2277">
          <cell r="A2277">
            <v>2008</v>
          </cell>
          <cell r="B2277">
            <v>10</v>
          </cell>
        </row>
        <row r="2278">
          <cell r="A2278">
            <v>2008</v>
          </cell>
          <cell r="B2278">
            <v>10</v>
          </cell>
        </row>
        <row r="2279">
          <cell r="A2279">
            <v>2008</v>
          </cell>
          <cell r="B2279">
            <v>10</v>
          </cell>
        </row>
        <row r="2280">
          <cell r="A2280">
            <v>2008</v>
          </cell>
          <cell r="B2280">
            <v>10</v>
          </cell>
        </row>
        <row r="2281">
          <cell r="A2281">
            <v>2008</v>
          </cell>
          <cell r="B2281">
            <v>10</v>
          </cell>
        </row>
        <row r="2282">
          <cell r="A2282">
            <v>2008</v>
          </cell>
          <cell r="B2282">
            <v>10</v>
          </cell>
        </row>
        <row r="2283">
          <cell r="A2283">
            <v>2008</v>
          </cell>
          <cell r="B2283">
            <v>10</v>
          </cell>
        </row>
        <row r="2284">
          <cell r="A2284">
            <v>2008</v>
          </cell>
          <cell r="B2284">
            <v>10</v>
          </cell>
        </row>
        <row r="2285">
          <cell r="A2285">
            <v>2008</v>
          </cell>
          <cell r="B2285">
            <v>10</v>
          </cell>
        </row>
        <row r="2286">
          <cell r="A2286">
            <v>2008</v>
          </cell>
          <cell r="B2286">
            <v>10</v>
          </cell>
        </row>
        <row r="2287">
          <cell r="A2287">
            <v>2008</v>
          </cell>
          <cell r="B2287">
            <v>10</v>
          </cell>
        </row>
        <row r="2288">
          <cell r="A2288">
            <v>2008</v>
          </cell>
          <cell r="B2288">
            <v>10</v>
          </cell>
        </row>
        <row r="2289">
          <cell r="A2289">
            <v>2008</v>
          </cell>
          <cell r="B2289">
            <v>10</v>
          </cell>
        </row>
        <row r="2290">
          <cell r="A2290">
            <v>2008</v>
          </cell>
          <cell r="B2290">
            <v>10</v>
          </cell>
        </row>
        <row r="2291">
          <cell r="A2291">
            <v>2008</v>
          </cell>
          <cell r="B2291">
            <v>10</v>
          </cell>
        </row>
        <row r="2292">
          <cell r="A2292">
            <v>2008</v>
          </cell>
          <cell r="B2292">
            <v>10</v>
          </cell>
        </row>
        <row r="2293">
          <cell r="A2293">
            <v>2008</v>
          </cell>
          <cell r="B2293">
            <v>10</v>
          </cell>
        </row>
        <row r="2294">
          <cell r="A2294">
            <v>2008</v>
          </cell>
          <cell r="B2294">
            <v>10</v>
          </cell>
        </row>
        <row r="2295">
          <cell r="A2295">
            <v>2008</v>
          </cell>
          <cell r="B2295">
            <v>10</v>
          </cell>
        </row>
        <row r="2296">
          <cell r="A2296">
            <v>2008</v>
          </cell>
          <cell r="B2296">
            <v>10</v>
          </cell>
        </row>
        <row r="2297">
          <cell r="A2297">
            <v>2008</v>
          </cell>
          <cell r="B2297">
            <v>10</v>
          </cell>
        </row>
        <row r="2298">
          <cell r="A2298">
            <v>2008</v>
          </cell>
          <cell r="B2298">
            <v>10</v>
          </cell>
        </row>
        <row r="2299">
          <cell r="A2299">
            <v>2008</v>
          </cell>
          <cell r="B2299">
            <v>10</v>
          </cell>
        </row>
        <row r="2300">
          <cell r="A2300">
            <v>2008</v>
          </cell>
          <cell r="B2300">
            <v>10</v>
          </cell>
        </row>
        <row r="2301">
          <cell r="A2301">
            <v>2008</v>
          </cell>
          <cell r="B2301">
            <v>10</v>
          </cell>
        </row>
        <row r="2302">
          <cell r="A2302">
            <v>2008</v>
          </cell>
          <cell r="B2302">
            <v>10</v>
          </cell>
        </row>
        <row r="2303">
          <cell r="A2303">
            <v>2008</v>
          </cell>
          <cell r="B2303">
            <v>10</v>
          </cell>
        </row>
        <row r="2304">
          <cell r="A2304">
            <v>2008</v>
          </cell>
          <cell r="B2304">
            <v>10</v>
          </cell>
        </row>
        <row r="2305">
          <cell r="A2305">
            <v>2008</v>
          </cell>
          <cell r="B2305">
            <v>10</v>
          </cell>
        </row>
        <row r="2306">
          <cell r="A2306">
            <v>2008</v>
          </cell>
          <cell r="B2306">
            <v>10</v>
          </cell>
        </row>
        <row r="2307">
          <cell r="A2307">
            <v>2008</v>
          </cell>
          <cell r="B2307">
            <v>10</v>
          </cell>
        </row>
        <row r="2308">
          <cell r="A2308">
            <v>2008</v>
          </cell>
          <cell r="B2308">
            <v>10</v>
          </cell>
        </row>
        <row r="2309">
          <cell r="A2309">
            <v>2008</v>
          </cell>
          <cell r="B2309">
            <v>10</v>
          </cell>
        </row>
        <row r="2310">
          <cell r="A2310">
            <v>2008</v>
          </cell>
          <cell r="B2310">
            <v>10</v>
          </cell>
        </row>
        <row r="2311">
          <cell r="A2311">
            <v>2008</v>
          </cell>
          <cell r="B2311">
            <v>10</v>
          </cell>
        </row>
        <row r="2312">
          <cell r="A2312">
            <v>2008</v>
          </cell>
          <cell r="B2312">
            <v>10</v>
          </cell>
        </row>
        <row r="2313">
          <cell r="A2313">
            <v>2008</v>
          </cell>
          <cell r="B2313">
            <v>10</v>
          </cell>
        </row>
        <row r="2314">
          <cell r="A2314">
            <v>2008</v>
          </cell>
          <cell r="B2314">
            <v>10</v>
          </cell>
        </row>
        <row r="2315">
          <cell r="A2315">
            <v>2008</v>
          </cell>
          <cell r="B2315">
            <v>10</v>
          </cell>
        </row>
        <row r="2316">
          <cell r="A2316">
            <v>2008</v>
          </cell>
          <cell r="B2316">
            <v>10</v>
          </cell>
        </row>
        <row r="2317">
          <cell r="A2317">
            <v>2008</v>
          </cell>
          <cell r="B2317">
            <v>10</v>
          </cell>
        </row>
        <row r="2318">
          <cell r="A2318">
            <v>2008</v>
          </cell>
          <cell r="B2318">
            <v>10</v>
          </cell>
        </row>
        <row r="2319">
          <cell r="A2319">
            <v>2008</v>
          </cell>
          <cell r="B2319">
            <v>10</v>
          </cell>
        </row>
        <row r="2320">
          <cell r="A2320">
            <v>2008</v>
          </cell>
          <cell r="B2320">
            <v>10</v>
          </cell>
        </row>
        <row r="2321">
          <cell r="A2321">
            <v>2008</v>
          </cell>
          <cell r="B2321">
            <v>10</v>
          </cell>
        </row>
        <row r="2322">
          <cell r="A2322">
            <v>2008</v>
          </cell>
          <cell r="B2322">
            <v>10</v>
          </cell>
        </row>
        <row r="2323">
          <cell r="A2323">
            <v>2008</v>
          </cell>
          <cell r="B2323">
            <v>10</v>
          </cell>
        </row>
        <row r="2324">
          <cell r="A2324">
            <v>2008</v>
          </cell>
          <cell r="B2324">
            <v>10</v>
          </cell>
        </row>
        <row r="2325">
          <cell r="A2325">
            <v>2008</v>
          </cell>
          <cell r="B2325">
            <v>10</v>
          </cell>
        </row>
        <row r="2326">
          <cell r="A2326">
            <v>2008</v>
          </cell>
          <cell r="B2326">
            <v>10</v>
          </cell>
        </row>
        <row r="2327">
          <cell r="A2327">
            <v>2008</v>
          </cell>
          <cell r="B2327">
            <v>10</v>
          </cell>
        </row>
        <row r="2328">
          <cell r="A2328">
            <v>2008</v>
          </cell>
          <cell r="B2328">
            <v>10</v>
          </cell>
        </row>
        <row r="2329">
          <cell r="A2329">
            <v>2008</v>
          </cell>
          <cell r="B2329">
            <v>10</v>
          </cell>
        </row>
        <row r="2330">
          <cell r="A2330">
            <v>2008</v>
          </cell>
          <cell r="B2330">
            <v>10</v>
          </cell>
        </row>
        <row r="2331">
          <cell r="A2331">
            <v>2008</v>
          </cell>
          <cell r="B2331">
            <v>10</v>
          </cell>
        </row>
        <row r="2332">
          <cell r="A2332">
            <v>2008</v>
          </cell>
          <cell r="B2332">
            <v>10</v>
          </cell>
        </row>
        <row r="2333">
          <cell r="A2333">
            <v>2008</v>
          </cell>
          <cell r="B2333">
            <v>10</v>
          </cell>
        </row>
        <row r="2334">
          <cell r="A2334">
            <v>2008</v>
          </cell>
          <cell r="B2334">
            <v>10</v>
          </cell>
        </row>
        <row r="2335">
          <cell r="A2335">
            <v>2008</v>
          </cell>
          <cell r="B2335">
            <v>10</v>
          </cell>
        </row>
        <row r="2336">
          <cell r="A2336">
            <v>2008</v>
          </cell>
          <cell r="B2336">
            <v>10</v>
          </cell>
        </row>
        <row r="2337">
          <cell r="A2337">
            <v>2008</v>
          </cell>
          <cell r="B2337">
            <v>10</v>
          </cell>
        </row>
        <row r="2338">
          <cell r="A2338">
            <v>2008</v>
          </cell>
          <cell r="B2338">
            <v>10</v>
          </cell>
        </row>
        <row r="2339">
          <cell r="A2339">
            <v>2008</v>
          </cell>
          <cell r="B2339">
            <v>10</v>
          </cell>
        </row>
        <row r="2340">
          <cell r="A2340">
            <v>2008</v>
          </cell>
          <cell r="B2340">
            <v>10</v>
          </cell>
        </row>
        <row r="2341">
          <cell r="A2341">
            <v>2008</v>
          </cell>
          <cell r="B2341">
            <v>10</v>
          </cell>
        </row>
        <row r="2342">
          <cell r="A2342">
            <v>2008</v>
          </cell>
          <cell r="B2342">
            <v>10</v>
          </cell>
        </row>
        <row r="2343">
          <cell r="A2343">
            <v>2008</v>
          </cell>
          <cell r="B2343">
            <v>10</v>
          </cell>
        </row>
        <row r="2344">
          <cell r="A2344">
            <v>2008</v>
          </cell>
          <cell r="B2344">
            <v>10</v>
          </cell>
        </row>
        <row r="2345">
          <cell r="A2345">
            <v>2008</v>
          </cell>
          <cell r="B2345">
            <v>10</v>
          </cell>
        </row>
        <row r="2346">
          <cell r="A2346">
            <v>2008</v>
          </cell>
          <cell r="B2346">
            <v>10</v>
          </cell>
        </row>
        <row r="2347">
          <cell r="A2347">
            <v>2008</v>
          </cell>
          <cell r="B2347">
            <v>10</v>
          </cell>
        </row>
        <row r="2348">
          <cell r="A2348">
            <v>2008</v>
          </cell>
          <cell r="B2348">
            <v>10</v>
          </cell>
        </row>
        <row r="2349">
          <cell r="A2349">
            <v>2008</v>
          </cell>
          <cell r="B2349">
            <v>10</v>
          </cell>
        </row>
        <row r="2350">
          <cell r="A2350">
            <v>2008</v>
          </cell>
          <cell r="B2350">
            <v>10</v>
          </cell>
        </row>
        <row r="2351">
          <cell r="A2351">
            <v>2008</v>
          </cell>
          <cell r="B2351">
            <v>10</v>
          </cell>
        </row>
        <row r="2352">
          <cell r="A2352">
            <v>2008</v>
          </cell>
          <cell r="B2352">
            <v>11</v>
          </cell>
        </row>
        <row r="2353">
          <cell r="A2353">
            <v>2008</v>
          </cell>
          <cell r="B2353">
            <v>11</v>
          </cell>
        </row>
        <row r="2354">
          <cell r="A2354">
            <v>2008</v>
          </cell>
          <cell r="B2354">
            <v>11</v>
          </cell>
        </row>
        <row r="2355">
          <cell r="A2355">
            <v>2008</v>
          </cell>
          <cell r="B2355">
            <v>11</v>
          </cell>
        </row>
        <row r="2356">
          <cell r="A2356">
            <v>2008</v>
          </cell>
          <cell r="B2356">
            <v>11</v>
          </cell>
        </row>
        <row r="2357">
          <cell r="A2357">
            <v>2008</v>
          </cell>
          <cell r="B2357">
            <v>11</v>
          </cell>
        </row>
        <row r="2358">
          <cell r="A2358">
            <v>2008</v>
          </cell>
          <cell r="B2358">
            <v>11</v>
          </cell>
        </row>
        <row r="2359">
          <cell r="A2359">
            <v>2008</v>
          </cell>
          <cell r="B2359">
            <v>11</v>
          </cell>
        </row>
        <row r="2360">
          <cell r="A2360">
            <v>2008</v>
          </cell>
          <cell r="B2360">
            <v>11</v>
          </cell>
        </row>
        <row r="2361">
          <cell r="A2361">
            <v>2008</v>
          </cell>
          <cell r="B2361">
            <v>11</v>
          </cell>
        </row>
        <row r="2362">
          <cell r="A2362">
            <v>2008</v>
          </cell>
          <cell r="B2362">
            <v>11</v>
          </cell>
        </row>
        <row r="2363">
          <cell r="A2363">
            <v>2008</v>
          </cell>
          <cell r="B2363">
            <v>11</v>
          </cell>
        </row>
        <row r="2364">
          <cell r="A2364">
            <v>2008</v>
          </cell>
          <cell r="B2364">
            <v>11</v>
          </cell>
        </row>
        <row r="2365">
          <cell r="A2365">
            <v>2008</v>
          </cell>
          <cell r="B2365">
            <v>11</v>
          </cell>
        </row>
        <row r="2366">
          <cell r="A2366">
            <v>2008</v>
          </cell>
          <cell r="B2366">
            <v>11</v>
          </cell>
        </row>
        <row r="2367">
          <cell r="A2367">
            <v>2008</v>
          </cell>
          <cell r="B2367">
            <v>11</v>
          </cell>
        </row>
        <row r="2368">
          <cell r="A2368">
            <v>2008</v>
          </cell>
          <cell r="B2368">
            <v>11</v>
          </cell>
        </row>
        <row r="2369">
          <cell r="A2369">
            <v>2008</v>
          </cell>
          <cell r="B2369">
            <v>11</v>
          </cell>
        </row>
        <row r="2370">
          <cell r="A2370">
            <v>2008</v>
          </cell>
          <cell r="B2370">
            <v>11</v>
          </cell>
        </row>
        <row r="2371">
          <cell r="A2371">
            <v>2008</v>
          </cell>
          <cell r="B2371">
            <v>11</v>
          </cell>
        </row>
        <row r="2372">
          <cell r="A2372">
            <v>2008</v>
          </cell>
          <cell r="B2372">
            <v>11</v>
          </cell>
        </row>
        <row r="2373">
          <cell r="A2373">
            <v>2008</v>
          </cell>
          <cell r="B2373">
            <v>11</v>
          </cell>
        </row>
        <row r="2374">
          <cell r="A2374">
            <v>2008</v>
          </cell>
          <cell r="B2374">
            <v>11</v>
          </cell>
        </row>
        <row r="2375">
          <cell r="A2375">
            <v>2008</v>
          </cell>
          <cell r="B2375">
            <v>11</v>
          </cell>
        </row>
        <row r="2376">
          <cell r="A2376">
            <v>2008</v>
          </cell>
          <cell r="B2376">
            <v>11</v>
          </cell>
        </row>
        <row r="2377">
          <cell r="A2377">
            <v>2008</v>
          </cell>
          <cell r="B2377">
            <v>11</v>
          </cell>
        </row>
        <row r="2378">
          <cell r="A2378">
            <v>2008</v>
          </cell>
          <cell r="B2378">
            <v>11</v>
          </cell>
        </row>
        <row r="2379">
          <cell r="A2379">
            <v>2008</v>
          </cell>
          <cell r="B2379">
            <v>11</v>
          </cell>
        </row>
        <row r="2380">
          <cell r="A2380">
            <v>2008</v>
          </cell>
          <cell r="B2380">
            <v>11</v>
          </cell>
        </row>
        <row r="2381">
          <cell r="A2381">
            <v>2008</v>
          </cell>
          <cell r="B2381">
            <v>11</v>
          </cell>
        </row>
        <row r="2382">
          <cell r="A2382">
            <v>2008</v>
          </cell>
          <cell r="B2382">
            <v>11</v>
          </cell>
        </row>
        <row r="2383">
          <cell r="A2383">
            <v>2008</v>
          </cell>
          <cell r="B2383">
            <v>11</v>
          </cell>
        </row>
        <row r="2384">
          <cell r="A2384">
            <v>2008</v>
          </cell>
          <cell r="B2384">
            <v>11</v>
          </cell>
        </row>
        <row r="2385">
          <cell r="A2385">
            <v>2008</v>
          </cell>
          <cell r="B2385">
            <v>11</v>
          </cell>
        </row>
        <row r="2386">
          <cell r="A2386">
            <v>2008</v>
          </cell>
          <cell r="B2386">
            <v>11</v>
          </cell>
        </row>
        <row r="2387">
          <cell r="A2387">
            <v>2008</v>
          </cell>
          <cell r="B2387">
            <v>11</v>
          </cell>
        </row>
        <row r="2388">
          <cell r="A2388">
            <v>2008</v>
          </cell>
          <cell r="B2388">
            <v>11</v>
          </cell>
        </row>
        <row r="2389">
          <cell r="A2389">
            <v>2008</v>
          </cell>
          <cell r="B2389">
            <v>11</v>
          </cell>
        </row>
        <row r="2390">
          <cell r="A2390">
            <v>2008</v>
          </cell>
          <cell r="B2390">
            <v>11</v>
          </cell>
        </row>
        <row r="2391">
          <cell r="A2391">
            <v>2008</v>
          </cell>
          <cell r="B2391">
            <v>11</v>
          </cell>
        </row>
        <row r="2392">
          <cell r="A2392">
            <v>2008</v>
          </cell>
          <cell r="B2392">
            <v>11</v>
          </cell>
        </row>
        <row r="2393">
          <cell r="A2393">
            <v>2008</v>
          </cell>
          <cell r="B2393">
            <v>11</v>
          </cell>
        </row>
        <row r="2394">
          <cell r="A2394">
            <v>2008</v>
          </cell>
          <cell r="B2394">
            <v>11</v>
          </cell>
        </row>
        <row r="2395">
          <cell r="A2395">
            <v>2008</v>
          </cell>
          <cell r="B2395">
            <v>11</v>
          </cell>
        </row>
        <row r="2396">
          <cell r="A2396">
            <v>2008</v>
          </cell>
          <cell r="B2396">
            <v>11</v>
          </cell>
        </row>
        <row r="2397">
          <cell r="A2397">
            <v>2008</v>
          </cell>
          <cell r="B2397">
            <v>11</v>
          </cell>
        </row>
        <row r="2398">
          <cell r="A2398">
            <v>2008</v>
          </cell>
          <cell r="B2398">
            <v>11</v>
          </cell>
        </row>
        <row r="2399">
          <cell r="A2399">
            <v>2008</v>
          </cell>
          <cell r="B2399">
            <v>11</v>
          </cell>
        </row>
        <row r="2400">
          <cell r="A2400">
            <v>2008</v>
          </cell>
          <cell r="B2400">
            <v>11</v>
          </cell>
        </row>
        <row r="2401">
          <cell r="A2401">
            <v>2008</v>
          </cell>
          <cell r="B2401">
            <v>11</v>
          </cell>
        </row>
        <row r="2402">
          <cell r="A2402">
            <v>2008</v>
          </cell>
          <cell r="B2402">
            <v>11</v>
          </cell>
        </row>
        <row r="2403">
          <cell r="A2403">
            <v>2008</v>
          </cell>
          <cell r="B2403">
            <v>11</v>
          </cell>
        </row>
        <row r="2404">
          <cell r="A2404">
            <v>2008</v>
          </cell>
          <cell r="B2404">
            <v>11</v>
          </cell>
        </row>
        <row r="2405">
          <cell r="A2405">
            <v>2008</v>
          </cell>
          <cell r="B2405">
            <v>11</v>
          </cell>
        </row>
        <row r="2406">
          <cell r="A2406">
            <v>2008</v>
          </cell>
          <cell r="B2406">
            <v>11</v>
          </cell>
        </row>
        <row r="2407">
          <cell r="A2407">
            <v>2008</v>
          </cell>
          <cell r="B2407">
            <v>11</v>
          </cell>
        </row>
        <row r="2408">
          <cell r="A2408">
            <v>2008</v>
          </cell>
          <cell r="B2408">
            <v>11</v>
          </cell>
        </row>
        <row r="2409">
          <cell r="A2409">
            <v>2008</v>
          </cell>
          <cell r="B2409">
            <v>11</v>
          </cell>
        </row>
        <row r="2410">
          <cell r="A2410">
            <v>2008</v>
          </cell>
          <cell r="B2410">
            <v>11</v>
          </cell>
        </row>
        <row r="2411">
          <cell r="A2411">
            <v>2008</v>
          </cell>
          <cell r="B2411">
            <v>11</v>
          </cell>
        </row>
        <row r="2412">
          <cell r="A2412">
            <v>2008</v>
          </cell>
          <cell r="B2412">
            <v>11</v>
          </cell>
        </row>
        <row r="2413">
          <cell r="A2413">
            <v>2008</v>
          </cell>
          <cell r="B2413">
            <v>11</v>
          </cell>
        </row>
        <row r="2414">
          <cell r="A2414">
            <v>2008</v>
          </cell>
          <cell r="B2414">
            <v>11</v>
          </cell>
        </row>
        <row r="2415">
          <cell r="A2415">
            <v>2008</v>
          </cell>
          <cell r="B2415">
            <v>11</v>
          </cell>
        </row>
        <row r="2416">
          <cell r="A2416">
            <v>2008</v>
          </cell>
          <cell r="B2416">
            <v>11</v>
          </cell>
        </row>
        <row r="2417">
          <cell r="A2417">
            <v>2008</v>
          </cell>
          <cell r="B2417">
            <v>11</v>
          </cell>
        </row>
        <row r="2418">
          <cell r="A2418">
            <v>2008</v>
          </cell>
          <cell r="B2418">
            <v>11</v>
          </cell>
        </row>
        <row r="2419">
          <cell r="A2419">
            <v>2008</v>
          </cell>
          <cell r="B2419">
            <v>11</v>
          </cell>
        </row>
        <row r="2420">
          <cell r="A2420">
            <v>2008</v>
          </cell>
          <cell r="B2420">
            <v>11</v>
          </cell>
        </row>
        <row r="2421">
          <cell r="A2421">
            <v>2008</v>
          </cell>
          <cell r="B2421">
            <v>11</v>
          </cell>
        </row>
        <row r="2422">
          <cell r="A2422">
            <v>2008</v>
          </cell>
          <cell r="B2422">
            <v>11</v>
          </cell>
        </row>
        <row r="2423">
          <cell r="A2423">
            <v>2008</v>
          </cell>
          <cell r="B2423">
            <v>11</v>
          </cell>
        </row>
        <row r="2424">
          <cell r="A2424">
            <v>2008</v>
          </cell>
          <cell r="B2424">
            <v>11</v>
          </cell>
        </row>
        <row r="2425">
          <cell r="A2425">
            <v>2008</v>
          </cell>
          <cell r="B2425">
            <v>11</v>
          </cell>
        </row>
        <row r="2426">
          <cell r="A2426">
            <v>2008</v>
          </cell>
          <cell r="B2426">
            <v>11</v>
          </cell>
        </row>
        <row r="2427">
          <cell r="A2427">
            <v>2008</v>
          </cell>
          <cell r="B2427">
            <v>11</v>
          </cell>
        </row>
        <row r="2428">
          <cell r="A2428">
            <v>2008</v>
          </cell>
          <cell r="B2428">
            <v>11</v>
          </cell>
        </row>
        <row r="2429">
          <cell r="A2429">
            <v>2008</v>
          </cell>
          <cell r="B2429">
            <v>11</v>
          </cell>
        </row>
        <row r="2430">
          <cell r="A2430">
            <v>2008</v>
          </cell>
          <cell r="B2430">
            <v>11</v>
          </cell>
        </row>
        <row r="2431">
          <cell r="A2431">
            <v>2008</v>
          </cell>
          <cell r="B2431">
            <v>11</v>
          </cell>
        </row>
        <row r="2432">
          <cell r="A2432">
            <v>2008</v>
          </cell>
          <cell r="B2432">
            <v>11</v>
          </cell>
        </row>
        <row r="2433">
          <cell r="A2433">
            <v>2008</v>
          </cell>
          <cell r="B2433">
            <v>11</v>
          </cell>
        </row>
        <row r="2434">
          <cell r="A2434">
            <v>2008</v>
          </cell>
          <cell r="B2434">
            <v>11</v>
          </cell>
        </row>
        <row r="2435">
          <cell r="A2435">
            <v>2008</v>
          </cell>
          <cell r="B2435">
            <v>11</v>
          </cell>
        </row>
        <row r="2436">
          <cell r="A2436">
            <v>2008</v>
          </cell>
          <cell r="B2436">
            <v>11</v>
          </cell>
        </row>
        <row r="2437">
          <cell r="A2437">
            <v>2008</v>
          </cell>
          <cell r="B2437">
            <v>11</v>
          </cell>
        </row>
        <row r="2438">
          <cell r="A2438">
            <v>2008</v>
          </cell>
          <cell r="B2438">
            <v>11</v>
          </cell>
        </row>
        <row r="2439">
          <cell r="A2439">
            <v>2008</v>
          </cell>
          <cell r="B2439">
            <v>11</v>
          </cell>
        </row>
        <row r="2440">
          <cell r="A2440">
            <v>2008</v>
          </cell>
          <cell r="B2440">
            <v>11</v>
          </cell>
        </row>
        <row r="2441">
          <cell r="A2441">
            <v>2008</v>
          </cell>
          <cell r="B2441">
            <v>11</v>
          </cell>
        </row>
        <row r="2442">
          <cell r="A2442">
            <v>2008</v>
          </cell>
          <cell r="B2442">
            <v>11</v>
          </cell>
        </row>
        <row r="2443">
          <cell r="A2443">
            <v>2008</v>
          </cell>
          <cell r="B2443">
            <v>11</v>
          </cell>
        </row>
        <row r="2444">
          <cell r="A2444">
            <v>2008</v>
          </cell>
          <cell r="B2444">
            <v>11</v>
          </cell>
        </row>
        <row r="2445">
          <cell r="A2445">
            <v>2008</v>
          </cell>
          <cell r="B2445">
            <v>11</v>
          </cell>
        </row>
        <row r="2446">
          <cell r="A2446">
            <v>2008</v>
          </cell>
          <cell r="B2446">
            <v>11</v>
          </cell>
        </row>
        <row r="2447">
          <cell r="A2447">
            <v>2008</v>
          </cell>
          <cell r="B2447">
            <v>11</v>
          </cell>
        </row>
        <row r="2448">
          <cell r="A2448">
            <v>2008</v>
          </cell>
          <cell r="B2448">
            <v>11</v>
          </cell>
        </row>
        <row r="2449">
          <cell r="A2449">
            <v>2008</v>
          </cell>
          <cell r="B2449">
            <v>11</v>
          </cell>
        </row>
        <row r="2450">
          <cell r="A2450">
            <v>2008</v>
          </cell>
          <cell r="B2450">
            <v>11</v>
          </cell>
        </row>
        <row r="2451">
          <cell r="A2451">
            <v>2008</v>
          </cell>
          <cell r="B2451">
            <v>11</v>
          </cell>
        </row>
        <row r="2452">
          <cell r="A2452">
            <v>2008</v>
          </cell>
          <cell r="B2452">
            <v>11</v>
          </cell>
        </row>
        <row r="2453">
          <cell r="A2453">
            <v>2008</v>
          </cell>
          <cell r="B2453">
            <v>11</v>
          </cell>
        </row>
        <row r="2454">
          <cell r="A2454">
            <v>2008</v>
          </cell>
          <cell r="B2454">
            <v>11</v>
          </cell>
        </row>
        <row r="2455">
          <cell r="A2455">
            <v>2008</v>
          </cell>
          <cell r="B2455">
            <v>11</v>
          </cell>
        </row>
        <row r="2456">
          <cell r="A2456">
            <v>2008</v>
          </cell>
          <cell r="B2456">
            <v>11</v>
          </cell>
        </row>
        <row r="2457">
          <cell r="A2457">
            <v>2008</v>
          </cell>
          <cell r="B2457">
            <v>11</v>
          </cell>
        </row>
        <row r="2458">
          <cell r="A2458">
            <v>2008</v>
          </cell>
          <cell r="B2458">
            <v>11</v>
          </cell>
        </row>
        <row r="2459">
          <cell r="A2459">
            <v>2008</v>
          </cell>
          <cell r="B2459">
            <v>11</v>
          </cell>
        </row>
        <row r="2460">
          <cell r="A2460">
            <v>2008</v>
          </cell>
          <cell r="B2460">
            <v>11</v>
          </cell>
        </row>
        <row r="2461">
          <cell r="A2461">
            <v>2008</v>
          </cell>
          <cell r="B2461">
            <v>11</v>
          </cell>
        </row>
        <row r="2462">
          <cell r="A2462">
            <v>2008</v>
          </cell>
          <cell r="B2462">
            <v>11</v>
          </cell>
        </row>
        <row r="2463">
          <cell r="A2463">
            <v>2008</v>
          </cell>
          <cell r="B2463">
            <v>11</v>
          </cell>
        </row>
        <row r="2464">
          <cell r="A2464">
            <v>2008</v>
          </cell>
          <cell r="B2464">
            <v>11</v>
          </cell>
        </row>
        <row r="2465">
          <cell r="A2465">
            <v>2008</v>
          </cell>
          <cell r="B2465">
            <v>11</v>
          </cell>
        </row>
        <row r="2466">
          <cell r="A2466">
            <v>2008</v>
          </cell>
          <cell r="B2466">
            <v>11</v>
          </cell>
        </row>
        <row r="2467">
          <cell r="A2467">
            <v>2008</v>
          </cell>
          <cell r="B2467">
            <v>11</v>
          </cell>
        </row>
        <row r="2468">
          <cell r="A2468">
            <v>2008</v>
          </cell>
          <cell r="B2468">
            <v>11</v>
          </cell>
        </row>
        <row r="2469">
          <cell r="A2469">
            <v>2008</v>
          </cell>
          <cell r="B2469">
            <v>11</v>
          </cell>
        </row>
        <row r="2470">
          <cell r="A2470">
            <v>2008</v>
          </cell>
          <cell r="B2470">
            <v>11</v>
          </cell>
        </row>
        <row r="2471">
          <cell r="A2471">
            <v>2008</v>
          </cell>
          <cell r="B2471">
            <v>11</v>
          </cell>
        </row>
        <row r="2472">
          <cell r="A2472">
            <v>2008</v>
          </cell>
          <cell r="B2472">
            <v>11</v>
          </cell>
        </row>
        <row r="2473">
          <cell r="A2473">
            <v>2008</v>
          </cell>
          <cell r="B2473">
            <v>11</v>
          </cell>
        </row>
        <row r="2474">
          <cell r="A2474">
            <v>2008</v>
          </cell>
          <cell r="B2474">
            <v>11</v>
          </cell>
        </row>
        <row r="2475">
          <cell r="A2475">
            <v>2008</v>
          </cell>
          <cell r="B2475">
            <v>11</v>
          </cell>
        </row>
        <row r="2476">
          <cell r="A2476">
            <v>2008</v>
          </cell>
          <cell r="B2476">
            <v>11</v>
          </cell>
        </row>
        <row r="2477">
          <cell r="A2477">
            <v>2008</v>
          </cell>
          <cell r="B2477">
            <v>11</v>
          </cell>
        </row>
        <row r="2478">
          <cell r="A2478">
            <v>2008</v>
          </cell>
          <cell r="B2478">
            <v>11</v>
          </cell>
        </row>
        <row r="2479">
          <cell r="A2479">
            <v>2008</v>
          </cell>
          <cell r="B2479">
            <v>11</v>
          </cell>
        </row>
        <row r="2480">
          <cell r="A2480">
            <v>2008</v>
          </cell>
          <cell r="B2480">
            <v>11</v>
          </cell>
        </row>
        <row r="2481">
          <cell r="A2481">
            <v>2008</v>
          </cell>
          <cell r="B2481">
            <v>11</v>
          </cell>
        </row>
        <row r="2482">
          <cell r="A2482">
            <v>2008</v>
          </cell>
          <cell r="B2482">
            <v>11</v>
          </cell>
        </row>
        <row r="2483">
          <cell r="A2483">
            <v>2008</v>
          </cell>
          <cell r="B2483">
            <v>11</v>
          </cell>
        </row>
        <row r="2484">
          <cell r="A2484">
            <v>2008</v>
          </cell>
          <cell r="B2484">
            <v>11</v>
          </cell>
        </row>
        <row r="2485">
          <cell r="A2485">
            <v>2008</v>
          </cell>
          <cell r="B2485">
            <v>11</v>
          </cell>
        </row>
        <row r="2486">
          <cell r="A2486">
            <v>2008</v>
          </cell>
          <cell r="B2486">
            <v>11</v>
          </cell>
        </row>
        <row r="2487">
          <cell r="A2487">
            <v>2008</v>
          </cell>
          <cell r="B2487">
            <v>11</v>
          </cell>
        </row>
        <row r="2488">
          <cell r="A2488">
            <v>2008</v>
          </cell>
          <cell r="B2488">
            <v>11</v>
          </cell>
        </row>
        <row r="2489">
          <cell r="A2489">
            <v>2008</v>
          </cell>
          <cell r="B2489">
            <v>11</v>
          </cell>
        </row>
        <row r="2490">
          <cell r="A2490">
            <v>2008</v>
          </cell>
          <cell r="B2490">
            <v>11</v>
          </cell>
        </row>
        <row r="2491">
          <cell r="A2491">
            <v>2008</v>
          </cell>
          <cell r="B2491">
            <v>11</v>
          </cell>
        </row>
        <row r="2492">
          <cell r="A2492">
            <v>2008</v>
          </cell>
          <cell r="B2492">
            <v>11</v>
          </cell>
        </row>
        <row r="2493">
          <cell r="A2493">
            <v>2008</v>
          </cell>
          <cell r="B2493">
            <v>11</v>
          </cell>
        </row>
        <row r="2494">
          <cell r="A2494">
            <v>2008</v>
          </cell>
          <cell r="B2494">
            <v>11</v>
          </cell>
        </row>
        <row r="2495">
          <cell r="A2495">
            <v>2008</v>
          </cell>
          <cell r="B2495">
            <v>11</v>
          </cell>
        </row>
        <row r="2496">
          <cell r="A2496">
            <v>2008</v>
          </cell>
          <cell r="B2496">
            <v>11</v>
          </cell>
        </row>
        <row r="2497">
          <cell r="A2497">
            <v>2008</v>
          </cell>
          <cell r="B2497">
            <v>11</v>
          </cell>
        </row>
        <row r="2498">
          <cell r="A2498">
            <v>2008</v>
          </cell>
          <cell r="B2498">
            <v>11</v>
          </cell>
        </row>
        <row r="2499">
          <cell r="A2499">
            <v>2008</v>
          </cell>
          <cell r="B2499">
            <v>11</v>
          </cell>
        </row>
        <row r="2500">
          <cell r="A2500">
            <v>2008</v>
          </cell>
          <cell r="B2500">
            <v>11</v>
          </cell>
        </row>
        <row r="2501">
          <cell r="A2501">
            <v>2008</v>
          </cell>
          <cell r="B2501">
            <v>11</v>
          </cell>
        </row>
        <row r="2502">
          <cell r="A2502">
            <v>2008</v>
          </cell>
          <cell r="B2502">
            <v>11</v>
          </cell>
        </row>
        <row r="2503">
          <cell r="A2503">
            <v>2008</v>
          </cell>
          <cell r="B2503">
            <v>11</v>
          </cell>
        </row>
        <row r="2504">
          <cell r="A2504">
            <v>2008</v>
          </cell>
          <cell r="B2504">
            <v>11</v>
          </cell>
        </row>
        <row r="2505">
          <cell r="A2505">
            <v>2008</v>
          </cell>
          <cell r="B2505">
            <v>11</v>
          </cell>
        </row>
        <row r="2506">
          <cell r="A2506">
            <v>2008</v>
          </cell>
          <cell r="B2506">
            <v>11</v>
          </cell>
        </row>
        <row r="2507">
          <cell r="A2507">
            <v>2008</v>
          </cell>
          <cell r="B2507">
            <v>11</v>
          </cell>
        </row>
        <row r="2508">
          <cell r="A2508">
            <v>2008</v>
          </cell>
          <cell r="B2508">
            <v>11</v>
          </cell>
        </row>
        <row r="2509">
          <cell r="A2509">
            <v>2008</v>
          </cell>
          <cell r="B2509">
            <v>11</v>
          </cell>
        </row>
        <row r="2510">
          <cell r="A2510">
            <v>2008</v>
          </cell>
          <cell r="B2510">
            <v>11</v>
          </cell>
        </row>
        <row r="2511">
          <cell r="A2511">
            <v>2008</v>
          </cell>
          <cell r="B2511">
            <v>11</v>
          </cell>
        </row>
        <row r="2512">
          <cell r="A2512">
            <v>2008</v>
          </cell>
          <cell r="B2512">
            <v>11</v>
          </cell>
        </row>
        <row r="2513">
          <cell r="A2513">
            <v>2008</v>
          </cell>
          <cell r="B2513">
            <v>11</v>
          </cell>
        </row>
        <row r="2514">
          <cell r="A2514">
            <v>2008</v>
          </cell>
          <cell r="B2514">
            <v>11</v>
          </cell>
        </row>
        <row r="2515">
          <cell r="A2515">
            <v>2008</v>
          </cell>
          <cell r="B2515">
            <v>11</v>
          </cell>
        </row>
        <row r="2516">
          <cell r="A2516">
            <v>2008</v>
          </cell>
          <cell r="B2516">
            <v>11</v>
          </cell>
        </row>
        <row r="2517">
          <cell r="A2517">
            <v>2008</v>
          </cell>
          <cell r="B2517">
            <v>11</v>
          </cell>
        </row>
        <row r="2518">
          <cell r="A2518">
            <v>2008</v>
          </cell>
          <cell r="B2518">
            <v>11</v>
          </cell>
        </row>
        <row r="2519">
          <cell r="A2519">
            <v>2008</v>
          </cell>
          <cell r="B2519">
            <v>11</v>
          </cell>
        </row>
        <row r="2520">
          <cell r="A2520">
            <v>2008</v>
          </cell>
          <cell r="B2520">
            <v>12</v>
          </cell>
        </row>
        <row r="2521">
          <cell r="A2521">
            <v>2008</v>
          </cell>
          <cell r="B2521">
            <v>12</v>
          </cell>
        </row>
        <row r="2522">
          <cell r="A2522">
            <v>2008</v>
          </cell>
          <cell r="B2522">
            <v>12</v>
          </cell>
        </row>
        <row r="2523">
          <cell r="A2523">
            <v>2008</v>
          </cell>
          <cell r="B2523">
            <v>12</v>
          </cell>
        </row>
        <row r="2524">
          <cell r="A2524">
            <v>2008</v>
          </cell>
          <cell r="B2524">
            <v>12</v>
          </cell>
        </row>
        <row r="2525">
          <cell r="A2525">
            <v>2008</v>
          </cell>
          <cell r="B2525">
            <v>12</v>
          </cell>
        </row>
        <row r="2526">
          <cell r="A2526">
            <v>2008</v>
          </cell>
          <cell r="B2526">
            <v>12</v>
          </cell>
        </row>
        <row r="2527">
          <cell r="A2527">
            <v>2008</v>
          </cell>
          <cell r="B2527">
            <v>12</v>
          </cell>
        </row>
        <row r="2528">
          <cell r="A2528">
            <v>2008</v>
          </cell>
          <cell r="B2528">
            <v>12</v>
          </cell>
        </row>
        <row r="2529">
          <cell r="A2529">
            <v>2008</v>
          </cell>
          <cell r="B2529">
            <v>12</v>
          </cell>
        </row>
        <row r="2530">
          <cell r="A2530">
            <v>2008</v>
          </cell>
          <cell r="B2530">
            <v>12</v>
          </cell>
        </row>
        <row r="2531">
          <cell r="A2531">
            <v>2008</v>
          </cell>
          <cell r="B2531">
            <v>12</v>
          </cell>
        </row>
        <row r="2532">
          <cell r="A2532">
            <v>2008</v>
          </cell>
          <cell r="B2532">
            <v>12</v>
          </cell>
        </row>
        <row r="2533">
          <cell r="A2533">
            <v>2008</v>
          </cell>
          <cell r="B2533">
            <v>12</v>
          </cell>
        </row>
        <row r="2534">
          <cell r="A2534">
            <v>2008</v>
          </cell>
          <cell r="B2534">
            <v>12</v>
          </cell>
        </row>
        <row r="2535">
          <cell r="A2535">
            <v>2008</v>
          </cell>
          <cell r="B2535">
            <v>12</v>
          </cell>
        </row>
        <row r="2536">
          <cell r="A2536">
            <v>2008</v>
          </cell>
          <cell r="B2536">
            <v>12</v>
          </cell>
        </row>
        <row r="2537">
          <cell r="A2537">
            <v>2008</v>
          </cell>
          <cell r="B2537">
            <v>12</v>
          </cell>
        </row>
        <row r="2538">
          <cell r="A2538">
            <v>2008</v>
          </cell>
          <cell r="B2538">
            <v>12</v>
          </cell>
        </row>
        <row r="2539">
          <cell r="A2539">
            <v>2008</v>
          </cell>
          <cell r="B2539">
            <v>12</v>
          </cell>
        </row>
        <row r="2540">
          <cell r="A2540">
            <v>2008</v>
          </cell>
          <cell r="B2540">
            <v>12</v>
          </cell>
        </row>
        <row r="2541">
          <cell r="A2541">
            <v>2008</v>
          </cell>
          <cell r="B2541">
            <v>12</v>
          </cell>
        </row>
        <row r="2542">
          <cell r="A2542">
            <v>2008</v>
          </cell>
          <cell r="B2542">
            <v>12</v>
          </cell>
        </row>
        <row r="2543">
          <cell r="A2543">
            <v>2008</v>
          </cell>
          <cell r="B2543">
            <v>12</v>
          </cell>
        </row>
        <row r="2544">
          <cell r="A2544">
            <v>2008</v>
          </cell>
          <cell r="B2544">
            <v>12</v>
          </cell>
        </row>
        <row r="2545">
          <cell r="A2545">
            <v>2008</v>
          </cell>
          <cell r="B2545">
            <v>12</v>
          </cell>
        </row>
        <row r="2546">
          <cell r="A2546">
            <v>2008</v>
          </cell>
          <cell r="B2546">
            <v>12</v>
          </cell>
        </row>
        <row r="2547">
          <cell r="A2547">
            <v>2008</v>
          </cell>
          <cell r="B2547">
            <v>12</v>
          </cell>
        </row>
        <row r="2548">
          <cell r="A2548">
            <v>2008</v>
          </cell>
          <cell r="B2548">
            <v>12</v>
          </cell>
        </row>
        <row r="2549">
          <cell r="A2549">
            <v>2008</v>
          </cell>
          <cell r="B2549">
            <v>12</v>
          </cell>
        </row>
        <row r="2550">
          <cell r="A2550">
            <v>2008</v>
          </cell>
          <cell r="B2550">
            <v>12</v>
          </cell>
        </row>
        <row r="2551">
          <cell r="A2551">
            <v>2008</v>
          </cell>
          <cell r="B2551">
            <v>12</v>
          </cell>
        </row>
        <row r="2552">
          <cell r="A2552">
            <v>2008</v>
          </cell>
          <cell r="B2552">
            <v>12</v>
          </cell>
        </row>
        <row r="2553">
          <cell r="A2553">
            <v>2008</v>
          </cell>
          <cell r="B2553">
            <v>12</v>
          </cell>
        </row>
        <row r="2554">
          <cell r="A2554">
            <v>2008</v>
          </cell>
          <cell r="B2554">
            <v>12</v>
          </cell>
        </row>
        <row r="2555">
          <cell r="A2555">
            <v>2008</v>
          </cell>
          <cell r="B2555">
            <v>12</v>
          </cell>
        </row>
        <row r="2556">
          <cell r="A2556">
            <v>2008</v>
          </cell>
          <cell r="B2556">
            <v>12</v>
          </cell>
        </row>
        <row r="2557">
          <cell r="A2557">
            <v>2008</v>
          </cell>
          <cell r="B2557">
            <v>12</v>
          </cell>
        </row>
        <row r="2558">
          <cell r="A2558">
            <v>2008</v>
          </cell>
          <cell r="B2558">
            <v>12</v>
          </cell>
        </row>
        <row r="2559">
          <cell r="A2559">
            <v>2008</v>
          </cell>
          <cell r="B2559">
            <v>12</v>
          </cell>
        </row>
        <row r="2560">
          <cell r="A2560">
            <v>2008</v>
          </cell>
          <cell r="B2560">
            <v>12</v>
          </cell>
        </row>
        <row r="2561">
          <cell r="A2561">
            <v>2008</v>
          </cell>
          <cell r="B2561">
            <v>12</v>
          </cell>
        </row>
        <row r="2562">
          <cell r="A2562">
            <v>2008</v>
          </cell>
          <cell r="B2562">
            <v>12</v>
          </cell>
        </row>
        <row r="2563">
          <cell r="A2563">
            <v>2008</v>
          </cell>
          <cell r="B2563">
            <v>12</v>
          </cell>
        </row>
        <row r="2564">
          <cell r="A2564">
            <v>2008</v>
          </cell>
          <cell r="B2564">
            <v>12</v>
          </cell>
        </row>
        <row r="2565">
          <cell r="A2565">
            <v>2008</v>
          </cell>
          <cell r="B2565">
            <v>12</v>
          </cell>
        </row>
        <row r="2566">
          <cell r="A2566">
            <v>2008</v>
          </cell>
          <cell r="B2566">
            <v>12</v>
          </cell>
        </row>
        <row r="2567">
          <cell r="A2567">
            <v>2008</v>
          </cell>
          <cell r="B2567">
            <v>12</v>
          </cell>
        </row>
        <row r="2568">
          <cell r="A2568">
            <v>2008</v>
          </cell>
          <cell r="B2568">
            <v>12</v>
          </cell>
        </row>
        <row r="2569">
          <cell r="A2569">
            <v>2008</v>
          </cell>
          <cell r="B2569">
            <v>12</v>
          </cell>
        </row>
        <row r="2570">
          <cell r="A2570">
            <v>2008</v>
          </cell>
          <cell r="B2570">
            <v>12</v>
          </cell>
        </row>
        <row r="2571">
          <cell r="A2571">
            <v>2008</v>
          </cell>
          <cell r="B2571">
            <v>12</v>
          </cell>
        </row>
        <row r="2572">
          <cell r="A2572">
            <v>2008</v>
          </cell>
          <cell r="B2572">
            <v>12</v>
          </cell>
        </row>
        <row r="2573">
          <cell r="A2573">
            <v>2008</v>
          </cell>
          <cell r="B2573">
            <v>12</v>
          </cell>
        </row>
        <row r="2574">
          <cell r="A2574">
            <v>2008</v>
          </cell>
          <cell r="B2574">
            <v>12</v>
          </cell>
        </row>
        <row r="2575">
          <cell r="A2575">
            <v>2008</v>
          </cell>
          <cell r="B2575">
            <v>12</v>
          </cell>
        </row>
        <row r="2576">
          <cell r="A2576">
            <v>2008</v>
          </cell>
          <cell r="B2576">
            <v>12</v>
          </cell>
        </row>
        <row r="2577">
          <cell r="A2577">
            <v>2008</v>
          </cell>
          <cell r="B2577">
            <v>12</v>
          </cell>
        </row>
        <row r="2578">
          <cell r="A2578">
            <v>2008</v>
          </cell>
          <cell r="B2578">
            <v>12</v>
          </cell>
        </row>
        <row r="2579">
          <cell r="A2579">
            <v>2008</v>
          </cell>
          <cell r="B2579">
            <v>12</v>
          </cell>
        </row>
        <row r="2580">
          <cell r="A2580">
            <v>2008</v>
          </cell>
          <cell r="B2580">
            <v>12</v>
          </cell>
        </row>
        <row r="2581">
          <cell r="A2581">
            <v>2008</v>
          </cell>
          <cell r="B2581">
            <v>12</v>
          </cell>
        </row>
        <row r="2582">
          <cell r="A2582">
            <v>2008</v>
          </cell>
          <cell r="B2582">
            <v>12</v>
          </cell>
        </row>
        <row r="2583">
          <cell r="A2583">
            <v>2008</v>
          </cell>
          <cell r="B2583">
            <v>12</v>
          </cell>
        </row>
        <row r="2584">
          <cell r="A2584">
            <v>2008</v>
          </cell>
          <cell r="B2584">
            <v>12</v>
          </cell>
        </row>
        <row r="2585">
          <cell r="A2585">
            <v>2008</v>
          </cell>
          <cell r="B2585">
            <v>12</v>
          </cell>
        </row>
        <row r="2586">
          <cell r="A2586">
            <v>2008</v>
          </cell>
          <cell r="B2586">
            <v>12</v>
          </cell>
        </row>
        <row r="2587">
          <cell r="A2587">
            <v>2008</v>
          </cell>
          <cell r="B2587">
            <v>12</v>
          </cell>
        </row>
        <row r="2588">
          <cell r="A2588">
            <v>2008</v>
          </cell>
          <cell r="B2588">
            <v>12</v>
          </cell>
        </row>
        <row r="2589">
          <cell r="A2589">
            <v>2008</v>
          </cell>
          <cell r="B2589">
            <v>12</v>
          </cell>
        </row>
        <row r="2590">
          <cell r="A2590">
            <v>2008</v>
          </cell>
          <cell r="B2590">
            <v>12</v>
          </cell>
        </row>
        <row r="2591">
          <cell r="A2591">
            <v>2008</v>
          </cell>
          <cell r="B2591">
            <v>12</v>
          </cell>
        </row>
        <row r="2592">
          <cell r="A2592">
            <v>2008</v>
          </cell>
          <cell r="B2592">
            <v>12</v>
          </cell>
        </row>
        <row r="2593">
          <cell r="A2593">
            <v>2008</v>
          </cell>
          <cell r="B2593">
            <v>12</v>
          </cell>
        </row>
        <row r="2594">
          <cell r="A2594">
            <v>2008</v>
          </cell>
          <cell r="B2594">
            <v>12</v>
          </cell>
        </row>
        <row r="2595">
          <cell r="A2595">
            <v>2008</v>
          </cell>
          <cell r="B2595">
            <v>12</v>
          </cell>
        </row>
        <row r="2596">
          <cell r="A2596">
            <v>2008</v>
          </cell>
          <cell r="B2596">
            <v>12</v>
          </cell>
        </row>
        <row r="2597">
          <cell r="A2597">
            <v>2008</v>
          </cell>
          <cell r="B2597">
            <v>12</v>
          </cell>
        </row>
        <row r="2598">
          <cell r="A2598">
            <v>2008</v>
          </cell>
          <cell r="B2598">
            <v>12</v>
          </cell>
        </row>
        <row r="2599">
          <cell r="A2599">
            <v>2008</v>
          </cell>
          <cell r="B2599">
            <v>12</v>
          </cell>
        </row>
        <row r="2600">
          <cell r="A2600">
            <v>2008</v>
          </cell>
          <cell r="B2600">
            <v>12</v>
          </cell>
        </row>
        <row r="2601">
          <cell r="A2601">
            <v>2008</v>
          </cell>
          <cell r="B2601">
            <v>12</v>
          </cell>
        </row>
        <row r="2602">
          <cell r="A2602">
            <v>2008</v>
          </cell>
          <cell r="B2602">
            <v>12</v>
          </cell>
        </row>
        <row r="2603">
          <cell r="A2603">
            <v>2008</v>
          </cell>
          <cell r="B2603">
            <v>12</v>
          </cell>
        </row>
        <row r="2604">
          <cell r="A2604">
            <v>2008</v>
          </cell>
          <cell r="B2604">
            <v>12</v>
          </cell>
        </row>
        <row r="2605">
          <cell r="A2605">
            <v>2008</v>
          </cell>
          <cell r="B2605">
            <v>12</v>
          </cell>
        </row>
        <row r="2606">
          <cell r="A2606">
            <v>2008</v>
          </cell>
          <cell r="B2606">
            <v>12</v>
          </cell>
        </row>
        <row r="2607">
          <cell r="A2607">
            <v>2008</v>
          </cell>
          <cell r="B2607">
            <v>12</v>
          </cell>
        </row>
        <row r="2608">
          <cell r="A2608">
            <v>2008</v>
          </cell>
          <cell r="B2608">
            <v>12</v>
          </cell>
        </row>
        <row r="2609">
          <cell r="A2609">
            <v>2008</v>
          </cell>
          <cell r="B2609">
            <v>12</v>
          </cell>
        </row>
        <row r="2610">
          <cell r="A2610">
            <v>2008</v>
          </cell>
          <cell r="B2610">
            <v>12</v>
          </cell>
        </row>
        <row r="2611">
          <cell r="A2611">
            <v>2008</v>
          </cell>
          <cell r="B2611">
            <v>12</v>
          </cell>
        </row>
        <row r="2612">
          <cell r="A2612">
            <v>2008</v>
          </cell>
          <cell r="B2612">
            <v>12</v>
          </cell>
        </row>
        <row r="2613">
          <cell r="A2613">
            <v>2008</v>
          </cell>
          <cell r="B2613">
            <v>12</v>
          </cell>
        </row>
        <row r="2614">
          <cell r="A2614">
            <v>2008</v>
          </cell>
          <cell r="B2614">
            <v>12</v>
          </cell>
        </row>
        <row r="2615">
          <cell r="A2615">
            <v>2008</v>
          </cell>
          <cell r="B2615">
            <v>12</v>
          </cell>
        </row>
        <row r="2616">
          <cell r="A2616">
            <v>2008</v>
          </cell>
          <cell r="B2616">
            <v>12</v>
          </cell>
        </row>
        <row r="2617">
          <cell r="A2617">
            <v>2008</v>
          </cell>
          <cell r="B2617">
            <v>12</v>
          </cell>
        </row>
        <row r="2618">
          <cell r="A2618">
            <v>2008</v>
          </cell>
          <cell r="B2618">
            <v>12</v>
          </cell>
        </row>
        <row r="2619">
          <cell r="A2619">
            <v>2008</v>
          </cell>
          <cell r="B2619">
            <v>12</v>
          </cell>
        </row>
        <row r="2620">
          <cell r="A2620">
            <v>2008</v>
          </cell>
          <cell r="B2620">
            <v>12</v>
          </cell>
        </row>
        <row r="2621">
          <cell r="A2621">
            <v>2008</v>
          </cell>
          <cell r="B2621">
            <v>12</v>
          </cell>
        </row>
        <row r="2622">
          <cell r="A2622">
            <v>2008</v>
          </cell>
          <cell r="B2622">
            <v>12</v>
          </cell>
        </row>
        <row r="2623">
          <cell r="A2623">
            <v>2008</v>
          </cell>
          <cell r="B2623">
            <v>12</v>
          </cell>
        </row>
        <row r="2624">
          <cell r="A2624">
            <v>2008</v>
          </cell>
          <cell r="B2624">
            <v>12</v>
          </cell>
        </row>
        <row r="2625">
          <cell r="A2625">
            <v>2008</v>
          </cell>
          <cell r="B2625">
            <v>12</v>
          </cell>
        </row>
        <row r="2626">
          <cell r="A2626">
            <v>2008</v>
          </cell>
          <cell r="B2626">
            <v>12</v>
          </cell>
        </row>
        <row r="2627">
          <cell r="A2627">
            <v>2008</v>
          </cell>
          <cell r="B2627">
            <v>12</v>
          </cell>
        </row>
        <row r="2628">
          <cell r="A2628">
            <v>2008</v>
          </cell>
          <cell r="B2628">
            <v>12</v>
          </cell>
        </row>
        <row r="2629">
          <cell r="A2629">
            <v>2008</v>
          </cell>
          <cell r="B2629">
            <v>12</v>
          </cell>
        </row>
        <row r="2630">
          <cell r="A2630">
            <v>2008</v>
          </cell>
          <cell r="B2630">
            <v>12</v>
          </cell>
        </row>
        <row r="2631">
          <cell r="A2631">
            <v>2008</v>
          </cell>
          <cell r="B2631">
            <v>12</v>
          </cell>
        </row>
        <row r="2632">
          <cell r="A2632">
            <v>2008</v>
          </cell>
          <cell r="B2632">
            <v>12</v>
          </cell>
        </row>
        <row r="2633">
          <cell r="A2633">
            <v>2008</v>
          </cell>
          <cell r="B2633">
            <v>12</v>
          </cell>
        </row>
        <row r="2634">
          <cell r="A2634">
            <v>2008</v>
          </cell>
          <cell r="B2634">
            <v>12</v>
          </cell>
        </row>
        <row r="2635">
          <cell r="A2635">
            <v>2008</v>
          </cell>
          <cell r="B2635">
            <v>12</v>
          </cell>
        </row>
        <row r="2636">
          <cell r="A2636">
            <v>2008</v>
          </cell>
          <cell r="B2636">
            <v>12</v>
          </cell>
        </row>
        <row r="2637">
          <cell r="A2637">
            <v>2008</v>
          </cell>
          <cell r="B2637">
            <v>12</v>
          </cell>
        </row>
        <row r="2638">
          <cell r="A2638">
            <v>2008</v>
          </cell>
          <cell r="B2638">
            <v>12</v>
          </cell>
        </row>
        <row r="2639">
          <cell r="A2639">
            <v>2008</v>
          </cell>
          <cell r="B2639">
            <v>12</v>
          </cell>
        </row>
        <row r="2640">
          <cell r="A2640">
            <v>2008</v>
          </cell>
          <cell r="B2640">
            <v>12</v>
          </cell>
        </row>
        <row r="2641">
          <cell r="A2641">
            <v>2008</v>
          </cell>
          <cell r="B2641">
            <v>12</v>
          </cell>
        </row>
        <row r="2642">
          <cell r="A2642">
            <v>2008</v>
          </cell>
          <cell r="B2642">
            <v>12</v>
          </cell>
        </row>
        <row r="2643">
          <cell r="A2643">
            <v>2008</v>
          </cell>
          <cell r="B2643">
            <v>12</v>
          </cell>
        </row>
        <row r="2644">
          <cell r="A2644">
            <v>2008</v>
          </cell>
          <cell r="B2644">
            <v>12</v>
          </cell>
        </row>
        <row r="2645">
          <cell r="A2645">
            <v>2008</v>
          </cell>
          <cell r="B2645">
            <v>12</v>
          </cell>
        </row>
        <row r="2646">
          <cell r="A2646">
            <v>2008</v>
          </cell>
          <cell r="B2646">
            <v>12</v>
          </cell>
        </row>
        <row r="2647">
          <cell r="A2647">
            <v>2008</v>
          </cell>
          <cell r="B2647">
            <v>12</v>
          </cell>
        </row>
        <row r="2648">
          <cell r="A2648">
            <v>2008</v>
          </cell>
          <cell r="B2648">
            <v>12</v>
          </cell>
        </row>
        <row r="2649">
          <cell r="A2649">
            <v>2008</v>
          </cell>
          <cell r="B2649">
            <v>12</v>
          </cell>
        </row>
        <row r="2650">
          <cell r="A2650">
            <v>2008</v>
          </cell>
          <cell r="B2650">
            <v>12</v>
          </cell>
        </row>
        <row r="2651">
          <cell r="A2651">
            <v>2008</v>
          </cell>
          <cell r="B2651">
            <v>12</v>
          </cell>
        </row>
        <row r="2652">
          <cell r="A2652">
            <v>2008</v>
          </cell>
          <cell r="B2652">
            <v>12</v>
          </cell>
        </row>
        <row r="2653">
          <cell r="A2653">
            <v>2008</v>
          </cell>
          <cell r="B2653">
            <v>12</v>
          </cell>
        </row>
        <row r="2654">
          <cell r="A2654">
            <v>2008</v>
          </cell>
          <cell r="B2654">
            <v>12</v>
          </cell>
        </row>
        <row r="2655">
          <cell r="A2655">
            <v>2008</v>
          </cell>
          <cell r="B2655">
            <v>12</v>
          </cell>
        </row>
        <row r="2656">
          <cell r="A2656">
            <v>2008</v>
          </cell>
          <cell r="B2656">
            <v>12</v>
          </cell>
        </row>
        <row r="2657">
          <cell r="A2657">
            <v>2008</v>
          </cell>
          <cell r="B2657">
            <v>12</v>
          </cell>
        </row>
        <row r="2658">
          <cell r="A2658">
            <v>2008</v>
          </cell>
          <cell r="B2658">
            <v>12</v>
          </cell>
        </row>
        <row r="2659">
          <cell r="A2659">
            <v>2008</v>
          </cell>
          <cell r="B2659">
            <v>12</v>
          </cell>
        </row>
        <row r="2660">
          <cell r="A2660">
            <v>2008</v>
          </cell>
          <cell r="B2660">
            <v>12</v>
          </cell>
        </row>
        <row r="2661">
          <cell r="A2661">
            <v>2008</v>
          </cell>
          <cell r="B2661">
            <v>12</v>
          </cell>
        </row>
        <row r="2662">
          <cell r="A2662">
            <v>2008</v>
          </cell>
          <cell r="B2662">
            <v>12</v>
          </cell>
        </row>
        <row r="2663">
          <cell r="A2663">
            <v>2008</v>
          </cell>
          <cell r="B2663">
            <v>12</v>
          </cell>
        </row>
        <row r="2664">
          <cell r="A2664">
            <v>2008</v>
          </cell>
          <cell r="B2664">
            <v>12</v>
          </cell>
        </row>
        <row r="2665">
          <cell r="A2665">
            <v>2008</v>
          </cell>
          <cell r="B2665">
            <v>12</v>
          </cell>
        </row>
        <row r="2666">
          <cell r="A2666">
            <v>2008</v>
          </cell>
          <cell r="B2666">
            <v>12</v>
          </cell>
        </row>
        <row r="2667">
          <cell r="A2667">
            <v>2008</v>
          </cell>
          <cell r="B2667">
            <v>12</v>
          </cell>
        </row>
        <row r="2668">
          <cell r="A2668">
            <v>2008</v>
          </cell>
          <cell r="B2668">
            <v>12</v>
          </cell>
        </row>
        <row r="2669">
          <cell r="A2669">
            <v>2008</v>
          </cell>
          <cell r="B2669">
            <v>12</v>
          </cell>
        </row>
        <row r="2670">
          <cell r="A2670">
            <v>2008</v>
          </cell>
          <cell r="B2670">
            <v>12</v>
          </cell>
        </row>
        <row r="2671">
          <cell r="A2671">
            <v>2008</v>
          </cell>
          <cell r="B2671">
            <v>12</v>
          </cell>
        </row>
        <row r="2672">
          <cell r="A2672">
            <v>2008</v>
          </cell>
          <cell r="B2672">
            <v>12</v>
          </cell>
        </row>
        <row r="2673">
          <cell r="A2673">
            <v>2008</v>
          </cell>
          <cell r="B2673">
            <v>12</v>
          </cell>
        </row>
        <row r="2674">
          <cell r="A2674">
            <v>2008</v>
          </cell>
          <cell r="B2674">
            <v>12</v>
          </cell>
        </row>
        <row r="2675">
          <cell r="A2675">
            <v>2008</v>
          </cell>
          <cell r="B2675">
            <v>12</v>
          </cell>
        </row>
        <row r="2676">
          <cell r="A2676">
            <v>2008</v>
          </cell>
          <cell r="B2676">
            <v>12</v>
          </cell>
        </row>
        <row r="2677">
          <cell r="A2677">
            <v>2008</v>
          </cell>
          <cell r="B2677">
            <v>12</v>
          </cell>
        </row>
        <row r="2678">
          <cell r="A2678">
            <v>2008</v>
          </cell>
          <cell r="B2678">
            <v>12</v>
          </cell>
        </row>
        <row r="2679">
          <cell r="A2679">
            <v>2008</v>
          </cell>
          <cell r="B2679">
            <v>12</v>
          </cell>
        </row>
        <row r="2680">
          <cell r="A2680">
            <v>2008</v>
          </cell>
          <cell r="B2680">
            <v>12</v>
          </cell>
        </row>
        <row r="2681">
          <cell r="A2681">
            <v>2008</v>
          </cell>
          <cell r="B2681">
            <v>12</v>
          </cell>
        </row>
        <row r="2682">
          <cell r="A2682">
            <v>2008</v>
          </cell>
          <cell r="B2682">
            <v>12</v>
          </cell>
        </row>
        <row r="2683">
          <cell r="A2683">
            <v>2008</v>
          </cell>
          <cell r="B2683">
            <v>12</v>
          </cell>
        </row>
        <row r="2684">
          <cell r="A2684">
            <v>2008</v>
          </cell>
          <cell r="B2684">
            <v>12</v>
          </cell>
        </row>
        <row r="2685">
          <cell r="A2685">
            <v>2008</v>
          </cell>
          <cell r="B2685">
            <v>12</v>
          </cell>
        </row>
        <row r="2686">
          <cell r="A2686">
            <v>2008</v>
          </cell>
          <cell r="B2686">
            <v>12</v>
          </cell>
        </row>
        <row r="2687">
          <cell r="A2687">
            <v>2009</v>
          </cell>
          <cell r="B2687">
            <v>1</v>
          </cell>
        </row>
        <row r="2688">
          <cell r="A2688">
            <v>2009</v>
          </cell>
          <cell r="B2688">
            <v>1</v>
          </cell>
        </row>
        <row r="2689">
          <cell r="A2689">
            <v>2009</v>
          </cell>
          <cell r="B2689">
            <v>1</v>
          </cell>
        </row>
        <row r="2690">
          <cell r="A2690">
            <v>2009</v>
          </cell>
          <cell r="B2690">
            <v>1</v>
          </cell>
        </row>
        <row r="2691">
          <cell r="A2691">
            <v>2009</v>
          </cell>
          <cell r="B2691">
            <v>1</v>
          </cell>
        </row>
        <row r="2692">
          <cell r="A2692">
            <v>2009</v>
          </cell>
          <cell r="B2692">
            <v>1</v>
          </cell>
        </row>
        <row r="2693">
          <cell r="A2693">
            <v>2009</v>
          </cell>
          <cell r="B2693">
            <v>1</v>
          </cell>
        </row>
        <row r="2694">
          <cell r="A2694">
            <v>2009</v>
          </cell>
          <cell r="B2694">
            <v>1</v>
          </cell>
        </row>
        <row r="2695">
          <cell r="A2695">
            <v>2009</v>
          </cell>
          <cell r="B2695">
            <v>1</v>
          </cell>
        </row>
        <row r="2696">
          <cell r="A2696">
            <v>2009</v>
          </cell>
          <cell r="B2696">
            <v>1</v>
          </cell>
        </row>
        <row r="2697">
          <cell r="A2697">
            <v>2009</v>
          </cell>
          <cell r="B2697">
            <v>1</v>
          </cell>
        </row>
        <row r="2698">
          <cell r="A2698">
            <v>2009</v>
          </cell>
          <cell r="B2698">
            <v>1</v>
          </cell>
        </row>
        <row r="2699">
          <cell r="A2699">
            <v>2009</v>
          </cell>
          <cell r="B2699">
            <v>1</v>
          </cell>
        </row>
        <row r="2700">
          <cell r="A2700">
            <v>2009</v>
          </cell>
          <cell r="B2700">
            <v>1</v>
          </cell>
        </row>
        <row r="2701">
          <cell r="A2701">
            <v>2009</v>
          </cell>
          <cell r="B2701">
            <v>1</v>
          </cell>
        </row>
        <row r="2702">
          <cell r="A2702">
            <v>2009</v>
          </cell>
          <cell r="B2702">
            <v>1</v>
          </cell>
        </row>
        <row r="2703">
          <cell r="A2703">
            <v>2009</v>
          </cell>
          <cell r="B2703">
            <v>1</v>
          </cell>
        </row>
        <row r="2704">
          <cell r="A2704">
            <v>2009</v>
          </cell>
          <cell r="B2704">
            <v>1</v>
          </cell>
        </row>
        <row r="2705">
          <cell r="A2705">
            <v>2009</v>
          </cell>
          <cell r="B2705">
            <v>1</v>
          </cell>
        </row>
        <row r="2706">
          <cell r="A2706">
            <v>2009</v>
          </cell>
          <cell r="B2706">
            <v>1</v>
          </cell>
        </row>
        <row r="2707">
          <cell r="A2707">
            <v>2009</v>
          </cell>
          <cell r="B2707">
            <v>1</v>
          </cell>
        </row>
        <row r="2708">
          <cell r="A2708">
            <v>2009</v>
          </cell>
          <cell r="B2708">
            <v>1</v>
          </cell>
        </row>
        <row r="2709">
          <cell r="A2709">
            <v>2009</v>
          </cell>
          <cell r="B2709">
            <v>1</v>
          </cell>
        </row>
        <row r="2710">
          <cell r="A2710">
            <v>2009</v>
          </cell>
          <cell r="B2710">
            <v>1</v>
          </cell>
        </row>
        <row r="2711">
          <cell r="A2711">
            <v>2009</v>
          </cell>
          <cell r="B2711">
            <v>1</v>
          </cell>
        </row>
        <row r="2712">
          <cell r="A2712">
            <v>2009</v>
          </cell>
          <cell r="B2712">
            <v>1</v>
          </cell>
        </row>
        <row r="2713">
          <cell r="A2713">
            <v>2009</v>
          </cell>
          <cell r="B2713">
            <v>1</v>
          </cell>
        </row>
        <row r="2714">
          <cell r="A2714">
            <v>2009</v>
          </cell>
          <cell r="B2714">
            <v>1</v>
          </cell>
        </row>
        <row r="2715">
          <cell r="A2715">
            <v>2009</v>
          </cell>
          <cell r="B2715">
            <v>1</v>
          </cell>
        </row>
        <row r="2716">
          <cell r="A2716">
            <v>2009</v>
          </cell>
          <cell r="B2716">
            <v>1</v>
          </cell>
        </row>
        <row r="2717">
          <cell r="A2717">
            <v>2009</v>
          </cell>
          <cell r="B2717">
            <v>1</v>
          </cell>
        </row>
        <row r="2718">
          <cell r="A2718">
            <v>2009</v>
          </cell>
          <cell r="B2718">
            <v>1</v>
          </cell>
        </row>
        <row r="2719">
          <cell r="A2719">
            <v>2009</v>
          </cell>
          <cell r="B2719">
            <v>1</v>
          </cell>
        </row>
        <row r="2720">
          <cell r="A2720">
            <v>2009</v>
          </cell>
          <cell r="B2720">
            <v>1</v>
          </cell>
        </row>
        <row r="2721">
          <cell r="A2721">
            <v>2009</v>
          </cell>
          <cell r="B2721">
            <v>1</v>
          </cell>
        </row>
        <row r="2722">
          <cell r="A2722">
            <v>2009</v>
          </cell>
          <cell r="B2722">
            <v>1</v>
          </cell>
        </row>
        <row r="2723">
          <cell r="A2723">
            <v>2009</v>
          </cell>
          <cell r="B2723">
            <v>1</v>
          </cell>
        </row>
        <row r="2724">
          <cell r="A2724">
            <v>2009</v>
          </cell>
          <cell r="B2724">
            <v>1</v>
          </cell>
        </row>
        <row r="2725">
          <cell r="A2725">
            <v>2009</v>
          </cell>
          <cell r="B2725">
            <v>1</v>
          </cell>
        </row>
        <row r="2726">
          <cell r="A2726">
            <v>2009</v>
          </cell>
          <cell r="B2726">
            <v>1</v>
          </cell>
        </row>
        <row r="2727">
          <cell r="A2727">
            <v>2009</v>
          </cell>
          <cell r="B2727">
            <v>1</v>
          </cell>
        </row>
        <row r="2728">
          <cell r="A2728">
            <v>2009</v>
          </cell>
          <cell r="B2728">
            <v>1</v>
          </cell>
        </row>
        <row r="2729">
          <cell r="A2729">
            <v>2009</v>
          </cell>
          <cell r="B2729">
            <v>1</v>
          </cell>
        </row>
        <row r="2730">
          <cell r="A2730">
            <v>2009</v>
          </cell>
          <cell r="B2730">
            <v>1</v>
          </cell>
        </row>
        <row r="2731">
          <cell r="A2731">
            <v>2009</v>
          </cell>
          <cell r="B2731">
            <v>1</v>
          </cell>
        </row>
        <row r="2732">
          <cell r="A2732">
            <v>2009</v>
          </cell>
          <cell r="B2732">
            <v>1</v>
          </cell>
        </row>
        <row r="2733">
          <cell r="A2733">
            <v>2009</v>
          </cell>
          <cell r="B2733">
            <v>1</v>
          </cell>
        </row>
        <row r="2734">
          <cell r="A2734">
            <v>2009</v>
          </cell>
          <cell r="B2734">
            <v>1</v>
          </cell>
        </row>
        <row r="2735">
          <cell r="A2735">
            <v>2009</v>
          </cell>
          <cell r="B2735">
            <v>1</v>
          </cell>
        </row>
        <row r="2736">
          <cell r="A2736">
            <v>2009</v>
          </cell>
          <cell r="B2736">
            <v>1</v>
          </cell>
        </row>
        <row r="2737">
          <cell r="A2737">
            <v>2009</v>
          </cell>
          <cell r="B2737">
            <v>1</v>
          </cell>
        </row>
        <row r="2738">
          <cell r="A2738">
            <v>2009</v>
          </cell>
          <cell r="B2738">
            <v>1</v>
          </cell>
        </row>
        <row r="2739">
          <cell r="A2739">
            <v>2009</v>
          </cell>
          <cell r="B2739">
            <v>1</v>
          </cell>
        </row>
        <row r="2740">
          <cell r="A2740">
            <v>2009</v>
          </cell>
          <cell r="B2740">
            <v>1</v>
          </cell>
        </row>
        <row r="2741">
          <cell r="A2741">
            <v>2009</v>
          </cell>
          <cell r="B2741">
            <v>1</v>
          </cell>
        </row>
        <row r="2742">
          <cell r="A2742">
            <v>2009</v>
          </cell>
          <cell r="B2742">
            <v>1</v>
          </cell>
        </row>
        <row r="2743">
          <cell r="A2743">
            <v>2009</v>
          </cell>
          <cell r="B2743">
            <v>1</v>
          </cell>
        </row>
        <row r="2744">
          <cell r="A2744">
            <v>2009</v>
          </cell>
          <cell r="B2744">
            <v>1</v>
          </cell>
        </row>
        <row r="2745">
          <cell r="A2745">
            <v>2009</v>
          </cell>
          <cell r="B2745">
            <v>1</v>
          </cell>
        </row>
        <row r="2746">
          <cell r="A2746">
            <v>2009</v>
          </cell>
          <cell r="B2746">
            <v>1</v>
          </cell>
        </row>
        <row r="2747">
          <cell r="A2747">
            <v>2009</v>
          </cell>
          <cell r="B2747">
            <v>1</v>
          </cell>
        </row>
        <row r="2748">
          <cell r="A2748">
            <v>2009</v>
          </cell>
          <cell r="B2748">
            <v>1</v>
          </cell>
        </row>
        <row r="2749">
          <cell r="A2749">
            <v>2009</v>
          </cell>
          <cell r="B2749">
            <v>1</v>
          </cell>
        </row>
        <row r="2750">
          <cell r="A2750">
            <v>2009</v>
          </cell>
          <cell r="B2750">
            <v>1</v>
          </cell>
        </row>
        <row r="2751">
          <cell r="A2751">
            <v>2009</v>
          </cell>
          <cell r="B2751">
            <v>1</v>
          </cell>
        </row>
        <row r="2752">
          <cell r="A2752">
            <v>2009</v>
          </cell>
          <cell r="B2752">
            <v>1</v>
          </cell>
        </row>
        <row r="2753">
          <cell r="A2753">
            <v>2009</v>
          </cell>
          <cell r="B2753">
            <v>1</v>
          </cell>
        </row>
        <row r="2754">
          <cell r="A2754">
            <v>2009</v>
          </cell>
          <cell r="B2754">
            <v>1</v>
          </cell>
        </row>
        <row r="2755">
          <cell r="A2755">
            <v>2009</v>
          </cell>
          <cell r="B2755">
            <v>1</v>
          </cell>
        </row>
        <row r="2756">
          <cell r="A2756">
            <v>2009</v>
          </cell>
          <cell r="B2756">
            <v>1</v>
          </cell>
        </row>
        <row r="2757">
          <cell r="A2757">
            <v>2009</v>
          </cell>
          <cell r="B2757">
            <v>1</v>
          </cell>
        </row>
        <row r="2758">
          <cell r="A2758">
            <v>2009</v>
          </cell>
          <cell r="B2758">
            <v>1</v>
          </cell>
        </row>
        <row r="2759">
          <cell r="A2759">
            <v>2009</v>
          </cell>
          <cell r="B2759">
            <v>1</v>
          </cell>
        </row>
        <row r="2760">
          <cell r="A2760">
            <v>2009</v>
          </cell>
          <cell r="B2760">
            <v>1</v>
          </cell>
        </row>
        <row r="2761">
          <cell r="A2761">
            <v>2009</v>
          </cell>
          <cell r="B2761">
            <v>1</v>
          </cell>
        </row>
        <row r="2762">
          <cell r="A2762">
            <v>2009</v>
          </cell>
          <cell r="B2762">
            <v>1</v>
          </cell>
        </row>
        <row r="2763">
          <cell r="A2763">
            <v>2009</v>
          </cell>
          <cell r="B2763">
            <v>1</v>
          </cell>
        </row>
        <row r="2764">
          <cell r="A2764">
            <v>2009</v>
          </cell>
          <cell r="B2764">
            <v>1</v>
          </cell>
        </row>
        <row r="2765">
          <cell r="A2765">
            <v>2009</v>
          </cell>
          <cell r="B2765">
            <v>1</v>
          </cell>
        </row>
        <row r="2766">
          <cell r="A2766">
            <v>2009</v>
          </cell>
          <cell r="B2766">
            <v>1</v>
          </cell>
        </row>
        <row r="2767">
          <cell r="A2767">
            <v>2009</v>
          </cell>
          <cell r="B2767">
            <v>1</v>
          </cell>
        </row>
        <row r="2768">
          <cell r="A2768">
            <v>2009</v>
          </cell>
          <cell r="B2768">
            <v>1</v>
          </cell>
        </row>
        <row r="2769">
          <cell r="A2769">
            <v>2009</v>
          </cell>
          <cell r="B2769">
            <v>1</v>
          </cell>
        </row>
        <row r="2770">
          <cell r="A2770">
            <v>2009</v>
          </cell>
          <cell r="B2770">
            <v>1</v>
          </cell>
        </row>
        <row r="2771">
          <cell r="A2771">
            <v>2009</v>
          </cell>
          <cell r="B2771">
            <v>1</v>
          </cell>
        </row>
        <row r="2772">
          <cell r="A2772">
            <v>2009</v>
          </cell>
          <cell r="B2772">
            <v>1</v>
          </cell>
        </row>
        <row r="2773">
          <cell r="A2773">
            <v>2009</v>
          </cell>
          <cell r="B2773">
            <v>1</v>
          </cell>
        </row>
        <row r="2774">
          <cell r="A2774">
            <v>2009</v>
          </cell>
          <cell r="B2774">
            <v>1</v>
          </cell>
        </row>
        <row r="2775">
          <cell r="A2775">
            <v>2009</v>
          </cell>
          <cell r="B2775">
            <v>1</v>
          </cell>
        </row>
        <row r="2776">
          <cell r="A2776">
            <v>2009</v>
          </cell>
          <cell r="B2776">
            <v>1</v>
          </cell>
        </row>
        <row r="2777">
          <cell r="A2777">
            <v>2009</v>
          </cell>
          <cell r="B2777">
            <v>1</v>
          </cell>
        </row>
        <row r="2778">
          <cell r="A2778">
            <v>2009</v>
          </cell>
          <cell r="B2778">
            <v>1</v>
          </cell>
        </row>
        <row r="2779">
          <cell r="A2779">
            <v>2009</v>
          </cell>
          <cell r="B2779">
            <v>1</v>
          </cell>
        </row>
        <row r="2780">
          <cell r="A2780">
            <v>2009</v>
          </cell>
          <cell r="B2780">
            <v>1</v>
          </cell>
        </row>
        <row r="2781">
          <cell r="A2781">
            <v>2009</v>
          </cell>
          <cell r="B2781">
            <v>1</v>
          </cell>
        </row>
        <row r="2782">
          <cell r="A2782">
            <v>2009</v>
          </cell>
          <cell r="B2782">
            <v>1</v>
          </cell>
        </row>
        <row r="2783">
          <cell r="A2783">
            <v>2009</v>
          </cell>
          <cell r="B2783">
            <v>1</v>
          </cell>
        </row>
        <row r="2784">
          <cell r="A2784">
            <v>2009</v>
          </cell>
          <cell r="B2784">
            <v>1</v>
          </cell>
        </row>
        <row r="2785">
          <cell r="A2785">
            <v>2009</v>
          </cell>
          <cell r="B2785">
            <v>1</v>
          </cell>
        </row>
        <row r="2786">
          <cell r="A2786">
            <v>2009</v>
          </cell>
          <cell r="B2786">
            <v>1</v>
          </cell>
        </row>
        <row r="2787">
          <cell r="A2787">
            <v>2009</v>
          </cell>
          <cell r="B2787">
            <v>1</v>
          </cell>
        </row>
        <row r="2788">
          <cell r="A2788">
            <v>2009</v>
          </cell>
          <cell r="B2788">
            <v>1</v>
          </cell>
        </row>
        <row r="2789">
          <cell r="A2789">
            <v>2009</v>
          </cell>
          <cell r="B2789">
            <v>1</v>
          </cell>
        </row>
        <row r="2790">
          <cell r="A2790">
            <v>2009</v>
          </cell>
          <cell r="B2790">
            <v>1</v>
          </cell>
        </row>
        <row r="2791">
          <cell r="A2791">
            <v>2009</v>
          </cell>
          <cell r="B2791">
            <v>1</v>
          </cell>
        </row>
        <row r="2792">
          <cell r="A2792">
            <v>2009</v>
          </cell>
          <cell r="B2792">
            <v>1</v>
          </cell>
        </row>
        <row r="2793">
          <cell r="A2793">
            <v>2009</v>
          </cell>
          <cell r="B2793">
            <v>1</v>
          </cell>
        </row>
        <row r="2794">
          <cell r="A2794">
            <v>2009</v>
          </cell>
          <cell r="B2794">
            <v>1</v>
          </cell>
        </row>
        <row r="2795">
          <cell r="A2795">
            <v>2009</v>
          </cell>
          <cell r="B2795">
            <v>1</v>
          </cell>
        </row>
        <row r="2796">
          <cell r="A2796">
            <v>2009</v>
          </cell>
          <cell r="B2796">
            <v>1</v>
          </cell>
        </row>
        <row r="2797">
          <cell r="A2797">
            <v>2009</v>
          </cell>
          <cell r="B2797">
            <v>1</v>
          </cell>
        </row>
        <row r="2798">
          <cell r="A2798">
            <v>2009</v>
          </cell>
          <cell r="B2798">
            <v>1</v>
          </cell>
        </row>
        <row r="2799">
          <cell r="A2799">
            <v>2009</v>
          </cell>
          <cell r="B2799">
            <v>1</v>
          </cell>
        </row>
        <row r="2800">
          <cell r="A2800">
            <v>2009</v>
          </cell>
          <cell r="B2800">
            <v>1</v>
          </cell>
        </row>
        <row r="2801">
          <cell r="A2801">
            <v>2009</v>
          </cell>
          <cell r="B2801">
            <v>1</v>
          </cell>
        </row>
        <row r="2802">
          <cell r="A2802">
            <v>2009</v>
          </cell>
          <cell r="B2802">
            <v>1</v>
          </cell>
        </row>
        <row r="2803">
          <cell r="A2803">
            <v>2009</v>
          </cell>
          <cell r="B2803">
            <v>1</v>
          </cell>
        </row>
        <row r="2804">
          <cell r="A2804">
            <v>2009</v>
          </cell>
          <cell r="B2804">
            <v>1</v>
          </cell>
        </row>
        <row r="2805">
          <cell r="A2805">
            <v>2009</v>
          </cell>
          <cell r="B2805">
            <v>1</v>
          </cell>
        </row>
        <row r="2806">
          <cell r="A2806">
            <v>2009</v>
          </cell>
          <cell r="B2806">
            <v>1</v>
          </cell>
        </row>
        <row r="2807">
          <cell r="A2807">
            <v>2009</v>
          </cell>
          <cell r="B2807">
            <v>1</v>
          </cell>
        </row>
        <row r="2808">
          <cell r="A2808">
            <v>2009</v>
          </cell>
          <cell r="B2808">
            <v>1</v>
          </cell>
        </row>
        <row r="2809">
          <cell r="A2809">
            <v>2009</v>
          </cell>
          <cell r="B2809">
            <v>1</v>
          </cell>
        </row>
        <row r="2810">
          <cell r="A2810">
            <v>2009</v>
          </cell>
          <cell r="B2810">
            <v>1</v>
          </cell>
        </row>
        <row r="2811">
          <cell r="A2811">
            <v>2009</v>
          </cell>
          <cell r="B2811">
            <v>1</v>
          </cell>
        </row>
        <row r="2812">
          <cell r="A2812">
            <v>2009</v>
          </cell>
          <cell r="B2812">
            <v>1</v>
          </cell>
        </row>
        <row r="2813">
          <cell r="A2813">
            <v>2009</v>
          </cell>
          <cell r="B2813">
            <v>1</v>
          </cell>
        </row>
        <row r="2814">
          <cell r="A2814">
            <v>2009</v>
          </cell>
          <cell r="B2814">
            <v>1</v>
          </cell>
        </row>
        <row r="2815">
          <cell r="A2815">
            <v>2009</v>
          </cell>
          <cell r="B2815">
            <v>1</v>
          </cell>
        </row>
        <row r="2816">
          <cell r="A2816">
            <v>2009</v>
          </cell>
          <cell r="B2816">
            <v>1</v>
          </cell>
        </row>
        <row r="2817">
          <cell r="A2817">
            <v>2009</v>
          </cell>
          <cell r="B2817">
            <v>1</v>
          </cell>
        </row>
        <row r="2818">
          <cell r="A2818">
            <v>2009</v>
          </cell>
          <cell r="B2818">
            <v>1</v>
          </cell>
        </row>
        <row r="2819">
          <cell r="A2819">
            <v>2009</v>
          </cell>
          <cell r="B2819">
            <v>1</v>
          </cell>
        </row>
        <row r="2820">
          <cell r="A2820">
            <v>2009</v>
          </cell>
          <cell r="B2820">
            <v>1</v>
          </cell>
        </row>
        <row r="2821">
          <cell r="A2821">
            <v>2009</v>
          </cell>
          <cell r="B2821">
            <v>1</v>
          </cell>
        </row>
        <row r="2822">
          <cell r="A2822">
            <v>2009</v>
          </cell>
          <cell r="B2822">
            <v>1</v>
          </cell>
        </row>
        <row r="2823">
          <cell r="A2823">
            <v>2009</v>
          </cell>
          <cell r="B2823">
            <v>1</v>
          </cell>
        </row>
        <row r="2824">
          <cell r="A2824">
            <v>2009</v>
          </cell>
          <cell r="B2824">
            <v>1</v>
          </cell>
        </row>
        <row r="2825">
          <cell r="A2825">
            <v>2009</v>
          </cell>
          <cell r="B2825">
            <v>1</v>
          </cell>
        </row>
        <row r="2826">
          <cell r="A2826">
            <v>2009</v>
          </cell>
          <cell r="B2826">
            <v>1</v>
          </cell>
        </row>
        <row r="2827">
          <cell r="A2827">
            <v>2009</v>
          </cell>
          <cell r="B2827">
            <v>1</v>
          </cell>
        </row>
        <row r="2828">
          <cell r="A2828">
            <v>2009</v>
          </cell>
          <cell r="B2828">
            <v>1</v>
          </cell>
        </row>
        <row r="2829">
          <cell r="A2829">
            <v>2009</v>
          </cell>
          <cell r="B2829">
            <v>1</v>
          </cell>
        </row>
        <row r="2830">
          <cell r="A2830">
            <v>2009</v>
          </cell>
          <cell r="B2830">
            <v>1</v>
          </cell>
        </row>
        <row r="2831">
          <cell r="A2831">
            <v>2009</v>
          </cell>
          <cell r="B2831">
            <v>1</v>
          </cell>
        </row>
        <row r="2832">
          <cell r="A2832">
            <v>2009</v>
          </cell>
          <cell r="B2832">
            <v>1</v>
          </cell>
        </row>
        <row r="2833">
          <cell r="A2833">
            <v>2009</v>
          </cell>
          <cell r="B2833">
            <v>1</v>
          </cell>
        </row>
        <row r="2834">
          <cell r="A2834">
            <v>2009</v>
          </cell>
          <cell r="B2834">
            <v>1</v>
          </cell>
        </row>
        <row r="2835">
          <cell r="A2835">
            <v>2009</v>
          </cell>
          <cell r="B2835">
            <v>1</v>
          </cell>
        </row>
        <row r="2836">
          <cell r="A2836">
            <v>2009</v>
          </cell>
          <cell r="B2836">
            <v>1</v>
          </cell>
        </row>
        <row r="2837">
          <cell r="A2837">
            <v>2009</v>
          </cell>
          <cell r="B2837">
            <v>1</v>
          </cell>
        </row>
        <row r="2838">
          <cell r="A2838">
            <v>2009</v>
          </cell>
          <cell r="B2838">
            <v>1</v>
          </cell>
        </row>
        <row r="2839">
          <cell r="A2839">
            <v>2009</v>
          </cell>
          <cell r="B2839">
            <v>1</v>
          </cell>
        </row>
        <row r="2840">
          <cell r="A2840">
            <v>2009</v>
          </cell>
          <cell r="B2840">
            <v>1</v>
          </cell>
        </row>
        <row r="2841">
          <cell r="A2841">
            <v>2009</v>
          </cell>
          <cell r="B2841">
            <v>1</v>
          </cell>
        </row>
        <row r="2842">
          <cell r="A2842">
            <v>2009</v>
          </cell>
          <cell r="B2842">
            <v>1</v>
          </cell>
        </row>
        <row r="2843">
          <cell r="A2843">
            <v>2009</v>
          </cell>
          <cell r="B2843">
            <v>1</v>
          </cell>
        </row>
        <row r="2844">
          <cell r="A2844">
            <v>2009</v>
          </cell>
          <cell r="B2844">
            <v>1</v>
          </cell>
        </row>
        <row r="2845">
          <cell r="A2845">
            <v>2009</v>
          </cell>
          <cell r="B2845">
            <v>1</v>
          </cell>
        </row>
        <row r="2846">
          <cell r="A2846">
            <v>2009</v>
          </cell>
          <cell r="B2846">
            <v>1</v>
          </cell>
        </row>
        <row r="2847">
          <cell r="A2847">
            <v>2009</v>
          </cell>
          <cell r="B2847">
            <v>1</v>
          </cell>
        </row>
        <row r="2848">
          <cell r="A2848">
            <v>2009</v>
          </cell>
          <cell r="B2848">
            <v>1</v>
          </cell>
        </row>
        <row r="2849">
          <cell r="A2849">
            <v>2009</v>
          </cell>
          <cell r="B2849">
            <v>1</v>
          </cell>
        </row>
        <row r="2850">
          <cell r="A2850">
            <v>2009</v>
          </cell>
          <cell r="B2850">
            <v>1</v>
          </cell>
        </row>
        <row r="2851">
          <cell r="A2851">
            <v>2009</v>
          </cell>
          <cell r="B2851">
            <v>1</v>
          </cell>
        </row>
        <row r="2852">
          <cell r="A2852">
            <v>2009</v>
          </cell>
          <cell r="B2852">
            <v>1</v>
          </cell>
        </row>
        <row r="2853">
          <cell r="A2853">
            <v>2009</v>
          </cell>
          <cell r="B2853">
            <v>1</v>
          </cell>
        </row>
        <row r="2854">
          <cell r="A2854">
            <v>2009</v>
          </cell>
          <cell r="B2854">
            <v>1</v>
          </cell>
        </row>
        <row r="2855">
          <cell r="A2855">
            <v>2009</v>
          </cell>
          <cell r="B2855">
            <v>1</v>
          </cell>
        </row>
        <row r="2856">
          <cell r="A2856">
            <v>2009</v>
          </cell>
          <cell r="B2856">
            <v>2</v>
          </cell>
        </row>
        <row r="2857">
          <cell r="A2857">
            <v>2009</v>
          </cell>
          <cell r="B2857">
            <v>2</v>
          </cell>
        </row>
        <row r="2858">
          <cell r="A2858">
            <v>2009</v>
          </cell>
          <cell r="B2858">
            <v>2</v>
          </cell>
        </row>
        <row r="2859">
          <cell r="A2859">
            <v>2009</v>
          </cell>
          <cell r="B2859">
            <v>2</v>
          </cell>
        </row>
        <row r="2860">
          <cell r="A2860">
            <v>2009</v>
          </cell>
          <cell r="B2860">
            <v>2</v>
          </cell>
        </row>
        <row r="2861">
          <cell r="A2861">
            <v>2009</v>
          </cell>
          <cell r="B2861">
            <v>2</v>
          </cell>
        </row>
        <row r="2862">
          <cell r="A2862">
            <v>2009</v>
          </cell>
          <cell r="B2862">
            <v>2</v>
          </cell>
        </row>
        <row r="2863">
          <cell r="A2863">
            <v>2009</v>
          </cell>
          <cell r="B2863">
            <v>2</v>
          </cell>
        </row>
        <row r="2864">
          <cell r="A2864">
            <v>2009</v>
          </cell>
          <cell r="B2864">
            <v>2</v>
          </cell>
        </row>
        <row r="2865">
          <cell r="A2865">
            <v>2009</v>
          </cell>
          <cell r="B2865">
            <v>2</v>
          </cell>
        </row>
        <row r="2866">
          <cell r="A2866">
            <v>2009</v>
          </cell>
          <cell r="B2866">
            <v>2</v>
          </cell>
        </row>
        <row r="2867">
          <cell r="A2867">
            <v>2009</v>
          </cell>
          <cell r="B2867">
            <v>2</v>
          </cell>
        </row>
        <row r="2868">
          <cell r="A2868">
            <v>2009</v>
          </cell>
          <cell r="B2868">
            <v>2</v>
          </cell>
        </row>
        <row r="2869">
          <cell r="A2869">
            <v>2009</v>
          </cell>
          <cell r="B2869">
            <v>2</v>
          </cell>
        </row>
        <row r="2870">
          <cell r="A2870">
            <v>2009</v>
          </cell>
          <cell r="B2870">
            <v>2</v>
          </cell>
        </row>
        <row r="2871">
          <cell r="A2871">
            <v>2009</v>
          </cell>
          <cell r="B2871">
            <v>2</v>
          </cell>
        </row>
        <row r="2872">
          <cell r="A2872">
            <v>2009</v>
          </cell>
          <cell r="B2872">
            <v>2</v>
          </cell>
        </row>
        <row r="2873">
          <cell r="A2873">
            <v>2009</v>
          </cell>
          <cell r="B2873">
            <v>2</v>
          </cell>
        </row>
        <row r="2874">
          <cell r="A2874">
            <v>2009</v>
          </cell>
          <cell r="B2874">
            <v>2</v>
          </cell>
        </row>
        <row r="2875">
          <cell r="A2875">
            <v>2009</v>
          </cell>
          <cell r="B2875">
            <v>2</v>
          </cell>
        </row>
        <row r="2876">
          <cell r="A2876">
            <v>2009</v>
          </cell>
          <cell r="B2876">
            <v>2</v>
          </cell>
        </row>
        <row r="2877">
          <cell r="A2877">
            <v>2009</v>
          </cell>
          <cell r="B2877">
            <v>2</v>
          </cell>
        </row>
        <row r="2878">
          <cell r="A2878">
            <v>2009</v>
          </cell>
          <cell r="B2878">
            <v>2</v>
          </cell>
        </row>
        <row r="2879">
          <cell r="A2879">
            <v>2009</v>
          </cell>
          <cell r="B2879">
            <v>2</v>
          </cell>
        </row>
        <row r="2880">
          <cell r="A2880">
            <v>2009</v>
          </cell>
          <cell r="B2880">
            <v>2</v>
          </cell>
        </row>
        <row r="2881">
          <cell r="A2881">
            <v>2009</v>
          </cell>
          <cell r="B2881">
            <v>2</v>
          </cell>
        </row>
        <row r="2882">
          <cell r="A2882">
            <v>2009</v>
          </cell>
          <cell r="B2882">
            <v>2</v>
          </cell>
        </row>
        <row r="2883">
          <cell r="A2883">
            <v>2009</v>
          </cell>
          <cell r="B2883">
            <v>2</v>
          </cell>
        </row>
        <row r="2884">
          <cell r="A2884">
            <v>2009</v>
          </cell>
          <cell r="B2884">
            <v>2</v>
          </cell>
        </row>
        <row r="2885">
          <cell r="A2885">
            <v>2009</v>
          </cell>
          <cell r="B2885">
            <v>2</v>
          </cell>
        </row>
        <row r="2886">
          <cell r="A2886">
            <v>2009</v>
          </cell>
          <cell r="B2886">
            <v>2</v>
          </cell>
        </row>
        <row r="2887">
          <cell r="A2887">
            <v>2009</v>
          </cell>
          <cell r="B2887">
            <v>2</v>
          </cell>
        </row>
        <row r="2888">
          <cell r="A2888">
            <v>2009</v>
          </cell>
          <cell r="B2888">
            <v>2</v>
          </cell>
        </row>
        <row r="2889">
          <cell r="A2889">
            <v>2009</v>
          </cell>
          <cell r="B2889">
            <v>2</v>
          </cell>
        </row>
        <row r="2890">
          <cell r="A2890">
            <v>2009</v>
          </cell>
          <cell r="B2890">
            <v>2</v>
          </cell>
        </row>
        <row r="2891">
          <cell r="A2891">
            <v>2009</v>
          </cell>
          <cell r="B2891">
            <v>2</v>
          </cell>
        </row>
        <row r="2892">
          <cell r="A2892">
            <v>2009</v>
          </cell>
          <cell r="B2892">
            <v>2</v>
          </cell>
        </row>
        <row r="2893">
          <cell r="A2893">
            <v>2009</v>
          </cell>
          <cell r="B2893">
            <v>2</v>
          </cell>
        </row>
        <row r="2894">
          <cell r="A2894">
            <v>2009</v>
          </cell>
          <cell r="B2894">
            <v>2</v>
          </cell>
        </row>
        <row r="2895">
          <cell r="A2895">
            <v>2009</v>
          </cell>
          <cell r="B2895">
            <v>2</v>
          </cell>
        </row>
        <row r="2896">
          <cell r="A2896">
            <v>2009</v>
          </cell>
          <cell r="B2896">
            <v>2</v>
          </cell>
        </row>
        <row r="2897">
          <cell r="A2897">
            <v>2009</v>
          </cell>
          <cell r="B2897">
            <v>2</v>
          </cell>
        </row>
        <row r="2898">
          <cell r="A2898">
            <v>2009</v>
          </cell>
          <cell r="B2898">
            <v>2</v>
          </cell>
        </row>
        <row r="2899">
          <cell r="A2899">
            <v>2009</v>
          </cell>
          <cell r="B2899">
            <v>2</v>
          </cell>
        </row>
        <row r="2900">
          <cell r="A2900">
            <v>2009</v>
          </cell>
          <cell r="B2900">
            <v>2</v>
          </cell>
        </row>
        <row r="2901">
          <cell r="A2901">
            <v>2009</v>
          </cell>
          <cell r="B2901">
            <v>2</v>
          </cell>
        </row>
        <row r="2902">
          <cell r="A2902">
            <v>2009</v>
          </cell>
          <cell r="B2902">
            <v>2</v>
          </cell>
        </row>
        <row r="2903">
          <cell r="A2903">
            <v>2009</v>
          </cell>
          <cell r="B2903">
            <v>2</v>
          </cell>
        </row>
        <row r="2904">
          <cell r="A2904">
            <v>2009</v>
          </cell>
          <cell r="B2904">
            <v>2</v>
          </cell>
        </row>
        <row r="2905">
          <cell r="A2905">
            <v>2009</v>
          </cell>
          <cell r="B2905">
            <v>2</v>
          </cell>
        </row>
        <row r="2906">
          <cell r="A2906">
            <v>2009</v>
          </cell>
          <cell r="B2906">
            <v>2</v>
          </cell>
        </row>
        <row r="2907">
          <cell r="A2907">
            <v>2009</v>
          </cell>
          <cell r="B2907">
            <v>2</v>
          </cell>
        </row>
        <row r="2908">
          <cell r="A2908">
            <v>2009</v>
          </cell>
          <cell r="B2908">
            <v>2</v>
          </cell>
        </row>
        <row r="2909">
          <cell r="A2909">
            <v>2009</v>
          </cell>
          <cell r="B2909">
            <v>2</v>
          </cell>
        </row>
        <row r="2910">
          <cell r="A2910">
            <v>2009</v>
          </cell>
          <cell r="B2910">
            <v>2</v>
          </cell>
        </row>
        <row r="2911">
          <cell r="A2911">
            <v>2009</v>
          </cell>
          <cell r="B2911">
            <v>2</v>
          </cell>
        </row>
        <row r="2912">
          <cell r="A2912">
            <v>2009</v>
          </cell>
          <cell r="B2912">
            <v>2</v>
          </cell>
        </row>
        <row r="2913">
          <cell r="A2913">
            <v>2009</v>
          </cell>
          <cell r="B2913">
            <v>2</v>
          </cell>
        </row>
        <row r="2914">
          <cell r="A2914">
            <v>2009</v>
          </cell>
          <cell r="B2914">
            <v>2</v>
          </cell>
        </row>
        <row r="2915">
          <cell r="A2915">
            <v>2009</v>
          </cell>
          <cell r="B2915">
            <v>2</v>
          </cell>
        </row>
        <row r="2916">
          <cell r="A2916">
            <v>2009</v>
          </cell>
          <cell r="B2916">
            <v>2</v>
          </cell>
        </row>
        <row r="2917">
          <cell r="A2917">
            <v>2009</v>
          </cell>
          <cell r="B2917">
            <v>2</v>
          </cell>
        </row>
        <row r="2918">
          <cell r="A2918">
            <v>2009</v>
          </cell>
          <cell r="B2918">
            <v>2</v>
          </cell>
        </row>
        <row r="2919">
          <cell r="A2919">
            <v>2009</v>
          </cell>
          <cell r="B2919">
            <v>2</v>
          </cell>
        </row>
        <row r="2920">
          <cell r="A2920">
            <v>2009</v>
          </cell>
          <cell r="B2920">
            <v>2</v>
          </cell>
        </row>
        <row r="2921">
          <cell r="A2921">
            <v>2009</v>
          </cell>
          <cell r="B2921">
            <v>2</v>
          </cell>
        </row>
        <row r="2922">
          <cell r="A2922">
            <v>2009</v>
          </cell>
          <cell r="B2922">
            <v>2</v>
          </cell>
        </row>
        <row r="2923">
          <cell r="A2923">
            <v>2009</v>
          </cell>
          <cell r="B2923">
            <v>2</v>
          </cell>
        </row>
        <row r="2924">
          <cell r="A2924">
            <v>2009</v>
          </cell>
          <cell r="B2924">
            <v>2</v>
          </cell>
        </row>
        <row r="2925">
          <cell r="A2925">
            <v>2009</v>
          </cell>
          <cell r="B2925">
            <v>2</v>
          </cell>
        </row>
        <row r="2926">
          <cell r="A2926">
            <v>2009</v>
          </cell>
          <cell r="B2926">
            <v>2</v>
          </cell>
        </row>
        <row r="2927">
          <cell r="A2927">
            <v>2009</v>
          </cell>
          <cell r="B2927">
            <v>2</v>
          </cell>
        </row>
        <row r="2928">
          <cell r="A2928">
            <v>2009</v>
          </cell>
          <cell r="B2928">
            <v>2</v>
          </cell>
        </row>
        <row r="2929">
          <cell r="A2929">
            <v>2009</v>
          </cell>
          <cell r="B2929">
            <v>2</v>
          </cell>
        </row>
        <row r="2930">
          <cell r="A2930">
            <v>2009</v>
          </cell>
          <cell r="B2930">
            <v>2</v>
          </cell>
        </row>
        <row r="2931">
          <cell r="A2931">
            <v>2009</v>
          </cell>
          <cell r="B2931">
            <v>2</v>
          </cell>
        </row>
        <row r="2932">
          <cell r="A2932">
            <v>2009</v>
          </cell>
          <cell r="B2932">
            <v>2</v>
          </cell>
        </row>
        <row r="2933">
          <cell r="A2933">
            <v>2009</v>
          </cell>
          <cell r="B2933">
            <v>2</v>
          </cell>
        </row>
        <row r="2934">
          <cell r="A2934">
            <v>2009</v>
          </cell>
          <cell r="B2934">
            <v>2</v>
          </cell>
        </row>
        <row r="2935">
          <cell r="A2935">
            <v>2009</v>
          </cell>
          <cell r="B2935">
            <v>2</v>
          </cell>
        </row>
        <row r="2936">
          <cell r="A2936">
            <v>2009</v>
          </cell>
          <cell r="B2936">
            <v>2</v>
          </cell>
        </row>
        <row r="2937">
          <cell r="A2937">
            <v>2009</v>
          </cell>
          <cell r="B2937">
            <v>2</v>
          </cell>
        </row>
        <row r="2938">
          <cell r="A2938">
            <v>2009</v>
          </cell>
          <cell r="B2938">
            <v>2</v>
          </cell>
        </row>
        <row r="2939">
          <cell r="A2939">
            <v>2009</v>
          </cell>
          <cell r="B2939">
            <v>2</v>
          </cell>
        </row>
        <row r="2940">
          <cell r="A2940">
            <v>2009</v>
          </cell>
          <cell r="B2940">
            <v>2</v>
          </cell>
        </row>
        <row r="2941">
          <cell r="A2941">
            <v>2009</v>
          </cell>
          <cell r="B2941">
            <v>2</v>
          </cell>
        </row>
        <row r="2942">
          <cell r="A2942">
            <v>2009</v>
          </cell>
          <cell r="B2942">
            <v>2</v>
          </cell>
        </row>
        <row r="2943">
          <cell r="A2943">
            <v>2009</v>
          </cell>
          <cell r="B2943">
            <v>2</v>
          </cell>
        </row>
        <row r="2944">
          <cell r="A2944">
            <v>2009</v>
          </cell>
          <cell r="B2944">
            <v>2</v>
          </cell>
        </row>
        <row r="2945">
          <cell r="A2945">
            <v>2009</v>
          </cell>
          <cell r="B2945">
            <v>2</v>
          </cell>
        </row>
        <row r="2946">
          <cell r="A2946">
            <v>2009</v>
          </cell>
          <cell r="B2946">
            <v>2</v>
          </cell>
        </row>
        <row r="2947">
          <cell r="A2947">
            <v>2009</v>
          </cell>
          <cell r="B2947">
            <v>2</v>
          </cell>
        </row>
        <row r="2948">
          <cell r="A2948">
            <v>2009</v>
          </cell>
          <cell r="B2948">
            <v>2</v>
          </cell>
        </row>
        <row r="2949">
          <cell r="A2949">
            <v>2009</v>
          </cell>
          <cell r="B2949">
            <v>2</v>
          </cell>
        </row>
        <row r="2950">
          <cell r="A2950">
            <v>2009</v>
          </cell>
          <cell r="B2950">
            <v>2</v>
          </cell>
        </row>
        <row r="2951">
          <cell r="A2951">
            <v>2009</v>
          </cell>
          <cell r="B2951">
            <v>2</v>
          </cell>
        </row>
        <row r="2952">
          <cell r="A2952">
            <v>2009</v>
          </cell>
          <cell r="B2952">
            <v>2</v>
          </cell>
        </row>
        <row r="2953">
          <cell r="A2953">
            <v>2009</v>
          </cell>
          <cell r="B2953">
            <v>2</v>
          </cell>
        </row>
        <row r="2954">
          <cell r="A2954">
            <v>2009</v>
          </cell>
          <cell r="B2954">
            <v>2</v>
          </cell>
        </row>
        <row r="2955">
          <cell r="A2955">
            <v>2009</v>
          </cell>
          <cell r="B2955">
            <v>2</v>
          </cell>
        </row>
        <row r="2956">
          <cell r="A2956">
            <v>2009</v>
          </cell>
          <cell r="B2956">
            <v>2</v>
          </cell>
        </row>
        <row r="2957">
          <cell r="A2957">
            <v>2009</v>
          </cell>
          <cell r="B2957">
            <v>2</v>
          </cell>
        </row>
        <row r="2958">
          <cell r="A2958">
            <v>2009</v>
          </cell>
          <cell r="B2958">
            <v>2</v>
          </cell>
        </row>
        <row r="2959">
          <cell r="A2959">
            <v>2009</v>
          </cell>
          <cell r="B2959">
            <v>2</v>
          </cell>
        </row>
        <row r="2960">
          <cell r="A2960">
            <v>2009</v>
          </cell>
          <cell r="B2960">
            <v>2</v>
          </cell>
        </row>
        <row r="2961">
          <cell r="A2961">
            <v>2009</v>
          </cell>
          <cell r="B2961">
            <v>2</v>
          </cell>
        </row>
        <row r="2962">
          <cell r="A2962">
            <v>2009</v>
          </cell>
          <cell r="B2962">
            <v>2</v>
          </cell>
        </row>
        <row r="2963">
          <cell r="A2963">
            <v>2009</v>
          </cell>
          <cell r="B2963">
            <v>2</v>
          </cell>
        </row>
        <row r="2964">
          <cell r="A2964">
            <v>2009</v>
          </cell>
          <cell r="B2964">
            <v>2</v>
          </cell>
        </row>
        <row r="2965">
          <cell r="A2965">
            <v>2009</v>
          </cell>
          <cell r="B2965">
            <v>2</v>
          </cell>
        </row>
        <row r="2966">
          <cell r="A2966">
            <v>2009</v>
          </cell>
          <cell r="B2966">
            <v>2</v>
          </cell>
        </row>
        <row r="2967">
          <cell r="A2967">
            <v>2009</v>
          </cell>
          <cell r="B2967">
            <v>2</v>
          </cell>
        </row>
        <row r="2968">
          <cell r="A2968">
            <v>2009</v>
          </cell>
          <cell r="B2968">
            <v>2</v>
          </cell>
        </row>
        <row r="2969">
          <cell r="A2969">
            <v>2009</v>
          </cell>
          <cell r="B2969">
            <v>2</v>
          </cell>
        </row>
        <row r="2970">
          <cell r="A2970">
            <v>2009</v>
          </cell>
          <cell r="B2970">
            <v>2</v>
          </cell>
        </row>
        <row r="2971">
          <cell r="A2971">
            <v>2009</v>
          </cell>
          <cell r="B2971">
            <v>2</v>
          </cell>
        </row>
        <row r="2972">
          <cell r="A2972">
            <v>2009</v>
          </cell>
          <cell r="B2972">
            <v>2</v>
          </cell>
        </row>
        <row r="2973">
          <cell r="A2973">
            <v>2009</v>
          </cell>
          <cell r="B2973">
            <v>2</v>
          </cell>
        </row>
        <row r="2974">
          <cell r="A2974">
            <v>2009</v>
          </cell>
          <cell r="B2974">
            <v>2</v>
          </cell>
        </row>
        <row r="2975">
          <cell r="A2975">
            <v>2009</v>
          </cell>
          <cell r="B2975">
            <v>2</v>
          </cell>
        </row>
        <row r="2976">
          <cell r="A2976">
            <v>2009</v>
          </cell>
          <cell r="B2976">
            <v>2</v>
          </cell>
        </row>
        <row r="2977">
          <cell r="A2977">
            <v>2009</v>
          </cell>
          <cell r="B2977">
            <v>2</v>
          </cell>
        </row>
        <row r="2978">
          <cell r="A2978">
            <v>2009</v>
          </cell>
          <cell r="B2978">
            <v>2</v>
          </cell>
        </row>
        <row r="2979">
          <cell r="A2979">
            <v>2009</v>
          </cell>
          <cell r="B2979">
            <v>2</v>
          </cell>
        </row>
        <row r="2980">
          <cell r="A2980">
            <v>2009</v>
          </cell>
          <cell r="B2980">
            <v>2</v>
          </cell>
        </row>
        <row r="2981">
          <cell r="A2981">
            <v>2009</v>
          </cell>
          <cell r="B2981">
            <v>2</v>
          </cell>
        </row>
        <row r="2982">
          <cell r="A2982">
            <v>2009</v>
          </cell>
          <cell r="B2982">
            <v>2</v>
          </cell>
        </row>
        <row r="2983">
          <cell r="A2983">
            <v>2009</v>
          </cell>
          <cell r="B2983">
            <v>2</v>
          </cell>
        </row>
        <row r="2984">
          <cell r="A2984">
            <v>2009</v>
          </cell>
          <cell r="B2984">
            <v>2</v>
          </cell>
        </row>
        <row r="2985">
          <cell r="A2985">
            <v>2009</v>
          </cell>
          <cell r="B2985">
            <v>2</v>
          </cell>
        </row>
        <row r="2986">
          <cell r="A2986">
            <v>2009</v>
          </cell>
          <cell r="B2986">
            <v>2</v>
          </cell>
        </row>
        <row r="2987">
          <cell r="A2987">
            <v>2009</v>
          </cell>
          <cell r="B2987">
            <v>2</v>
          </cell>
        </row>
        <row r="2988">
          <cell r="A2988">
            <v>2009</v>
          </cell>
          <cell r="B2988">
            <v>2</v>
          </cell>
        </row>
        <row r="2989">
          <cell r="A2989">
            <v>2009</v>
          </cell>
          <cell r="B2989">
            <v>2</v>
          </cell>
        </row>
        <row r="2990">
          <cell r="A2990">
            <v>2009</v>
          </cell>
          <cell r="B2990">
            <v>2</v>
          </cell>
        </row>
        <row r="2991">
          <cell r="A2991">
            <v>2009</v>
          </cell>
          <cell r="B2991">
            <v>2</v>
          </cell>
        </row>
        <row r="2992">
          <cell r="A2992">
            <v>2009</v>
          </cell>
          <cell r="B2992">
            <v>2</v>
          </cell>
        </row>
        <row r="2993">
          <cell r="A2993">
            <v>2009</v>
          </cell>
          <cell r="B2993">
            <v>2</v>
          </cell>
        </row>
        <row r="2994">
          <cell r="A2994">
            <v>2009</v>
          </cell>
          <cell r="B2994">
            <v>2</v>
          </cell>
        </row>
        <row r="2995">
          <cell r="A2995">
            <v>2009</v>
          </cell>
          <cell r="B2995">
            <v>2</v>
          </cell>
        </row>
        <row r="2996">
          <cell r="A2996">
            <v>2009</v>
          </cell>
          <cell r="B2996">
            <v>2</v>
          </cell>
        </row>
        <row r="2997">
          <cell r="A2997">
            <v>2009</v>
          </cell>
          <cell r="B2997">
            <v>2</v>
          </cell>
        </row>
        <row r="2998">
          <cell r="A2998">
            <v>2009</v>
          </cell>
          <cell r="B2998">
            <v>2</v>
          </cell>
        </row>
        <row r="2999">
          <cell r="A2999">
            <v>2009</v>
          </cell>
          <cell r="B2999">
            <v>2</v>
          </cell>
        </row>
        <row r="3000">
          <cell r="A3000">
            <v>2009</v>
          </cell>
          <cell r="B3000">
            <v>2</v>
          </cell>
        </row>
        <row r="3001">
          <cell r="A3001">
            <v>2009</v>
          </cell>
          <cell r="B3001">
            <v>2</v>
          </cell>
        </row>
        <row r="3002">
          <cell r="A3002">
            <v>2009</v>
          </cell>
          <cell r="B3002">
            <v>2</v>
          </cell>
        </row>
        <row r="3003">
          <cell r="A3003">
            <v>2009</v>
          </cell>
          <cell r="B3003">
            <v>2</v>
          </cell>
        </row>
        <row r="3004">
          <cell r="A3004">
            <v>2009</v>
          </cell>
          <cell r="B3004">
            <v>2</v>
          </cell>
        </row>
        <row r="3005">
          <cell r="A3005">
            <v>2009</v>
          </cell>
          <cell r="B3005">
            <v>2</v>
          </cell>
        </row>
        <row r="3006">
          <cell r="A3006">
            <v>2009</v>
          </cell>
          <cell r="B3006">
            <v>2</v>
          </cell>
        </row>
        <row r="3007">
          <cell r="A3007">
            <v>2009</v>
          </cell>
          <cell r="B3007">
            <v>2</v>
          </cell>
        </row>
        <row r="3008">
          <cell r="A3008">
            <v>2009</v>
          </cell>
          <cell r="B3008">
            <v>2</v>
          </cell>
        </row>
        <row r="3009">
          <cell r="A3009">
            <v>2009</v>
          </cell>
          <cell r="B3009">
            <v>2</v>
          </cell>
        </row>
        <row r="3010">
          <cell r="A3010">
            <v>2009</v>
          </cell>
          <cell r="B3010">
            <v>2</v>
          </cell>
        </row>
        <row r="3011">
          <cell r="A3011">
            <v>2009</v>
          </cell>
          <cell r="B3011">
            <v>2</v>
          </cell>
        </row>
        <row r="3012">
          <cell r="A3012">
            <v>2009</v>
          </cell>
          <cell r="B3012">
            <v>2</v>
          </cell>
        </row>
        <row r="3013">
          <cell r="A3013">
            <v>2009</v>
          </cell>
          <cell r="B3013">
            <v>2</v>
          </cell>
        </row>
        <row r="3014">
          <cell r="A3014">
            <v>2009</v>
          </cell>
          <cell r="B3014">
            <v>2</v>
          </cell>
        </row>
        <row r="3015">
          <cell r="A3015">
            <v>2009</v>
          </cell>
          <cell r="B3015">
            <v>2</v>
          </cell>
        </row>
        <row r="3016">
          <cell r="A3016">
            <v>2009</v>
          </cell>
          <cell r="B3016">
            <v>2</v>
          </cell>
        </row>
        <row r="3017">
          <cell r="A3017">
            <v>2009</v>
          </cell>
          <cell r="B3017">
            <v>2</v>
          </cell>
        </row>
        <row r="3018">
          <cell r="A3018">
            <v>2009</v>
          </cell>
          <cell r="B3018">
            <v>2</v>
          </cell>
        </row>
        <row r="3019">
          <cell r="A3019">
            <v>2009</v>
          </cell>
          <cell r="B3019">
            <v>2</v>
          </cell>
        </row>
        <row r="3020">
          <cell r="A3020">
            <v>2009</v>
          </cell>
          <cell r="B3020">
            <v>2</v>
          </cell>
        </row>
        <row r="3021">
          <cell r="A3021">
            <v>2009</v>
          </cell>
          <cell r="B3021">
            <v>2</v>
          </cell>
        </row>
        <row r="3022">
          <cell r="A3022">
            <v>2009</v>
          </cell>
          <cell r="B3022">
            <v>2</v>
          </cell>
        </row>
        <row r="3023">
          <cell r="A3023">
            <v>2009</v>
          </cell>
          <cell r="B3023">
            <v>3</v>
          </cell>
        </row>
        <row r="3024">
          <cell r="A3024">
            <v>2009</v>
          </cell>
          <cell r="B3024">
            <v>3</v>
          </cell>
        </row>
        <row r="3025">
          <cell r="A3025">
            <v>2009</v>
          </cell>
          <cell r="B3025">
            <v>3</v>
          </cell>
        </row>
        <row r="3026">
          <cell r="A3026">
            <v>2009</v>
          </cell>
          <cell r="B3026">
            <v>3</v>
          </cell>
        </row>
        <row r="3027">
          <cell r="A3027">
            <v>2009</v>
          </cell>
          <cell r="B3027">
            <v>3</v>
          </cell>
        </row>
        <row r="3028">
          <cell r="A3028">
            <v>2009</v>
          </cell>
          <cell r="B3028">
            <v>3</v>
          </cell>
        </row>
        <row r="3029">
          <cell r="A3029">
            <v>2009</v>
          </cell>
          <cell r="B3029">
            <v>3</v>
          </cell>
        </row>
        <row r="3030">
          <cell r="A3030">
            <v>2009</v>
          </cell>
          <cell r="B3030">
            <v>3</v>
          </cell>
        </row>
        <row r="3031">
          <cell r="A3031">
            <v>2009</v>
          </cell>
          <cell r="B3031">
            <v>3</v>
          </cell>
        </row>
        <row r="3032">
          <cell r="A3032">
            <v>2009</v>
          </cell>
          <cell r="B3032">
            <v>3</v>
          </cell>
        </row>
        <row r="3033">
          <cell r="A3033">
            <v>2009</v>
          </cell>
          <cell r="B3033">
            <v>3</v>
          </cell>
        </row>
        <row r="3034">
          <cell r="A3034">
            <v>2009</v>
          </cell>
          <cell r="B3034">
            <v>3</v>
          </cell>
        </row>
        <row r="3035">
          <cell r="A3035">
            <v>2009</v>
          </cell>
          <cell r="B3035">
            <v>3</v>
          </cell>
        </row>
        <row r="3036">
          <cell r="A3036">
            <v>2009</v>
          </cell>
          <cell r="B3036">
            <v>3</v>
          </cell>
        </row>
        <row r="3037">
          <cell r="A3037">
            <v>2009</v>
          </cell>
          <cell r="B3037">
            <v>3</v>
          </cell>
        </row>
        <row r="3038">
          <cell r="A3038">
            <v>2009</v>
          </cell>
          <cell r="B3038">
            <v>3</v>
          </cell>
        </row>
        <row r="3039">
          <cell r="A3039">
            <v>2009</v>
          </cell>
          <cell r="B3039">
            <v>3</v>
          </cell>
        </row>
        <row r="3040">
          <cell r="A3040">
            <v>2009</v>
          </cell>
          <cell r="B3040">
            <v>3</v>
          </cell>
        </row>
        <row r="3041">
          <cell r="A3041">
            <v>2009</v>
          </cell>
          <cell r="B3041">
            <v>3</v>
          </cell>
        </row>
        <row r="3042">
          <cell r="A3042">
            <v>2009</v>
          </cell>
          <cell r="B3042">
            <v>3</v>
          </cell>
        </row>
        <row r="3043">
          <cell r="A3043">
            <v>2009</v>
          </cell>
          <cell r="B3043">
            <v>3</v>
          </cell>
        </row>
        <row r="3044">
          <cell r="A3044">
            <v>2009</v>
          </cell>
          <cell r="B3044">
            <v>3</v>
          </cell>
        </row>
        <row r="3045">
          <cell r="A3045">
            <v>2009</v>
          </cell>
          <cell r="B3045">
            <v>3</v>
          </cell>
        </row>
        <row r="3046">
          <cell r="A3046">
            <v>2009</v>
          </cell>
          <cell r="B3046">
            <v>3</v>
          </cell>
        </row>
        <row r="3047">
          <cell r="A3047">
            <v>2009</v>
          </cell>
          <cell r="B3047">
            <v>3</v>
          </cell>
        </row>
        <row r="3048">
          <cell r="A3048">
            <v>2009</v>
          </cell>
          <cell r="B3048">
            <v>3</v>
          </cell>
        </row>
        <row r="3049">
          <cell r="A3049">
            <v>2009</v>
          </cell>
          <cell r="B3049">
            <v>3</v>
          </cell>
        </row>
        <row r="3050">
          <cell r="A3050">
            <v>2009</v>
          </cell>
          <cell r="B3050">
            <v>3</v>
          </cell>
        </row>
        <row r="3051">
          <cell r="A3051">
            <v>2009</v>
          </cell>
          <cell r="B3051">
            <v>3</v>
          </cell>
        </row>
        <row r="3052">
          <cell r="A3052">
            <v>2009</v>
          </cell>
          <cell r="B3052">
            <v>3</v>
          </cell>
        </row>
        <row r="3053">
          <cell r="A3053">
            <v>2009</v>
          </cell>
          <cell r="B3053">
            <v>3</v>
          </cell>
        </row>
        <row r="3054">
          <cell r="A3054">
            <v>2009</v>
          </cell>
          <cell r="B3054">
            <v>3</v>
          </cell>
        </row>
        <row r="3055">
          <cell r="A3055">
            <v>2009</v>
          </cell>
          <cell r="B3055">
            <v>3</v>
          </cell>
        </row>
        <row r="3056">
          <cell r="A3056">
            <v>2009</v>
          </cell>
          <cell r="B3056">
            <v>3</v>
          </cell>
        </row>
        <row r="3057">
          <cell r="A3057">
            <v>2009</v>
          </cell>
          <cell r="B3057">
            <v>3</v>
          </cell>
        </row>
        <row r="3058">
          <cell r="A3058">
            <v>2009</v>
          </cell>
          <cell r="B3058">
            <v>3</v>
          </cell>
        </row>
        <row r="3059">
          <cell r="A3059">
            <v>2009</v>
          </cell>
          <cell r="B3059">
            <v>3</v>
          </cell>
        </row>
        <row r="3060">
          <cell r="A3060">
            <v>2009</v>
          </cell>
          <cell r="B3060">
            <v>3</v>
          </cell>
        </row>
        <row r="3061">
          <cell r="A3061">
            <v>2009</v>
          </cell>
          <cell r="B3061">
            <v>3</v>
          </cell>
        </row>
        <row r="3062">
          <cell r="A3062">
            <v>2009</v>
          </cell>
          <cell r="B3062">
            <v>3</v>
          </cell>
        </row>
        <row r="3063">
          <cell r="A3063">
            <v>2009</v>
          </cell>
          <cell r="B3063">
            <v>3</v>
          </cell>
        </row>
        <row r="3064">
          <cell r="A3064">
            <v>2009</v>
          </cell>
          <cell r="B3064">
            <v>3</v>
          </cell>
        </row>
        <row r="3065">
          <cell r="A3065">
            <v>2009</v>
          </cell>
          <cell r="B3065">
            <v>3</v>
          </cell>
        </row>
        <row r="3066">
          <cell r="A3066">
            <v>2009</v>
          </cell>
          <cell r="B3066">
            <v>3</v>
          </cell>
        </row>
        <row r="3067">
          <cell r="A3067">
            <v>2009</v>
          </cell>
          <cell r="B3067">
            <v>3</v>
          </cell>
        </row>
        <row r="3068">
          <cell r="A3068">
            <v>2009</v>
          </cell>
          <cell r="B3068">
            <v>3</v>
          </cell>
        </row>
        <row r="3069">
          <cell r="A3069">
            <v>2009</v>
          </cell>
          <cell r="B3069">
            <v>3</v>
          </cell>
        </row>
        <row r="3070">
          <cell r="A3070">
            <v>2009</v>
          </cell>
          <cell r="B3070">
            <v>3</v>
          </cell>
        </row>
        <row r="3071">
          <cell r="A3071">
            <v>2009</v>
          </cell>
          <cell r="B3071">
            <v>3</v>
          </cell>
        </row>
        <row r="3072">
          <cell r="A3072">
            <v>2009</v>
          </cell>
          <cell r="B3072">
            <v>3</v>
          </cell>
        </row>
        <row r="3073">
          <cell r="A3073">
            <v>2009</v>
          </cell>
          <cell r="B3073">
            <v>3</v>
          </cell>
        </row>
        <row r="3074">
          <cell r="A3074">
            <v>2009</v>
          </cell>
          <cell r="B3074">
            <v>3</v>
          </cell>
        </row>
        <row r="3075">
          <cell r="A3075">
            <v>2009</v>
          </cell>
          <cell r="B3075">
            <v>3</v>
          </cell>
        </row>
        <row r="3076">
          <cell r="A3076">
            <v>2009</v>
          </cell>
          <cell r="B3076">
            <v>3</v>
          </cell>
        </row>
        <row r="3077">
          <cell r="A3077">
            <v>2009</v>
          </cell>
          <cell r="B3077">
            <v>3</v>
          </cell>
        </row>
        <row r="3078">
          <cell r="A3078">
            <v>2009</v>
          </cell>
          <cell r="B3078">
            <v>3</v>
          </cell>
        </row>
        <row r="3079">
          <cell r="A3079">
            <v>2009</v>
          </cell>
          <cell r="B3079">
            <v>3</v>
          </cell>
        </row>
        <row r="3080">
          <cell r="A3080">
            <v>2009</v>
          </cell>
          <cell r="B3080">
            <v>3</v>
          </cell>
        </row>
        <row r="3081">
          <cell r="A3081">
            <v>2009</v>
          </cell>
          <cell r="B3081">
            <v>3</v>
          </cell>
        </row>
        <row r="3082">
          <cell r="A3082">
            <v>2009</v>
          </cell>
          <cell r="B3082">
            <v>3</v>
          </cell>
        </row>
        <row r="3083">
          <cell r="A3083">
            <v>2009</v>
          </cell>
          <cell r="B3083">
            <v>3</v>
          </cell>
        </row>
        <row r="3084">
          <cell r="A3084">
            <v>2009</v>
          </cell>
          <cell r="B3084">
            <v>3</v>
          </cell>
        </row>
        <row r="3085">
          <cell r="A3085">
            <v>2009</v>
          </cell>
          <cell r="B3085">
            <v>3</v>
          </cell>
        </row>
        <row r="3086">
          <cell r="A3086">
            <v>2009</v>
          </cell>
          <cell r="B3086">
            <v>3</v>
          </cell>
        </row>
        <row r="3087">
          <cell r="A3087">
            <v>2009</v>
          </cell>
          <cell r="B3087">
            <v>3</v>
          </cell>
        </row>
        <row r="3088">
          <cell r="A3088">
            <v>2009</v>
          </cell>
          <cell r="B3088">
            <v>3</v>
          </cell>
        </row>
        <row r="3089">
          <cell r="A3089">
            <v>2009</v>
          </cell>
          <cell r="B3089">
            <v>3</v>
          </cell>
        </row>
        <row r="3090">
          <cell r="A3090">
            <v>2009</v>
          </cell>
          <cell r="B3090">
            <v>3</v>
          </cell>
        </row>
        <row r="3091">
          <cell r="A3091">
            <v>2009</v>
          </cell>
          <cell r="B3091">
            <v>3</v>
          </cell>
        </row>
        <row r="3092">
          <cell r="A3092">
            <v>2009</v>
          </cell>
          <cell r="B3092">
            <v>3</v>
          </cell>
        </row>
        <row r="3093">
          <cell r="A3093">
            <v>2009</v>
          </cell>
          <cell r="B3093">
            <v>3</v>
          </cell>
        </row>
        <row r="3094">
          <cell r="A3094">
            <v>2009</v>
          </cell>
          <cell r="B3094">
            <v>3</v>
          </cell>
        </row>
        <row r="3095">
          <cell r="A3095">
            <v>2009</v>
          </cell>
          <cell r="B3095">
            <v>3</v>
          </cell>
        </row>
        <row r="3096">
          <cell r="A3096">
            <v>2009</v>
          </cell>
          <cell r="B3096">
            <v>3</v>
          </cell>
        </row>
        <row r="3097">
          <cell r="A3097">
            <v>2009</v>
          </cell>
          <cell r="B3097">
            <v>3</v>
          </cell>
        </row>
        <row r="3098">
          <cell r="A3098">
            <v>2009</v>
          </cell>
          <cell r="B3098">
            <v>3</v>
          </cell>
        </row>
        <row r="3099">
          <cell r="A3099">
            <v>2009</v>
          </cell>
          <cell r="B3099">
            <v>3</v>
          </cell>
        </row>
        <row r="3100">
          <cell r="A3100">
            <v>2009</v>
          </cell>
          <cell r="B3100">
            <v>3</v>
          </cell>
        </row>
        <row r="3101">
          <cell r="A3101">
            <v>2009</v>
          </cell>
          <cell r="B3101">
            <v>3</v>
          </cell>
        </row>
        <row r="3102">
          <cell r="A3102">
            <v>2009</v>
          </cell>
          <cell r="B3102">
            <v>3</v>
          </cell>
        </row>
        <row r="3103">
          <cell r="A3103">
            <v>2009</v>
          </cell>
          <cell r="B3103">
            <v>3</v>
          </cell>
        </row>
        <row r="3104">
          <cell r="A3104">
            <v>2009</v>
          </cell>
          <cell r="B3104">
            <v>3</v>
          </cell>
        </row>
        <row r="3105">
          <cell r="A3105">
            <v>2009</v>
          </cell>
          <cell r="B3105">
            <v>3</v>
          </cell>
        </row>
        <row r="3106">
          <cell r="A3106">
            <v>2009</v>
          </cell>
          <cell r="B3106">
            <v>3</v>
          </cell>
        </row>
        <row r="3107">
          <cell r="A3107">
            <v>2009</v>
          </cell>
          <cell r="B3107">
            <v>3</v>
          </cell>
        </row>
        <row r="3108">
          <cell r="A3108">
            <v>2009</v>
          </cell>
          <cell r="B3108">
            <v>3</v>
          </cell>
        </row>
        <row r="3109">
          <cell r="A3109">
            <v>2009</v>
          </cell>
          <cell r="B3109">
            <v>3</v>
          </cell>
        </row>
        <row r="3110">
          <cell r="A3110">
            <v>2009</v>
          </cell>
          <cell r="B3110">
            <v>3</v>
          </cell>
        </row>
        <row r="3111">
          <cell r="A3111">
            <v>2009</v>
          </cell>
          <cell r="B3111">
            <v>3</v>
          </cell>
        </row>
        <row r="3112">
          <cell r="A3112">
            <v>2009</v>
          </cell>
          <cell r="B3112">
            <v>3</v>
          </cell>
        </row>
        <row r="3113">
          <cell r="A3113">
            <v>2009</v>
          </cell>
          <cell r="B3113">
            <v>3</v>
          </cell>
        </row>
        <row r="3114">
          <cell r="A3114">
            <v>2009</v>
          </cell>
          <cell r="B3114">
            <v>3</v>
          </cell>
        </row>
        <row r="3115">
          <cell r="A3115">
            <v>2009</v>
          </cell>
          <cell r="B3115">
            <v>3</v>
          </cell>
        </row>
        <row r="3116">
          <cell r="A3116">
            <v>2009</v>
          </cell>
          <cell r="B3116">
            <v>3</v>
          </cell>
        </row>
        <row r="3117">
          <cell r="A3117">
            <v>2009</v>
          </cell>
          <cell r="B3117">
            <v>3</v>
          </cell>
        </row>
        <row r="3118">
          <cell r="A3118">
            <v>2009</v>
          </cell>
          <cell r="B3118">
            <v>3</v>
          </cell>
        </row>
        <row r="3119">
          <cell r="A3119">
            <v>2009</v>
          </cell>
          <cell r="B3119">
            <v>3</v>
          </cell>
        </row>
        <row r="3120">
          <cell r="A3120">
            <v>2009</v>
          </cell>
          <cell r="B3120">
            <v>3</v>
          </cell>
        </row>
        <row r="3121">
          <cell r="A3121">
            <v>2009</v>
          </cell>
          <cell r="B3121">
            <v>3</v>
          </cell>
        </row>
        <row r="3122">
          <cell r="A3122">
            <v>2009</v>
          </cell>
          <cell r="B3122">
            <v>3</v>
          </cell>
        </row>
        <row r="3123">
          <cell r="A3123">
            <v>2009</v>
          </cell>
          <cell r="B3123">
            <v>3</v>
          </cell>
        </row>
        <row r="3124">
          <cell r="A3124">
            <v>2009</v>
          </cell>
          <cell r="B3124">
            <v>3</v>
          </cell>
        </row>
        <row r="3125">
          <cell r="A3125">
            <v>2009</v>
          </cell>
          <cell r="B3125">
            <v>3</v>
          </cell>
        </row>
        <row r="3126">
          <cell r="A3126">
            <v>2009</v>
          </cell>
          <cell r="B3126">
            <v>3</v>
          </cell>
        </row>
        <row r="3127">
          <cell r="A3127">
            <v>2009</v>
          </cell>
          <cell r="B3127">
            <v>3</v>
          </cell>
        </row>
        <row r="3128">
          <cell r="A3128">
            <v>2009</v>
          </cell>
          <cell r="B3128">
            <v>3</v>
          </cell>
        </row>
        <row r="3129">
          <cell r="A3129">
            <v>2009</v>
          </cell>
          <cell r="B3129">
            <v>3</v>
          </cell>
        </row>
        <row r="3130">
          <cell r="A3130">
            <v>2009</v>
          </cell>
          <cell r="B3130">
            <v>3</v>
          </cell>
        </row>
        <row r="3131">
          <cell r="A3131">
            <v>2009</v>
          </cell>
          <cell r="B3131">
            <v>3</v>
          </cell>
        </row>
        <row r="3132">
          <cell r="A3132">
            <v>2009</v>
          </cell>
          <cell r="B3132">
            <v>3</v>
          </cell>
        </row>
        <row r="3133">
          <cell r="A3133">
            <v>2009</v>
          </cell>
          <cell r="B3133">
            <v>3</v>
          </cell>
        </row>
        <row r="3134">
          <cell r="A3134">
            <v>2009</v>
          </cell>
          <cell r="B3134">
            <v>3</v>
          </cell>
        </row>
        <row r="3135">
          <cell r="A3135">
            <v>2009</v>
          </cell>
          <cell r="B3135">
            <v>3</v>
          </cell>
        </row>
        <row r="3136">
          <cell r="A3136">
            <v>2009</v>
          </cell>
          <cell r="B3136">
            <v>3</v>
          </cell>
        </row>
        <row r="3137">
          <cell r="A3137">
            <v>2009</v>
          </cell>
          <cell r="B3137">
            <v>3</v>
          </cell>
        </row>
        <row r="3138">
          <cell r="A3138">
            <v>2009</v>
          </cell>
          <cell r="B3138">
            <v>3</v>
          </cell>
        </row>
        <row r="3139">
          <cell r="A3139">
            <v>2009</v>
          </cell>
          <cell r="B3139">
            <v>3</v>
          </cell>
        </row>
        <row r="3140">
          <cell r="A3140">
            <v>2009</v>
          </cell>
          <cell r="B3140">
            <v>3</v>
          </cell>
        </row>
        <row r="3141">
          <cell r="A3141">
            <v>2009</v>
          </cell>
          <cell r="B3141">
            <v>3</v>
          </cell>
        </row>
        <row r="3142">
          <cell r="A3142">
            <v>2009</v>
          </cell>
          <cell r="B3142">
            <v>3</v>
          </cell>
        </row>
        <row r="3143">
          <cell r="A3143">
            <v>2009</v>
          </cell>
          <cell r="B3143">
            <v>3</v>
          </cell>
        </row>
        <row r="3144">
          <cell r="A3144">
            <v>2009</v>
          </cell>
          <cell r="B3144">
            <v>3</v>
          </cell>
        </row>
        <row r="3145">
          <cell r="A3145">
            <v>2009</v>
          </cell>
          <cell r="B3145">
            <v>3</v>
          </cell>
        </row>
        <row r="3146">
          <cell r="A3146">
            <v>2009</v>
          </cell>
          <cell r="B3146">
            <v>3</v>
          </cell>
        </row>
        <row r="3147">
          <cell r="A3147">
            <v>2009</v>
          </cell>
          <cell r="B3147">
            <v>3</v>
          </cell>
        </row>
        <row r="3148">
          <cell r="A3148">
            <v>2009</v>
          </cell>
          <cell r="B3148">
            <v>3</v>
          </cell>
        </row>
        <row r="3149">
          <cell r="A3149">
            <v>2009</v>
          </cell>
          <cell r="B3149">
            <v>3</v>
          </cell>
        </row>
        <row r="3150">
          <cell r="A3150">
            <v>2009</v>
          </cell>
          <cell r="B3150">
            <v>3</v>
          </cell>
        </row>
        <row r="3151">
          <cell r="A3151">
            <v>2009</v>
          </cell>
          <cell r="B3151">
            <v>3</v>
          </cell>
        </row>
        <row r="3152">
          <cell r="A3152">
            <v>2009</v>
          </cell>
          <cell r="B3152">
            <v>3</v>
          </cell>
        </row>
        <row r="3153">
          <cell r="A3153">
            <v>2009</v>
          </cell>
          <cell r="B3153">
            <v>3</v>
          </cell>
        </row>
        <row r="3154">
          <cell r="A3154">
            <v>2009</v>
          </cell>
          <cell r="B3154">
            <v>3</v>
          </cell>
        </row>
        <row r="3155">
          <cell r="A3155">
            <v>2009</v>
          </cell>
          <cell r="B3155">
            <v>3</v>
          </cell>
        </row>
        <row r="3156">
          <cell r="A3156">
            <v>2009</v>
          </cell>
          <cell r="B3156">
            <v>3</v>
          </cell>
        </row>
        <row r="3157">
          <cell r="A3157">
            <v>2009</v>
          </cell>
          <cell r="B3157">
            <v>3</v>
          </cell>
        </row>
        <row r="3158">
          <cell r="A3158">
            <v>2009</v>
          </cell>
          <cell r="B3158">
            <v>3</v>
          </cell>
        </row>
        <row r="3159">
          <cell r="A3159">
            <v>2009</v>
          </cell>
          <cell r="B3159">
            <v>3</v>
          </cell>
        </row>
        <row r="3160">
          <cell r="A3160">
            <v>2009</v>
          </cell>
          <cell r="B3160">
            <v>3</v>
          </cell>
        </row>
        <row r="3161">
          <cell r="A3161">
            <v>2009</v>
          </cell>
          <cell r="B3161">
            <v>3</v>
          </cell>
        </row>
        <row r="3162">
          <cell r="A3162">
            <v>2009</v>
          </cell>
          <cell r="B3162">
            <v>3</v>
          </cell>
        </row>
        <row r="3163">
          <cell r="A3163">
            <v>2009</v>
          </cell>
          <cell r="B3163">
            <v>3</v>
          </cell>
        </row>
        <row r="3164">
          <cell r="A3164">
            <v>2009</v>
          </cell>
          <cell r="B3164">
            <v>3</v>
          </cell>
        </row>
        <row r="3165">
          <cell r="A3165">
            <v>2009</v>
          </cell>
          <cell r="B3165">
            <v>3</v>
          </cell>
        </row>
        <row r="3166">
          <cell r="A3166">
            <v>2009</v>
          </cell>
          <cell r="B3166">
            <v>3</v>
          </cell>
        </row>
        <row r="3167">
          <cell r="A3167">
            <v>2009</v>
          </cell>
          <cell r="B3167">
            <v>3</v>
          </cell>
        </row>
        <row r="3168">
          <cell r="A3168">
            <v>2009</v>
          </cell>
          <cell r="B3168">
            <v>3</v>
          </cell>
        </row>
        <row r="3169">
          <cell r="A3169">
            <v>2009</v>
          </cell>
          <cell r="B3169">
            <v>3</v>
          </cell>
        </row>
        <row r="3170">
          <cell r="A3170">
            <v>2009</v>
          </cell>
          <cell r="B3170">
            <v>3</v>
          </cell>
        </row>
        <row r="3171">
          <cell r="A3171">
            <v>2009</v>
          </cell>
          <cell r="B3171">
            <v>3</v>
          </cell>
        </row>
        <row r="3172">
          <cell r="A3172">
            <v>2009</v>
          </cell>
          <cell r="B3172">
            <v>3</v>
          </cell>
        </row>
        <row r="3173">
          <cell r="A3173">
            <v>2009</v>
          </cell>
          <cell r="B3173">
            <v>3</v>
          </cell>
        </row>
        <row r="3174">
          <cell r="A3174">
            <v>2009</v>
          </cell>
          <cell r="B3174">
            <v>3</v>
          </cell>
        </row>
        <row r="3175">
          <cell r="A3175">
            <v>2009</v>
          </cell>
          <cell r="B3175">
            <v>3</v>
          </cell>
        </row>
        <row r="3176">
          <cell r="A3176">
            <v>2009</v>
          </cell>
          <cell r="B3176">
            <v>3</v>
          </cell>
        </row>
        <row r="3177">
          <cell r="A3177">
            <v>2009</v>
          </cell>
          <cell r="B3177">
            <v>3</v>
          </cell>
        </row>
        <row r="3178">
          <cell r="A3178">
            <v>2009</v>
          </cell>
          <cell r="B3178">
            <v>3</v>
          </cell>
        </row>
        <row r="3179">
          <cell r="A3179">
            <v>2009</v>
          </cell>
          <cell r="B3179">
            <v>3</v>
          </cell>
        </row>
        <row r="3180">
          <cell r="A3180">
            <v>2009</v>
          </cell>
          <cell r="B3180">
            <v>3</v>
          </cell>
        </row>
        <row r="3181">
          <cell r="A3181">
            <v>2009</v>
          </cell>
          <cell r="B3181">
            <v>3</v>
          </cell>
        </row>
        <row r="3182">
          <cell r="A3182">
            <v>2009</v>
          </cell>
          <cell r="B3182">
            <v>3</v>
          </cell>
        </row>
        <row r="3183">
          <cell r="A3183">
            <v>2009</v>
          </cell>
          <cell r="B3183">
            <v>3</v>
          </cell>
        </row>
        <row r="3184">
          <cell r="A3184">
            <v>2009</v>
          </cell>
          <cell r="B3184">
            <v>3</v>
          </cell>
        </row>
        <row r="3185">
          <cell r="A3185">
            <v>2009</v>
          </cell>
          <cell r="B3185">
            <v>3</v>
          </cell>
        </row>
        <row r="3186">
          <cell r="A3186">
            <v>2009</v>
          </cell>
          <cell r="B3186">
            <v>3</v>
          </cell>
        </row>
        <row r="3187">
          <cell r="A3187">
            <v>2009</v>
          </cell>
          <cell r="B3187">
            <v>3</v>
          </cell>
        </row>
        <row r="3188">
          <cell r="A3188">
            <v>2009</v>
          </cell>
          <cell r="B3188">
            <v>3</v>
          </cell>
        </row>
        <row r="3189">
          <cell r="A3189">
            <v>2009</v>
          </cell>
          <cell r="B3189">
            <v>4</v>
          </cell>
        </row>
        <row r="3190">
          <cell r="A3190">
            <v>2009</v>
          </cell>
          <cell r="B3190">
            <v>4</v>
          </cell>
        </row>
        <row r="3191">
          <cell r="A3191">
            <v>2009</v>
          </cell>
          <cell r="B3191">
            <v>4</v>
          </cell>
        </row>
        <row r="3192">
          <cell r="A3192">
            <v>2009</v>
          </cell>
          <cell r="B3192">
            <v>4</v>
          </cell>
        </row>
        <row r="3193">
          <cell r="A3193">
            <v>2009</v>
          </cell>
          <cell r="B3193">
            <v>4</v>
          </cell>
        </row>
        <row r="3194">
          <cell r="A3194">
            <v>2009</v>
          </cell>
          <cell r="B3194">
            <v>4</v>
          </cell>
        </row>
        <row r="3195">
          <cell r="A3195">
            <v>2009</v>
          </cell>
          <cell r="B3195">
            <v>4</v>
          </cell>
        </row>
        <row r="3196">
          <cell r="A3196">
            <v>2009</v>
          </cell>
          <cell r="B3196">
            <v>4</v>
          </cell>
        </row>
        <row r="3197">
          <cell r="A3197">
            <v>2009</v>
          </cell>
          <cell r="B3197">
            <v>4</v>
          </cell>
        </row>
        <row r="3198">
          <cell r="A3198">
            <v>2009</v>
          </cell>
          <cell r="B3198">
            <v>4</v>
          </cell>
        </row>
        <row r="3199">
          <cell r="A3199">
            <v>2009</v>
          </cell>
          <cell r="B3199">
            <v>4</v>
          </cell>
        </row>
        <row r="3200">
          <cell r="A3200">
            <v>2009</v>
          </cell>
          <cell r="B3200">
            <v>4</v>
          </cell>
        </row>
        <row r="3201">
          <cell r="A3201">
            <v>2009</v>
          </cell>
          <cell r="B3201">
            <v>4</v>
          </cell>
        </row>
        <row r="3202">
          <cell r="A3202">
            <v>2009</v>
          </cell>
          <cell r="B3202">
            <v>4</v>
          </cell>
        </row>
        <row r="3203">
          <cell r="A3203">
            <v>2009</v>
          </cell>
          <cell r="B3203">
            <v>4</v>
          </cell>
        </row>
        <row r="3204">
          <cell r="A3204">
            <v>2009</v>
          </cell>
          <cell r="B3204">
            <v>4</v>
          </cell>
        </row>
        <row r="3205">
          <cell r="A3205">
            <v>2009</v>
          </cell>
          <cell r="B3205">
            <v>4</v>
          </cell>
        </row>
        <row r="3206">
          <cell r="A3206">
            <v>2009</v>
          </cell>
          <cell r="B3206">
            <v>4</v>
          </cell>
        </row>
        <row r="3207">
          <cell r="A3207">
            <v>2009</v>
          </cell>
          <cell r="B3207">
            <v>4</v>
          </cell>
        </row>
        <row r="3208">
          <cell r="A3208">
            <v>2009</v>
          </cell>
          <cell r="B3208">
            <v>4</v>
          </cell>
        </row>
        <row r="3209">
          <cell r="A3209">
            <v>2009</v>
          </cell>
          <cell r="B3209">
            <v>4</v>
          </cell>
        </row>
        <row r="3210">
          <cell r="A3210">
            <v>2009</v>
          </cell>
          <cell r="B3210">
            <v>4</v>
          </cell>
        </row>
        <row r="3211">
          <cell r="A3211">
            <v>2009</v>
          </cell>
          <cell r="B3211">
            <v>4</v>
          </cell>
        </row>
        <row r="3212">
          <cell r="A3212">
            <v>2009</v>
          </cell>
          <cell r="B3212">
            <v>4</v>
          </cell>
        </row>
        <row r="3213">
          <cell r="A3213">
            <v>2009</v>
          </cell>
          <cell r="B3213">
            <v>4</v>
          </cell>
        </row>
        <row r="3214">
          <cell r="A3214">
            <v>2009</v>
          </cell>
          <cell r="B3214">
            <v>4</v>
          </cell>
        </row>
        <row r="3215">
          <cell r="A3215">
            <v>2009</v>
          </cell>
          <cell r="B3215">
            <v>4</v>
          </cell>
        </row>
        <row r="3216">
          <cell r="A3216">
            <v>2009</v>
          </cell>
          <cell r="B3216">
            <v>4</v>
          </cell>
        </row>
        <row r="3217">
          <cell r="A3217">
            <v>2009</v>
          </cell>
          <cell r="B3217">
            <v>4</v>
          </cell>
        </row>
        <row r="3218">
          <cell r="A3218">
            <v>2009</v>
          </cell>
          <cell r="B3218">
            <v>4</v>
          </cell>
        </row>
        <row r="3219">
          <cell r="A3219">
            <v>2009</v>
          </cell>
          <cell r="B3219">
            <v>4</v>
          </cell>
        </row>
        <row r="3220">
          <cell r="A3220">
            <v>2009</v>
          </cell>
          <cell r="B3220">
            <v>4</v>
          </cell>
        </row>
        <row r="3221">
          <cell r="A3221">
            <v>2009</v>
          </cell>
          <cell r="B3221">
            <v>4</v>
          </cell>
        </row>
        <row r="3222">
          <cell r="A3222">
            <v>2009</v>
          </cell>
          <cell r="B3222">
            <v>4</v>
          </cell>
        </row>
        <row r="3223">
          <cell r="A3223">
            <v>2009</v>
          </cell>
          <cell r="B3223">
            <v>4</v>
          </cell>
        </row>
        <row r="3224">
          <cell r="A3224">
            <v>2009</v>
          </cell>
          <cell r="B3224">
            <v>4</v>
          </cell>
        </row>
        <row r="3225">
          <cell r="A3225">
            <v>2009</v>
          </cell>
          <cell r="B3225">
            <v>4</v>
          </cell>
        </row>
        <row r="3226">
          <cell r="A3226">
            <v>2009</v>
          </cell>
          <cell r="B3226">
            <v>4</v>
          </cell>
        </row>
        <row r="3227">
          <cell r="A3227">
            <v>2009</v>
          </cell>
          <cell r="B3227">
            <v>4</v>
          </cell>
        </row>
        <row r="3228">
          <cell r="A3228">
            <v>2009</v>
          </cell>
          <cell r="B3228">
            <v>4</v>
          </cell>
        </row>
        <row r="3229">
          <cell r="A3229">
            <v>2009</v>
          </cell>
          <cell r="B3229">
            <v>4</v>
          </cell>
        </row>
        <row r="3230">
          <cell r="A3230">
            <v>2009</v>
          </cell>
          <cell r="B3230">
            <v>4</v>
          </cell>
        </row>
        <row r="3231">
          <cell r="A3231">
            <v>2009</v>
          </cell>
          <cell r="B3231">
            <v>4</v>
          </cell>
        </row>
        <row r="3232">
          <cell r="A3232">
            <v>2009</v>
          </cell>
          <cell r="B3232">
            <v>4</v>
          </cell>
        </row>
        <row r="3233">
          <cell r="A3233">
            <v>2009</v>
          </cell>
          <cell r="B3233">
            <v>4</v>
          </cell>
        </row>
        <row r="3234">
          <cell r="A3234">
            <v>2009</v>
          </cell>
          <cell r="B3234">
            <v>4</v>
          </cell>
        </row>
        <row r="3235">
          <cell r="A3235">
            <v>2009</v>
          </cell>
          <cell r="B3235">
            <v>4</v>
          </cell>
        </row>
        <row r="3236">
          <cell r="A3236">
            <v>2009</v>
          </cell>
          <cell r="B3236">
            <v>4</v>
          </cell>
        </row>
        <row r="3237">
          <cell r="A3237">
            <v>2009</v>
          </cell>
          <cell r="B3237">
            <v>4</v>
          </cell>
        </row>
        <row r="3238">
          <cell r="A3238">
            <v>2009</v>
          </cell>
          <cell r="B3238">
            <v>4</v>
          </cell>
        </row>
        <row r="3239">
          <cell r="A3239">
            <v>2009</v>
          </cell>
          <cell r="B3239">
            <v>4</v>
          </cell>
        </row>
        <row r="3240">
          <cell r="A3240">
            <v>2009</v>
          </cell>
          <cell r="B3240">
            <v>4</v>
          </cell>
        </row>
        <row r="3241">
          <cell r="A3241">
            <v>2009</v>
          </cell>
          <cell r="B3241">
            <v>4</v>
          </cell>
        </row>
        <row r="3242">
          <cell r="A3242">
            <v>2009</v>
          </cell>
          <cell r="B3242">
            <v>4</v>
          </cell>
        </row>
        <row r="3243">
          <cell r="A3243">
            <v>2009</v>
          </cell>
          <cell r="B3243">
            <v>4</v>
          </cell>
        </row>
        <row r="3244">
          <cell r="A3244">
            <v>2009</v>
          </cell>
          <cell r="B3244">
            <v>4</v>
          </cell>
        </row>
        <row r="3245">
          <cell r="A3245">
            <v>2009</v>
          </cell>
          <cell r="B3245">
            <v>4</v>
          </cell>
        </row>
        <row r="3246">
          <cell r="A3246">
            <v>2009</v>
          </cell>
          <cell r="B3246">
            <v>4</v>
          </cell>
        </row>
        <row r="3247">
          <cell r="A3247">
            <v>2009</v>
          </cell>
          <cell r="B3247">
            <v>4</v>
          </cell>
        </row>
        <row r="3248">
          <cell r="A3248">
            <v>2009</v>
          </cell>
          <cell r="B3248">
            <v>4</v>
          </cell>
        </row>
        <row r="3249">
          <cell r="A3249">
            <v>2009</v>
          </cell>
          <cell r="B3249">
            <v>4</v>
          </cell>
        </row>
        <row r="3250">
          <cell r="A3250">
            <v>2009</v>
          </cell>
          <cell r="B3250">
            <v>4</v>
          </cell>
        </row>
        <row r="3251">
          <cell r="A3251">
            <v>2009</v>
          </cell>
          <cell r="B3251">
            <v>4</v>
          </cell>
        </row>
        <row r="3252">
          <cell r="A3252">
            <v>2009</v>
          </cell>
          <cell r="B3252">
            <v>4</v>
          </cell>
        </row>
        <row r="3253">
          <cell r="A3253">
            <v>2009</v>
          </cell>
          <cell r="B3253">
            <v>4</v>
          </cell>
        </row>
        <row r="3254">
          <cell r="A3254">
            <v>2009</v>
          </cell>
          <cell r="B3254">
            <v>4</v>
          </cell>
        </row>
        <row r="3255">
          <cell r="A3255">
            <v>2009</v>
          </cell>
          <cell r="B3255">
            <v>4</v>
          </cell>
        </row>
        <row r="3256">
          <cell r="A3256">
            <v>2009</v>
          </cell>
          <cell r="B3256">
            <v>4</v>
          </cell>
        </row>
        <row r="3257">
          <cell r="A3257">
            <v>2009</v>
          </cell>
          <cell r="B3257">
            <v>4</v>
          </cell>
        </row>
        <row r="3258">
          <cell r="A3258">
            <v>2009</v>
          </cell>
          <cell r="B3258">
            <v>4</v>
          </cell>
        </row>
        <row r="3259">
          <cell r="A3259">
            <v>2009</v>
          </cell>
          <cell r="B3259">
            <v>4</v>
          </cell>
        </row>
        <row r="3260">
          <cell r="A3260">
            <v>2009</v>
          </cell>
          <cell r="B3260">
            <v>4</v>
          </cell>
        </row>
        <row r="3261">
          <cell r="A3261">
            <v>2009</v>
          </cell>
          <cell r="B3261">
            <v>4</v>
          </cell>
        </row>
        <row r="3262">
          <cell r="A3262">
            <v>2009</v>
          </cell>
          <cell r="B3262">
            <v>4</v>
          </cell>
        </row>
        <row r="3263">
          <cell r="A3263">
            <v>2009</v>
          </cell>
          <cell r="B3263">
            <v>4</v>
          </cell>
        </row>
        <row r="3264">
          <cell r="A3264">
            <v>2009</v>
          </cell>
          <cell r="B3264">
            <v>4</v>
          </cell>
        </row>
        <row r="3265">
          <cell r="A3265">
            <v>2009</v>
          </cell>
          <cell r="B3265">
            <v>4</v>
          </cell>
        </row>
        <row r="3266">
          <cell r="A3266">
            <v>2009</v>
          </cell>
          <cell r="B3266">
            <v>4</v>
          </cell>
        </row>
        <row r="3267">
          <cell r="A3267">
            <v>2009</v>
          </cell>
          <cell r="B3267">
            <v>4</v>
          </cell>
        </row>
        <row r="3268">
          <cell r="A3268">
            <v>2009</v>
          </cell>
          <cell r="B3268">
            <v>4</v>
          </cell>
        </row>
        <row r="3269">
          <cell r="A3269">
            <v>2009</v>
          </cell>
          <cell r="B3269">
            <v>4</v>
          </cell>
        </row>
        <row r="3270">
          <cell r="A3270">
            <v>2009</v>
          </cell>
          <cell r="B3270">
            <v>4</v>
          </cell>
        </row>
        <row r="3271">
          <cell r="A3271">
            <v>2009</v>
          </cell>
          <cell r="B3271">
            <v>4</v>
          </cell>
        </row>
        <row r="3272">
          <cell r="A3272">
            <v>2009</v>
          </cell>
          <cell r="B3272">
            <v>4</v>
          </cell>
        </row>
        <row r="3273">
          <cell r="A3273">
            <v>2009</v>
          </cell>
          <cell r="B3273">
            <v>4</v>
          </cell>
        </row>
        <row r="3274">
          <cell r="A3274">
            <v>2009</v>
          </cell>
          <cell r="B3274">
            <v>4</v>
          </cell>
        </row>
        <row r="3275">
          <cell r="A3275">
            <v>2009</v>
          </cell>
          <cell r="B3275">
            <v>4</v>
          </cell>
        </row>
        <row r="3276">
          <cell r="A3276">
            <v>2009</v>
          </cell>
          <cell r="B3276">
            <v>4</v>
          </cell>
        </row>
        <row r="3277">
          <cell r="A3277">
            <v>2009</v>
          </cell>
          <cell r="B3277">
            <v>4</v>
          </cell>
        </row>
        <row r="3278">
          <cell r="A3278">
            <v>2009</v>
          </cell>
          <cell r="B3278">
            <v>4</v>
          </cell>
        </row>
        <row r="3279">
          <cell r="A3279">
            <v>2009</v>
          </cell>
          <cell r="B3279">
            <v>4</v>
          </cell>
        </row>
        <row r="3280">
          <cell r="A3280">
            <v>2009</v>
          </cell>
          <cell r="B3280">
            <v>4</v>
          </cell>
        </row>
        <row r="3281">
          <cell r="A3281">
            <v>2009</v>
          </cell>
          <cell r="B3281">
            <v>4</v>
          </cell>
        </row>
        <row r="3282">
          <cell r="A3282">
            <v>2009</v>
          </cell>
          <cell r="B3282">
            <v>4</v>
          </cell>
        </row>
        <row r="3283">
          <cell r="A3283">
            <v>2009</v>
          </cell>
          <cell r="B3283">
            <v>4</v>
          </cell>
        </row>
        <row r="3284">
          <cell r="A3284">
            <v>2009</v>
          </cell>
          <cell r="B3284">
            <v>4</v>
          </cell>
        </row>
        <row r="3285">
          <cell r="A3285">
            <v>2009</v>
          </cell>
          <cell r="B3285">
            <v>4</v>
          </cell>
        </row>
        <row r="3286">
          <cell r="A3286">
            <v>2009</v>
          </cell>
          <cell r="B3286">
            <v>4</v>
          </cell>
        </row>
        <row r="3287">
          <cell r="A3287">
            <v>2009</v>
          </cell>
          <cell r="B3287">
            <v>4</v>
          </cell>
        </row>
        <row r="3288">
          <cell r="A3288">
            <v>2009</v>
          </cell>
          <cell r="B3288">
            <v>4</v>
          </cell>
        </row>
        <row r="3289">
          <cell r="A3289">
            <v>2009</v>
          </cell>
          <cell r="B3289">
            <v>4</v>
          </cell>
        </row>
        <row r="3290">
          <cell r="A3290">
            <v>2009</v>
          </cell>
          <cell r="B3290">
            <v>4</v>
          </cell>
        </row>
        <row r="3291">
          <cell r="A3291">
            <v>2009</v>
          </cell>
          <cell r="B3291">
            <v>4</v>
          </cell>
        </row>
        <row r="3292">
          <cell r="A3292">
            <v>2009</v>
          </cell>
          <cell r="B3292">
            <v>4</v>
          </cell>
        </row>
        <row r="3293">
          <cell r="A3293">
            <v>2009</v>
          </cell>
          <cell r="B3293">
            <v>4</v>
          </cell>
        </row>
        <row r="3294">
          <cell r="A3294">
            <v>2009</v>
          </cell>
          <cell r="B3294">
            <v>4</v>
          </cell>
        </row>
        <row r="3295">
          <cell r="A3295">
            <v>2009</v>
          </cell>
          <cell r="B3295">
            <v>4</v>
          </cell>
        </row>
        <row r="3296">
          <cell r="A3296">
            <v>2009</v>
          </cell>
          <cell r="B3296">
            <v>4</v>
          </cell>
        </row>
        <row r="3297">
          <cell r="A3297">
            <v>2009</v>
          </cell>
          <cell r="B3297">
            <v>4</v>
          </cell>
        </row>
        <row r="3298">
          <cell r="A3298">
            <v>2009</v>
          </cell>
          <cell r="B3298">
            <v>4</v>
          </cell>
        </row>
        <row r="3299">
          <cell r="A3299">
            <v>2009</v>
          </cell>
          <cell r="B3299">
            <v>4</v>
          </cell>
        </row>
        <row r="3300">
          <cell r="A3300">
            <v>2009</v>
          </cell>
          <cell r="B3300">
            <v>4</v>
          </cell>
        </row>
        <row r="3301">
          <cell r="A3301">
            <v>2009</v>
          </cell>
          <cell r="B3301">
            <v>4</v>
          </cell>
        </row>
        <row r="3302">
          <cell r="A3302">
            <v>2009</v>
          </cell>
          <cell r="B3302">
            <v>4</v>
          </cell>
        </row>
        <row r="3303">
          <cell r="A3303">
            <v>2009</v>
          </cell>
          <cell r="B3303">
            <v>4</v>
          </cell>
        </row>
        <row r="3304">
          <cell r="A3304">
            <v>2009</v>
          </cell>
          <cell r="B3304">
            <v>4</v>
          </cell>
        </row>
        <row r="3305">
          <cell r="A3305">
            <v>2009</v>
          </cell>
          <cell r="B3305">
            <v>4</v>
          </cell>
        </row>
        <row r="3306">
          <cell r="A3306">
            <v>2009</v>
          </cell>
          <cell r="B3306">
            <v>4</v>
          </cell>
        </row>
        <row r="3307">
          <cell r="A3307">
            <v>2009</v>
          </cell>
          <cell r="B3307">
            <v>4</v>
          </cell>
        </row>
        <row r="3308">
          <cell r="A3308">
            <v>2009</v>
          </cell>
          <cell r="B3308">
            <v>4</v>
          </cell>
        </row>
        <row r="3309">
          <cell r="A3309">
            <v>2009</v>
          </cell>
          <cell r="B3309">
            <v>4</v>
          </cell>
        </row>
        <row r="3310">
          <cell r="A3310">
            <v>2009</v>
          </cell>
          <cell r="B3310">
            <v>4</v>
          </cell>
        </row>
        <row r="3311">
          <cell r="A3311">
            <v>2009</v>
          </cell>
          <cell r="B3311">
            <v>4</v>
          </cell>
        </row>
        <row r="3312">
          <cell r="A3312">
            <v>2009</v>
          </cell>
          <cell r="B3312">
            <v>4</v>
          </cell>
        </row>
        <row r="3313">
          <cell r="A3313">
            <v>2009</v>
          </cell>
          <cell r="B3313">
            <v>4</v>
          </cell>
        </row>
        <row r="3314">
          <cell r="A3314">
            <v>2009</v>
          </cell>
          <cell r="B3314">
            <v>4</v>
          </cell>
        </row>
        <row r="3315">
          <cell r="A3315">
            <v>2009</v>
          </cell>
          <cell r="B3315">
            <v>4</v>
          </cell>
        </row>
        <row r="3316">
          <cell r="A3316">
            <v>2009</v>
          </cell>
          <cell r="B3316">
            <v>4</v>
          </cell>
        </row>
        <row r="3317">
          <cell r="A3317">
            <v>2009</v>
          </cell>
          <cell r="B3317">
            <v>4</v>
          </cell>
        </row>
        <row r="3318">
          <cell r="A3318">
            <v>2009</v>
          </cell>
          <cell r="B3318">
            <v>4</v>
          </cell>
        </row>
        <row r="3319">
          <cell r="A3319">
            <v>2009</v>
          </cell>
          <cell r="B3319">
            <v>4</v>
          </cell>
        </row>
        <row r="3320">
          <cell r="A3320">
            <v>2009</v>
          </cell>
          <cell r="B3320">
            <v>4</v>
          </cell>
        </row>
        <row r="3321">
          <cell r="A3321">
            <v>2009</v>
          </cell>
          <cell r="B3321">
            <v>4</v>
          </cell>
        </row>
        <row r="3322">
          <cell r="A3322">
            <v>2009</v>
          </cell>
          <cell r="B3322">
            <v>4</v>
          </cell>
        </row>
        <row r="3323">
          <cell r="A3323">
            <v>2009</v>
          </cell>
          <cell r="B3323">
            <v>4</v>
          </cell>
        </row>
        <row r="3324">
          <cell r="A3324">
            <v>2009</v>
          </cell>
          <cell r="B3324">
            <v>4</v>
          </cell>
        </row>
        <row r="3325">
          <cell r="A3325">
            <v>2009</v>
          </cell>
          <cell r="B3325">
            <v>4</v>
          </cell>
        </row>
        <row r="3326">
          <cell r="A3326">
            <v>2009</v>
          </cell>
          <cell r="B3326">
            <v>4</v>
          </cell>
        </row>
        <row r="3327">
          <cell r="A3327">
            <v>2009</v>
          </cell>
          <cell r="B3327">
            <v>4</v>
          </cell>
        </row>
        <row r="3328">
          <cell r="A3328">
            <v>2009</v>
          </cell>
          <cell r="B3328">
            <v>4</v>
          </cell>
        </row>
        <row r="3329">
          <cell r="A3329">
            <v>2009</v>
          </cell>
          <cell r="B3329">
            <v>4</v>
          </cell>
        </row>
        <row r="3330">
          <cell r="A3330">
            <v>2009</v>
          </cell>
          <cell r="B3330">
            <v>4</v>
          </cell>
        </row>
        <row r="3331">
          <cell r="A3331">
            <v>2009</v>
          </cell>
          <cell r="B3331">
            <v>4</v>
          </cell>
        </row>
        <row r="3332">
          <cell r="A3332">
            <v>2009</v>
          </cell>
          <cell r="B3332">
            <v>4</v>
          </cell>
        </row>
        <row r="3333">
          <cell r="A3333">
            <v>2009</v>
          </cell>
          <cell r="B3333">
            <v>4</v>
          </cell>
        </row>
        <row r="3334">
          <cell r="A3334">
            <v>2009</v>
          </cell>
          <cell r="B3334">
            <v>4</v>
          </cell>
        </row>
        <row r="3335">
          <cell r="A3335">
            <v>2009</v>
          </cell>
          <cell r="B3335">
            <v>4</v>
          </cell>
        </row>
        <row r="3336">
          <cell r="A3336">
            <v>2009</v>
          </cell>
          <cell r="B3336">
            <v>4</v>
          </cell>
        </row>
        <row r="3337">
          <cell r="A3337">
            <v>2009</v>
          </cell>
          <cell r="B3337">
            <v>4</v>
          </cell>
        </row>
        <row r="3338">
          <cell r="A3338">
            <v>2009</v>
          </cell>
          <cell r="B3338">
            <v>4</v>
          </cell>
        </row>
        <row r="3339">
          <cell r="A3339">
            <v>2009</v>
          </cell>
          <cell r="B3339">
            <v>4</v>
          </cell>
        </row>
        <row r="3340">
          <cell r="A3340">
            <v>2009</v>
          </cell>
          <cell r="B3340">
            <v>4</v>
          </cell>
        </row>
        <row r="3341">
          <cell r="A3341">
            <v>2009</v>
          </cell>
          <cell r="B3341">
            <v>4</v>
          </cell>
        </row>
        <row r="3342">
          <cell r="A3342">
            <v>2009</v>
          </cell>
          <cell r="B3342">
            <v>4</v>
          </cell>
        </row>
        <row r="3343">
          <cell r="A3343">
            <v>2009</v>
          </cell>
          <cell r="B3343">
            <v>4</v>
          </cell>
        </row>
        <row r="3344">
          <cell r="A3344">
            <v>2009</v>
          </cell>
          <cell r="B3344">
            <v>4</v>
          </cell>
        </row>
        <row r="3345">
          <cell r="A3345">
            <v>2009</v>
          </cell>
          <cell r="B3345">
            <v>4</v>
          </cell>
        </row>
        <row r="3346">
          <cell r="A3346">
            <v>2009</v>
          </cell>
          <cell r="B3346">
            <v>4</v>
          </cell>
        </row>
        <row r="3347">
          <cell r="A3347">
            <v>2009</v>
          </cell>
          <cell r="B3347">
            <v>4</v>
          </cell>
        </row>
        <row r="3348">
          <cell r="A3348">
            <v>2009</v>
          </cell>
          <cell r="B3348">
            <v>4</v>
          </cell>
        </row>
        <row r="3349">
          <cell r="A3349">
            <v>2009</v>
          </cell>
          <cell r="B3349">
            <v>4</v>
          </cell>
        </row>
        <row r="3350">
          <cell r="A3350">
            <v>2009</v>
          </cell>
          <cell r="B3350">
            <v>4</v>
          </cell>
        </row>
        <row r="3351">
          <cell r="A3351">
            <v>2009</v>
          </cell>
          <cell r="B3351">
            <v>4</v>
          </cell>
        </row>
        <row r="3352">
          <cell r="A3352">
            <v>2009</v>
          </cell>
          <cell r="B3352">
            <v>4</v>
          </cell>
        </row>
        <row r="3353">
          <cell r="A3353">
            <v>2009</v>
          </cell>
          <cell r="B3353">
            <v>4</v>
          </cell>
        </row>
        <row r="3354">
          <cell r="A3354">
            <v>2009</v>
          </cell>
          <cell r="B3354">
            <v>4</v>
          </cell>
        </row>
        <row r="3355">
          <cell r="A3355">
            <v>2009</v>
          </cell>
          <cell r="B3355">
            <v>4</v>
          </cell>
        </row>
        <row r="3356">
          <cell r="A3356">
            <v>2009</v>
          </cell>
          <cell r="B3356">
            <v>4</v>
          </cell>
        </row>
        <row r="3357">
          <cell r="A3357">
            <v>2009</v>
          </cell>
          <cell r="B3357">
            <v>5</v>
          </cell>
        </row>
        <row r="3358">
          <cell r="A3358">
            <v>2009</v>
          </cell>
          <cell r="B3358">
            <v>5</v>
          </cell>
        </row>
        <row r="3359">
          <cell r="A3359">
            <v>2009</v>
          </cell>
          <cell r="B3359">
            <v>5</v>
          </cell>
        </row>
        <row r="3360">
          <cell r="A3360">
            <v>2009</v>
          </cell>
          <cell r="B3360">
            <v>5</v>
          </cell>
        </row>
        <row r="3361">
          <cell r="A3361">
            <v>2009</v>
          </cell>
          <cell r="B3361">
            <v>5</v>
          </cell>
        </row>
        <row r="3362">
          <cell r="A3362">
            <v>2009</v>
          </cell>
          <cell r="B3362">
            <v>5</v>
          </cell>
        </row>
        <row r="3363">
          <cell r="A3363">
            <v>2009</v>
          </cell>
          <cell r="B3363">
            <v>5</v>
          </cell>
        </row>
        <row r="3364">
          <cell r="A3364">
            <v>2009</v>
          </cell>
          <cell r="B3364">
            <v>5</v>
          </cell>
        </row>
        <row r="3365">
          <cell r="A3365">
            <v>2009</v>
          </cell>
          <cell r="B3365">
            <v>5</v>
          </cell>
        </row>
        <row r="3366">
          <cell r="A3366">
            <v>2009</v>
          </cell>
          <cell r="B3366">
            <v>5</v>
          </cell>
        </row>
        <row r="3367">
          <cell r="A3367">
            <v>2009</v>
          </cell>
          <cell r="B3367">
            <v>5</v>
          </cell>
        </row>
        <row r="3368">
          <cell r="A3368">
            <v>2009</v>
          </cell>
          <cell r="B3368">
            <v>5</v>
          </cell>
        </row>
        <row r="3369">
          <cell r="A3369">
            <v>2009</v>
          </cell>
          <cell r="B3369">
            <v>5</v>
          </cell>
        </row>
        <row r="3370">
          <cell r="A3370">
            <v>2009</v>
          </cell>
          <cell r="B3370">
            <v>5</v>
          </cell>
        </row>
        <row r="3371">
          <cell r="A3371">
            <v>2009</v>
          </cell>
          <cell r="B3371">
            <v>5</v>
          </cell>
        </row>
        <row r="3372">
          <cell r="A3372">
            <v>2009</v>
          </cell>
          <cell r="B3372">
            <v>5</v>
          </cell>
        </row>
        <row r="3373">
          <cell r="A3373">
            <v>2009</v>
          </cell>
          <cell r="B3373">
            <v>5</v>
          </cell>
        </row>
        <row r="3374">
          <cell r="A3374">
            <v>2009</v>
          </cell>
          <cell r="B3374">
            <v>5</v>
          </cell>
        </row>
        <row r="3375">
          <cell r="A3375">
            <v>2009</v>
          </cell>
          <cell r="B3375">
            <v>5</v>
          </cell>
        </row>
        <row r="3376">
          <cell r="A3376">
            <v>2009</v>
          </cell>
          <cell r="B3376">
            <v>5</v>
          </cell>
        </row>
        <row r="3377">
          <cell r="A3377">
            <v>2009</v>
          </cell>
          <cell r="B3377">
            <v>5</v>
          </cell>
        </row>
        <row r="3378">
          <cell r="A3378">
            <v>2009</v>
          </cell>
          <cell r="B3378">
            <v>5</v>
          </cell>
        </row>
        <row r="3379">
          <cell r="A3379">
            <v>2009</v>
          </cell>
          <cell r="B3379">
            <v>5</v>
          </cell>
        </row>
        <row r="3380">
          <cell r="A3380">
            <v>2009</v>
          </cell>
          <cell r="B3380">
            <v>5</v>
          </cell>
        </row>
        <row r="3381">
          <cell r="A3381">
            <v>2009</v>
          </cell>
          <cell r="B3381">
            <v>5</v>
          </cell>
        </row>
        <row r="3382">
          <cell r="A3382">
            <v>2009</v>
          </cell>
          <cell r="B3382">
            <v>5</v>
          </cell>
        </row>
        <row r="3383">
          <cell r="A3383">
            <v>2009</v>
          </cell>
          <cell r="B3383">
            <v>5</v>
          </cell>
        </row>
        <row r="3384">
          <cell r="A3384">
            <v>2009</v>
          </cell>
          <cell r="B3384">
            <v>5</v>
          </cell>
        </row>
        <row r="3385">
          <cell r="A3385">
            <v>2009</v>
          </cell>
          <cell r="B3385">
            <v>5</v>
          </cell>
        </row>
        <row r="3386">
          <cell r="A3386">
            <v>2009</v>
          </cell>
          <cell r="B3386">
            <v>5</v>
          </cell>
        </row>
        <row r="3387">
          <cell r="A3387">
            <v>2009</v>
          </cell>
          <cell r="B3387">
            <v>5</v>
          </cell>
        </row>
        <row r="3388">
          <cell r="A3388">
            <v>2009</v>
          </cell>
          <cell r="B3388">
            <v>5</v>
          </cell>
        </row>
        <row r="3389">
          <cell r="A3389">
            <v>2009</v>
          </cell>
          <cell r="B3389">
            <v>5</v>
          </cell>
        </row>
        <row r="3390">
          <cell r="A3390">
            <v>2009</v>
          </cell>
          <cell r="B3390">
            <v>5</v>
          </cell>
        </row>
        <row r="3391">
          <cell r="A3391">
            <v>2009</v>
          </cell>
          <cell r="B3391">
            <v>5</v>
          </cell>
        </row>
        <row r="3392">
          <cell r="A3392">
            <v>2009</v>
          </cell>
          <cell r="B3392">
            <v>5</v>
          </cell>
        </row>
        <row r="3393">
          <cell r="A3393">
            <v>2009</v>
          </cell>
          <cell r="B3393">
            <v>5</v>
          </cell>
        </row>
        <row r="3394">
          <cell r="A3394">
            <v>2009</v>
          </cell>
          <cell r="B3394">
            <v>5</v>
          </cell>
        </row>
        <row r="3395">
          <cell r="A3395">
            <v>2009</v>
          </cell>
          <cell r="B3395">
            <v>5</v>
          </cell>
        </row>
        <row r="3396">
          <cell r="A3396">
            <v>2009</v>
          </cell>
          <cell r="B3396">
            <v>5</v>
          </cell>
        </row>
        <row r="3397">
          <cell r="A3397">
            <v>2009</v>
          </cell>
          <cell r="B3397">
            <v>5</v>
          </cell>
        </row>
        <row r="3398">
          <cell r="A3398">
            <v>2009</v>
          </cell>
          <cell r="B3398">
            <v>5</v>
          </cell>
        </row>
        <row r="3399">
          <cell r="A3399">
            <v>2009</v>
          </cell>
          <cell r="B3399">
            <v>5</v>
          </cell>
        </row>
        <row r="3400">
          <cell r="A3400">
            <v>2009</v>
          </cell>
          <cell r="B3400">
            <v>5</v>
          </cell>
        </row>
        <row r="3401">
          <cell r="A3401">
            <v>2009</v>
          </cell>
          <cell r="B3401">
            <v>5</v>
          </cell>
        </row>
        <row r="3402">
          <cell r="A3402">
            <v>2009</v>
          </cell>
          <cell r="B3402">
            <v>5</v>
          </cell>
        </row>
        <row r="3403">
          <cell r="A3403">
            <v>2009</v>
          </cell>
          <cell r="B3403">
            <v>5</v>
          </cell>
        </row>
        <row r="3404">
          <cell r="A3404">
            <v>2009</v>
          </cell>
          <cell r="B3404">
            <v>5</v>
          </cell>
        </row>
        <row r="3405">
          <cell r="A3405">
            <v>2009</v>
          </cell>
          <cell r="B3405">
            <v>5</v>
          </cell>
        </row>
        <row r="3406">
          <cell r="A3406">
            <v>2009</v>
          </cell>
          <cell r="B3406">
            <v>5</v>
          </cell>
        </row>
        <row r="3407">
          <cell r="A3407">
            <v>2009</v>
          </cell>
          <cell r="B3407">
            <v>5</v>
          </cell>
        </row>
        <row r="3408">
          <cell r="A3408">
            <v>2009</v>
          </cell>
          <cell r="B3408">
            <v>5</v>
          </cell>
        </row>
        <row r="3409">
          <cell r="A3409">
            <v>2009</v>
          </cell>
          <cell r="B3409">
            <v>5</v>
          </cell>
        </row>
        <row r="3410">
          <cell r="A3410">
            <v>2009</v>
          </cell>
          <cell r="B3410">
            <v>5</v>
          </cell>
        </row>
        <row r="3411">
          <cell r="A3411">
            <v>2009</v>
          </cell>
          <cell r="B3411">
            <v>5</v>
          </cell>
        </row>
        <row r="3412">
          <cell r="A3412">
            <v>2009</v>
          </cell>
          <cell r="B3412">
            <v>5</v>
          </cell>
        </row>
        <row r="3413">
          <cell r="A3413">
            <v>2009</v>
          </cell>
          <cell r="B3413">
            <v>5</v>
          </cell>
        </row>
        <row r="3414">
          <cell r="A3414">
            <v>2009</v>
          </cell>
          <cell r="B3414">
            <v>5</v>
          </cell>
        </row>
        <row r="3415">
          <cell r="A3415">
            <v>2009</v>
          </cell>
          <cell r="B3415">
            <v>5</v>
          </cell>
        </row>
        <row r="3416">
          <cell r="A3416">
            <v>2009</v>
          </cell>
          <cell r="B3416">
            <v>5</v>
          </cell>
        </row>
        <row r="3417">
          <cell r="A3417">
            <v>2009</v>
          </cell>
          <cell r="B3417">
            <v>5</v>
          </cell>
        </row>
        <row r="3418">
          <cell r="A3418">
            <v>2009</v>
          </cell>
          <cell r="B3418">
            <v>5</v>
          </cell>
        </row>
        <row r="3419">
          <cell r="A3419">
            <v>2009</v>
          </cell>
          <cell r="B3419">
            <v>5</v>
          </cell>
        </row>
        <row r="3420">
          <cell r="A3420">
            <v>2009</v>
          </cell>
          <cell r="B3420">
            <v>5</v>
          </cell>
        </row>
        <row r="3421">
          <cell r="A3421">
            <v>2009</v>
          </cell>
          <cell r="B3421">
            <v>5</v>
          </cell>
        </row>
        <row r="3422">
          <cell r="A3422">
            <v>2009</v>
          </cell>
          <cell r="B3422">
            <v>5</v>
          </cell>
        </row>
        <row r="3423">
          <cell r="A3423">
            <v>2009</v>
          </cell>
          <cell r="B3423">
            <v>5</v>
          </cell>
        </row>
        <row r="3424">
          <cell r="A3424">
            <v>2009</v>
          </cell>
          <cell r="B3424">
            <v>5</v>
          </cell>
        </row>
        <row r="3425">
          <cell r="A3425">
            <v>2009</v>
          </cell>
          <cell r="B3425">
            <v>5</v>
          </cell>
        </row>
        <row r="3426">
          <cell r="A3426">
            <v>2009</v>
          </cell>
          <cell r="B3426">
            <v>5</v>
          </cell>
        </row>
        <row r="3427">
          <cell r="A3427">
            <v>2009</v>
          </cell>
          <cell r="B3427">
            <v>5</v>
          </cell>
        </row>
        <row r="3428">
          <cell r="A3428">
            <v>2009</v>
          </cell>
          <cell r="B3428">
            <v>5</v>
          </cell>
        </row>
        <row r="3429">
          <cell r="A3429">
            <v>2009</v>
          </cell>
          <cell r="B3429">
            <v>5</v>
          </cell>
        </row>
        <row r="3430">
          <cell r="A3430">
            <v>2009</v>
          </cell>
          <cell r="B3430">
            <v>5</v>
          </cell>
        </row>
        <row r="3431">
          <cell r="A3431">
            <v>2009</v>
          </cell>
          <cell r="B3431">
            <v>5</v>
          </cell>
        </row>
        <row r="3432">
          <cell r="A3432">
            <v>2009</v>
          </cell>
          <cell r="B3432">
            <v>5</v>
          </cell>
        </row>
        <row r="3433">
          <cell r="A3433">
            <v>2009</v>
          </cell>
          <cell r="B3433">
            <v>5</v>
          </cell>
        </row>
        <row r="3434">
          <cell r="A3434">
            <v>2009</v>
          </cell>
          <cell r="B3434">
            <v>5</v>
          </cell>
        </row>
        <row r="3435">
          <cell r="A3435">
            <v>2009</v>
          </cell>
          <cell r="B3435">
            <v>5</v>
          </cell>
        </row>
        <row r="3436">
          <cell r="A3436">
            <v>2009</v>
          </cell>
          <cell r="B3436">
            <v>5</v>
          </cell>
        </row>
        <row r="3437">
          <cell r="A3437">
            <v>2009</v>
          </cell>
          <cell r="B3437">
            <v>5</v>
          </cell>
        </row>
        <row r="3438">
          <cell r="A3438">
            <v>2009</v>
          </cell>
          <cell r="B3438">
            <v>5</v>
          </cell>
        </row>
        <row r="3439">
          <cell r="A3439">
            <v>2009</v>
          </cell>
          <cell r="B3439">
            <v>5</v>
          </cell>
        </row>
        <row r="3440">
          <cell r="A3440">
            <v>2009</v>
          </cell>
          <cell r="B3440">
            <v>5</v>
          </cell>
        </row>
        <row r="3441">
          <cell r="A3441">
            <v>2009</v>
          </cell>
          <cell r="B3441">
            <v>5</v>
          </cell>
        </row>
        <row r="3442">
          <cell r="A3442">
            <v>2009</v>
          </cell>
          <cell r="B3442">
            <v>5</v>
          </cell>
        </row>
        <row r="3443">
          <cell r="A3443">
            <v>2009</v>
          </cell>
          <cell r="B3443">
            <v>5</v>
          </cell>
        </row>
        <row r="3444">
          <cell r="A3444">
            <v>2009</v>
          </cell>
          <cell r="B3444">
            <v>5</v>
          </cell>
        </row>
        <row r="3445">
          <cell r="A3445">
            <v>2009</v>
          </cell>
          <cell r="B3445">
            <v>5</v>
          </cell>
        </row>
        <row r="3446">
          <cell r="A3446">
            <v>2009</v>
          </cell>
          <cell r="B3446">
            <v>5</v>
          </cell>
        </row>
        <row r="3447">
          <cell r="A3447">
            <v>2009</v>
          </cell>
          <cell r="B3447">
            <v>5</v>
          </cell>
        </row>
        <row r="3448">
          <cell r="A3448">
            <v>2009</v>
          </cell>
          <cell r="B3448">
            <v>5</v>
          </cell>
        </row>
        <row r="3449">
          <cell r="A3449">
            <v>2009</v>
          </cell>
          <cell r="B3449">
            <v>5</v>
          </cell>
        </row>
        <row r="3450">
          <cell r="A3450">
            <v>2009</v>
          </cell>
          <cell r="B3450">
            <v>5</v>
          </cell>
        </row>
        <row r="3451">
          <cell r="A3451">
            <v>2009</v>
          </cell>
          <cell r="B3451">
            <v>5</v>
          </cell>
        </row>
        <row r="3452">
          <cell r="A3452">
            <v>2009</v>
          </cell>
          <cell r="B3452">
            <v>5</v>
          </cell>
        </row>
        <row r="3453">
          <cell r="A3453">
            <v>2009</v>
          </cell>
          <cell r="B3453">
            <v>5</v>
          </cell>
        </row>
        <row r="3454">
          <cell r="A3454">
            <v>2009</v>
          </cell>
          <cell r="B3454">
            <v>5</v>
          </cell>
        </row>
        <row r="3455">
          <cell r="A3455">
            <v>2009</v>
          </cell>
          <cell r="B3455">
            <v>5</v>
          </cell>
        </row>
        <row r="3456">
          <cell r="A3456">
            <v>2009</v>
          </cell>
          <cell r="B3456">
            <v>5</v>
          </cell>
        </row>
        <row r="3457">
          <cell r="A3457">
            <v>2009</v>
          </cell>
          <cell r="B3457">
            <v>5</v>
          </cell>
        </row>
        <row r="3458">
          <cell r="A3458">
            <v>2009</v>
          </cell>
          <cell r="B3458">
            <v>5</v>
          </cell>
        </row>
        <row r="3459">
          <cell r="A3459">
            <v>2009</v>
          </cell>
          <cell r="B3459">
            <v>5</v>
          </cell>
        </row>
        <row r="3460">
          <cell r="A3460">
            <v>2009</v>
          </cell>
          <cell r="B3460">
            <v>5</v>
          </cell>
        </row>
        <row r="3461">
          <cell r="A3461">
            <v>2009</v>
          </cell>
          <cell r="B3461">
            <v>5</v>
          </cell>
        </row>
        <row r="3462">
          <cell r="A3462">
            <v>2009</v>
          </cell>
          <cell r="B3462">
            <v>5</v>
          </cell>
        </row>
        <row r="3463">
          <cell r="A3463">
            <v>2009</v>
          </cell>
          <cell r="B3463">
            <v>5</v>
          </cell>
        </row>
        <row r="3464">
          <cell r="A3464">
            <v>2009</v>
          </cell>
          <cell r="B3464">
            <v>5</v>
          </cell>
        </row>
        <row r="3465">
          <cell r="A3465">
            <v>2009</v>
          </cell>
          <cell r="B3465">
            <v>5</v>
          </cell>
        </row>
        <row r="3466">
          <cell r="A3466">
            <v>2009</v>
          </cell>
          <cell r="B3466">
            <v>5</v>
          </cell>
        </row>
        <row r="3467">
          <cell r="A3467">
            <v>2009</v>
          </cell>
          <cell r="B3467">
            <v>5</v>
          </cell>
        </row>
        <row r="3468">
          <cell r="A3468">
            <v>2009</v>
          </cell>
          <cell r="B3468">
            <v>5</v>
          </cell>
        </row>
        <row r="3469">
          <cell r="A3469">
            <v>2009</v>
          </cell>
          <cell r="B3469">
            <v>5</v>
          </cell>
        </row>
        <row r="3470">
          <cell r="A3470">
            <v>2009</v>
          </cell>
          <cell r="B3470">
            <v>5</v>
          </cell>
        </row>
        <row r="3471">
          <cell r="A3471">
            <v>2009</v>
          </cell>
          <cell r="B3471">
            <v>5</v>
          </cell>
        </row>
        <row r="3472">
          <cell r="A3472">
            <v>2009</v>
          </cell>
          <cell r="B3472">
            <v>5</v>
          </cell>
        </row>
        <row r="3473">
          <cell r="A3473">
            <v>2009</v>
          </cell>
          <cell r="B3473">
            <v>5</v>
          </cell>
        </row>
        <row r="3474">
          <cell r="A3474">
            <v>2009</v>
          </cell>
          <cell r="B3474">
            <v>5</v>
          </cell>
        </row>
        <row r="3475">
          <cell r="A3475">
            <v>2009</v>
          </cell>
          <cell r="B3475">
            <v>5</v>
          </cell>
        </row>
        <row r="3476">
          <cell r="A3476">
            <v>2009</v>
          </cell>
          <cell r="B3476">
            <v>5</v>
          </cell>
        </row>
        <row r="3477">
          <cell r="A3477">
            <v>2009</v>
          </cell>
          <cell r="B3477">
            <v>5</v>
          </cell>
        </row>
        <row r="3478">
          <cell r="A3478">
            <v>2009</v>
          </cell>
          <cell r="B3478">
            <v>5</v>
          </cell>
        </row>
        <row r="3479">
          <cell r="A3479">
            <v>2009</v>
          </cell>
          <cell r="B3479">
            <v>5</v>
          </cell>
        </row>
        <row r="3480">
          <cell r="A3480">
            <v>2009</v>
          </cell>
          <cell r="B3480">
            <v>5</v>
          </cell>
        </row>
        <row r="3481">
          <cell r="A3481">
            <v>2009</v>
          </cell>
          <cell r="B3481">
            <v>5</v>
          </cell>
        </row>
        <row r="3482">
          <cell r="A3482">
            <v>2009</v>
          </cell>
          <cell r="B3482">
            <v>5</v>
          </cell>
        </row>
        <row r="3483">
          <cell r="A3483">
            <v>2009</v>
          </cell>
          <cell r="B3483">
            <v>5</v>
          </cell>
        </row>
        <row r="3484">
          <cell r="A3484">
            <v>2009</v>
          </cell>
          <cell r="B3484">
            <v>5</v>
          </cell>
        </row>
        <row r="3485">
          <cell r="A3485">
            <v>2009</v>
          </cell>
          <cell r="B3485">
            <v>5</v>
          </cell>
        </row>
        <row r="3486">
          <cell r="A3486">
            <v>2009</v>
          </cell>
          <cell r="B3486">
            <v>5</v>
          </cell>
        </row>
        <row r="3487">
          <cell r="A3487">
            <v>2009</v>
          </cell>
          <cell r="B3487">
            <v>5</v>
          </cell>
        </row>
        <row r="3488">
          <cell r="A3488">
            <v>2009</v>
          </cell>
          <cell r="B3488">
            <v>5</v>
          </cell>
        </row>
        <row r="3489">
          <cell r="A3489">
            <v>2009</v>
          </cell>
          <cell r="B3489">
            <v>5</v>
          </cell>
        </row>
        <row r="3490">
          <cell r="A3490">
            <v>2009</v>
          </cell>
          <cell r="B3490">
            <v>5</v>
          </cell>
        </row>
        <row r="3491">
          <cell r="A3491">
            <v>2009</v>
          </cell>
          <cell r="B3491">
            <v>5</v>
          </cell>
        </row>
        <row r="3492">
          <cell r="A3492">
            <v>2009</v>
          </cell>
          <cell r="B3492">
            <v>5</v>
          </cell>
        </row>
        <row r="3493">
          <cell r="A3493">
            <v>2009</v>
          </cell>
          <cell r="B3493">
            <v>5</v>
          </cell>
        </row>
        <row r="3494">
          <cell r="A3494">
            <v>2009</v>
          </cell>
          <cell r="B3494">
            <v>5</v>
          </cell>
        </row>
        <row r="3495">
          <cell r="A3495">
            <v>2009</v>
          </cell>
          <cell r="B3495">
            <v>5</v>
          </cell>
        </row>
        <row r="3496">
          <cell r="A3496">
            <v>2009</v>
          </cell>
          <cell r="B3496">
            <v>5</v>
          </cell>
        </row>
        <row r="3497">
          <cell r="A3497">
            <v>2009</v>
          </cell>
          <cell r="B3497">
            <v>5</v>
          </cell>
        </row>
        <row r="3498">
          <cell r="A3498">
            <v>2009</v>
          </cell>
          <cell r="B3498">
            <v>5</v>
          </cell>
        </row>
        <row r="3499">
          <cell r="A3499">
            <v>2009</v>
          </cell>
          <cell r="B3499">
            <v>5</v>
          </cell>
        </row>
        <row r="3500">
          <cell r="A3500">
            <v>2009</v>
          </cell>
          <cell r="B3500">
            <v>5</v>
          </cell>
        </row>
        <row r="3501">
          <cell r="A3501">
            <v>2009</v>
          </cell>
          <cell r="B3501">
            <v>5</v>
          </cell>
        </row>
        <row r="3502">
          <cell r="A3502">
            <v>2009</v>
          </cell>
          <cell r="B3502">
            <v>5</v>
          </cell>
        </row>
        <row r="3503">
          <cell r="A3503">
            <v>2009</v>
          </cell>
          <cell r="B3503">
            <v>5</v>
          </cell>
        </row>
        <row r="3504">
          <cell r="A3504">
            <v>2009</v>
          </cell>
          <cell r="B3504">
            <v>5</v>
          </cell>
        </row>
        <row r="3505">
          <cell r="A3505">
            <v>2009</v>
          </cell>
          <cell r="B3505">
            <v>5</v>
          </cell>
        </row>
        <row r="3506">
          <cell r="A3506">
            <v>2009</v>
          </cell>
          <cell r="B3506">
            <v>5</v>
          </cell>
        </row>
        <row r="3507">
          <cell r="A3507">
            <v>2009</v>
          </cell>
          <cell r="B3507">
            <v>5</v>
          </cell>
        </row>
        <row r="3508">
          <cell r="A3508">
            <v>2009</v>
          </cell>
          <cell r="B3508">
            <v>5</v>
          </cell>
        </row>
        <row r="3509">
          <cell r="A3509">
            <v>2009</v>
          </cell>
          <cell r="B3509">
            <v>5</v>
          </cell>
        </row>
        <row r="3510">
          <cell r="A3510">
            <v>2009</v>
          </cell>
          <cell r="B3510">
            <v>5</v>
          </cell>
        </row>
        <row r="3511">
          <cell r="A3511">
            <v>2009</v>
          </cell>
          <cell r="B3511">
            <v>5</v>
          </cell>
        </row>
        <row r="3512">
          <cell r="A3512">
            <v>2009</v>
          </cell>
          <cell r="B3512">
            <v>5</v>
          </cell>
        </row>
        <row r="3513">
          <cell r="A3513">
            <v>2009</v>
          </cell>
          <cell r="B3513">
            <v>5</v>
          </cell>
        </row>
        <row r="3514">
          <cell r="A3514">
            <v>2009</v>
          </cell>
          <cell r="B3514">
            <v>5</v>
          </cell>
        </row>
        <row r="3515">
          <cell r="A3515">
            <v>2009</v>
          </cell>
          <cell r="B3515">
            <v>5</v>
          </cell>
        </row>
        <row r="3516">
          <cell r="A3516">
            <v>2009</v>
          </cell>
          <cell r="B3516">
            <v>5</v>
          </cell>
        </row>
        <row r="3517">
          <cell r="A3517">
            <v>2009</v>
          </cell>
          <cell r="B3517">
            <v>5</v>
          </cell>
        </row>
        <row r="3518">
          <cell r="A3518">
            <v>2009</v>
          </cell>
          <cell r="B3518">
            <v>5</v>
          </cell>
        </row>
        <row r="3519">
          <cell r="A3519">
            <v>2009</v>
          </cell>
          <cell r="B3519">
            <v>5</v>
          </cell>
        </row>
        <row r="3520">
          <cell r="A3520">
            <v>2009</v>
          </cell>
          <cell r="B3520">
            <v>5</v>
          </cell>
        </row>
        <row r="3521">
          <cell r="A3521">
            <v>2009</v>
          </cell>
          <cell r="B3521">
            <v>5</v>
          </cell>
        </row>
        <row r="3522">
          <cell r="A3522">
            <v>2009</v>
          </cell>
          <cell r="B3522">
            <v>5</v>
          </cell>
        </row>
        <row r="3523">
          <cell r="A3523">
            <v>2009</v>
          </cell>
          <cell r="B3523">
            <v>5</v>
          </cell>
        </row>
        <row r="3524">
          <cell r="A3524">
            <v>2009</v>
          </cell>
          <cell r="B3524">
            <v>6</v>
          </cell>
        </row>
        <row r="3525">
          <cell r="A3525">
            <v>2009</v>
          </cell>
          <cell r="B3525">
            <v>6</v>
          </cell>
        </row>
        <row r="3526">
          <cell r="A3526">
            <v>2009</v>
          </cell>
          <cell r="B3526">
            <v>6</v>
          </cell>
        </row>
        <row r="3527">
          <cell r="A3527">
            <v>2009</v>
          </cell>
          <cell r="B3527">
            <v>6</v>
          </cell>
        </row>
        <row r="3528">
          <cell r="A3528">
            <v>2009</v>
          </cell>
          <cell r="B3528">
            <v>6</v>
          </cell>
        </row>
        <row r="3529">
          <cell r="A3529">
            <v>2009</v>
          </cell>
          <cell r="B3529">
            <v>6</v>
          </cell>
        </row>
        <row r="3530">
          <cell r="A3530">
            <v>2009</v>
          </cell>
          <cell r="B3530">
            <v>6</v>
          </cell>
        </row>
        <row r="3531">
          <cell r="A3531">
            <v>2009</v>
          </cell>
          <cell r="B3531">
            <v>6</v>
          </cell>
        </row>
        <row r="3532">
          <cell r="A3532">
            <v>2009</v>
          </cell>
          <cell r="B3532">
            <v>6</v>
          </cell>
        </row>
        <row r="3533">
          <cell r="A3533">
            <v>2009</v>
          </cell>
          <cell r="B3533">
            <v>6</v>
          </cell>
        </row>
        <row r="3534">
          <cell r="A3534">
            <v>2009</v>
          </cell>
          <cell r="B3534">
            <v>6</v>
          </cell>
        </row>
        <row r="3535">
          <cell r="A3535">
            <v>2009</v>
          </cell>
          <cell r="B3535">
            <v>6</v>
          </cell>
        </row>
        <row r="3536">
          <cell r="A3536">
            <v>2009</v>
          </cell>
          <cell r="B3536">
            <v>6</v>
          </cell>
        </row>
        <row r="3537">
          <cell r="A3537">
            <v>2009</v>
          </cell>
          <cell r="B3537">
            <v>6</v>
          </cell>
        </row>
        <row r="3538">
          <cell r="A3538">
            <v>2009</v>
          </cell>
          <cell r="B3538">
            <v>6</v>
          </cell>
        </row>
        <row r="3539">
          <cell r="A3539">
            <v>2009</v>
          </cell>
          <cell r="B3539">
            <v>6</v>
          </cell>
        </row>
        <row r="3540">
          <cell r="A3540">
            <v>2009</v>
          </cell>
          <cell r="B3540">
            <v>6</v>
          </cell>
        </row>
        <row r="3541">
          <cell r="A3541">
            <v>2009</v>
          </cell>
          <cell r="B3541">
            <v>6</v>
          </cell>
        </row>
        <row r="3542">
          <cell r="A3542">
            <v>2009</v>
          </cell>
          <cell r="B3542">
            <v>6</v>
          </cell>
        </row>
        <row r="3543">
          <cell r="A3543">
            <v>2009</v>
          </cell>
          <cell r="B3543">
            <v>6</v>
          </cell>
        </row>
        <row r="3544">
          <cell r="A3544">
            <v>2009</v>
          </cell>
          <cell r="B3544">
            <v>6</v>
          </cell>
        </row>
        <row r="3545">
          <cell r="A3545">
            <v>2009</v>
          </cell>
          <cell r="B3545">
            <v>6</v>
          </cell>
        </row>
        <row r="3546">
          <cell r="A3546">
            <v>2009</v>
          </cell>
          <cell r="B3546">
            <v>6</v>
          </cell>
        </row>
        <row r="3547">
          <cell r="A3547">
            <v>2009</v>
          </cell>
          <cell r="B3547">
            <v>6</v>
          </cell>
        </row>
        <row r="3548">
          <cell r="A3548">
            <v>2009</v>
          </cell>
          <cell r="B3548">
            <v>6</v>
          </cell>
        </row>
        <row r="3549">
          <cell r="A3549">
            <v>2009</v>
          </cell>
          <cell r="B3549">
            <v>6</v>
          </cell>
        </row>
        <row r="3550">
          <cell r="A3550">
            <v>2009</v>
          </cell>
          <cell r="B3550">
            <v>6</v>
          </cell>
        </row>
        <row r="3551">
          <cell r="A3551">
            <v>2009</v>
          </cell>
          <cell r="B3551">
            <v>6</v>
          </cell>
        </row>
        <row r="3552">
          <cell r="A3552">
            <v>2009</v>
          </cell>
          <cell r="B3552">
            <v>6</v>
          </cell>
        </row>
        <row r="3553">
          <cell r="A3553">
            <v>2009</v>
          </cell>
          <cell r="B3553">
            <v>6</v>
          </cell>
        </row>
        <row r="3554">
          <cell r="A3554">
            <v>2009</v>
          </cell>
          <cell r="B3554">
            <v>6</v>
          </cell>
        </row>
        <row r="3555">
          <cell r="A3555">
            <v>2009</v>
          </cell>
          <cell r="B3555">
            <v>6</v>
          </cell>
        </row>
        <row r="3556">
          <cell r="A3556">
            <v>2009</v>
          </cell>
          <cell r="B3556">
            <v>6</v>
          </cell>
        </row>
        <row r="3557">
          <cell r="A3557">
            <v>2009</v>
          </cell>
          <cell r="B3557">
            <v>6</v>
          </cell>
        </row>
        <row r="3558">
          <cell r="A3558">
            <v>2009</v>
          </cell>
          <cell r="B3558">
            <v>6</v>
          </cell>
        </row>
        <row r="3559">
          <cell r="A3559">
            <v>2009</v>
          </cell>
          <cell r="B3559">
            <v>6</v>
          </cell>
        </row>
        <row r="3560">
          <cell r="A3560">
            <v>2009</v>
          </cell>
          <cell r="B3560">
            <v>6</v>
          </cell>
        </row>
        <row r="3561">
          <cell r="A3561">
            <v>2009</v>
          </cell>
          <cell r="B3561">
            <v>6</v>
          </cell>
        </row>
        <row r="3562">
          <cell r="A3562">
            <v>2009</v>
          </cell>
          <cell r="B3562">
            <v>6</v>
          </cell>
        </row>
        <row r="3563">
          <cell r="A3563">
            <v>2009</v>
          </cell>
          <cell r="B3563">
            <v>6</v>
          </cell>
        </row>
        <row r="3564">
          <cell r="A3564">
            <v>2009</v>
          </cell>
          <cell r="B3564">
            <v>6</v>
          </cell>
        </row>
        <row r="3565">
          <cell r="A3565">
            <v>2009</v>
          </cell>
          <cell r="B3565">
            <v>6</v>
          </cell>
        </row>
        <row r="3566">
          <cell r="A3566">
            <v>2009</v>
          </cell>
          <cell r="B3566">
            <v>6</v>
          </cell>
        </row>
        <row r="3567">
          <cell r="A3567">
            <v>2009</v>
          </cell>
          <cell r="B3567">
            <v>6</v>
          </cell>
        </row>
        <row r="3568">
          <cell r="A3568">
            <v>2009</v>
          </cell>
          <cell r="B3568">
            <v>6</v>
          </cell>
        </row>
        <row r="3569">
          <cell r="A3569">
            <v>2009</v>
          </cell>
          <cell r="B3569">
            <v>6</v>
          </cell>
        </row>
        <row r="3570">
          <cell r="A3570">
            <v>2009</v>
          </cell>
          <cell r="B3570">
            <v>6</v>
          </cell>
        </row>
        <row r="3571">
          <cell r="A3571">
            <v>2009</v>
          </cell>
          <cell r="B3571">
            <v>6</v>
          </cell>
        </row>
        <row r="3572">
          <cell r="A3572">
            <v>2009</v>
          </cell>
          <cell r="B3572">
            <v>6</v>
          </cell>
        </row>
        <row r="3573">
          <cell r="A3573">
            <v>2009</v>
          </cell>
          <cell r="B3573">
            <v>6</v>
          </cell>
        </row>
        <row r="3574">
          <cell r="A3574">
            <v>2009</v>
          </cell>
          <cell r="B3574">
            <v>6</v>
          </cell>
        </row>
        <row r="3575">
          <cell r="A3575">
            <v>2009</v>
          </cell>
          <cell r="B3575">
            <v>6</v>
          </cell>
        </row>
        <row r="3576">
          <cell r="A3576">
            <v>2009</v>
          </cell>
          <cell r="B3576">
            <v>6</v>
          </cell>
        </row>
        <row r="3577">
          <cell r="A3577">
            <v>2009</v>
          </cell>
          <cell r="B3577">
            <v>6</v>
          </cell>
        </row>
        <row r="3578">
          <cell r="A3578">
            <v>2009</v>
          </cell>
          <cell r="B3578">
            <v>6</v>
          </cell>
        </row>
        <row r="3579">
          <cell r="A3579">
            <v>2009</v>
          </cell>
          <cell r="B3579">
            <v>6</v>
          </cell>
        </row>
        <row r="3580">
          <cell r="A3580">
            <v>2009</v>
          </cell>
          <cell r="B3580">
            <v>6</v>
          </cell>
        </row>
        <row r="3581">
          <cell r="A3581">
            <v>2009</v>
          </cell>
          <cell r="B3581">
            <v>6</v>
          </cell>
        </row>
        <row r="3582">
          <cell r="A3582">
            <v>2009</v>
          </cell>
          <cell r="B3582">
            <v>6</v>
          </cell>
        </row>
        <row r="3583">
          <cell r="A3583">
            <v>2009</v>
          </cell>
          <cell r="B3583">
            <v>6</v>
          </cell>
        </row>
        <row r="3584">
          <cell r="A3584">
            <v>2009</v>
          </cell>
          <cell r="B3584">
            <v>6</v>
          </cell>
        </row>
        <row r="3585">
          <cell r="A3585">
            <v>2009</v>
          </cell>
          <cell r="B3585">
            <v>6</v>
          </cell>
        </row>
        <row r="3586">
          <cell r="A3586">
            <v>2009</v>
          </cell>
          <cell r="B3586">
            <v>6</v>
          </cell>
        </row>
        <row r="3587">
          <cell r="A3587">
            <v>2009</v>
          </cell>
          <cell r="B3587">
            <v>6</v>
          </cell>
        </row>
        <row r="3588">
          <cell r="A3588">
            <v>2009</v>
          </cell>
          <cell r="B3588">
            <v>6</v>
          </cell>
        </row>
        <row r="3589">
          <cell r="A3589">
            <v>2009</v>
          </cell>
          <cell r="B3589">
            <v>6</v>
          </cell>
        </row>
        <row r="3590">
          <cell r="A3590">
            <v>2009</v>
          </cell>
          <cell r="B3590">
            <v>6</v>
          </cell>
        </row>
        <row r="3591">
          <cell r="A3591">
            <v>2009</v>
          </cell>
          <cell r="B3591">
            <v>6</v>
          </cell>
        </row>
        <row r="3592">
          <cell r="A3592">
            <v>2009</v>
          </cell>
          <cell r="B3592">
            <v>6</v>
          </cell>
        </row>
        <row r="3593">
          <cell r="A3593">
            <v>2009</v>
          </cell>
          <cell r="B3593">
            <v>6</v>
          </cell>
        </row>
        <row r="3594">
          <cell r="A3594">
            <v>2009</v>
          </cell>
          <cell r="B3594">
            <v>6</v>
          </cell>
        </row>
        <row r="3595">
          <cell r="A3595">
            <v>2009</v>
          </cell>
          <cell r="B3595">
            <v>6</v>
          </cell>
        </row>
        <row r="3596">
          <cell r="A3596">
            <v>2009</v>
          </cell>
          <cell r="B3596">
            <v>6</v>
          </cell>
        </row>
        <row r="3597">
          <cell r="A3597">
            <v>2009</v>
          </cell>
          <cell r="B3597">
            <v>6</v>
          </cell>
        </row>
        <row r="3598">
          <cell r="A3598">
            <v>2009</v>
          </cell>
          <cell r="B3598">
            <v>6</v>
          </cell>
        </row>
        <row r="3599">
          <cell r="A3599">
            <v>2009</v>
          </cell>
          <cell r="B3599">
            <v>6</v>
          </cell>
        </row>
        <row r="3600">
          <cell r="A3600">
            <v>2009</v>
          </cell>
          <cell r="B3600">
            <v>6</v>
          </cell>
        </row>
        <row r="3601">
          <cell r="A3601">
            <v>2009</v>
          </cell>
          <cell r="B3601">
            <v>6</v>
          </cell>
        </row>
        <row r="3602">
          <cell r="A3602">
            <v>2009</v>
          </cell>
          <cell r="B3602">
            <v>6</v>
          </cell>
        </row>
        <row r="3603">
          <cell r="A3603">
            <v>2009</v>
          </cell>
          <cell r="B3603">
            <v>6</v>
          </cell>
        </row>
        <row r="3604">
          <cell r="A3604">
            <v>2009</v>
          </cell>
          <cell r="B3604">
            <v>6</v>
          </cell>
        </row>
        <row r="3605">
          <cell r="A3605">
            <v>2009</v>
          </cell>
          <cell r="B3605">
            <v>6</v>
          </cell>
        </row>
        <row r="3606">
          <cell r="A3606">
            <v>2009</v>
          </cell>
          <cell r="B3606">
            <v>6</v>
          </cell>
        </row>
        <row r="3607">
          <cell r="A3607">
            <v>2009</v>
          </cell>
          <cell r="B3607">
            <v>6</v>
          </cell>
        </row>
        <row r="3608">
          <cell r="A3608">
            <v>2009</v>
          </cell>
          <cell r="B3608">
            <v>6</v>
          </cell>
        </row>
        <row r="3609">
          <cell r="A3609">
            <v>2009</v>
          </cell>
          <cell r="B3609">
            <v>6</v>
          </cell>
        </row>
        <row r="3610">
          <cell r="A3610">
            <v>2009</v>
          </cell>
          <cell r="B3610">
            <v>6</v>
          </cell>
        </row>
        <row r="3611">
          <cell r="A3611">
            <v>2009</v>
          </cell>
          <cell r="B3611">
            <v>6</v>
          </cell>
        </row>
        <row r="3612">
          <cell r="A3612">
            <v>2009</v>
          </cell>
          <cell r="B3612">
            <v>6</v>
          </cell>
        </row>
        <row r="3613">
          <cell r="A3613">
            <v>2009</v>
          </cell>
          <cell r="B3613">
            <v>6</v>
          </cell>
        </row>
        <row r="3614">
          <cell r="A3614">
            <v>2009</v>
          </cell>
          <cell r="B3614">
            <v>6</v>
          </cell>
        </row>
        <row r="3615">
          <cell r="A3615">
            <v>2009</v>
          </cell>
          <cell r="B3615">
            <v>6</v>
          </cell>
        </row>
        <row r="3616">
          <cell r="A3616">
            <v>2009</v>
          </cell>
          <cell r="B3616">
            <v>6</v>
          </cell>
        </row>
        <row r="3617">
          <cell r="A3617">
            <v>2009</v>
          </cell>
          <cell r="B3617">
            <v>6</v>
          </cell>
        </row>
        <row r="3618">
          <cell r="A3618">
            <v>2009</v>
          </cell>
          <cell r="B3618">
            <v>6</v>
          </cell>
        </row>
        <row r="3619">
          <cell r="A3619">
            <v>2009</v>
          </cell>
          <cell r="B3619">
            <v>6</v>
          </cell>
        </row>
        <row r="3620">
          <cell r="A3620">
            <v>2009</v>
          </cell>
          <cell r="B3620">
            <v>6</v>
          </cell>
        </row>
        <row r="3621">
          <cell r="A3621">
            <v>2009</v>
          </cell>
          <cell r="B3621">
            <v>6</v>
          </cell>
        </row>
        <row r="3622">
          <cell r="A3622">
            <v>2009</v>
          </cell>
          <cell r="B3622">
            <v>6</v>
          </cell>
        </row>
        <row r="3623">
          <cell r="A3623">
            <v>2009</v>
          </cell>
          <cell r="B3623">
            <v>6</v>
          </cell>
        </row>
        <row r="3624">
          <cell r="A3624">
            <v>2009</v>
          </cell>
          <cell r="B3624">
            <v>6</v>
          </cell>
        </row>
        <row r="3625">
          <cell r="A3625">
            <v>2009</v>
          </cell>
          <cell r="B3625">
            <v>6</v>
          </cell>
        </row>
        <row r="3626">
          <cell r="A3626">
            <v>2009</v>
          </cell>
          <cell r="B3626">
            <v>6</v>
          </cell>
        </row>
        <row r="3627">
          <cell r="A3627">
            <v>2009</v>
          </cell>
          <cell r="B3627">
            <v>6</v>
          </cell>
        </row>
        <row r="3628">
          <cell r="A3628">
            <v>2009</v>
          </cell>
          <cell r="B3628">
            <v>6</v>
          </cell>
        </row>
        <row r="3629">
          <cell r="A3629">
            <v>2009</v>
          </cell>
          <cell r="B3629">
            <v>6</v>
          </cell>
        </row>
        <row r="3630">
          <cell r="A3630">
            <v>2009</v>
          </cell>
          <cell r="B3630">
            <v>6</v>
          </cell>
        </row>
        <row r="3631">
          <cell r="A3631">
            <v>2009</v>
          </cell>
          <cell r="B3631">
            <v>6</v>
          </cell>
        </row>
        <row r="3632">
          <cell r="A3632">
            <v>2009</v>
          </cell>
          <cell r="B3632">
            <v>6</v>
          </cell>
        </row>
        <row r="3633">
          <cell r="A3633">
            <v>2009</v>
          </cell>
          <cell r="B3633">
            <v>6</v>
          </cell>
        </row>
        <row r="3634">
          <cell r="A3634">
            <v>2009</v>
          </cell>
          <cell r="B3634">
            <v>6</v>
          </cell>
        </row>
        <row r="3635">
          <cell r="A3635">
            <v>2009</v>
          </cell>
          <cell r="B3635">
            <v>6</v>
          </cell>
        </row>
        <row r="3636">
          <cell r="A3636">
            <v>2009</v>
          </cell>
          <cell r="B3636">
            <v>6</v>
          </cell>
        </row>
        <row r="3637">
          <cell r="A3637">
            <v>2009</v>
          </cell>
          <cell r="B3637">
            <v>6</v>
          </cell>
        </row>
        <row r="3638">
          <cell r="A3638">
            <v>2009</v>
          </cell>
          <cell r="B3638">
            <v>6</v>
          </cell>
        </row>
        <row r="3639">
          <cell r="A3639">
            <v>2009</v>
          </cell>
          <cell r="B3639">
            <v>6</v>
          </cell>
        </row>
        <row r="3640">
          <cell r="A3640">
            <v>2009</v>
          </cell>
          <cell r="B3640">
            <v>6</v>
          </cell>
        </row>
        <row r="3641">
          <cell r="A3641">
            <v>2009</v>
          </cell>
          <cell r="B3641">
            <v>6</v>
          </cell>
        </row>
        <row r="3642">
          <cell r="A3642">
            <v>2009</v>
          </cell>
          <cell r="B3642">
            <v>6</v>
          </cell>
        </row>
        <row r="3643">
          <cell r="A3643">
            <v>2009</v>
          </cell>
          <cell r="B3643">
            <v>6</v>
          </cell>
        </row>
        <row r="3644">
          <cell r="A3644">
            <v>2009</v>
          </cell>
          <cell r="B3644">
            <v>6</v>
          </cell>
        </row>
        <row r="3645">
          <cell r="A3645">
            <v>2009</v>
          </cell>
          <cell r="B3645">
            <v>6</v>
          </cell>
        </row>
        <row r="3646">
          <cell r="A3646">
            <v>2009</v>
          </cell>
          <cell r="B3646">
            <v>6</v>
          </cell>
        </row>
        <row r="3647">
          <cell r="A3647">
            <v>2009</v>
          </cell>
          <cell r="B3647">
            <v>6</v>
          </cell>
        </row>
        <row r="3648">
          <cell r="A3648">
            <v>2009</v>
          </cell>
          <cell r="B3648">
            <v>6</v>
          </cell>
        </row>
        <row r="3649">
          <cell r="A3649">
            <v>2009</v>
          </cell>
          <cell r="B3649">
            <v>6</v>
          </cell>
        </row>
        <row r="3650">
          <cell r="A3650">
            <v>2009</v>
          </cell>
          <cell r="B3650">
            <v>6</v>
          </cell>
        </row>
        <row r="3651">
          <cell r="A3651">
            <v>2009</v>
          </cell>
          <cell r="B3651">
            <v>6</v>
          </cell>
        </row>
        <row r="3652">
          <cell r="A3652">
            <v>2009</v>
          </cell>
          <cell r="B3652">
            <v>6</v>
          </cell>
        </row>
        <row r="3653">
          <cell r="A3653">
            <v>2009</v>
          </cell>
          <cell r="B3653">
            <v>6</v>
          </cell>
        </row>
        <row r="3654">
          <cell r="A3654">
            <v>2009</v>
          </cell>
          <cell r="B3654">
            <v>6</v>
          </cell>
        </row>
        <row r="3655">
          <cell r="A3655">
            <v>2009</v>
          </cell>
          <cell r="B3655">
            <v>6</v>
          </cell>
        </row>
        <row r="3656">
          <cell r="A3656">
            <v>2009</v>
          </cell>
          <cell r="B3656">
            <v>6</v>
          </cell>
        </row>
        <row r="3657">
          <cell r="A3657">
            <v>2009</v>
          </cell>
          <cell r="B3657">
            <v>6</v>
          </cell>
        </row>
        <row r="3658">
          <cell r="A3658">
            <v>2009</v>
          </cell>
          <cell r="B3658">
            <v>6</v>
          </cell>
        </row>
        <row r="3659">
          <cell r="A3659">
            <v>2009</v>
          </cell>
          <cell r="B3659">
            <v>6</v>
          </cell>
        </row>
        <row r="3660">
          <cell r="A3660">
            <v>2009</v>
          </cell>
          <cell r="B3660">
            <v>6</v>
          </cell>
        </row>
        <row r="3661">
          <cell r="A3661">
            <v>2009</v>
          </cell>
          <cell r="B3661">
            <v>6</v>
          </cell>
        </row>
        <row r="3662">
          <cell r="A3662">
            <v>2009</v>
          </cell>
          <cell r="B3662">
            <v>6</v>
          </cell>
        </row>
        <row r="3663">
          <cell r="A3663">
            <v>2009</v>
          </cell>
          <cell r="B3663">
            <v>6</v>
          </cell>
        </row>
        <row r="3664">
          <cell r="A3664">
            <v>2009</v>
          </cell>
          <cell r="B3664">
            <v>6</v>
          </cell>
        </row>
        <row r="3665">
          <cell r="A3665">
            <v>2009</v>
          </cell>
          <cell r="B3665">
            <v>6</v>
          </cell>
        </row>
        <row r="3666">
          <cell r="A3666">
            <v>2009</v>
          </cell>
          <cell r="B3666">
            <v>6</v>
          </cell>
        </row>
        <row r="3667">
          <cell r="A3667">
            <v>2009</v>
          </cell>
          <cell r="B3667">
            <v>6</v>
          </cell>
        </row>
        <row r="3668">
          <cell r="A3668">
            <v>2009</v>
          </cell>
          <cell r="B3668">
            <v>6</v>
          </cell>
        </row>
        <row r="3669">
          <cell r="A3669">
            <v>2009</v>
          </cell>
          <cell r="B3669">
            <v>6</v>
          </cell>
        </row>
        <row r="3670">
          <cell r="A3670">
            <v>2009</v>
          </cell>
          <cell r="B3670">
            <v>6</v>
          </cell>
        </row>
        <row r="3671">
          <cell r="A3671">
            <v>2009</v>
          </cell>
          <cell r="B3671">
            <v>6</v>
          </cell>
        </row>
        <row r="3672">
          <cell r="A3672">
            <v>2009</v>
          </cell>
          <cell r="B3672">
            <v>6</v>
          </cell>
        </row>
        <row r="3673">
          <cell r="A3673">
            <v>2009</v>
          </cell>
          <cell r="B3673">
            <v>6</v>
          </cell>
        </row>
        <row r="3674">
          <cell r="A3674">
            <v>2009</v>
          </cell>
          <cell r="B3674">
            <v>6</v>
          </cell>
        </row>
        <row r="3675">
          <cell r="A3675">
            <v>2009</v>
          </cell>
          <cell r="B3675">
            <v>6</v>
          </cell>
        </row>
        <row r="3676">
          <cell r="A3676">
            <v>2009</v>
          </cell>
          <cell r="B3676">
            <v>6</v>
          </cell>
        </row>
        <row r="3677">
          <cell r="A3677">
            <v>2009</v>
          </cell>
          <cell r="B3677">
            <v>6</v>
          </cell>
        </row>
        <row r="3678">
          <cell r="A3678">
            <v>2009</v>
          </cell>
          <cell r="B3678">
            <v>6</v>
          </cell>
        </row>
        <row r="3679">
          <cell r="A3679">
            <v>2009</v>
          </cell>
          <cell r="B3679">
            <v>6</v>
          </cell>
        </row>
        <row r="3680">
          <cell r="A3680">
            <v>2009</v>
          </cell>
          <cell r="B3680">
            <v>6</v>
          </cell>
        </row>
        <row r="3681">
          <cell r="A3681">
            <v>2009</v>
          </cell>
          <cell r="B3681">
            <v>6</v>
          </cell>
        </row>
        <row r="3682">
          <cell r="A3682">
            <v>2009</v>
          </cell>
          <cell r="B3682">
            <v>6</v>
          </cell>
        </row>
        <row r="3683">
          <cell r="A3683">
            <v>2009</v>
          </cell>
          <cell r="B3683">
            <v>6</v>
          </cell>
        </row>
        <row r="3684">
          <cell r="A3684">
            <v>2009</v>
          </cell>
          <cell r="B3684">
            <v>6</v>
          </cell>
        </row>
        <row r="3685">
          <cell r="A3685">
            <v>2009</v>
          </cell>
          <cell r="B3685">
            <v>6</v>
          </cell>
        </row>
        <row r="3686">
          <cell r="A3686">
            <v>2009</v>
          </cell>
          <cell r="B3686">
            <v>6</v>
          </cell>
        </row>
        <row r="3687">
          <cell r="A3687">
            <v>2009</v>
          </cell>
          <cell r="B3687">
            <v>6</v>
          </cell>
        </row>
        <row r="3688">
          <cell r="A3688">
            <v>2009</v>
          </cell>
          <cell r="B3688">
            <v>6</v>
          </cell>
        </row>
        <row r="3689">
          <cell r="A3689">
            <v>2009</v>
          </cell>
          <cell r="B3689">
            <v>6</v>
          </cell>
        </row>
        <row r="3690">
          <cell r="A3690">
            <v>2009</v>
          </cell>
          <cell r="B3690">
            <v>7</v>
          </cell>
        </row>
        <row r="3691">
          <cell r="A3691">
            <v>2009</v>
          </cell>
          <cell r="B3691">
            <v>7</v>
          </cell>
        </row>
        <row r="3692">
          <cell r="A3692">
            <v>2009</v>
          </cell>
          <cell r="B3692">
            <v>7</v>
          </cell>
        </row>
        <row r="3693">
          <cell r="A3693">
            <v>2009</v>
          </cell>
          <cell r="B3693">
            <v>7</v>
          </cell>
        </row>
        <row r="3694">
          <cell r="A3694">
            <v>2009</v>
          </cell>
          <cell r="B3694">
            <v>7</v>
          </cell>
        </row>
        <row r="3695">
          <cell r="A3695">
            <v>2009</v>
          </cell>
          <cell r="B3695">
            <v>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4.xml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5.xml"/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3.bin"/><Relationship Id="rId1" Type="http://schemas.openxmlformats.org/officeDocument/2006/relationships/hyperlink" Target="https://www.efis.psc.mo.gov/mpsc/commoncomponents" TargetMode="External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4.bin"/><Relationship Id="rId1" Type="http://schemas.openxmlformats.org/officeDocument/2006/relationships/hyperlink" Target="https://mrcc.illinois.edu/CLIMATE/Station/Daily/StnDyBTD.jsp" TargetMode="External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5.bin"/><Relationship Id="rId1" Type="http://schemas.openxmlformats.org/officeDocument/2006/relationships/hyperlink" Target="https://mrcc.illinois.edu/CLIMATE/Station/Daily/StnDyBTD.jsp" TargetMode="Externa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1:T36"/>
  <sheetViews>
    <sheetView topLeftCell="A4" zoomScale="90" zoomScaleNormal="90" workbookViewId="0">
      <selection activeCell="N4" sqref="N1:R1048576"/>
    </sheetView>
  </sheetViews>
  <sheetFormatPr defaultColWidth="14.7109375" defaultRowHeight="15" x14ac:dyDescent="0.25"/>
  <cols>
    <col min="1" max="1" width="27.7109375" customWidth="1"/>
    <col min="2" max="2" width="1.28515625" style="115" customWidth="1"/>
    <col min="5" max="5" width="16.5703125" customWidth="1"/>
    <col min="6" max="6" width="1.28515625" style="115" customWidth="1"/>
    <col min="9" max="9" width="16.42578125" customWidth="1"/>
    <col min="10" max="10" width="1.28515625" style="115" customWidth="1"/>
    <col min="12" max="12" width="1.28515625" style="115" customWidth="1"/>
  </cols>
  <sheetData>
    <row r="1" spans="1:20" x14ac:dyDescent="0.25">
      <c r="A1" s="5" t="s">
        <v>27</v>
      </c>
      <c r="B1" s="111"/>
      <c r="C1" s="79" t="s">
        <v>18</v>
      </c>
      <c r="D1" s="79" t="s">
        <v>18</v>
      </c>
      <c r="E1" s="79" t="s">
        <v>18</v>
      </c>
      <c r="F1" s="111"/>
      <c r="G1" s="79" t="s">
        <v>101</v>
      </c>
      <c r="H1" s="79" t="s">
        <v>101</v>
      </c>
      <c r="I1" s="79" t="s">
        <v>101</v>
      </c>
      <c r="J1" s="111"/>
      <c r="K1" s="79" t="s">
        <v>18</v>
      </c>
      <c r="L1" s="111"/>
      <c r="M1" s="80" t="s">
        <v>101</v>
      </c>
    </row>
    <row r="2" spans="1:20" x14ac:dyDescent="0.25">
      <c r="A2" s="136"/>
      <c r="B2" s="112"/>
      <c r="C2" s="109" t="s">
        <v>99</v>
      </c>
      <c r="D2" s="109" t="s">
        <v>100</v>
      </c>
      <c r="E2" s="109" t="s">
        <v>113</v>
      </c>
      <c r="F2" s="112"/>
      <c r="G2" s="109" t="s">
        <v>99</v>
      </c>
      <c r="H2" s="109" t="s">
        <v>100</v>
      </c>
      <c r="I2" s="109" t="s">
        <v>113</v>
      </c>
      <c r="J2" s="112"/>
      <c r="K2" s="109" t="s">
        <v>19</v>
      </c>
      <c r="L2" s="112"/>
      <c r="M2" s="110" t="s">
        <v>19</v>
      </c>
    </row>
    <row r="3" spans="1:20" x14ac:dyDescent="0.25">
      <c r="A3" s="10"/>
      <c r="B3" s="113"/>
      <c r="C3" s="11"/>
      <c r="D3" s="11"/>
      <c r="E3" s="11"/>
      <c r="F3" s="113"/>
      <c r="G3" s="11"/>
      <c r="H3" s="11"/>
      <c r="I3" s="11"/>
      <c r="J3" s="113"/>
      <c r="K3" s="11"/>
      <c r="L3" s="113"/>
      <c r="M3" s="12"/>
    </row>
    <row r="4" spans="1:20" s="4" customFormat="1" x14ac:dyDescent="0.25">
      <c r="A4" s="13"/>
      <c r="B4" s="114"/>
      <c r="C4" s="14"/>
      <c r="D4" s="14"/>
      <c r="E4" s="14"/>
      <c r="F4" s="114"/>
      <c r="G4" s="14"/>
      <c r="H4" s="14"/>
      <c r="I4" s="14"/>
      <c r="J4" s="114"/>
      <c r="K4" s="15"/>
      <c r="L4" s="114"/>
      <c r="M4" s="23"/>
    </row>
    <row r="5" spans="1:20" s="4" customFormat="1" x14ac:dyDescent="0.25">
      <c r="A5" s="95"/>
      <c r="B5" s="114"/>
      <c r="C5" s="95"/>
      <c r="D5" s="95"/>
      <c r="E5" s="95"/>
      <c r="F5" s="114"/>
      <c r="G5" s="95"/>
      <c r="H5" s="95"/>
      <c r="I5" s="95"/>
      <c r="J5" s="114"/>
      <c r="K5" s="141"/>
      <c r="L5" s="114"/>
      <c r="M5" s="95"/>
    </row>
    <row r="6" spans="1:20" x14ac:dyDescent="0.25">
      <c r="A6" s="5" t="s">
        <v>27</v>
      </c>
    </row>
    <row r="7" spans="1:20" x14ac:dyDescent="0.25">
      <c r="A7" s="18" t="s">
        <v>118</v>
      </c>
    </row>
    <row r="8" spans="1:20" x14ac:dyDescent="0.25">
      <c r="A8" s="138" t="s">
        <v>244</v>
      </c>
      <c r="B8" s="116"/>
      <c r="C8" s="61">
        <f>+'CSWNA Res NEMO'!$I$10</f>
        <v>964</v>
      </c>
      <c r="D8" s="61">
        <f>+'CSWNA Res WEMO'!$I$10</f>
        <v>243</v>
      </c>
      <c r="E8" s="61">
        <f t="shared" ref="E8:E13" si="0">SUM(C8:D8)</f>
        <v>1207</v>
      </c>
      <c r="F8" s="116"/>
      <c r="G8" s="61">
        <f>+'CSWNA SGS NEMO'!$I$10</f>
        <v>112</v>
      </c>
      <c r="H8" s="61">
        <f>+'CSWNA SGS WEMO'!$I$10</f>
        <v>34</v>
      </c>
      <c r="I8" s="61">
        <f t="shared" ref="I8:I13" si="1">SUM(G8:H8)</f>
        <v>146</v>
      </c>
      <c r="J8" s="116"/>
      <c r="K8" s="61">
        <f>+'CSWNA Res SEMO'!$I$10</f>
        <v>57</v>
      </c>
      <c r="L8" s="116"/>
      <c r="M8" s="61">
        <f>+'CSWNA SGS SEMO'!$I$10</f>
        <v>5</v>
      </c>
    </row>
    <row r="9" spans="1:20" x14ac:dyDescent="0.25">
      <c r="A9" s="138" t="s">
        <v>245</v>
      </c>
      <c r="B9" s="117"/>
      <c r="C9" s="3">
        <f>+'CSWNA Res NEMO'!$I$23</f>
        <v>616</v>
      </c>
      <c r="D9" s="3">
        <f>+'CSWNA Res WEMO'!$I$23</f>
        <v>125</v>
      </c>
      <c r="E9" s="3">
        <f t="shared" si="0"/>
        <v>741</v>
      </c>
      <c r="F9" s="117"/>
      <c r="G9" s="3">
        <f>'CSWNA SGS NEMO'!$I$23</f>
        <v>73</v>
      </c>
      <c r="H9" s="3">
        <f>'CSWNA SGS WEMO'!$I$23</f>
        <v>18</v>
      </c>
      <c r="I9" s="3">
        <f t="shared" si="1"/>
        <v>91</v>
      </c>
      <c r="J9" s="117"/>
      <c r="K9" s="3">
        <f>+'CSWNA Res SEMO'!$I$23</f>
        <v>518</v>
      </c>
      <c r="L9" s="117"/>
      <c r="M9" s="3">
        <f>+'CSWNA SGS SEMO'!$I$23</f>
        <v>45</v>
      </c>
    </row>
    <row r="10" spans="1:20" x14ac:dyDescent="0.25">
      <c r="A10" s="138" t="s">
        <v>246</v>
      </c>
      <c r="B10" s="117"/>
      <c r="C10" s="3">
        <f>+'CSWNA Res NEMO'!$I$36</f>
        <v>-9910</v>
      </c>
      <c r="D10" s="3">
        <f>+'CSWNA Res WEMO'!$I$36</f>
        <v>-1327</v>
      </c>
      <c r="E10" s="3">
        <f t="shared" si="0"/>
        <v>-11237</v>
      </c>
      <c r="F10" s="117"/>
      <c r="G10" s="3">
        <f>'CSWNA SGS NEMO'!$I$36</f>
        <v>-1168</v>
      </c>
      <c r="H10" s="3">
        <f>'CSWNA SGS WEMO'!$I$36</f>
        <v>-191</v>
      </c>
      <c r="I10" s="3">
        <f t="shared" si="1"/>
        <v>-1359</v>
      </c>
      <c r="J10" s="117"/>
      <c r="K10" s="3">
        <f>+'CSWNA Res SEMO'!$I$36</f>
        <v>305</v>
      </c>
      <c r="L10" s="117"/>
      <c r="M10" s="3">
        <f>+'CSWNA SGS SEMO'!$I$36</f>
        <v>27</v>
      </c>
    </row>
    <row r="11" spans="1:20" x14ac:dyDescent="0.25">
      <c r="A11" s="138" t="s">
        <v>247</v>
      </c>
      <c r="B11" s="117"/>
      <c r="C11" s="3">
        <f>+'CSWNA Res NEMO'!$I$49</f>
        <v>-77096</v>
      </c>
      <c r="D11" s="3">
        <f>+'CSWNA Res WEMO'!$I$49</f>
        <v>-11529</v>
      </c>
      <c r="E11" s="3">
        <f t="shared" si="0"/>
        <v>-88625</v>
      </c>
      <c r="F11" s="117"/>
      <c r="G11" s="3">
        <f>'CSWNA SGS NEMO'!$I$49</f>
        <v>-8984</v>
      </c>
      <c r="H11" s="3">
        <f>'CSWNA SGS WEMO'!$I$49</f>
        <v>-1635</v>
      </c>
      <c r="I11" s="3">
        <f t="shared" si="1"/>
        <v>-10619</v>
      </c>
      <c r="J11" s="117"/>
      <c r="K11" s="3">
        <f>+'CSWNA Res SEMO'!$I$49</f>
        <v>-20617</v>
      </c>
      <c r="L11" s="117"/>
      <c r="M11" s="3">
        <f>+'CSWNA SGS SEMO'!$I$49</f>
        <v>-1808</v>
      </c>
    </row>
    <row r="12" spans="1:20" x14ac:dyDescent="0.25">
      <c r="A12" s="138" t="s">
        <v>248</v>
      </c>
      <c r="B12" s="117"/>
      <c r="C12" s="3">
        <f>+'CSWNA Res NEMO'!$I$62</f>
        <v>135900</v>
      </c>
      <c r="D12" s="3">
        <f>+'CSWNA Res WEMO'!$I$62</f>
        <v>20937</v>
      </c>
      <c r="E12" s="3">
        <f t="shared" si="0"/>
        <v>156837</v>
      </c>
      <c r="F12" s="117"/>
      <c r="G12" s="3">
        <f>+'CSWNA SGS NEMO'!$I$62</f>
        <v>15816</v>
      </c>
      <c r="H12" s="3">
        <f>+'CSWNA SGS WEMO'!$I$62</f>
        <v>3023</v>
      </c>
      <c r="I12" s="3">
        <f t="shared" si="1"/>
        <v>18839</v>
      </c>
      <c r="J12" s="117"/>
      <c r="K12" s="3">
        <f>+'CSWNA Res SEMO'!$I$62</f>
        <v>149464</v>
      </c>
      <c r="L12" s="117"/>
      <c r="M12" s="3">
        <f>+'CSWNA SGS SEMO'!$I$62</f>
        <v>13094</v>
      </c>
    </row>
    <row r="13" spans="1:20" x14ac:dyDescent="0.25">
      <c r="A13" s="138" t="s">
        <v>249</v>
      </c>
      <c r="B13" s="117"/>
      <c r="C13" s="3">
        <f>+'CSWNA Res NEMO'!$I$75</f>
        <v>81817</v>
      </c>
      <c r="D13" s="3">
        <f>+'CSWNA Res WEMO'!$I$75</f>
        <v>17902</v>
      </c>
      <c r="E13" s="3">
        <f t="shared" si="0"/>
        <v>99719</v>
      </c>
      <c r="F13" s="117"/>
      <c r="G13" s="3">
        <f>+'CSWNA SGS NEMO'!$I$75</f>
        <v>9523</v>
      </c>
      <c r="H13" s="3">
        <f>+'CSWNA SGS WEMO'!$I$75</f>
        <v>2578</v>
      </c>
      <c r="I13" s="3">
        <f t="shared" si="1"/>
        <v>12101</v>
      </c>
      <c r="J13" s="117"/>
      <c r="K13" s="3">
        <f>+'CSWNA Res SEMO'!$I$75</f>
        <v>63795</v>
      </c>
      <c r="L13" s="117"/>
      <c r="M13" s="3">
        <f>+'CSWNA SGS SEMO'!$I$75</f>
        <v>5637</v>
      </c>
    </row>
    <row r="14" spans="1:20" ht="16.5" customHeight="1" x14ac:dyDescent="0.25"/>
    <row r="15" spans="1:20" x14ac:dyDescent="0.25">
      <c r="A15" s="133" t="s">
        <v>22</v>
      </c>
      <c r="B15" s="116"/>
      <c r="C15" s="135">
        <f>SUM(C8:C14)</f>
        <v>132291</v>
      </c>
      <c r="D15" s="135">
        <f>SUM(D8:D14)</f>
        <v>26351</v>
      </c>
      <c r="E15" s="135">
        <f>SUM(E8:E14)</f>
        <v>158642</v>
      </c>
      <c r="F15" s="134"/>
      <c r="G15" s="135">
        <f>SUM(G8:G14)</f>
        <v>15372</v>
      </c>
      <c r="H15" s="135">
        <f>SUM(H8:H14)</f>
        <v>3827</v>
      </c>
      <c r="I15" s="135">
        <f>SUM(I8:I14)</f>
        <v>19199</v>
      </c>
      <c r="J15" s="134"/>
      <c r="K15" s="135">
        <f>SUM(K8:K14)</f>
        <v>193522</v>
      </c>
      <c r="L15" s="135"/>
      <c r="M15" s="135">
        <f>SUM(M8:M14)</f>
        <v>17000</v>
      </c>
      <c r="N15" s="255"/>
      <c r="O15" s="255"/>
      <c r="P15" s="255"/>
      <c r="Q15" s="255"/>
      <c r="R15" s="255"/>
      <c r="S15" s="255"/>
      <c r="T15" s="255"/>
    </row>
    <row r="16" spans="1:20" x14ac:dyDescent="0.25">
      <c r="B16" s="116"/>
      <c r="C16" s="132"/>
      <c r="D16" s="132"/>
      <c r="E16" s="132"/>
      <c r="F16" s="116"/>
      <c r="G16" s="132"/>
      <c r="H16" s="132"/>
      <c r="I16" s="132"/>
      <c r="J16" s="116"/>
      <c r="K16" s="132"/>
      <c r="L16" s="116"/>
      <c r="M16" s="132"/>
    </row>
    <row r="17" spans="1:16" x14ac:dyDescent="0.25">
      <c r="A17" t="s">
        <v>23</v>
      </c>
      <c r="B17" s="118"/>
      <c r="C17" s="3">
        <f>Assumptions!B20</f>
        <v>11089284.458101537</v>
      </c>
      <c r="D17" s="3">
        <f>Assumptions!D20</f>
        <v>2140376.9890333959</v>
      </c>
      <c r="E17" s="3">
        <f>SUM(C17:D17)</f>
        <v>13229661.447134933</v>
      </c>
      <c r="F17" s="118"/>
      <c r="G17" s="3">
        <f>Assumptions!C20</f>
        <v>3249867.6799999997</v>
      </c>
      <c r="H17" s="22">
        <f>Assumptions!E20</f>
        <v>700365.64440726885</v>
      </c>
      <c r="I17" s="3">
        <f>SUM(G17:H17)</f>
        <v>3950233.3244072683</v>
      </c>
      <c r="J17" s="118"/>
      <c r="K17" s="3">
        <f>Assumptions!F20</f>
        <v>15300894.639401933</v>
      </c>
      <c r="L17" s="118"/>
      <c r="M17" s="3">
        <f>Assumptions!G20</f>
        <v>3908443.5557121718</v>
      </c>
    </row>
    <row r="18" spans="1:16" ht="15.75" thickBot="1" x14ac:dyDescent="0.3"/>
    <row r="19" spans="1:16" ht="15.75" thickBot="1" x14ac:dyDescent="0.3">
      <c r="A19" s="92" t="s">
        <v>199</v>
      </c>
      <c r="B19" s="119"/>
      <c r="C19" s="93"/>
      <c r="D19" s="93"/>
      <c r="E19" s="93">
        <f>ROUND(E15/E17,5)</f>
        <v>1.1990000000000001E-2</v>
      </c>
      <c r="F19" s="119"/>
      <c r="G19" s="93"/>
      <c r="H19" s="93"/>
      <c r="I19" s="93">
        <f>ROUND(I15/I17,5)</f>
        <v>4.8599999999999997E-3</v>
      </c>
      <c r="J19" s="119"/>
      <c r="K19" s="93">
        <f>ROUND(K15/K17,5)</f>
        <v>1.265E-2</v>
      </c>
      <c r="L19" s="119"/>
      <c r="M19" s="93">
        <f>ROUND(M15/M17,5)</f>
        <v>4.3499999999999997E-3</v>
      </c>
    </row>
    <row r="20" spans="1:16" ht="15.75" thickBot="1" x14ac:dyDescent="0.3">
      <c r="A20" t="s">
        <v>200</v>
      </c>
      <c r="E20" s="257">
        <f>E34</f>
        <v>0</v>
      </c>
      <c r="I20" s="247">
        <f>I34</f>
        <v>0</v>
      </c>
      <c r="K20" s="247">
        <f>K34</f>
        <v>0</v>
      </c>
      <c r="M20" s="247">
        <f>M34</f>
        <v>0</v>
      </c>
    </row>
    <row r="21" spans="1:16" s="259" customFormat="1" ht="15.75" thickBot="1" x14ac:dyDescent="0.3">
      <c r="A21" s="92" t="s">
        <v>201</v>
      </c>
      <c r="B21" s="253"/>
      <c r="C21" s="252"/>
      <c r="D21" s="252"/>
      <c r="E21" s="252">
        <f>E19-E20</f>
        <v>1.1990000000000001E-2</v>
      </c>
      <c r="F21" s="253"/>
      <c r="G21" s="252"/>
      <c r="H21" s="252"/>
      <c r="I21" s="252">
        <f>I19-I20</f>
        <v>4.8599999999999997E-3</v>
      </c>
      <c r="J21" s="253"/>
      <c r="K21" s="252">
        <f>K19-K20</f>
        <v>1.265E-2</v>
      </c>
      <c r="L21" s="253"/>
      <c r="M21" s="252">
        <f>M19-M20</f>
        <v>4.3499999999999997E-3</v>
      </c>
    </row>
    <row r="22" spans="1:16" s="256" customFormat="1" ht="15.75" thickBot="1" x14ac:dyDescent="0.3">
      <c r="A22" s="272"/>
      <c r="B22" s="253"/>
      <c r="C22" s="253"/>
      <c r="D22" s="253"/>
      <c r="E22" s="253"/>
      <c r="F22" s="253"/>
      <c r="G22" s="253"/>
      <c r="H22" s="253"/>
      <c r="I22" s="253"/>
      <c r="J22" s="253"/>
      <c r="K22" s="253"/>
      <c r="L22" s="253"/>
      <c r="M22" s="253"/>
    </row>
    <row r="23" spans="1:16" s="259" customFormat="1" ht="15.75" thickBot="1" x14ac:dyDescent="0.3">
      <c r="A23" s="92" t="s">
        <v>242</v>
      </c>
      <c r="B23" s="115"/>
      <c r="C23" s="59"/>
      <c r="F23" s="115"/>
      <c r="J23" s="115"/>
      <c r="L23" s="115"/>
      <c r="M23" s="248"/>
    </row>
    <row r="24" spans="1:16" x14ac:dyDescent="0.25">
      <c r="C24" s="59">
        <v>44287</v>
      </c>
      <c r="D24" s="267" t="s">
        <v>25</v>
      </c>
      <c r="E24" s="226">
        <f>E19</f>
        <v>1.1990000000000001E-2</v>
      </c>
      <c r="G24" s="280"/>
      <c r="H24" s="256"/>
      <c r="I24" s="226">
        <f>I19</f>
        <v>4.8599999999999997E-3</v>
      </c>
      <c r="K24" s="226">
        <f>K19</f>
        <v>1.265E-2</v>
      </c>
      <c r="M24" s="226">
        <f>M19</f>
        <v>4.3499999999999997E-3</v>
      </c>
    </row>
    <row r="25" spans="1:16" s="259" customFormat="1" x14ac:dyDescent="0.25">
      <c r="B25" s="115"/>
      <c r="C25" s="59">
        <f>EDATE(C24,-6)</f>
        <v>44105</v>
      </c>
      <c r="D25" s="267" t="s">
        <v>25</v>
      </c>
      <c r="E25" s="295">
        <v>-1.2099999999999999E-3</v>
      </c>
      <c r="F25" s="115"/>
      <c r="G25" s="295"/>
      <c r="H25" s="256"/>
      <c r="I25" s="295">
        <v>-4.0999999999999999E-4</v>
      </c>
      <c r="J25" s="115"/>
      <c r="K25" s="295">
        <v>6.96E-3</v>
      </c>
      <c r="L25" s="115"/>
      <c r="M25" s="295">
        <v>2.3999999999999998E-3</v>
      </c>
    </row>
    <row r="26" spans="1:16" s="259" customFormat="1" x14ac:dyDescent="0.25">
      <c r="B26" s="115"/>
      <c r="C26" s="59">
        <f>C24</f>
        <v>44287</v>
      </c>
      <c r="D26" s="20" t="s">
        <v>103</v>
      </c>
      <c r="E26" s="295">
        <f>'SRR Summary'!E64</f>
        <v>1.635E-2</v>
      </c>
      <c r="F26" s="115"/>
      <c r="G26" s="280"/>
      <c r="H26" s="256"/>
      <c r="I26" s="295">
        <f>'SRR Summary'!I64</f>
        <v>7.7299999999999999E-3</v>
      </c>
      <c r="J26" s="115"/>
      <c r="K26" s="295">
        <f>'SRR Summary'!K64</f>
        <v>1.7440000000000001E-2</v>
      </c>
      <c r="L26" s="115"/>
      <c r="M26" s="295">
        <f>'SRR Summary'!M64</f>
        <v>5.5999999999999999E-3</v>
      </c>
      <c r="N26" s="271"/>
      <c r="O26" s="271"/>
      <c r="P26" s="271"/>
    </row>
    <row r="27" spans="1:16" s="259" customFormat="1" x14ac:dyDescent="0.25">
      <c r="B27" s="115"/>
      <c r="C27" s="59">
        <f>C25</f>
        <v>44105</v>
      </c>
      <c r="D27" s="248" t="s">
        <v>103</v>
      </c>
      <c r="E27" s="295">
        <v>8.3000000000000001E-4</v>
      </c>
      <c r="F27" s="115"/>
      <c r="G27" s="280"/>
      <c r="H27" s="256"/>
      <c r="I27" s="295">
        <v>4.8999999999999998E-4</v>
      </c>
      <c r="J27" s="115"/>
      <c r="K27" s="295">
        <v>-1.0000000000000001E-5</v>
      </c>
      <c r="L27" s="115"/>
      <c r="M27" s="295">
        <v>-4.0000000000000003E-5</v>
      </c>
    </row>
    <row r="28" spans="1:16" x14ac:dyDescent="0.25">
      <c r="C28" s="313" t="s">
        <v>202</v>
      </c>
      <c r="D28" s="313"/>
      <c r="E28" s="266">
        <f>SUM(E24:E27)</f>
        <v>2.7960000000000002E-2</v>
      </c>
      <c r="I28" s="266">
        <f>SUM(I24:I27)</f>
        <v>1.2670000000000001E-2</v>
      </c>
      <c r="K28" s="266">
        <f>SUM(K24:K27)</f>
        <v>3.7039999999999997E-2</v>
      </c>
      <c r="M28" s="266">
        <f>SUM(M24:M27)</f>
        <v>1.231E-2</v>
      </c>
      <c r="N28" s="271"/>
      <c r="O28" s="271"/>
      <c r="P28" s="271"/>
    </row>
    <row r="29" spans="1:16" ht="15.75" thickBot="1" x14ac:dyDescent="0.3">
      <c r="I29" s="259"/>
      <c r="K29" s="259"/>
      <c r="M29" s="259"/>
    </row>
    <row r="30" spans="1:16" ht="15.75" thickBot="1" x14ac:dyDescent="0.3">
      <c r="A30" s="92" t="s">
        <v>243</v>
      </c>
      <c r="C30" s="59">
        <v>44105</v>
      </c>
      <c r="D30" t="s">
        <v>178</v>
      </c>
      <c r="E30">
        <v>1.6310000000000002E-2</v>
      </c>
      <c r="I30" s="259">
        <v>8.369999999999999E-3</v>
      </c>
      <c r="K30" s="259">
        <v>2.4570000000000002E-2</v>
      </c>
      <c r="M30" s="259">
        <v>8.4100000000000008E-3</v>
      </c>
    </row>
    <row r="31" spans="1:16" s="259" customFormat="1" x14ac:dyDescent="0.25">
      <c r="B31" s="115"/>
      <c r="C31" s="59"/>
      <c r="F31" s="115"/>
      <c r="J31" s="115"/>
      <c r="L31" s="115"/>
      <c r="N31" s="271"/>
      <c r="O31" s="271"/>
      <c r="P31" s="271"/>
    </row>
    <row r="32" spans="1:16" x14ac:dyDescent="0.25">
      <c r="C32" s="314" t="s">
        <v>203</v>
      </c>
      <c r="D32" s="314"/>
      <c r="E32" s="257">
        <f>E28-E30</f>
        <v>1.1650000000000001E-2</v>
      </c>
      <c r="I32" s="257">
        <f>I28-I30</f>
        <v>4.3000000000000017E-3</v>
      </c>
      <c r="K32" s="257">
        <f>K28-K30</f>
        <v>1.2469999999999995E-2</v>
      </c>
      <c r="M32" s="257">
        <f>M28-M30</f>
        <v>3.899999999999999E-3</v>
      </c>
    </row>
    <row r="33" spans="1:13" ht="15.75" thickBot="1" x14ac:dyDescent="0.3">
      <c r="C33" s="315" t="s">
        <v>204</v>
      </c>
      <c r="D33" s="315"/>
      <c r="E33" s="257">
        <v>0.05</v>
      </c>
      <c r="I33" s="257">
        <v>0.05</v>
      </c>
      <c r="K33" s="257">
        <v>0.05</v>
      </c>
      <c r="M33" s="257">
        <v>0.05</v>
      </c>
    </row>
    <row r="34" spans="1:13" ht="15.75" thickBot="1" x14ac:dyDescent="0.3">
      <c r="A34" s="92" t="s">
        <v>200</v>
      </c>
      <c r="C34" s="252"/>
      <c r="D34" s="252"/>
      <c r="E34" s="252">
        <f>MAX(0,E32-E33)</f>
        <v>0</v>
      </c>
      <c r="F34" s="253"/>
      <c r="G34" s="252"/>
      <c r="H34" s="252"/>
      <c r="I34" s="252">
        <f>MAX(0,I32-I33)</f>
        <v>0</v>
      </c>
      <c r="J34" s="253"/>
      <c r="K34" s="252">
        <f>MAX(0,K32-K33)</f>
        <v>0</v>
      </c>
      <c r="L34" s="253"/>
      <c r="M34" s="252">
        <f>MAX(0,M32-M33)</f>
        <v>0</v>
      </c>
    </row>
    <row r="35" spans="1:13" s="256" customFormat="1" ht="15.75" thickBot="1" x14ac:dyDescent="0.3">
      <c r="A35" s="275"/>
      <c r="B35" s="115"/>
      <c r="C35" s="276"/>
      <c r="D35" s="276"/>
      <c r="E35" s="276"/>
      <c r="F35" s="253"/>
      <c r="G35" s="276"/>
      <c r="H35" s="276"/>
      <c r="I35" s="276"/>
      <c r="J35" s="253"/>
      <c r="K35" s="276"/>
      <c r="L35" s="253"/>
      <c r="M35" s="276"/>
    </row>
    <row r="36" spans="1:13" ht="15.75" thickBot="1" x14ac:dyDescent="0.3">
      <c r="A36" s="92" t="s">
        <v>208</v>
      </c>
      <c r="C36" s="252"/>
      <c r="D36" s="252"/>
      <c r="E36" s="252">
        <f>E34*E17</f>
        <v>0</v>
      </c>
      <c r="F36" s="253"/>
      <c r="G36" s="252"/>
      <c r="H36" s="252"/>
      <c r="I36" s="252">
        <f>I34*I17</f>
        <v>0</v>
      </c>
      <c r="J36" s="253"/>
      <c r="K36" s="252">
        <f>K34*K17</f>
        <v>0</v>
      </c>
      <c r="L36" s="253"/>
      <c r="M36" s="252">
        <f>M34*M17</f>
        <v>0</v>
      </c>
    </row>
  </sheetData>
  <mergeCells count="3">
    <mergeCell ref="C28:D28"/>
    <mergeCell ref="C32:D32"/>
    <mergeCell ref="C33:D33"/>
  </mergeCells>
  <phoneticPr fontId="20" type="noConversion"/>
  <printOptions horizontalCentered="1"/>
  <pageMargins left="0.45" right="0.45" top="0.75" bottom="0.5" header="0.3" footer="0.3"/>
  <pageSetup scale="60" orientation="landscape" horizontalDpi="72" verticalDpi="72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FF00"/>
    <pageSetUpPr fitToPage="1"/>
  </sheetPr>
  <dimension ref="A1:M67"/>
  <sheetViews>
    <sheetView zoomScale="85" zoomScaleNormal="85" workbookViewId="0">
      <pane xSplit="2" ySplit="3" topLeftCell="C34" activePane="bottomRight" state="frozen"/>
      <selection activeCell="E57" sqref="E57"/>
      <selection pane="topRight" activeCell="E57" sqref="E57"/>
      <selection pane="bottomLeft" activeCell="E57" sqref="E57"/>
      <selection pane="bottomRight" activeCell="N1" sqref="N1:P1048576"/>
    </sheetView>
  </sheetViews>
  <sheetFormatPr defaultColWidth="14.7109375" defaultRowHeight="15" x14ac:dyDescent="0.25"/>
  <cols>
    <col min="1" max="1" width="27.7109375" customWidth="1"/>
    <col min="2" max="2" width="1.28515625" customWidth="1"/>
    <col min="3" max="3" width="16" customWidth="1"/>
    <col min="4" max="4" width="18.28515625" customWidth="1"/>
    <col min="5" max="5" width="16.5703125" customWidth="1"/>
    <col min="6" max="6" width="1.28515625" customWidth="1"/>
    <col min="9" max="9" width="16.42578125" customWidth="1"/>
    <col min="10" max="10" width="1.28515625" customWidth="1"/>
    <col min="12" max="12" width="1.28515625" customWidth="1"/>
  </cols>
  <sheetData>
    <row r="1" spans="1:13" x14ac:dyDescent="0.25">
      <c r="A1" s="5" t="s">
        <v>137</v>
      </c>
      <c r="B1" s="163"/>
      <c r="C1" s="318" t="s">
        <v>18</v>
      </c>
      <c r="D1" s="318"/>
      <c r="E1" s="318"/>
      <c r="F1" s="163"/>
      <c r="G1" s="79" t="s">
        <v>101</v>
      </c>
      <c r="H1" s="79" t="s">
        <v>101</v>
      </c>
      <c r="I1" s="79" t="s">
        <v>101</v>
      </c>
      <c r="J1" s="163"/>
      <c r="K1" s="79" t="s">
        <v>18</v>
      </c>
      <c r="L1" s="163"/>
      <c r="M1" s="80" t="s">
        <v>101</v>
      </c>
    </row>
    <row r="2" spans="1:13" ht="30" x14ac:dyDescent="0.25">
      <c r="A2" s="136"/>
      <c r="B2" s="137"/>
      <c r="C2" s="109" t="s">
        <v>99</v>
      </c>
      <c r="D2" s="109" t="s">
        <v>100</v>
      </c>
      <c r="E2" s="199" t="s">
        <v>167</v>
      </c>
      <c r="F2" s="137"/>
      <c r="G2" s="109" t="s">
        <v>99</v>
      </c>
      <c r="H2" s="109" t="s">
        <v>100</v>
      </c>
      <c r="I2" s="199" t="s">
        <v>167</v>
      </c>
      <c r="J2" s="137"/>
      <c r="K2" s="109" t="s">
        <v>19</v>
      </c>
      <c r="L2" s="137"/>
      <c r="M2" s="110" t="s">
        <v>19</v>
      </c>
    </row>
    <row r="3" spans="1:13" x14ac:dyDescent="0.25">
      <c r="A3" s="10"/>
      <c r="B3" s="164"/>
      <c r="C3" s="11"/>
      <c r="D3" s="11"/>
      <c r="E3" s="11"/>
      <c r="F3" s="164"/>
      <c r="G3" s="11"/>
      <c r="H3" s="11"/>
      <c r="I3" s="11"/>
      <c r="J3" s="164"/>
      <c r="K3" s="11"/>
      <c r="L3" s="164"/>
      <c r="M3" s="12"/>
    </row>
    <row r="4" spans="1:13" s="4" customFormat="1" x14ac:dyDescent="0.25">
      <c r="A4" s="13"/>
      <c r="B4" s="165"/>
      <c r="C4" s="14"/>
      <c r="D4" s="14"/>
      <c r="E4" s="14"/>
      <c r="F4" s="165"/>
      <c r="G4" s="14"/>
      <c r="H4" s="14"/>
      <c r="I4" s="14"/>
      <c r="J4" s="165"/>
      <c r="K4" s="15"/>
      <c r="L4" s="165"/>
      <c r="M4" s="23"/>
    </row>
    <row r="5" spans="1:13" s="4" customFormat="1" x14ac:dyDescent="0.25">
      <c r="A5" s="166"/>
      <c r="B5" s="165"/>
      <c r="C5" s="166"/>
      <c r="D5" s="166"/>
      <c r="E5" s="166"/>
      <c r="F5" s="165"/>
      <c r="G5" s="166"/>
      <c r="H5" s="166"/>
      <c r="I5" s="166"/>
      <c r="J5" s="165"/>
      <c r="K5" s="167"/>
      <c r="L5" s="165"/>
      <c r="M5" s="166"/>
    </row>
    <row r="6" spans="1:13" s="4" customFormat="1" x14ac:dyDescent="0.25">
      <c r="A6" s="5" t="s">
        <v>234</v>
      </c>
      <c r="B6" s="165"/>
      <c r="C6" s="166"/>
      <c r="D6" s="166"/>
      <c r="E6" s="166"/>
      <c r="F6" s="165"/>
      <c r="G6" s="166"/>
      <c r="H6" s="166"/>
      <c r="I6" s="166"/>
      <c r="J6" s="165"/>
      <c r="K6" s="167"/>
      <c r="L6" s="165"/>
      <c r="M6" s="166"/>
    </row>
    <row r="7" spans="1:13" x14ac:dyDescent="0.25">
      <c r="A7" t="s">
        <v>138</v>
      </c>
      <c r="C7" s="61">
        <v>205180</v>
      </c>
      <c r="D7" s="61">
        <v>39949</v>
      </c>
      <c r="E7" s="61">
        <f>SUM(C7:D7)</f>
        <v>245129</v>
      </c>
      <c r="G7" s="61">
        <v>25098</v>
      </c>
      <c r="H7" s="61">
        <v>5726</v>
      </c>
      <c r="I7" s="61">
        <f>SUM(G7:H7)</f>
        <v>30824</v>
      </c>
      <c r="K7" s="61">
        <v>268700</v>
      </c>
      <c r="M7" s="61">
        <v>23390</v>
      </c>
    </row>
    <row r="8" spans="1:13" x14ac:dyDescent="0.25">
      <c r="A8" s="5" t="s">
        <v>139</v>
      </c>
    </row>
    <row r="9" spans="1:13" x14ac:dyDescent="0.25">
      <c r="A9" s="168" t="s">
        <v>251</v>
      </c>
      <c r="B9" s="61">
        <v>1</v>
      </c>
      <c r="C9" s="61">
        <f>-INDEX('SRR Res NEMO'!$D$27:$O$27,1,$B9)</f>
        <v>-12212.625015591388</v>
      </c>
      <c r="D9" s="61">
        <f>-INDEX('SRR Res WEMO'!$D$27:$O$27,1,$B9)</f>
        <v>-2162.0202795443615</v>
      </c>
      <c r="E9" s="61">
        <f t="shared" ref="E9:E20" si="0">SUM(C9:D9)</f>
        <v>-14374.64529513575</v>
      </c>
      <c r="F9" s="61"/>
      <c r="G9" s="61">
        <f>-INDEX('SRR SGS NEMO'!$D$27:$O$27,1,$B9)</f>
        <v>-1295.7288960312148</v>
      </c>
      <c r="H9" s="61">
        <f>-INDEX(' SRR SGS WEMO'!$D$27:$O$27,1,$B9)</f>
        <v>-234.75364183311584</v>
      </c>
      <c r="I9" s="61">
        <f t="shared" ref="I9:I20" si="1">SUM(G9:H9)</f>
        <v>-1530.4825378643307</v>
      </c>
      <c r="J9" s="61"/>
      <c r="K9" s="61">
        <f>-INDEX('SRR Res SEMO'!$D$27:$O$27,1,$B9)</f>
        <v>-14654.519618295233</v>
      </c>
      <c r="L9" s="61"/>
      <c r="M9" s="61">
        <f>-INDEX('SRR SGS SEMO'!$D$27:$O$27,1,$B9)</f>
        <v>-1024.1767572194926</v>
      </c>
    </row>
    <row r="10" spans="1:13" x14ac:dyDescent="0.25">
      <c r="A10" s="168" t="s">
        <v>252</v>
      </c>
      <c r="B10" s="61">
        <f>B9+1</f>
        <v>2</v>
      </c>
      <c r="C10" s="3">
        <f>-INDEX('SRR Res NEMO'!$D$27:$O$27,1,$B10)</f>
        <v>-8041.9345318638188</v>
      </c>
      <c r="D10" s="3">
        <f>-INDEX('SRR Res WEMO'!$D$27:$O$27,1,$B10)</f>
        <v>-1530.5540735611119</v>
      </c>
      <c r="E10" s="3">
        <f t="shared" si="0"/>
        <v>-9572.4886054249309</v>
      </c>
      <c r="F10" s="61"/>
      <c r="G10" s="3">
        <f>-INDEX('SRR SGS NEMO'!$D$27:$O$27,1,$B10)</f>
        <v>-795.81212238374337</v>
      </c>
      <c r="H10" s="3">
        <f>-INDEX(' SRR SGS WEMO'!$D$27:$O$27,1,$B10)</f>
        <v>-169.25581151681135</v>
      </c>
      <c r="I10" s="3">
        <f t="shared" si="1"/>
        <v>-965.06793390055475</v>
      </c>
      <c r="J10" s="61"/>
      <c r="K10" s="3">
        <f>-INDEX('SRR Res SEMO'!$D$27:$O$27,1,$B10)</f>
        <v>-9364.1716189267336</v>
      </c>
      <c r="L10" s="61"/>
      <c r="M10" s="3">
        <f>-INDEX('SRR SGS SEMO'!$D$27:$O$27,1,$B10)</f>
        <v>-699.0306964332874</v>
      </c>
    </row>
    <row r="11" spans="1:13" x14ac:dyDescent="0.25">
      <c r="A11" s="168" t="s">
        <v>253</v>
      </c>
      <c r="B11" s="61">
        <f t="shared" ref="B11:B20" si="2">B10+1</f>
        <v>3</v>
      </c>
      <c r="C11" s="3">
        <f>-INDEX('SRR Res NEMO'!$D$27:$O$27,1,$B11)</f>
        <v>-3201.4479240936726</v>
      </c>
      <c r="D11" s="3">
        <f>-INDEX('SRR Res WEMO'!$D$27:$O$27,1,$B11)</f>
        <v>-555.5760607793062</v>
      </c>
      <c r="E11" s="3">
        <f t="shared" si="0"/>
        <v>-3757.0239848729789</v>
      </c>
      <c r="F11" s="61"/>
      <c r="G11" s="3">
        <f>-INDEX('SRR SGS NEMO'!$D$27:$O$27,1,$B11)</f>
        <v>-460.80023628966399</v>
      </c>
      <c r="H11" s="3">
        <f>-INDEX(' SRR SGS WEMO'!$D$27:$O$27,1,$B11)</f>
        <v>-86.543365006602627</v>
      </c>
      <c r="I11" s="3">
        <f t="shared" si="1"/>
        <v>-547.34360129626657</v>
      </c>
      <c r="J11" s="61"/>
      <c r="K11" s="3">
        <f>-INDEX('SRR Res SEMO'!$D$27:$O$27,1,$B11)</f>
        <v>-5159.3994662733166</v>
      </c>
      <c r="L11" s="61"/>
      <c r="M11" s="3">
        <f>-INDEX('SRR SGS SEMO'!$D$27:$O$27,1,$B11)</f>
        <v>-499.21997454229552</v>
      </c>
    </row>
    <row r="12" spans="1:13" x14ac:dyDescent="0.25">
      <c r="A12" s="168" t="s">
        <v>244</v>
      </c>
      <c r="B12" s="61">
        <f t="shared" si="2"/>
        <v>4</v>
      </c>
      <c r="C12" s="3">
        <f>-INDEX('SRR Res NEMO'!$D$27:$O$27,1,$B12)</f>
        <v>-2509.9753285583893</v>
      </c>
      <c r="D12" s="3">
        <f>-INDEX('SRR Res WEMO'!$D$27:$O$27,1,$B12)</f>
        <v>-505.91176872583026</v>
      </c>
      <c r="E12" s="3">
        <f t="shared" si="0"/>
        <v>-3015.8870972842196</v>
      </c>
      <c r="F12" s="61"/>
      <c r="G12" s="3">
        <f>-INDEX('SRR SGS NEMO'!$D$27:$O$27,1,$B12)</f>
        <v>-382.49990286815125</v>
      </c>
      <c r="H12" s="3">
        <f>-INDEX(' SRR SGS WEMO'!$D$27:$O$27,1,$B12)</f>
        <v>-81.562624534562715</v>
      </c>
      <c r="I12" s="3">
        <f t="shared" si="1"/>
        <v>-464.06252740271395</v>
      </c>
      <c r="J12" s="61"/>
      <c r="K12" s="3">
        <f>-INDEX('SRR Res SEMO'!$D$27:$O$27,1,$B12)</f>
        <v>-4420.2014388069274</v>
      </c>
      <c r="L12" s="61"/>
      <c r="M12" s="3">
        <f>-INDEX('SRR SGS SEMO'!$D$27:$O$27,1,$B12)</f>
        <v>-464.7544299813116</v>
      </c>
    </row>
    <row r="13" spans="1:13" x14ac:dyDescent="0.25">
      <c r="A13" s="168" t="s">
        <v>245</v>
      </c>
      <c r="B13" s="61">
        <f t="shared" si="2"/>
        <v>5</v>
      </c>
      <c r="C13" s="3">
        <f>-INDEX('SRR Res NEMO'!$D$27:$O$27,1,$B13)</f>
        <v>-2554.862115188912</v>
      </c>
      <c r="D13" s="3">
        <f>-INDEX('SRR Res WEMO'!$D$27:$O$27,1,$B13)</f>
        <v>-492.22693359772353</v>
      </c>
      <c r="E13" s="3">
        <f t="shared" si="0"/>
        <v>-3047.0890487866354</v>
      </c>
      <c r="F13" s="61"/>
      <c r="G13" s="3">
        <f>-INDEX('SRR SGS NEMO'!$D$27:$O$27,1,$B13)</f>
        <v>-400.75288236085458</v>
      </c>
      <c r="H13" s="3">
        <f>-INDEX(' SRR SGS WEMO'!$D$27:$O$27,1,$B13)</f>
        <v>-80.604879264053238</v>
      </c>
      <c r="I13" s="3">
        <f t="shared" si="1"/>
        <v>-481.35776162490782</v>
      </c>
      <c r="J13" s="61"/>
      <c r="K13" s="3">
        <f>-INDEX('SRR Res SEMO'!$D$27:$O$27,1,$B13)</f>
        <v>-4485.2292156368558</v>
      </c>
      <c r="L13" s="61"/>
      <c r="M13" s="3">
        <f>-INDEX('SRR SGS SEMO'!$D$27:$O$27,1,$B13)</f>
        <v>-506.58256978307628</v>
      </c>
    </row>
    <row r="14" spans="1:13" x14ac:dyDescent="0.25">
      <c r="A14" s="168" t="s">
        <v>246</v>
      </c>
      <c r="B14" s="61">
        <f t="shared" si="2"/>
        <v>6</v>
      </c>
      <c r="C14" s="3">
        <f>-INDEX('SRR Res NEMO'!$D$27:$O$27,1,$B14)</f>
        <v>-2959.3412774421049</v>
      </c>
      <c r="D14" s="3">
        <f>-INDEX('SRR Res WEMO'!$D$27:$O$27,1,$B14)</f>
        <v>-569.07709102521108</v>
      </c>
      <c r="E14" s="3">
        <f t="shared" si="0"/>
        <v>-3528.4183684673162</v>
      </c>
      <c r="F14" s="61"/>
      <c r="G14" s="3">
        <f>-INDEX('SRR SGS NEMO'!$D$27:$O$27,1,$B14)</f>
        <v>-422.24712733641496</v>
      </c>
      <c r="H14" s="3">
        <f>-INDEX(' SRR SGS WEMO'!$D$27:$O$27,1,$B14)</f>
        <v>-86.281279892159631</v>
      </c>
      <c r="I14" s="3">
        <f t="shared" si="1"/>
        <v>-508.52840722857457</v>
      </c>
      <c r="J14" s="61"/>
      <c r="K14" s="3">
        <f>-INDEX('SRR Res SEMO'!$D$27:$O$27,1,$B14)</f>
        <v>-4396.9133027518446</v>
      </c>
      <c r="L14" s="61"/>
      <c r="M14" s="3">
        <f>-INDEX('SRR SGS SEMO'!$D$27:$O$27,1,$B14)</f>
        <v>-461.11892941236044</v>
      </c>
    </row>
    <row r="15" spans="1:13" x14ac:dyDescent="0.25">
      <c r="A15" s="168" t="s">
        <v>247</v>
      </c>
      <c r="B15" s="61">
        <f t="shared" si="2"/>
        <v>7</v>
      </c>
      <c r="C15" s="3">
        <f>-INDEX('SRR Res NEMO'!$D$27:$O$27,1,$B15)</f>
        <v>-9321.6297717312227</v>
      </c>
      <c r="D15" s="3">
        <f>-INDEX('SRR Res WEMO'!$D$27:$O$27,1,$B15)</f>
        <v>-1837.2827360778315</v>
      </c>
      <c r="E15" s="3">
        <f t="shared" si="0"/>
        <v>-11158.912507809055</v>
      </c>
      <c r="F15" s="3"/>
      <c r="G15" s="3">
        <f>-INDEX('SRR SGS NEMO'!$D$27:$O$27,1,$B15)</f>
        <v>-1015.4022688490213</v>
      </c>
      <c r="H15" s="3">
        <f>-INDEX(' SRR SGS WEMO'!$D$27:$O$27,1,$B15)</f>
        <v>-193.56330862386781</v>
      </c>
      <c r="I15" s="3">
        <f t="shared" si="1"/>
        <v>-1208.9655774728892</v>
      </c>
      <c r="J15" s="3"/>
      <c r="K15" s="3">
        <f>-INDEX('SRR Res SEMO'!$D$27:$O$27,1,$B15)</f>
        <v>-9504.4817777562912</v>
      </c>
      <c r="L15" s="3"/>
      <c r="M15" s="3">
        <f>-INDEX('SRR SGS SEMO'!$D$27:$O$27,1,$B15)</f>
        <v>-746.51957171459935</v>
      </c>
    </row>
    <row r="16" spans="1:13" x14ac:dyDescent="0.25">
      <c r="A16" s="168" t="s">
        <v>248</v>
      </c>
      <c r="B16" s="61">
        <f t="shared" si="2"/>
        <v>8</v>
      </c>
      <c r="C16" s="3">
        <f>-INDEX('SRR Res NEMO'!$D$27:$O$27,1,$B16)</f>
        <v>-20898.348324157152</v>
      </c>
      <c r="D16" s="3">
        <f>-INDEX('SRR Res WEMO'!$D$27:$O$27,1,$B16)</f>
        <v>-3931.6604227899484</v>
      </c>
      <c r="E16" s="3">
        <f t="shared" si="0"/>
        <v>-24830.0087469471</v>
      </c>
      <c r="F16" s="3"/>
      <c r="G16" s="3">
        <f>-INDEX('SRR SGS NEMO'!$D$27:$O$27,1,$B16)</f>
        <v>-2361.8934473360355</v>
      </c>
      <c r="H16" s="3">
        <f>-INDEX(' SRR SGS WEMO'!$D$27:$O$27,1,$B16)</f>
        <v>-488.97238907689052</v>
      </c>
      <c r="I16" s="3">
        <f t="shared" si="1"/>
        <v>-2850.865836412926</v>
      </c>
      <c r="J16" s="3"/>
      <c r="K16" s="3">
        <f>-INDEX('SRR Res SEMO'!$D$27:$O$27,1,$B16)</f>
        <v>-22285.590508790672</v>
      </c>
      <c r="L16" s="3"/>
      <c r="M16" s="3">
        <f>-INDEX('SRR SGS SEMO'!$D$27:$O$27,1,$B16)</f>
        <v>-1754.8552621841338</v>
      </c>
    </row>
    <row r="17" spans="1:13" x14ac:dyDescent="0.25">
      <c r="A17" s="168" t="s">
        <v>249</v>
      </c>
      <c r="B17" s="61">
        <f t="shared" si="2"/>
        <v>9</v>
      </c>
      <c r="C17" s="3">
        <f>-INDEX('SRR Res NEMO'!$D$27:$O$27,1,$B17)</f>
        <v>-32204.593916389422</v>
      </c>
      <c r="D17" s="3">
        <f>-INDEX('SRR Res WEMO'!$D$27:$O$27,1,$B17)</f>
        <v>-6270.152635969579</v>
      </c>
      <c r="E17" s="3">
        <f t="shared" si="0"/>
        <v>-38474.746552359</v>
      </c>
      <c r="F17" s="3"/>
      <c r="G17" s="3">
        <f>-INDEX('SRR SGS NEMO'!$D$27:$O$27,1,$B17)</f>
        <v>-3999.8816183306781</v>
      </c>
      <c r="H17" s="3">
        <f>-INDEX(' SRR SGS WEMO'!$D$27:$O$27,1,$B17)</f>
        <v>-841.70808122978599</v>
      </c>
      <c r="I17" s="3">
        <f t="shared" si="1"/>
        <v>-4841.5896995604644</v>
      </c>
      <c r="J17" s="3"/>
      <c r="K17" s="3">
        <f>-INDEX('SRR Res SEMO'!$D$27:$O$27,1,$B17)</f>
        <v>-46219.070065798303</v>
      </c>
      <c r="L17" s="3"/>
      <c r="M17" s="3">
        <f>-INDEX('SRR SGS SEMO'!$D$27:$O$27,1,$B17)</f>
        <v>-4182.7643399801036</v>
      </c>
    </row>
    <row r="18" spans="1:13" x14ac:dyDescent="0.25">
      <c r="A18" s="168" t="s">
        <v>254</v>
      </c>
      <c r="B18" s="61">
        <f t="shared" si="2"/>
        <v>10</v>
      </c>
      <c r="C18" s="3">
        <f>-INDEX('SRR Res NEMO'!$D$27:$O$27,1,$B18)</f>
        <v>-46629</v>
      </c>
      <c r="D18" s="3">
        <f>-INDEX('SRR Res WEMO'!$D$27:$O$27,1,$B18)</f>
        <v>-9034</v>
      </c>
      <c r="E18" s="3">
        <f t="shared" si="0"/>
        <v>-55663</v>
      </c>
      <c r="F18" s="3"/>
      <c r="G18" s="3">
        <f>-INDEX('SRR SGS NEMO'!$D$27:$O$27,1,$B18)</f>
        <v>-6604</v>
      </c>
      <c r="H18" s="3">
        <f>-INDEX(' SRR SGS WEMO'!$D$27:$O$27,1,$B18)</f>
        <v>-1363</v>
      </c>
      <c r="I18" s="3">
        <f t="shared" si="1"/>
        <v>-7967</v>
      </c>
      <c r="J18" s="3"/>
      <c r="K18" s="3">
        <f>-INDEX('SRR Res SEMO'!$D$27:$O$27,1,$B18)</f>
        <v>-60360</v>
      </c>
      <c r="L18" s="3"/>
      <c r="M18" s="3">
        <f>-INDEX('SRR SGS SEMO'!$D$27:$O$27,1,$B18)</f>
        <v>-6127</v>
      </c>
    </row>
    <row r="19" spans="1:13" x14ac:dyDescent="0.25">
      <c r="A19" s="168" t="s">
        <v>255</v>
      </c>
      <c r="B19" s="61">
        <f t="shared" si="2"/>
        <v>11</v>
      </c>
      <c r="C19" s="3">
        <f>-INDEX('SRR Res NEMO'!$D$27:$O$27,1,$B19)</f>
        <v>-39569</v>
      </c>
      <c r="D19" s="3">
        <f>-INDEX('SRR Res WEMO'!$D$27:$O$27,1,$B19)</f>
        <v>-7610</v>
      </c>
      <c r="E19" s="3">
        <f t="shared" si="0"/>
        <v>-47179</v>
      </c>
      <c r="F19" s="3"/>
      <c r="G19" s="3">
        <f>-INDEX('SRR SGS NEMO'!$D$27:$O$27,1,$B19)</f>
        <v>-5434</v>
      </c>
      <c r="H19" s="3">
        <f>-INDEX(' SRR SGS WEMO'!$D$27:$O$27,1,$B19)</f>
        <v>-1182</v>
      </c>
      <c r="I19" s="3">
        <f t="shared" si="1"/>
        <v>-6616</v>
      </c>
      <c r="J19" s="3"/>
      <c r="K19" s="3">
        <f>-INDEX('SRR Res SEMO'!$D$27:$O$27,1,$B19)</f>
        <v>-50661</v>
      </c>
      <c r="L19" s="3"/>
      <c r="M19" s="3">
        <f>-INDEX('SRR SGS SEMO'!$D$27:$O$27,1,$B19)</f>
        <v>-4957</v>
      </c>
    </row>
    <row r="20" spans="1:13" x14ac:dyDescent="0.25">
      <c r="A20" s="168" t="s">
        <v>256</v>
      </c>
      <c r="B20" s="61">
        <f t="shared" si="2"/>
        <v>12</v>
      </c>
      <c r="C20" s="3">
        <f>-INDEX('SRR Res NEMO'!$D$27:$O$27,1,$B20)</f>
        <v>-29788</v>
      </c>
      <c r="D20" s="3">
        <f>-INDEX('SRR Res WEMO'!$D$27:$O$27,1,$B20)</f>
        <v>-6027</v>
      </c>
      <c r="E20" s="3">
        <f t="shared" si="0"/>
        <v>-35815</v>
      </c>
      <c r="F20" s="3"/>
      <c r="G20" s="3">
        <f>-INDEX('SRR SGS NEMO'!$D$27:$O$27,1,$B20)</f>
        <v>-3992</v>
      </c>
      <c r="H20" s="3">
        <f>-INDEX(' SRR SGS WEMO'!$D$27:$O$27,1,$B20)</f>
        <v>-895</v>
      </c>
      <c r="I20" s="3">
        <f t="shared" si="1"/>
        <v>-4887</v>
      </c>
      <c r="J20" s="3"/>
      <c r="K20" s="3">
        <f>-INDEX('SRR Res SEMO'!$D$27:$O$27,1,$B20)</f>
        <v>-39833</v>
      </c>
      <c r="L20" s="3"/>
      <c r="M20" s="3">
        <f>-INDEX('SRR SGS SEMO'!$D$27:$O$27,1,$B20)</f>
        <v>-3695</v>
      </c>
    </row>
    <row r="21" spans="1:13" ht="6.75" customHeight="1" x14ac:dyDescent="0.25"/>
    <row r="22" spans="1:13" x14ac:dyDescent="0.25">
      <c r="A22" s="133" t="s">
        <v>140</v>
      </c>
      <c r="B22" s="61"/>
      <c r="C22" s="135">
        <f>SUM(C9:C21)</f>
        <v>-209890.75820501609</v>
      </c>
      <c r="D22" s="135">
        <f>SUM(D9:D21)</f>
        <v>-40525.462002070904</v>
      </c>
      <c r="E22" s="135">
        <f>SUM(E9:E21)</f>
        <v>-250416.220207087</v>
      </c>
      <c r="F22" s="135"/>
      <c r="G22" s="135">
        <f>SUM(G9:G21)</f>
        <v>-27165.018501785777</v>
      </c>
      <c r="H22" s="135">
        <f>SUM(H9:H21)</f>
        <v>-5703.2453809778499</v>
      </c>
      <c r="I22" s="135">
        <f>SUM(I9:I21)</f>
        <v>-32868.263882763626</v>
      </c>
      <c r="J22" s="135"/>
      <c r="K22" s="135">
        <f>SUM(K9:K21)</f>
        <v>-271343.57701303618</v>
      </c>
      <c r="L22" s="135"/>
      <c r="M22" s="135">
        <f>SUM(M9:M21)</f>
        <v>-25118.022531250659</v>
      </c>
    </row>
    <row r="23" spans="1:13" ht="6" customHeight="1" x14ac:dyDescent="0.25">
      <c r="A23" s="162"/>
      <c r="B23" s="61"/>
      <c r="C23" s="61"/>
      <c r="D23" s="61"/>
      <c r="E23" s="61"/>
      <c r="F23" s="61"/>
      <c r="G23" s="61"/>
      <c r="H23" s="61"/>
      <c r="I23" s="61"/>
      <c r="J23" s="61"/>
      <c r="K23" s="61"/>
      <c r="L23" s="61"/>
      <c r="M23" s="61"/>
    </row>
    <row r="24" spans="1:13" ht="6.75" customHeight="1" x14ac:dyDescent="0.25">
      <c r="B24" s="61"/>
      <c r="C24" s="61"/>
      <c r="D24" s="61"/>
      <c r="E24" s="61"/>
      <c r="F24" s="61"/>
      <c r="G24" s="61"/>
      <c r="H24" s="61"/>
      <c r="I24" s="61"/>
      <c r="J24" s="61"/>
      <c r="K24" s="61"/>
      <c r="L24" s="61"/>
      <c r="M24" s="61"/>
    </row>
    <row r="25" spans="1:13" ht="14.25" customHeight="1" x14ac:dyDescent="0.25">
      <c r="A25" t="s">
        <v>141</v>
      </c>
      <c r="B25" s="61"/>
      <c r="C25" s="61">
        <f>C7+C22</f>
        <v>-4710.7582050160854</v>
      </c>
      <c r="D25" s="61">
        <f>D7+D22</f>
        <v>-576.46200207090442</v>
      </c>
      <c r="E25" s="61">
        <f>SUM(C25:D25)</f>
        <v>-5287.2202070869898</v>
      </c>
      <c r="F25" s="61"/>
      <c r="G25" s="61">
        <f>G7+G22</f>
        <v>-2067.0185017857766</v>
      </c>
      <c r="H25" s="61">
        <f>H7+H22</f>
        <v>22.754619022150109</v>
      </c>
      <c r="I25" s="61">
        <f>SUM(G25:H25)</f>
        <v>-2044.2638827636265</v>
      </c>
      <c r="J25" s="61"/>
      <c r="K25" s="61">
        <f>K7+K22</f>
        <v>-2643.577013036178</v>
      </c>
      <c r="L25" s="61"/>
      <c r="M25" s="61">
        <f>M7+M22</f>
        <v>-1728.0225312506591</v>
      </c>
    </row>
    <row r="26" spans="1:13" ht="14.25" customHeight="1" x14ac:dyDescent="0.25">
      <c r="B26" s="61"/>
      <c r="C26" s="61"/>
      <c r="D26" s="61"/>
      <c r="E26" s="61"/>
      <c r="F26" s="61"/>
      <c r="G26" s="61"/>
      <c r="H26" s="61"/>
      <c r="I26" s="61"/>
      <c r="J26" s="61"/>
      <c r="K26" s="61"/>
      <c r="L26" s="61"/>
      <c r="M26" s="61"/>
    </row>
    <row r="27" spans="1:13" x14ac:dyDescent="0.25">
      <c r="A27" s="5" t="s">
        <v>142</v>
      </c>
    </row>
    <row r="28" spans="1:13" x14ac:dyDescent="0.25">
      <c r="A28" t="s">
        <v>138</v>
      </c>
      <c r="C28" s="61">
        <v>-25241.281343027717</v>
      </c>
      <c r="D28" s="61">
        <v>937.7198713530961</v>
      </c>
      <c r="E28" s="169">
        <f>SUM(C28:D28)</f>
        <v>-24303.56147167462</v>
      </c>
      <c r="G28" s="61">
        <v>1559.1677431819007</v>
      </c>
      <c r="H28" s="61">
        <v>366.76236707299904</v>
      </c>
      <c r="I28" s="169">
        <f>SUM(G28:H28)</f>
        <v>1925.9301102548998</v>
      </c>
      <c r="K28" s="61">
        <v>872.62714534349652</v>
      </c>
      <c r="M28" s="61">
        <v>262.81523083650063</v>
      </c>
    </row>
    <row r="29" spans="1:13" x14ac:dyDescent="0.25">
      <c r="A29" s="162"/>
    </row>
    <row r="30" spans="1:13" x14ac:dyDescent="0.25">
      <c r="A30" s="168" t="str">
        <f>A9</f>
        <v>April 2020</v>
      </c>
      <c r="B30" s="61">
        <v>1</v>
      </c>
      <c r="C30" s="61">
        <f>-INDEX('SRR Res NEMO'!$D$28:$O$28,1,$B30)</f>
        <v>1396.9144475195569</v>
      </c>
      <c r="D30" s="61">
        <f>-INDEX('SRR Res WEMO'!$D$28:$O$28,1,$B30)</f>
        <v>244.45155508692716</v>
      </c>
      <c r="E30" s="61">
        <f>SUM(C30:D30)</f>
        <v>1641.366002606484</v>
      </c>
      <c r="F30" s="61"/>
      <c r="G30" s="61">
        <f>-INDEX('SRR SGS NEMO'!$D$28:$O$28,1,$B30)</f>
        <v>-92.232563405152632</v>
      </c>
      <c r="H30" s="61">
        <f>-INDEX(' SRR SGS WEMO'!$D$28:$O$28,1,$B30)</f>
        <v>-35.844129078282577</v>
      </c>
      <c r="I30" s="61">
        <f>SUM(G30:H30)</f>
        <v>-128.07669248343521</v>
      </c>
      <c r="J30" s="61"/>
      <c r="K30" s="61">
        <f>-INDEX('SRR Res SEMO'!$D$28:$O$28,1,$B30)</f>
        <v>-50.845152889715202</v>
      </c>
      <c r="L30" s="61"/>
      <c r="M30" s="61">
        <f>-INDEX('SRR SGS SEMO'!$D$28:$O$28,1,$B30)</f>
        <v>-12.178638169161223</v>
      </c>
    </row>
    <row r="31" spans="1:13" x14ac:dyDescent="0.25">
      <c r="A31" s="168" t="str">
        <f t="shared" ref="A31:A41" si="3">A10</f>
        <v>May 2020</v>
      </c>
      <c r="B31" s="61">
        <f>B30+1</f>
        <v>2</v>
      </c>
      <c r="C31" s="3">
        <f>-INDEX('SRR Res NEMO'!$D$28:$O$28,1,$B31)</f>
        <v>798.55151314783734</v>
      </c>
      <c r="D31" s="3">
        <f>-INDEX('SRR Res WEMO'!$D$28:$O$28,1,$B31)</f>
        <v>151.98162414206399</v>
      </c>
      <c r="E31" s="61">
        <f t="shared" ref="E31:E41" si="4">SUM(C31:D31)</f>
        <v>950.53313728990133</v>
      </c>
      <c r="F31" s="61"/>
      <c r="G31" s="3">
        <f>-INDEX('SRR SGS NEMO'!$D$28:$O$28,1,$B31)</f>
        <v>-49.993325636927473</v>
      </c>
      <c r="H31" s="3">
        <f>-INDEX(' SRR SGS WEMO'!$D$28:$O$28,1,$B31)</f>
        <v>-10.63273687733815</v>
      </c>
      <c r="I31" s="3">
        <f t="shared" ref="I31:I41" si="5">SUM(G31:H31)</f>
        <v>-60.626062514265627</v>
      </c>
      <c r="J31" s="61"/>
      <c r="K31" s="3">
        <f>-INDEX('SRR Res SEMO'!$D$28:$O$28,1,$B31)</f>
        <v>-31.996030588587931</v>
      </c>
      <c r="L31" s="61"/>
      <c r="M31" s="3">
        <f>-INDEX('SRR SGS SEMO'!$D$28:$O$28,1,$B31)</f>
        <v>-8.1826335702893171</v>
      </c>
    </row>
    <row r="32" spans="1:13" x14ac:dyDescent="0.25">
      <c r="A32" s="168" t="str">
        <f t="shared" si="3"/>
        <v>June 2020</v>
      </c>
      <c r="B32" s="61">
        <f t="shared" ref="B32:B41" si="6">B31+1</f>
        <v>3</v>
      </c>
      <c r="C32" s="3">
        <f>-INDEX('SRR Res NEMO'!$D$28:$O$28,1,$B32)</f>
        <v>317.89876850147641</v>
      </c>
      <c r="D32" s="3">
        <f>-INDEX('SRR Res WEMO'!$D$28:$O$28,1,$B32)</f>
        <v>55.1678333423596</v>
      </c>
      <c r="E32" s="61">
        <f t="shared" si="4"/>
        <v>373.066601843836</v>
      </c>
      <c r="F32" s="61"/>
      <c r="G32" s="3">
        <f>-INDEX('SRR SGS NEMO'!$D$28:$O$28,1,$B32)</f>
        <v>-28.947707151530171</v>
      </c>
      <c r="H32" s="3">
        <f>-INDEX(' SRR SGS WEMO'!$D$28:$O$28,1,$B32)</f>
        <v>-5.436698570927601</v>
      </c>
      <c r="I32" s="3">
        <f t="shared" si="5"/>
        <v>-34.384405722457771</v>
      </c>
      <c r="J32" s="61"/>
      <c r="K32" s="3">
        <f>-INDEX('SRR Res SEMO'!$D$28:$O$28,1,$B32)</f>
        <v>-17.628927561298347</v>
      </c>
      <c r="L32" s="61"/>
      <c r="M32" s="3">
        <f>-INDEX('SRR SGS SEMO'!$D$28:$O$28,1,$B32)</f>
        <v>-5.8437120765820536</v>
      </c>
    </row>
    <row r="33" spans="1:13" x14ac:dyDescent="0.25">
      <c r="A33" s="168" t="str">
        <f t="shared" si="3"/>
        <v>July 2020</v>
      </c>
      <c r="B33" s="61">
        <f t="shared" si="6"/>
        <v>4</v>
      </c>
      <c r="C33" s="3">
        <f>-INDEX('SRR Res NEMO'!$D$28:$O$28,1,$B33)</f>
        <v>249.23662193995881</v>
      </c>
      <c r="D33" s="3">
        <f>-INDEX('SRR Res WEMO'!$D$28:$O$28,1,$B33)</f>
        <v>50.236246867540622</v>
      </c>
      <c r="E33" s="61">
        <f t="shared" si="4"/>
        <v>299.47286880749942</v>
      </c>
      <c r="F33" s="61"/>
      <c r="G33" s="3">
        <f>-INDEX('SRR SGS NEMO'!$D$28:$O$28,1,$B33)</f>
        <v>-24.028840051973603</v>
      </c>
      <c r="H33" s="3">
        <f>-INDEX(' SRR SGS WEMO'!$D$28:$O$28,1,$B33)</f>
        <v>-5.1238059002481702</v>
      </c>
      <c r="I33" s="3">
        <f t="shared" si="5"/>
        <v>-29.152645952221775</v>
      </c>
      <c r="J33" s="61"/>
      <c r="K33" s="3">
        <f>-INDEX('SRR Res SEMO'!$D$28:$O$28,1,$B33)</f>
        <v>-15.103193982256016</v>
      </c>
      <c r="L33" s="61"/>
      <c r="M33" s="3">
        <f>-INDEX('SRR SGS SEMO'!$D$28:$O$28,1,$B33)</f>
        <v>-5.4402692472728775</v>
      </c>
    </row>
    <row r="34" spans="1:13" x14ac:dyDescent="0.25">
      <c r="A34" s="168" t="str">
        <f t="shared" si="3"/>
        <v>August 2020</v>
      </c>
      <c r="B34" s="61">
        <f t="shared" si="6"/>
        <v>5</v>
      </c>
      <c r="C34" s="3">
        <f>-INDEX('SRR Res NEMO'!$D$28:$O$28,1,$B34)</f>
        <v>253.69380960321627</v>
      </c>
      <c r="D34" s="3">
        <f>-INDEX('SRR Res WEMO'!$D$28:$O$28,1,$B34)</f>
        <v>48.877364156492781</v>
      </c>
      <c r="E34" s="61">
        <f t="shared" si="4"/>
        <v>302.57117375970904</v>
      </c>
      <c r="F34" s="61"/>
      <c r="G34" s="3">
        <f>-INDEX('SRR SGS NEMO'!$D$28:$O$28,1,$B34)</f>
        <v>-25.175501584207531</v>
      </c>
      <c r="H34" s="3">
        <f>-INDEX(' SRR SGS WEMO'!$D$28:$O$28,1,$B34)</f>
        <v>-5.0636398512033445</v>
      </c>
      <c r="I34" s="3">
        <f t="shared" si="5"/>
        <v>-30.239141435410875</v>
      </c>
      <c r="J34" s="61"/>
      <c r="K34" s="3">
        <f>-INDEX('SRR Res SEMO'!$D$28:$O$28,1,$B34)</f>
        <v>-15.325384563679462</v>
      </c>
      <c r="L34" s="61"/>
      <c r="M34" s="3">
        <f>-INDEX('SRR SGS SEMO'!$D$28:$O$28,1,$B34)</f>
        <v>-5.9298963018085846</v>
      </c>
    </row>
    <row r="35" spans="1:13" x14ac:dyDescent="0.25">
      <c r="A35" s="168" t="str">
        <f t="shared" si="3"/>
        <v>September 2020</v>
      </c>
      <c r="B35" s="61">
        <f t="shared" si="6"/>
        <v>6</v>
      </c>
      <c r="C35" s="3">
        <f>-INDEX('SRR Res NEMO'!$D$28:$O$28,1,$B35)</f>
        <v>293.85795739306383</v>
      </c>
      <c r="D35" s="3">
        <f>-INDEX('SRR Res WEMO'!$D$28:$O$28,1,$B35)</f>
        <v>56.508464516264894</v>
      </c>
      <c r="E35" s="61">
        <f t="shared" si="4"/>
        <v>350.36642190932872</v>
      </c>
      <c r="F35" s="61"/>
      <c r="G35" s="3">
        <f>-INDEX('SRR SGS NEMO'!$D$28:$O$28,1,$B35)</f>
        <v>-26.525781076261964</v>
      </c>
      <c r="H35" s="3">
        <f>-INDEX(' SRR SGS WEMO'!$D$28:$O$28,1,$B35)</f>
        <v>-5.4202342496356692</v>
      </c>
      <c r="I35" s="3">
        <f t="shared" si="5"/>
        <v>-31.946015325897633</v>
      </c>
      <c r="J35" s="61"/>
      <c r="K35" s="3">
        <f>-INDEX('SRR Res SEMO'!$D$28:$O$28,1,$B35)</f>
        <v>-15.023621763388993</v>
      </c>
      <c r="L35" s="61"/>
      <c r="M35" s="3">
        <f>-INDEX('SRR SGS SEMO'!$D$28:$O$28,1,$B35)</f>
        <v>-5.3977132205460245</v>
      </c>
    </row>
    <row r="36" spans="1:13" x14ac:dyDescent="0.25">
      <c r="A36" s="168" t="str">
        <f t="shared" si="3"/>
        <v>October 2020</v>
      </c>
      <c r="B36" s="61">
        <f t="shared" si="6"/>
        <v>7</v>
      </c>
      <c r="C36" s="3">
        <f>-INDEX('SRR Res NEMO'!$D$28:$O$28,1,$B36)</f>
        <v>925.62324770563669</v>
      </c>
      <c r="D36" s="3">
        <f>-INDEX('SRR Res WEMO'!$D$28:$O$28,1,$B36)</f>
        <v>182.43930029051319</v>
      </c>
      <c r="E36" s="61">
        <f t="shared" si="4"/>
        <v>1108.06254799615</v>
      </c>
      <c r="F36" s="3"/>
      <c r="G36" s="3">
        <f>-INDEX('SRR SGS NEMO'!$D$28:$O$28,1,$B36)</f>
        <v>-63.788091248207763</v>
      </c>
      <c r="H36" s="3">
        <f>-INDEX(' SRR SGS WEMO'!$D$28:$O$28,1,$B36)</f>
        <v>-12.159746310986566</v>
      </c>
      <c r="I36" s="3">
        <f t="shared" si="5"/>
        <v>-75.947837559194326</v>
      </c>
      <c r="J36" s="3"/>
      <c r="K36" s="3">
        <f>-INDEX('SRR Res SEMO'!$D$28:$O$28,1,$B36)</f>
        <v>-32.475450265682085</v>
      </c>
      <c r="L36" s="3"/>
      <c r="M36" s="3">
        <f>-INDEX('SRR SGS SEMO'!$D$28:$O$28,1,$B36)</f>
        <v>-8.7385234147193902</v>
      </c>
    </row>
    <row r="37" spans="1:13" x14ac:dyDescent="0.25">
      <c r="A37" s="168" t="str">
        <f t="shared" si="3"/>
        <v>November 2020</v>
      </c>
      <c r="B37" s="61">
        <f t="shared" si="6"/>
        <v>8</v>
      </c>
      <c r="C37" s="3">
        <f>-INDEX('SRR Res NEMO'!$D$28:$O$28,1,$B37)</f>
        <v>2075.1732820533816</v>
      </c>
      <c r="D37" s="3">
        <f>-INDEX('SRR Res WEMO'!$D$28:$O$28,1,$B37)</f>
        <v>390.40772681778225</v>
      </c>
      <c r="E37" s="61">
        <f t="shared" si="4"/>
        <v>2465.5810088711637</v>
      </c>
      <c r="F37" s="3"/>
      <c r="G37" s="3">
        <f>-INDEX('SRR SGS NEMO'!$D$28:$O$28,1,$B37)</f>
        <v>-148.37535758905864</v>
      </c>
      <c r="H37" s="3">
        <f>-INDEX(' SRR SGS WEMO'!$D$28:$O$28,1,$B37)</f>
        <v>-30.717496236881587</v>
      </c>
      <c r="I37" s="3">
        <f t="shared" si="5"/>
        <v>-179.09285382594021</v>
      </c>
      <c r="J37" s="3"/>
      <c r="K37" s="3">
        <f>-INDEX('SRR Res SEMO'!$D$28:$O$28,1,$B37)</f>
        <v>-76.146664608624178</v>
      </c>
      <c r="L37" s="3"/>
      <c r="M37" s="3">
        <f>-INDEX('SRR SGS SEMO'!$D$28:$O$28,1,$B37)</f>
        <v>-20.541784005499892</v>
      </c>
    </row>
    <row r="38" spans="1:13" x14ac:dyDescent="0.25">
      <c r="A38" s="168" t="str">
        <f t="shared" si="3"/>
        <v>December 2020</v>
      </c>
      <c r="B38" s="61">
        <f t="shared" si="6"/>
        <v>9</v>
      </c>
      <c r="C38" s="3">
        <f>-INDEX('SRR Res NEMO'!$D$28:$O$28,1,$B38)</f>
        <v>3197.8657747521065</v>
      </c>
      <c r="D38" s="3">
        <f>-INDEX('SRR Res WEMO'!$D$28:$O$28,1,$B38)</f>
        <v>622.6163437767957</v>
      </c>
      <c r="E38" s="61">
        <f t="shared" si="4"/>
        <v>3820.482118528902</v>
      </c>
      <c r="F38" s="3"/>
      <c r="G38" s="3">
        <f>-INDEX('SRR SGS NEMO'!$D$28:$O$28,1,$B38)</f>
        <v>-251.27461448487594</v>
      </c>
      <c r="H38" s="3">
        <f>-INDEX(' SRR SGS WEMO'!$D$28:$O$28,1,$B38)</f>
        <v>-52.876533308025017</v>
      </c>
      <c r="I38" s="3">
        <f t="shared" si="5"/>
        <v>-304.15114779290093</v>
      </c>
      <c r="J38" s="3"/>
      <c r="K38" s="3">
        <f>-INDEX('SRR Res SEMO'!$D$28:$O$28,1,$B38)</f>
        <v>-157.92392960978921</v>
      </c>
      <c r="L38" s="3"/>
      <c r="M38" s="3">
        <f>-INDEX('SRR SGS SEMO'!$D$28:$O$28,1,$B38)</f>
        <v>-48.962124381037995</v>
      </c>
    </row>
    <row r="39" spans="1:13" x14ac:dyDescent="0.25">
      <c r="A39" s="168" t="str">
        <f t="shared" si="3"/>
        <v>January 2021</v>
      </c>
      <c r="B39" s="61">
        <f t="shared" si="6"/>
        <v>10</v>
      </c>
      <c r="C39" s="3">
        <f>-INDEX('SRR Res NEMO'!$D$28:$O$28,1,$B39)</f>
        <v>4630</v>
      </c>
      <c r="D39" s="3">
        <f>-INDEX('SRR Res WEMO'!$D$28:$O$28,1,$B39)</f>
        <v>897</v>
      </c>
      <c r="E39" s="61">
        <f t="shared" si="4"/>
        <v>5527</v>
      </c>
      <c r="F39" s="3"/>
      <c r="G39" s="3">
        <f>-INDEX('SRR SGS NEMO'!$D$28:$O$28,1,$B39)</f>
        <v>-415</v>
      </c>
      <c r="H39" s="3">
        <f>-INDEX(' SRR SGS WEMO'!$D$28:$O$28,1,$B39)</f>
        <v>-86</v>
      </c>
      <c r="I39" s="3">
        <f t="shared" si="5"/>
        <v>-501</v>
      </c>
      <c r="J39" s="3"/>
      <c r="K39" s="3">
        <f>-INDEX('SRR Res SEMO'!$D$28:$O$28,1,$B39)</f>
        <v>-206</v>
      </c>
      <c r="L39" s="3"/>
      <c r="M39" s="3">
        <f>-INDEX('SRR SGS SEMO'!$D$28:$O$28,1,$B39)</f>
        <v>-72</v>
      </c>
    </row>
    <row r="40" spans="1:13" x14ac:dyDescent="0.25">
      <c r="A40" s="168" t="str">
        <f t="shared" si="3"/>
        <v>February 2021</v>
      </c>
      <c r="B40" s="61">
        <f t="shared" si="6"/>
        <v>11</v>
      </c>
      <c r="C40" s="3">
        <f>-INDEX('SRR Res NEMO'!$D$28:$O$28,1,$B40)</f>
        <v>3929</v>
      </c>
      <c r="D40" s="3">
        <f>-INDEX('SRR Res WEMO'!$D$28:$O$28,1,$B40)</f>
        <v>756</v>
      </c>
      <c r="E40" s="61">
        <f t="shared" si="4"/>
        <v>4685</v>
      </c>
      <c r="F40" s="3"/>
      <c r="G40" s="3">
        <f>-INDEX('SRR SGS NEMO'!$D$28:$O$28,1,$B40)</f>
        <v>-341</v>
      </c>
      <c r="H40" s="3">
        <f>-INDEX(' SRR SGS WEMO'!$D$28:$O$28,1,$B40)</f>
        <v>-74</v>
      </c>
      <c r="I40" s="3">
        <f t="shared" si="5"/>
        <v>-415</v>
      </c>
      <c r="J40" s="3"/>
      <c r="K40" s="3">
        <f>-INDEX('SRR Res SEMO'!$D$28:$O$28,1,$B40)</f>
        <v>-173</v>
      </c>
      <c r="L40" s="3"/>
      <c r="M40" s="3">
        <f>-INDEX('SRR SGS SEMO'!$D$28:$O$28,1,$B40)</f>
        <v>-58</v>
      </c>
    </row>
    <row r="41" spans="1:13" x14ac:dyDescent="0.25">
      <c r="A41" s="168" t="str">
        <f t="shared" si="3"/>
        <v>March 2021</v>
      </c>
      <c r="B41" s="61">
        <f t="shared" si="6"/>
        <v>12</v>
      </c>
      <c r="C41" s="3">
        <f>-INDEX('SRR Res NEMO'!$D$28:$O$28,1,$B41)</f>
        <v>2958</v>
      </c>
      <c r="D41" s="3">
        <f>-INDEX('SRR Res WEMO'!$D$28:$O$28,1,$B41)</f>
        <v>598</v>
      </c>
      <c r="E41" s="61">
        <f t="shared" si="4"/>
        <v>3556</v>
      </c>
      <c r="F41" s="3"/>
      <c r="G41" s="3">
        <f>-INDEX('SRR SGS NEMO'!$D$28:$O$28,1,$B41)</f>
        <v>-251</v>
      </c>
      <c r="H41" s="3">
        <f>-INDEX(' SRR SGS WEMO'!$D$28:$O$28,1,$B41)</f>
        <v>-56</v>
      </c>
      <c r="I41" s="3">
        <f t="shared" si="5"/>
        <v>-307</v>
      </c>
      <c r="J41" s="3"/>
      <c r="K41" s="3">
        <f>-INDEX('SRR Res SEMO'!$D$28:$O$28,1,$B41)</f>
        <v>-136</v>
      </c>
      <c r="L41" s="3"/>
      <c r="M41" s="3">
        <f>-INDEX('SRR SGS SEMO'!$D$28:$O$28,1,$B41)</f>
        <v>-43</v>
      </c>
    </row>
    <row r="42" spans="1:13" ht="6.75" customHeight="1" x14ac:dyDescent="0.25"/>
    <row r="43" spans="1:13" x14ac:dyDescent="0.25">
      <c r="A43" s="133" t="s">
        <v>140</v>
      </c>
      <c r="B43" s="61"/>
      <c r="C43" s="135">
        <f>SUM(C30:C42)</f>
        <v>21025.815422616233</v>
      </c>
      <c r="D43" s="135">
        <f>SUM(D30:D42)</f>
        <v>4053.6864589967399</v>
      </c>
      <c r="E43" s="135">
        <f>SUM(E30:E42)</f>
        <v>25079.501881612974</v>
      </c>
      <c r="F43" s="135"/>
      <c r="G43" s="135">
        <f>SUM(G30:G42)</f>
        <v>-1717.3417822281958</v>
      </c>
      <c r="H43" s="135">
        <f>SUM(H30:H42)</f>
        <v>-379.27502038352867</v>
      </c>
      <c r="I43" s="135">
        <f>SUM(I30:I42)</f>
        <v>-2096.6168026117243</v>
      </c>
      <c r="J43" s="135"/>
      <c r="K43" s="135">
        <f>SUM(K30:K42)</f>
        <v>-927.46835583302141</v>
      </c>
      <c r="L43" s="135"/>
      <c r="M43" s="135">
        <f>SUM(M30:M42)</f>
        <v>-294.21529438691732</v>
      </c>
    </row>
    <row r="44" spans="1:13" ht="5.25" customHeight="1" x14ac:dyDescent="0.25">
      <c r="A44" s="162"/>
      <c r="B44" s="61"/>
      <c r="C44" s="61"/>
      <c r="D44" s="61"/>
      <c r="E44" s="61"/>
      <c r="F44" s="61"/>
      <c r="G44" s="61"/>
      <c r="H44" s="61"/>
      <c r="I44" s="61"/>
      <c r="J44" s="61"/>
      <c r="K44" s="61"/>
      <c r="L44" s="61"/>
      <c r="M44" s="61"/>
    </row>
    <row r="45" spans="1:13" x14ac:dyDescent="0.25">
      <c r="A45" t="s">
        <v>143</v>
      </c>
      <c r="B45" s="61"/>
      <c r="C45" s="61">
        <f>C28+C43</f>
        <v>-4215.4659204114832</v>
      </c>
      <c r="D45" s="61">
        <f>D28+D43</f>
        <v>4991.406330349836</v>
      </c>
      <c r="E45" s="61">
        <f>SUM(B45:D45)</f>
        <v>775.94040993835279</v>
      </c>
      <c r="G45" s="61">
        <f>G28+G43</f>
        <v>-158.17403904629509</v>
      </c>
      <c r="H45" s="61">
        <f>H28+H43</f>
        <v>-12.512653310529629</v>
      </c>
      <c r="I45" s="61">
        <f>SUM(F45:H45)</f>
        <v>-170.68669235682472</v>
      </c>
      <c r="K45" s="61">
        <f>K28+K43</f>
        <v>-54.841210489524883</v>
      </c>
      <c r="M45" s="61">
        <f>M28+M43</f>
        <v>-31.400063550416689</v>
      </c>
    </row>
    <row r="46" spans="1:13" ht="12" customHeight="1" x14ac:dyDescent="0.25">
      <c r="B46" s="61"/>
      <c r="C46" s="61"/>
      <c r="D46" s="61"/>
      <c r="E46" s="61"/>
      <c r="F46" s="61"/>
      <c r="G46" s="61"/>
      <c r="H46" s="61"/>
      <c r="I46" s="61"/>
      <c r="J46" s="61"/>
      <c r="K46" s="61"/>
      <c r="L46" s="61"/>
      <c r="M46" s="61"/>
    </row>
    <row r="47" spans="1:13" ht="12" customHeight="1" x14ac:dyDescent="0.25">
      <c r="A47" t="s">
        <v>179</v>
      </c>
      <c r="C47" s="169">
        <f>-(C25+C45)</f>
        <v>8926.2241254275687</v>
      </c>
      <c r="D47" s="169">
        <f>-(D25+D45)</f>
        <v>-4414.9443282789316</v>
      </c>
      <c r="E47" s="61">
        <f>SUM(B47:D47)</f>
        <v>4511.279797148637</v>
      </c>
      <c r="F47" s="61"/>
      <c r="G47" s="169">
        <f t="shared" ref="G47:H47" si="7">-(G25+G45)</f>
        <v>2225.1925408320717</v>
      </c>
      <c r="H47" s="169">
        <f t="shared" si="7"/>
        <v>-10.24196571162048</v>
      </c>
      <c r="I47" s="61">
        <f>SUM(F47:H47)</f>
        <v>2214.950575120451</v>
      </c>
      <c r="J47" s="61"/>
      <c r="K47" s="169">
        <f>-(K25+K45)</f>
        <v>2698.4182235257031</v>
      </c>
      <c r="L47" s="61"/>
      <c r="M47" s="169">
        <f>-(M25+M45)</f>
        <v>1759.4225948010758</v>
      </c>
    </row>
    <row r="48" spans="1:13" s="214" customFormat="1" ht="12" customHeight="1" x14ac:dyDescent="0.25">
      <c r="C48" s="169"/>
      <c r="D48" s="169"/>
      <c r="E48" s="61"/>
      <c r="F48" s="61"/>
      <c r="G48" s="169"/>
      <c r="H48" s="169"/>
      <c r="I48" s="61"/>
      <c r="J48" s="61"/>
      <c r="K48" s="169"/>
      <c r="L48" s="61"/>
      <c r="M48" s="169"/>
    </row>
    <row r="49" spans="1:13" s="214" customFormat="1" ht="12" customHeight="1" x14ac:dyDescent="0.25">
      <c r="A49" s="214" t="s">
        <v>23</v>
      </c>
      <c r="C49" s="215">
        <v>11089284.458101537</v>
      </c>
      <c r="D49" s="215">
        <v>2140376.9890333959</v>
      </c>
      <c r="E49" s="61">
        <f>SUM(C49:D49)</f>
        <v>13229661.447134933</v>
      </c>
      <c r="F49" s="61"/>
      <c r="G49" s="215">
        <v>3249867.6799999997</v>
      </c>
      <c r="H49" s="215">
        <v>700365.64440726885</v>
      </c>
      <c r="I49" s="61">
        <f>SUM(G49:H49)</f>
        <v>3950233.3244072683</v>
      </c>
      <c r="J49" s="61"/>
      <c r="K49" s="215">
        <v>15300894.639401933</v>
      </c>
      <c r="L49" s="61"/>
      <c r="M49" s="215">
        <v>3908443.5557121718</v>
      </c>
    </row>
    <row r="50" spans="1:13" s="214" customFormat="1" ht="12" customHeight="1" x14ac:dyDescent="0.25">
      <c r="A50" s="214" t="s">
        <v>181</v>
      </c>
      <c r="C50" s="169"/>
      <c r="D50" s="169"/>
      <c r="E50" s="61"/>
      <c r="F50" s="61"/>
      <c r="G50" s="169"/>
      <c r="H50" s="169"/>
      <c r="I50" s="61"/>
      <c r="J50" s="61"/>
      <c r="K50" s="169"/>
      <c r="L50" s="61"/>
      <c r="M50" s="169"/>
    </row>
    <row r="51" spans="1:13" s="214" customFormat="1" ht="12" customHeight="1" x14ac:dyDescent="0.25">
      <c r="A51" s="214" t="s">
        <v>25</v>
      </c>
      <c r="C51" s="225">
        <v>1.8530000000000001E-2</v>
      </c>
      <c r="D51" s="225">
        <f>C51</f>
        <v>1.8530000000000001E-2</v>
      </c>
      <c r="E51" s="61"/>
      <c r="F51" s="61"/>
      <c r="G51" s="257">
        <v>7.7999999999999996E-3</v>
      </c>
      <c r="H51" s="225">
        <f>G51</f>
        <v>7.7999999999999996E-3</v>
      </c>
      <c r="I51" s="61"/>
      <c r="J51" s="61"/>
      <c r="K51" s="257">
        <v>1.7559999999999999E-2</v>
      </c>
      <c r="L51" s="61"/>
      <c r="M51" s="257">
        <v>5.9800000000000001E-3</v>
      </c>
    </row>
    <row r="52" spans="1:13" s="214" customFormat="1" ht="12" customHeight="1" x14ac:dyDescent="0.25">
      <c r="A52" s="214" t="s">
        <v>103</v>
      </c>
      <c r="C52" s="257">
        <v>-1.8400000000000001E-3</v>
      </c>
      <c r="D52" s="257">
        <f>C52</f>
        <v>-1.8400000000000001E-3</v>
      </c>
      <c r="E52" s="61"/>
      <c r="F52" s="61"/>
      <c r="G52" s="257">
        <v>4.8999999999999998E-4</v>
      </c>
      <c r="H52" s="257">
        <f>G52</f>
        <v>4.8999999999999998E-4</v>
      </c>
      <c r="I52" s="61"/>
      <c r="J52" s="61"/>
      <c r="K52" s="257">
        <v>6.0000000000000002E-5</v>
      </c>
      <c r="L52" s="61"/>
      <c r="M52" s="257">
        <v>6.9999999999999994E-5</v>
      </c>
    </row>
    <row r="53" spans="1:13" s="214" customFormat="1" ht="12" customHeight="1" x14ac:dyDescent="0.25">
      <c r="A53" s="214" t="s">
        <v>17</v>
      </c>
      <c r="C53" s="225">
        <f>SUM(C51:C52)</f>
        <v>1.669E-2</v>
      </c>
      <c r="D53" s="225">
        <f>SUM(D51:D52)</f>
        <v>1.669E-2</v>
      </c>
      <c r="E53" s="61"/>
      <c r="F53" s="61"/>
      <c r="G53" s="225">
        <f t="shared" ref="G53:H53" si="8">SUM(G51:G52)</f>
        <v>8.2899999999999988E-3</v>
      </c>
      <c r="H53" s="225">
        <f t="shared" si="8"/>
        <v>8.2899999999999988E-3</v>
      </c>
      <c r="I53" s="61"/>
      <c r="J53" s="61"/>
      <c r="K53" s="225">
        <f>SUM(K51:K52)</f>
        <v>1.762E-2</v>
      </c>
      <c r="L53" s="61"/>
      <c r="M53" s="225">
        <f>SUM(M51:M52)</f>
        <v>6.0499999999999998E-3</v>
      </c>
    </row>
    <row r="54" spans="1:13" s="259" customFormat="1" ht="12" customHeight="1" x14ac:dyDescent="0.25">
      <c r="C54" s="257"/>
      <c r="D54" s="257"/>
      <c r="E54" s="61"/>
      <c r="F54" s="61"/>
      <c r="G54" s="257"/>
      <c r="H54" s="257"/>
      <c r="I54" s="61"/>
      <c r="J54" s="61"/>
      <c r="K54" s="257"/>
      <c r="L54" s="61"/>
      <c r="M54" s="257"/>
    </row>
    <row r="55" spans="1:13" s="214" customFormat="1" ht="12.75" customHeight="1" x14ac:dyDescent="0.25">
      <c r="A55" s="214" t="s">
        <v>180</v>
      </c>
      <c r="C55" s="169">
        <f>ROUND(C53*C49,0)</f>
        <v>185080</v>
      </c>
      <c r="D55" s="169">
        <f>ROUND(D53*D49,0)</f>
        <v>35723</v>
      </c>
      <c r="E55" s="61">
        <f>SUM(C55:D55)</f>
        <v>220803</v>
      </c>
      <c r="F55" s="61"/>
      <c r="G55" s="169">
        <f t="shared" ref="G55:H55" si="9">ROUND(G53*G49,0)</f>
        <v>26941</v>
      </c>
      <c r="H55" s="169">
        <f t="shared" si="9"/>
        <v>5806</v>
      </c>
      <c r="I55" s="61">
        <f>SUM(G55:H55)</f>
        <v>32747</v>
      </c>
      <c r="J55" s="61"/>
      <c r="K55" s="169">
        <f>ROUND(K53*K49,0)</f>
        <v>269602</v>
      </c>
      <c r="L55" s="61"/>
      <c r="M55" s="169">
        <f>ROUND(M53*M49,0)</f>
        <v>23646</v>
      </c>
    </row>
    <row r="56" spans="1:13" s="214" customFormat="1" ht="12" customHeight="1" x14ac:dyDescent="0.25">
      <c r="C56" s="169"/>
      <c r="D56" s="169"/>
      <c r="E56" s="61"/>
      <c r="F56" s="61"/>
      <c r="G56" s="169"/>
      <c r="H56" s="169"/>
      <c r="I56" s="61"/>
      <c r="J56" s="61"/>
      <c r="K56" s="169"/>
      <c r="L56" s="61"/>
      <c r="M56" s="169"/>
    </row>
    <row r="57" spans="1:13" s="293" customFormat="1" ht="13.5" customHeight="1" x14ac:dyDescent="0.25">
      <c r="A57" s="293" t="s">
        <v>236</v>
      </c>
      <c r="C57" s="296">
        <f>C55-C47</f>
        <v>176153.77587457243</v>
      </c>
      <c r="D57" s="296">
        <f>D55-D47</f>
        <v>40137.944328278929</v>
      </c>
      <c r="E57" s="296">
        <f>E55-E47</f>
        <v>216291.72020285137</v>
      </c>
      <c r="F57" s="297"/>
      <c r="G57" s="296">
        <f>G55-G47</f>
        <v>24715.807459167929</v>
      </c>
      <c r="H57" s="296">
        <f>H55-H47</f>
        <v>5816.2419657116207</v>
      </c>
      <c r="I57" s="296">
        <f>I55-I47</f>
        <v>30532.049424879548</v>
      </c>
      <c r="J57" s="297"/>
      <c r="K57" s="296">
        <f>K55-K47</f>
        <v>266903.58177647431</v>
      </c>
      <c r="L57" s="297"/>
      <c r="M57" s="296">
        <f>M55-M47</f>
        <v>21886.577405198925</v>
      </c>
    </row>
    <row r="58" spans="1:13" s="259" customFormat="1" ht="12" customHeight="1" x14ac:dyDescent="0.25">
      <c r="C58" s="255"/>
      <c r="D58" s="255"/>
      <c r="E58" s="255"/>
      <c r="F58" s="61"/>
      <c r="G58" s="255"/>
      <c r="H58" s="255"/>
      <c r="I58" s="255"/>
      <c r="J58" s="61"/>
      <c r="K58" s="255"/>
      <c r="L58" s="61"/>
      <c r="M58" s="255"/>
    </row>
    <row r="59" spans="1:13" s="259" customFormat="1" ht="12" customHeight="1" x14ac:dyDescent="0.25">
      <c r="A59" s="259" t="s">
        <v>238</v>
      </c>
      <c r="B59" s="61"/>
      <c r="C59" s="211"/>
      <c r="D59" s="211"/>
      <c r="E59" s="246">
        <f>'WNA Excess Limit Balance'!K16</f>
        <v>0</v>
      </c>
      <c r="F59" s="246"/>
      <c r="G59" s="211"/>
      <c r="H59" s="211"/>
      <c r="I59" s="246">
        <f>'WNA Excess Limit Balance'!K29</f>
        <v>0</v>
      </c>
      <c r="J59" s="61"/>
      <c r="K59" s="246">
        <f>'WNA Excess Limit Balance'!K42</f>
        <v>0</v>
      </c>
      <c r="L59" s="61"/>
      <c r="M59" s="246">
        <f>'WNA Excess Limit Balance'!K55</f>
        <v>0</v>
      </c>
    </row>
    <row r="60" spans="1:13" s="259" customFormat="1" x14ac:dyDescent="0.25">
      <c r="A60" s="259" t="s">
        <v>237</v>
      </c>
      <c r="B60" s="61"/>
      <c r="C60" s="135">
        <f>C57+C59</f>
        <v>176153.77587457243</v>
      </c>
      <c r="D60" s="135">
        <f t="shared" ref="D60:E60" si="10">D57+D59</f>
        <v>40137.944328278929</v>
      </c>
      <c r="E60" s="135">
        <f t="shared" si="10"/>
        <v>216291.72020285137</v>
      </c>
      <c r="F60" s="61"/>
      <c r="G60" s="135">
        <f>G57+G59</f>
        <v>24715.807459167929</v>
      </c>
      <c r="H60" s="135">
        <f t="shared" ref="H60" si="11">H57+H59</f>
        <v>5816.2419657116207</v>
      </c>
      <c r="I60" s="135">
        <f t="shared" ref="I60:M60" si="12">I57+I59</f>
        <v>30532.049424879548</v>
      </c>
      <c r="J60" s="61"/>
      <c r="K60" s="135">
        <f t="shared" si="12"/>
        <v>266903.58177647431</v>
      </c>
      <c r="L60" s="61"/>
      <c r="M60" s="135">
        <f t="shared" si="12"/>
        <v>21886.577405198925</v>
      </c>
    </row>
    <row r="61" spans="1:13" s="214" customFormat="1" ht="12" customHeight="1" x14ac:dyDescent="0.25">
      <c r="C61" s="169"/>
      <c r="D61" s="169"/>
      <c r="E61" s="61"/>
      <c r="F61" s="61"/>
      <c r="G61" s="169"/>
      <c r="H61" s="169"/>
      <c r="I61" s="61"/>
      <c r="J61" s="61"/>
      <c r="K61" s="169"/>
      <c r="L61" s="61"/>
      <c r="M61" s="169"/>
    </row>
    <row r="62" spans="1:13" x14ac:dyDescent="0.25">
      <c r="A62" t="s">
        <v>23</v>
      </c>
      <c r="B62" s="22"/>
      <c r="C62" s="3">
        <f>Assumptions!B20</f>
        <v>11089284.458101537</v>
      </c>
      <c r="D62" s="3">
        <f>Assumptions!D20</f>
        <v>2140376.9890333959</v>
      </c>
      <c r="E62" s="3">
        <f>SUM(C62:D62)</f>
        <v>13229661.447134933</v>
      </c>
      <c r="F62" s="22"/>
      <c r="G62" s="3">
        <f>Assumptions!C20</f>
        <v>3249867.6799999997</v>
      </c>
      <c r="H62" s="22">
        <f>Assumptions!E20</f>
        <v>700365.64440726885</v>
      </c>
      <c r="I62" s="3">
        <f>SUM(G62:H62)</f>
        <v>3950233.3244072683</v>
      </c>
      <c r="J62" s="22"/>
      <c r="K62" s="3">
        <f>Assumptions!F20</f>
        <v>15300894.639401933</v>
      </c>
      <c r="L62" s="22"/>
      <c r="M62" s="3">
        <f>Assumptions!G20</f>
        <v>3908443.5557121718</v>
      </c>
    </row>
    <row r="63" spans="1:13" ht="15.75" thickBot="1" x14ac:dyDescent="0.3"/>
    <row r="64" spans="1:13" ht="15.75" thickBot="1" x14ac:dyDescent="0.3">
      <c r="A64" s="133" t="s">
        <v>17</v>
      </c>
      <c r="B64" s="170"/>
      <c r="C64" s="93"/>
      <c r="D64" s="93"/>
      <c r="E64" s="93">
        <f>ROUND(E57/E62,5)</f>
        <v>1.635E-2</v>
      </c>
      <c r="F64" s="170"/>
      <c r="G64" s="93"/>
      <c r="H64" s="93"/>
      <c r="I64" s="252">
        <f>ROUND(I57/I62,5)</f>
        <v>7.7299999999999999E-3</v>
      </c>
      <c r="J64" s="170"/>
      <c r="K64" s="252">
        <f>ROUND(K57/K62,5)</f>
        <v>1.7440000000000001E-2</v>
      </c>
      <c r="L64" s="170"/>
      <c r="M64" s="252">
        <f>ROUND(M57/M62,5)</f>
        <v>5.5999999999999999E-3</v>
      </c>
    </row>
    <row r="66" spans="1:11" x14ac:dyDescent="0.25">
      <c r="A66" t="s">
        <v>235</v>
      </c>
      <c r="K66" s="205"/>
    </row>
    <row r="67" spans="1:11" x14ac:dyDescent="0.25">
      <c r="K67" s="205"/>
    </row>
  </sheetData>
  <mergeCells count="1">
    <mergeCell ref="C1:E1"/>
  </mergeCells>
  <pageMargins left="0.45" right="0.45" top="0.75" bottom="0.5" header="0.3" footer="0.3"/>
  <pageSetup scale="58" orientation="landscape" horizontalDpi="1200" verticalDpi="1200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FF00"/>
    <pageSetUpPr fitToPage="1"/>
  </sheetPr>
  <dimension ref="A1:U29"/>
  <sheetViews>
    <sheetView topLeftCell="D1" zoomScale="85" zoomScaleNormal="85" workbookViewId="0">
      <selection activeCell="Q1" sqref="Q1:U1048576"/>
    </sheetView>
  </sheetViews>
  <sheetFormatPr defaultRowHeight="15" x14ac:dyDescent="0.25"/>
  <cols>
    <col min="1" max="1" width="5.7109375" customWidth="1"/>
    <col min="2" max="2" width="25.85546875" customWidth="1"/>
    <col min="3" max="3" width="10" customWidth="1"/>
    <col min="4" max="15" width="13.85546875" style="143" customWidth="1"/>
    <col min="16" max="16" width="14.42578125" customWidth="1"/>
  </cols>
  <sheetData>
    <row r="1" spans="1:21" ht="18.75" x14ac:dyDescent="0.3">
      <c r="A1" s="319" t="s">
        <v>132</v>
      </c>
      <c r="B1" s="319"/>
      <c r="C1" s="319"/>
      <c r="D1" s="319"/>
      <c r="E1" s="319"/>
      <c r="F1" s="319"/>
      <c r="G1" s="319"/>
      <c r="H1" s="319"/>
      <c r="I1" s="319"/>
      <c r="J1" s="319"/>
      <c r="K1" s="319"/>
      <c r="L1" s="319"/>
      <c r="M1" s="319"/>
      <c r="N1" s="319"/>
      <c r="O1" s="319"/>
      <c r="P1" s="274"/>
    </row>
    <row r="2" spans="1:21" x14ac:dyDescent="0.25">
      <c r="A2" s="153"/>
      <c r="B2" s="153"/>
      <c r="C2" s="153"/>
      <c r="D2" s="154"/>
      <c r="E2" s="154"/>
      <c r="F2" s="154"/>
      <c r="G2" s="154"/>
      <c r="H2" s="154"/>
      <c r="I2" s="154"/>
      <c r="J2" s="154"/>
      <c r="K2" s="154"/>
      <c r="L2" s="154"/>
      <c r="M2" s="154"/>
      <c r="N2" s="154"/>
      <c r="O2" s="154"/>
      <c r="P2" s="274"/>
    </row>
    <row r="3" spans="1:21" ht="15.75" x14ac:dyDescent="0.25">
      <c r="A3" s="153"/>
      <c r="B3" s="153"/>
      <c r="C3" s="153"/>
      <c r="D3" s="155">
        <v>43922</v>
      </c>
      <c r="E3" s="155">
        <f>EDATE(D3,1)</f>
        <v>43952</v>
      </c>
      <c r="F3" s="155">
        <f t="shared" ref="F3:O3" si="0">EDATE(E3,1)</f>
        <v>43983</v>
      </c>
      <c r="G3" s="155">
        <f t="shared" si="0"/>
        <v>44013</v>
      </c>
      <c r="H3" s="155">
        <f t="shared" si="0"/>
        <v>44044</v>
      </c>
      <c r="I3" s="155">
        <f t="shared" si="0"/>
        <v>44075</v>
      </c>
      <c r="J3" s="155">
        <f t="shared" si="0"/>
        <v>44105</v>
      </c>
      <c r="K3" s="155">
        <f t="shared" si="0"/>
        <v>44136</v>
      </c>
      <c r="L3" s="155">
        <f t="shared" si="0"/>
        <v>44166</v>
      </c>
      <c r="M3" s="155">
        <f t="shared" si="0"/>
        <v>44197</v>
      </c>
      <c r="N3" s="155">
        <f t="shared" si="0"/>
        <v>44228</v>
      </c>
      <c r="O3" s="155">
        <f t="shared" si="0"/>
        <v>44256</v>
      </c>
      <c r="P3" s="203" t="s">
        <v>17</v>
      </c>
    </row>
    <row r="4" spans="1:21" x14ac:dyDescent="0.25"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  <c r="O4" s="142"/>
    </row>
    <row r="5" spans="1:21" x14ac:dyDescent="0.25">
      <c r="A5" s="156" t="s">
        <v>115</v>
      </c>
      <c r="B5" s="152"/>
      <c r="D5" s="142"/>
      <c r="E5" s="142"/>
      <c r="F5" s="142"/>
      <c r="G5" s="142"/>
      <c r="H5" s="142"/>
      <c r="I5" s="142"/>
      <c r="J5" s="142"/>
      <c r="K5" s="142"/>
      <c r="L5" s="142"/>
      <c r="M5" s="142"/>
      <c r="N5" s="142"/>
      <c r="O5" s="142"/>
    </row>
    <row r="6" spans="1:21" x14ac:dyDescent="0.25">
      <c r="B6" t="s">
        <v>127</v>
      </c>
      <c r="D6" s="160"/>
      <c r="E6" s="161"/>
      <c r="F6" s="161"/>
      <c r="G6" s="161"/>
      <c r="H6" s="161"/>
      <c r="I6" s="161"/>
      <c r="J6" s="160"/>
      <c r="K6" s="161"/>
      <c r="L6" s="161"/>
      <c r="M6" s="128">
        <v>2516391</v>
      </c>
      <c r="N6" s="128">
        <v>2135402</v>
      </c>
      <c r="O6" s="128">
        <v>1607542</v>
      </c>
      <c r="Q6" s="188"/>
      <c r="R6" s="188"/>
      <c r="S6" s="188"/>
      <c r="T6" s="188"/>
      <c r="U6" s="188"/>
    </row>
    <row r="7" spans="1:21" x14ac:dyDescent="0.25">
      <c r="B7" t="s">
        <v>94</v>
      </c>
      <c r="D7" s="289">
        <v>924140.78684999864</v>
      </c>
      <c r="E7" s="289">
        <v>427823.64974999923</v>
      </c>
      <c r="F7" s="289">
        <v>164729.38130000001</v>
      </c>
      <c r="G7" s="289">
        <v>133790.03415999957</v>
      </c>
      <c r="H7" s="289">
        <v>136973.3280099993</v>
      </c>
      <c r="I7" s="289">
        <v>151870.12832999954</v>
      </c>
      <c r="J7" s="289">
        <v>502681.03240999917</v>
      </c>
      <c r="K7" s="289">
        <v>1128506.7412400001</v>
      </c>
      <c r="L7" s="289">
        <v>1738070.2530699968</v>
      </c>
      <c r="M7" s="159"/>
      <c r="N7" s="159"/>
      <c r="O7" s="159"/>
      <c r="Q7" s="188"/>
      <c r="R7" s="188"/>
      <c r="S7" s="188"/>
      <c r="T7" s="188"/>
      <c r="U7" s="188"/>
    </row>
    <row r="8" spans="1:21" x14ac:dyDescent="0.25">
      <c r="B8" t="s">
        <v>129</v>
      </c>
      <c r="D8" s="160"/>
      <c r="E8" s="161"/>
      <c r="F8" s="161"/>
      <c r="G8" s="161"/>
      <c r="H8" s="161"/>
      <c r="I8" s="161"/>
      <c r="J8" s="160"/>
      <c r="K8" s="161"/>
      <c r="L8" s="161"/>
      <c r="M8" s="159"/>
      <c r="N8" s="159"/>
      <c r="O8" s="159"/>
    </row>
    <row r="9" spans="1:21" x14ac:dyDescent="0.25">
      <c r="G9" s="227"/>
      <c r="H9" s="227"/>
      <c r="I9" s="227"/>
    </row>
    <row r="10" spans="1:21" x14ac:dyDescent="0.25">
      <c r="A10" s="156" t="s">
        <v>126</v>
      </c>
      <c r="B10" s="152"/>
      <c r="G10" s="227"/>
      <c r="H10" s="227"/>
      <c r="I10" s="227"/>
    </row>
    <row r="11" spans="1:21" x14ac:dyDescent="0.25">
      <c r="B11" s="150">
        <v>43556</v>
      </c>
      <c r="C11" s="131" t="s">
        <v>121</v>
      </c>
      <c r="D11" s="160"/>
      <c r="E11" s="161"/>
      <c r="F11" s="161"/>
      <c r="G11" s="161"/>
      <c r="H11" s="161"/>
      <c r="I11" s="161"/>
      <c r="J11" s="158"/>
      <c r="K11" s="158"/>
      <c r="L11" s="158"/>
      <c r="M11" s="158"/>
      <c r="N11" s="158"/>
      <c r="O11" s="158"/>
    </row>
    <row r="12" spans="1:21" x14ac:dyDescent="0.25">
      <c r="B12" s="131"/>
      <c r="C12" s="131" t="s">
        <v>103</v>
      </c>
      <c r="D12" s="160"/>
      <c r="E12" s="161"/>
      <c r="F12" s="161"/>
      <c r="G12" s="161"/>
      <c r="H12" s="161"/>
      <c r="I12" s="161"/>
      <c r="J12" s="158"/>
      <c r="K12" s="158"/>
      <c r="L12" s="158"/>
      <c r="M12" s="158"/>
      <c r="N12" s="158"/>
      <c r="O12" s="158"/>
    </row>
    <row r="13" spans="1:21" x14ac:dyDescent="0.25">
      <c r="B13" s="131"/>
      <c r="C13" s="131"/>
      <c r="D13" s="144"/>
      <c r="E13" s="145"/>
      <c r="F13" s="145"/>
      <c r="G13" s="145"/>
      <c r="H13" s="145"/>
      <c r="I13" s="145"/>
      <c r="J13" s="57"/>
      <c r="K13" s="57"/>
      <c r="L13" s="57"/>
      <c r="M13" s="57"/>
      <c r="N13" s="57"/>
      <c r="O13" s="57"/>
    </row>
    <row r="14" spans="1:21" x14ac:dyDescent="0.25">
      <c r="B14" s="150">
        <v>43922</v>
      </c>
      <c r="C14" s="131" t="s">
        <v>121</v>
      </c>
      <c r="D14" s="160"/>
      <c r="E14" s="161"/>
      <c r="F14" s="161"/>
      <c r="G14" s="161"/>
      <c r="H14" s="161"/>
      <c r="I14" s="161"/>
      <c r="J14" s="160"/>
      <c r="K14" s="161"/>
      <c r="L14" s="161"/>
      <c r="M14" s="145">
        <v>1.8530000000000001E-2</v>
      </c>
      <c r="N14" s="145">
        <f t="shared" ref="N14:O14" si="1">M14</f>
        <v>1.8530000000000001E-2</v>
      </c>
      <c r="O14" s="145">
        <f t="shared" si="1"/>
        <v>1.8530000000000001E-2</v>
      </c>
    </row>
    <row r="15" spans="1:21" x14ac:dyDescent="0.25">
      <c r="B15" s="131"/>
      <c r="C15" s="131" t="s">
        <v>103</v>
      </c>
      <c r="D15" s="160"/>
      <c r="E15" s="161"/>
      <c r="F15" s="161"/>
      <c r="G15" s="161"/>
      <c r="H15" s="161"/>
      <c r="I15" s="161"/>
      <c r="J15" s="161"/>
      <c r="K15" s="161"/>
      <c r="L15" s="161"/>
      <c r="M15" s="145">
        <v>-1.8400000000000001E-3</v>
      </c>
      <c r="N15" s="145">
        <f t="shared" ref="N15:O15" si="2">M15</f>
        <v>-1.8400000000000001E-3</v>
      </c>
      <c r="O15" s="145">
        <f t="shared" si="2"/>
        <v>-1.8400000000000001E-3</v>
      </c>
    </row>
    <row r="16" spans="1:21" x14ac:dyDescent="0.25">
      <c r="B16" s="131"/>
      <c r="C16" s="131"/>
      <c r="D16" s="144"/>
      <c r="E16" s="145"/>
      <c r="F16" s="145"/>
      <c r="G16" s="145"/>
      <c r="H16" s="145"/>
      <c r="I16" s="145"/>
      <c r="J16" s="145"/>
      <c r="K16" s="145"/>
      <c r="L16" s="145"/>
      <c r="M16" s="145"/>
      <c r="N16" s="145"/>
      <c r="O16" s="145"/>
    </row>
    <row r="17" spans="1:16" x14ac:dyDescent="0.25">
      <c r="A17" s="156" t="s">
        <v>128</v>
      </c>
      <c r="B17" s="152"/>
      <c r="D17" s="57"/>
      <c r="E17" s="57"/>
      <c r="F17" s="57"/>
      <c r="G17" s="57"/>
      <c r="H17" s="57"/>
      <c r="I17" s="57"/>
      <c r="J17" s="57"/>
      <c r="K17" s="57"/>
      <c r="L17" s="57"/>
      <c r="M17" s="57"/>
      <c r="N17" s="57"/>
      <c r="O17" s="57"/>
    </row>
    <row r="18" spans="1:16" x14ac:dyDescent="0.25">
      <c r="B18" t="str">
        <f>TEXT(B11,"MMMM YYYY")&amp;" True-up"</f>
        <v>April 2019 True-up</v>
      </c>
      <c r="C18" s="131" t="s">
        <v>25</v>
      </c>
      <c r="D18" s="158"/>
      <c r="E18" s="158"/>
      <c r="F18" s="158"/>
      <c r="G18" s="158"/>
      <c r="H18" s="158"/>
      <c r="I18" s="158"/>
      <c r="J18" s="158"/>
      <c r="K18" s="158"/>
      <c r="L18" s="158"/>
      <c r="M18" s="158"/>
      <c r="N18" s="158"/>
      <c r="O18" s="158"/>
      <c r="P18" s="61">
        <f>SUM(D18:O18)</f>
        <v>0</v>
      </c>
    </row>
    <row r="19" spans="1:16" x14ac:dyDescent="0.25">
      <c r="C19" s="131" t="s">
        <v>103</v>
      </c>
      <c r="D19" s="158"/>
      <c r="E19" s="158"/>
      <c r="F19" s="158"/>
      <c r="G19" s="158"/>
      <c r="H19" s="158"/>
      <c r="I19" s="158"/>
      <c r="J19" s="158"/>
      <c r="K19" s="158"/>
      <c r="L19" s="158"/>
      <c r="M19" s="158"/>
      <c r="N19" s="158"/>
      <c r="O19" s="158"/>
      <c r="P19" s="61">
        <f>SUM(D19:O19)</f>
        <v>0</v>
      </c>
    </row>
    <row r="20" spans="1:16" x14ac:dyDescent="0.25">
      <c r="C20" s="131"/>
      <c r="D20" s="57"/>
      <c r="E20" s="57"/>
      <c r="F20" s="57"/>
      <c r="G20" s="146"/>
      <c r="H20" s="146"/>
      <c r="I20" s="146"/>
      <c r="J20" s="57"/>
      <c r="K20" s="57"/>
      <c r="L20" s="57"/>
      <c r="M20" s="57"/>
      <c r="N20" s="57"/>
      <c r="O20" s="57"/>
    </row>
    <row r="21" spans="1:16" x14ac:dyDescent="0.25">
      <c r="B21" t="str">
        <f>TEXT(B14,"MMMM YYYY")&amp;" Actual"</f>
        <v>April 2020 Actual</v>
      </c>
      <c r="C21" s="131" t="s">
        <v>25</v>
      </c>
      <c r="D21" s="263">
        <v>12212.625015591388</v>
      </c>
      <c r="E21" s="263">
        <v>8041.9345318638188</v>
      </c>
      <c r="F21" s="263">
        <v>3201.4479240936726</v>
      </c>
      <c r="G21" s="263">
        <v>2509.9753285583893</v>
      </c>
      <c r="H21" s="263">
        <v>2554.862115188912</v>
      </c>
      <c r="I21" s="263">
        <v>2959.3412774421049</v>
      </c>
      <c r="J21" s="263">
        <v>9321.6297717312227</v>
      </c>
      <c r="K21" s="263">
        <v>20898.348324157152</v>
      </c>
      <c r="L21" s="263">
        <v>32204.593916389422</v>
      </c>
      <c r="M21" s="158"/>
      <c r="N21" s="158"/>
      <c r="O21" s="158"/>
      <c r="P21" s="61">
        <f>SUM(D21:O21)</f>
        <v>93904.758205016085</v>
      </c>
    </row>
    <row r="22" spans="1:16" x14ac:dyDescent="0.25">
      <c r="C22" s="131" t="s">
        <v>103</v>
      </c>
      <c r="D22" s="146">
        <v>-1396.9144475195569</v>
      </c>
      <c r="E22" s="146">
        <v>-798.55151314783734</v>
      </c>
      <c r="F22" s="146">
        <v>-317.89876850147641</v>
      </c>
      <c r="G22" s="146">
        <v>-249.23662193995881</v>
      </c>
      <c r="H22" s="146">
        <v>-253.69380960321627</v>
      </c>
      <c r="I22" s="146">
        <v>-293.85795739306383</v>
      </c>
      <c r="J22" s="146">
        <v>-925.62324770563669</v>
      </c>
      <c r="K22" s="146">
        <v>-2075.1732820533816</v>
      </c>
      <c r="L22" s="146">
        <v>-3197.8657747521065</v>
      </c>
      <c r="M22" s="158"/>
      <c r="N22" s="158"/>
      <c r="O22" s="158"/>
      <c r="P22" s="61">
        <f>SUM(D22:O22)</f>
        <v>-9508.8154226162333</v>
      </c>
    </row>
    <row r="23" spans="1:16" x14ac:dyDescent="0.25">
      <c r="D23" s="147"/>
      <c r="E23" s="147"/>
      <c r="F23" s="147"/>
      <c r="G23" s="147"/>
      <c r="H23" s="147"/>
      <c r="I23" s="147"/>
      <c r="J23" s="147"/>
      <c r="K23" s="147"/>
      <c r="L23" s="147"/>
      <c r="M23" s="57"/>
      <c r="N23" s="57"/>
      <c r="O23" s="57"/>
    </row>
    <row r="24" spans="1:16" x14ac:dyDescent="0.25">
      <c r="B24" t="str">
        <f>TEXT(B14,"MMMM YYYY")&amp;" Estimates"</f>
        <v>April 2020 Estimates</v>
      </c>
      <c r="C24" s="131" t="s">
        <v>25</v>
      </c>
      <c r="D24" s="158"/>
      <c r="E24" s="158"/>
      <c r="F24" s="158"/>
      <c r="G24" s="158"/>
      <c r="H24" s="158"/>
      <c r="I24" s="158"/>
      <c r="J24" s="158"/>
      <c r="K24" s="158"/>
      <c r="L24" s="158"/>
      <c r="M24" s="146">
        <f>ROUND(M6*M14,0)</f>
        <v>46629</v>
      </c>
      <c r="N24" s="146">
        <f>ROUND(N6*N14,0)</f>
        <v>39569</v>
      </c>
      <c r="O24" s="146">
        <f>ROUND(O6*O14,0)</f>
        <v>29788</v>
      </c>
      <c r="P24" s="61">
        <f>SUM(D24:O24)</f>
        <v>115986</v>
      </c>
    </row>
    <row r="25" spans="1:16" x14ac:dyDescent="0.25">
      <c r="C25" s="131" t="s">
        <v>103</v>
      </c>
      <c r="D25" s="158"/>
      <c r="E25" s="158"/>
      <c r="F25" s="158"/>
      <c r="G25" s="158"/>
      <c r="H25" s="158"/>
      <c r="I25" s="158"/>
      <c r="J25" s="158"/>
      <c r="K25" s="158"/>
      <c r="L25" s="158"/>
      <c r="M25" s="146">
        <f>ROUND(M6*M15,0)</f>
        <v>-4630</v>
      </c>
      <c r="N25" s="146">
        <f>ROUND(N6*N15,0)</f>
        <v>-3929</v>
      </c>
      <c r="O25" s="146">
        <f>ROUND(O6*O15,0)</f>
        <v>-2958</v>
      </c>
      <c r="P25" s="2">
        <f>SUM(D25:O25)</f>
        <v>-11517</v>
      </c>
    </row>
    <row r="26" spans="1:16" x14ac:dyDescent="0.25">
      <c r="C26" s="131"/>
      <c r="D26" s="57"/>
      <c r="E26" s="57"/>
      <c r="F26" s="57"/>
      <c r="G26" s="57"/>
      <c r="H26" s="57"/>
      <c r="I26" s="57"/>
      <c r="J26" s="57"/>
      <c r="K26" s="57"/>
      <c r="L26" s="57"/>
      <c r="M26" s="146"/>
      <c r="N26" s="146"/>
      <c r="O26" s="146"/>
    </row>
    <row r="27" spans="1:16" x14ac:dyDescent="0.25">
      <c r="B27" t="s">
        <v>17</v>
      </c>
      <c r="C27" s="131" t="s">
        <v>25</v>
      </c>
      <c r="D27" s="172">
        <f>D18+D21+D24</f>
        <v>12212.625015591388</v>
      </c>
      <c r="E27" s="172">
        <f t="shared" ref="E27:P27" si="3">E18+E21+E24</f>
        <v>8041.9345318638188</v>
      </c>
      <c r="F27" s="172">
        <f t="shared" si="3"/>
        <v>3201.4479240936726</v>
      </c>
      <c r="G27" s="172">
        <f t="shared" si="3"/>
        <v>2509.9753285583893</v>
      </c>
      <c r="H27" s="172">
        <f t="shared" si="3"/>
        <v>2554.862115188912</v>
      </c>
      <c r="I27" s="172">
        <f t="shared" si="3"/>
        <v>2959.3412774421049</v>
      </c>
      <c r="J27" s="172">
        <f t="shared" si="3"/>
        <v>9321.6297717312227</v>
      </c>
      <c r="K27" s="172">
        <f t="shared" si="3"/>
        <v>20898.348324157152</v>
      </c>
      <c r="L27" s="172">
        <f t="shared" si="3"/>
        <v>32204.593916389422</v>
      </c>
      <c r="M27" s="172">
        <f t="shared" si="3"/>
        <v>46629</v>
      </c>
      <c r="N27" s="172">
        <f t="shared" si="3"/>
        <v>39569</v>
      </c>
      <c r="O27" s="172">
        <f t="shared" si="3"/>
        <v>29788</v>
      </c>
      <c r="P27" s="172">
        <f t="shared" si="3"/>
        <v>209890.75820501609</v>
      </c>
    </row>
    <row r="28" spans="1:16" ht="15.75" customHeight="1" x14ac:dyDescent="0.25">
      <c r="C28" s="131" t="s">
        <v>103</v>
      </c>
      <c r="D28" s="172">
        <f>D19+D22+D25</f>
        <v>-1396.9144475195569</v>
      </c>
      <c r="E28" s="172">
        <f t="shared" ref="E28:P28" si="4">E19+E22+E25</f>
        <v>-798.55151314783734</v>
      </c>
      <c r="F28" s="172">
        <f t="shared" si="4"/>
        <v>-317.89876850147641</v>
      </c>
      <c r="G28" s="172">
        <f t="shared" si="4"/>
        <v>-249.23662193995881</v>
      </c>
      <c r="H28" s="172">
        <f t="shared" si="4"/>
        <v>-253.69380960321627</v>
      </c>
      <c r="I28" s="172">
        <f t="shared" si="4"/>
        <v>-293.85795739306383</v>
      </c>
      <c r="J28" s="172">
        <f t="shared" si="4"/>
        <v>-925.62324770563669</v>
      </c>
      <c r="K28" s="172">
        <f t="shared" si="4"/>
        <v>-2075.1732820533816</v>
      </c>
      <c r="L28" s="172">
        <f t="shared" si="4"/>
        <v>-3197.8657747521065</v>
      </c>
      <c r="M28" s="172">
        <f t="shared" si="4"/>
        <v>-4630</v>
      </c>
      <c r="N28" s="172">
        <f t="shared" si="4"/>
        <v>-3929</v>
      </c>
      <c r="O28" s="172">
        <f t="shared" si="4"/>
        <v>-2958</v>
      </c>
      <c r="P28" s="172">
        <f t="shared" si="4"/>
        <v>-21025.815422616233</v>
      </c>
    </row>
    <row r="29" spans="1:16" x14ac:dyDescent="0.25">
      <c r="A29" s="162"/>
      <c r="C29" s="131"/>
    </row>
  </sheetData>
  <mergeCells count="1">
    <mergeCell ref="A1:O1"/>
  </mergeCells>
  <pageMargins left="0.45" right="0.45" top="0.75" bottom="0.5" header="0.3" footer="0.3"/>
  <pageSetup scale="61" orientation="landscape" horizontalDpi="1200" verticalDpi="1200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FF00"/>
    <pageSetUpPr fitToPage="1"/>
  </sheetPr>
  <dimension ref="A1:Q28"/>
  <sheetViews>
    <sheetView topLeftCell="C1" zoomScale="85" zoomScaleNormal="85" workbookViewId="0">
      <selection activeCell="R1" sqref="R1:U1048576"/>
    </sheetView>
  </sheetViews>
  <sheetFormatPr defaultRowHeight="15" x14ac:dyDescent="0.25"/>
  <cols>
    <col min="1" max="1" width="5" customWidth="1"/>
    <col min="2" max="2" width="25.85546875" customWidth="1"/>
    <col min="3" max="3" width="10" customWidth="1"/>
    <col min="4" max="15" width="13" style="143" customWidth="1"/>
    <col min="16" max="16" width="14.42578125" customWidth="1"/>
    <col min="17" max="17" width="14.42578125" style="256" customWidth="1"/>
  </cols>
  <sheetData>
    <row r="1" spans="1:17" ht="18.75" x14ac:dyDescent="0.3">
      <c r="A1" s="319" t="s">
        <v>134</v>
      </c>
      <c r="B1" s="319"/>
      <c r="C1" s="319"/>
      <c r="D1" s="319"/>
      <c r="E1" s="319"/>
      <c r="F1" s="319"/>
      <c r="G1" s="319"/>
      <c r="H1" s="319"/>
      <c r="I1" s="319"/>
      <c r="J1" s="319"/>
      <c r="K1" s="319"/>
      <c r="L1" s="319"/>
      <c r="M1" s="319"/>
      <c r="N1" s="319"/>
      <c r="O1" s="319"/>
      <c r="P1" s="274"/>
    </row>
    <row r="2" spans="1:17" x14ac:dyDescent="0.25">
      <c r="A2" s="153"/>
      <c r="B2" s="153"/>
      <c r="C2" s="153"/>
      <c r="D2" s="154"/>
      <c r="E2" s="154"/>
      <c r="F2" s="154"/>
      <c r="G2" s="154"/>
      <c r="H2" s="154"/>
      <c r="I2" s="154"/>
      <c r="J2" s="154"/>
      <c r="K2" s="154"/>
      <c r="L2" s="154"/>
      <c r="M2" s="154"/>
      <c r="N2" s="154"/>
      <c r="O2" s="154"/>
      <c r="P2" s="274"/>
    </row>
    <row r="3" spans="1:17" ht="15.75" x14ac:dyDescent="0.25">
      <c r="A3" s="153"/>
      <c r="B3" s="153"/>
      <c r="C3" s="153"/>
      <c r="D3" s="155">
        <v>43922</v>
      </c>
      <c r="E3" s="155">
        <f>EDATE(D3,1)</f>
        <v>43952</v>
      </c>
      <c r="F3" s="155">
        <f t="shared" ref="F3:O3" si="0">EDATE(E3,1)</f>
        <v>43983</v>
      </c>
      <c r="G3" s="155">
        <f t="shared" si="0"/>
        <v>44013</v>
      </c>
      <c r="H3" s="155">
        <f t="shared" si="0"/>
        <v>44044</v>
      </c>
      <c r="I3" s="155">
        <f t="shared" si="0"/>
        <v>44075</v>
      </c>
      <c r="J3" s="155">
        <f t="shared" si="0"/>
        <v>44105</v>
      </c>
      <c r="K3" s="155">
        <f t="shared" si="0"/>
        <v>44136</v>
      </c>
      <c r="L3" s="155">
        <f t="shared" si="0"/>
        <v>44166</v>
      </c>
      <c r="M3" s="155">
        <f t="shared" si="0"/>
        <v>44197</v>
      </c>
      <c r="N3" s="155">
        <f t="shared" si="0"/>
        <v>44228</v>
      </c>
      <c r="O3" s="155">
        <f t="shared" si="0"/>
        <v>44256</v>
      </c>
      <c r="P3" s="203" t="s">
        <v>17</v>
      </c>
      <c r="Q3" s="283"/>
    </row>
    <row r="4" spans="1:17" x14ac:dyDescent="0.25"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  <c r="O4" s="142"/>
    </row>
    <row r="5" spans="1:17" x14ac:dyDescent="0.25">
      <c r="A5" s="156" t="s">
        <v>115</v>
      </c>
      <c r="B5" s="152"/>
      <c r="D5" s="142"/>
      <c r="E5" s="142"/>
      <c r="F5" s="142"/>
      <c r="G5" s="142"/>
      <c r="H5" s="142"/>
      <c r="I5" s="142"/>
      <c r="J5" s="142"/>
      <c r="K5" s="142"/>
      <c r="L5" s="142"/>
      <c r="M5" s="142"/>
      <c r="N5" s="142"/>
      <c r="O5" s="142"/>
    </row>
    <row r="6" spans="1:17" x14ac:dyDescent="0.25">
      <c r="B6" t="s">
        <v>127</v>
      </c>
      <c r="C6" s="256"/>
      <c r="D6" s="159"/>
      <c r="E6" s="159"/>
      <c r="F6" s="159"/>
      <c r="G6" s="159"/>
      <c r="H6" s="159"/>
      <c r="I6" s="159"/>
      <c r="J6" s="159"/>
      <c r="K6" s="159"/>
      <c r="L6" s="159"/>
      <c r="M6" s="128">
        <v>487541</v>
      </c>
      <c r="N6" s="128">
        <v>410704</v>
      </c>
      <c r="O6" s="128">
        <v>325270</v>
      </c>
    </row>
    <row r="7" spans="1:17" x14ac:dyDescent="0.25">
      <c r="B7" t="s">
        <v>94</v>
      </c>
      <c r="C7" s="256"/>
      <c r="D7" s="289">
        <v>157414.66702000023</v>
      </c>
      <c r="E7" s="289">
        <v>82347.504220000017</v>
      </c>
      <c r="F7" s="289">
        <v>29828.48</v>
      </c>
      <c r="G7" s="289">
        <v>27084.047549999999</v>
      </c>
      <c r="H7" s="289">
        <v>26337.928099999997</v>
      </c>
      <c r="I7" s="289">
        <v>29820.719849999998</v>
      </c>
      <c r="J7" s="289">
        <v>99037.548610000013</v>
      </c>
      <c r="K7" s="289">
        <v>212210.86448999928</v>
      </c>
      <c r="L7" s="289">
        <v>338404.61374000035</v>
      </c>
      <c r="M7" s="159"/>
      <c r="N7" s="159"/>
      <c r="O7" s="159"/>
    </row>
    <row r="8" spans="1:17" x14ac:dyDescent="0.25">
      <c r="B8" t="s">
        <v>129</v>
      </c>
      <c r="C8" s="256"/>
      <c r="D8" s="159"/>
      <c r="E8" s="159"/>
      <c r="F8" s="159"/>
      <c r="G8" s="159"/>
      <c r="H8" s="159"/>
      <c r="I8" s="159"/>
      <c r="J8" s="159"/>
      <c r="K8" s="159"/>
      <c r="L8" s="159"/>
      <c r="M8" s="159"/>
      <c r="N8" s="159"/>
      <c r="O8" s="159"/>
    </row>
    <row r="9" spans="1:17" x14ac:dyDescent="0.25">
      <c r="G9" s="227"/>
      <c r="H9" s="227"/>
      <c r="I9" s="227"/>
    </row>
    <row r="10" spans="1:17" x14ac:dyDescent="0.25">
      <c r="A10" s="156" t="s">
        <v>126</v>
      </c>
      <c r="B10" s="152"/>
      <c r="G10" s="227"/>
      <c r="H10" s="227"/>
      <c r="I10" s="227"/>
    </row>
    <row r="11" spans="1:17" x14ac:dyDescent="0.25">
      <c r="B11" s="150">
        <v>43556</v>
      </c>
      <c r="C11" s="131" t="s">
        <v>121</v>
      </c>
      <c r="D11" s="160"/>
      <c r="E11" s="161"/>
      <c r="F11" s="161"/>
      <c r="G11" s="161"/>
      <c r="H11" s="161"/>
      <c r="I11" s="161"/>
      <c r="J11" s="158"/>
      <c r="K11" s="158"/>
      <c r="L11" s="158"/>
      <c r="M11" s="158"/>
      <c r="N11" s="158"/>
      <c r="O11" s="158"/>
    </row>
    <row r="12" spans="1:17" x14ac:dyDescent="0.25">
      <c r="B12" s="131"/>
      <c r="C12" s="131" t="s">
        <v>103</v>
      </c>
      <c r="D12" s="160"/>
      <c r="E12" s="161"/>
      <c r="F12" s="161"/>
      <c r="G12" s="161"/>
      <c r="H12" s="161"/>
      <c r="I12" s="161"/>
      <c r="J12" s="158"/>
      <c r="K12" s="158"/>
      <c r="L12" s="158"/>
      <c r="M12" s="158"/>
      <c r="N12" s="158"/>
      <c r="O12" s="158"/>
    </row>
    <row r="13" spans="1:17" x14ac:dyDescent="0.25">
      <c r="B13" s="131"/>
      <c r="C13" s="131"/>
      <c r="D13" s="144"/>
      <c r="E13" s="145"/>
      <c r="F13" s="145"/>
      <c r="G13" s="145"/>
      <c r="H13" s="145"/>
      <c r="I13" s="145"/>
      <c r="J13" s="57"/>
      <c r="K13" s="57"/>
      <c r="L13" s="57"/>
      <c r="M13" s="57"/>
      <c r="N13" s="57"/>
      <c r="O13" s="57"/>
    </row>
    <row r="14" spans="1:17" x14ac:dyDescent="0.25">
      <c r="B14" s="150">
        <v>43922</v>
      </c>
      <c r="C14" s="131" t="s">
        <v>121</v>
      </c>
      <c r="D14" s="160"/>
      <c r="E14" s="161"/>
      <c r="F14" s="161"/>
      <c r="G14" s="161"/>
      <c r="H14" s="161"/>
      <c r="I14" s="161"/>
      <c r="J14" s="159"/>
      <c r="K14" s="159"/>
      <c r="L14" s="159"/>
      <c r="M14" s="145">
        <v>1.8530000000000001E-2</v>
      </c>
      <c r="N14" s="145">
        <f t="shared" ref="N14:O15" si="1">M14</f>
        <v>1.8530000000000001E-2</v>
      </c>
      <c r="O14" s="145">
        <f t="shared" si="1"/>
        <v>1.8530000000000001E-2</v>
      </c>
    </row>
    <row r="15" spans="1:17" x14ac:dyDescent="0.25">
      <c r="B15" s="131"/>
      <c r="C15" s="131" t="s">
        <v>103</v>
      </c>
      <c r="D15" s="160"/>
      <c r="E15" s="161"/>
      <c r="F15" s="161"/>
      <c r="G15" s="161"/>
      <c r="H15" s="161"/>
      <c r="I15" s="161"/>
      <c r="J15" s="159"/>
      <c r="K15" s="159"/>
      <c r="L15" s="159"/>
      <c r="M15" s="145">
        <v>-1.8400000000000001E-3</v>
      </c>
      <c r="N15" s="145">
        <f t="shared" si="1"/>
        <v>-1.8400000000000001E-3</v>
      </c>
      <c r="O15" s="145">
        <f t="shared" si="1"/>
        <v>-1.8400000000000001E-3</v>
      </c>
    </row>
    <row r="16" spans="1:17" x14ac:dyDescent="0.25">
      <c r="B16" s="131"/>
      <c r="C16" s="131"/>
      <c r="D16" s="144"/>
      <c r="E16" s="145"/>
      <c r="F16" s="145"/>
      <c r="G16" s="145"/>
      <c r="H16" s="145"/>
      <c r="I16" s="145"/>
      <c r="J16" s="145"/>
      <c r="K16" s="145"/>
      <c r="L16" s="145"/>
      <c r="M16" s="145"/>
      <c r="N16" s="145"/>
      <c r="O16" s="145"/>
    </row>
    <row r="17" spans="1:17" x14ac:dyDescent="0.25">
      <c r="A17" s="156" t="s">
        <v>128</v>
      </c>
      <c r="B17" s="152"/>
      <c r="D17" s="57"/>
      <c r="E17" s="57"/>
      <c r="F17" s="57"/>
      <c r="G17" s="57"/>
      <c r="H17" s="57"/>
      <c r="I17" s="57"/>
      <c r="J17" s="57"/>
      <c r="K17" s="57"/>
      <c r="L17" s="57"/>
      <c r="M17" s="57"/>
      <c r="N17" s="57"/>
      <c r="O17" s="57"/>
    </row>
    <row r="18" spans="1:17" x14ac:dyDescent="0.25">
      <c r="B18" t="str">
        <f>TEXT(B11,"MMMM YYYY")&amp;" True-up"</f>
        <v>April 2019 True-up</v>
      </c>
      <c r="C18" s="131" t="s">
        <v>25</v>
      </c>
      <c r="D18" s="160"/>
      <c r="E18" s="161"/>
      <c r="F18" s="161"/>
      <c r="G18" s="161"/>
      <c r="H18" s="161"/>
      <c r="I18" s="161"/>
      <c r="J18" s="158"/>
      <c r="K18" s="158"/>
      <c r="L18" s="158"/>
      <c r="M18" s="158"/>
      <c r="N18" s="158"/>
      <c r="O18" s="158"/>
      <c r="P18" s="61">
        <f>SUM(D18:O18)</f>
        <v>0</v>
      </c>
      <c r="Q18" s="278"/>
    </row>
    <row r="19" spans="1:17" x14ac:dyDescent="0.25">
      <c r="C19" s="131" t="s">
        <v>103</v>
      </c>
      <c r="D19" s="160"/>
      <c r="E19" s="161"/>
      <c r="F19" s="161"/>
      <c r="G19" s="161"/>
      <c r="H19" s="161"/>
      <c r="I19" s="161"/>
      <c r="J19" s="158"/>
      <c r="K19" s="158"/>
      <c r="L19" s="158"/>
      <c r="M19" s="158"/>
      <c r="N19" s="158"/>
      <c r="O19" s="158"/>
      <c r="P19" s="61">
        <f>SUM(D19:O19)</f>
        <v>0</v>
      </c>
      <c r="Q19" s="278"/>
    </row>
    <row r="20" spans="1:17" x14ac:dyDescent="0.25">
      <c r="C20" s="131"/>
      <c r="D20" s="57"/>
      <c r="E20" s="57"/>
      <c r="F20" s="57"/>
      <c r="G20" s="146"/>
      <c r="H20" s="146"/>
      <c r="I20" s="146"/>
      <c r="J20" s="57"/>
      <c r="K20" s="57"/>
      <c r="L20" s="57"/>
      <c r="M20" s="57"/>
      <c r="N20" s="57"/>
      <c r="O20" s="57"/>
    </row>
    <row r="21" spans="1:17" x14ac:dyDescent="0.25">
      <c r="B21" t="str">
        <f>TEXT(B14,"MMMM YYYY")&amp;" Actual"</f>
        <v>April 2020 Actual</v>
      </c>
      <c r="C21" s="131" t="s">
        <v>25</v>
      </c>
      <c r="D21" s="263">
        <v>2162.0202795443615</v>
      </c>
      <c r="E21" s="263">
        <v>1530.5540735611119</v>
      </c>
      <c r="F21" s="263">
        <v>555.5760607793062</v>
      </c>
      <c r="G21" s="263">
        <v>505.91176872583026</v>
      </c>
      <c r="H21" s="263">
        <v>492.22693359772353</v>
      </c>
      <c r="I21" s="263">
        <v>569.07709102521108</v>
      </c>
      <c r="J21" s="263">
        <v>1837.2827360778315</v>
      </c>
      <c r="K21" s="263">
        <v>3931.6604227899484</v>
      </c>
      <c r="L21" s="263">
        <v>6270.152635969579</v>
      </c>
      <c r="M21" s="176"/>
      <c r="N21" s="176"/>
      <c r="O21" s="176"/>
      <c r="P21" s="61">
        <f>SUM(D21:O21)</f>
        <v>17854.462002070904</v>
      </c>
      <c r="Q21" s="278"/>
    </row>
    <row r="22" spans="1:17" x14ac:dyDescent="0.25">
      <c r="C22" s="131" t="s">
        <v>103</v>
      </c>
      <c r="D22" s="146">
        <v>-244.45155508692716</v>
      </c>
      <c r="E22" s="146">
        <v>-151.98162414206399</v>
      </c>
      <c r="F22" s="146">
        <v>-55.1678333423596</v>
      </c>
      <c r="G22" s="146">
        <v>-50.236246867540622</v>
      </c>
      <c r="H22" s="146">
        <v>-48.877364156492781</v>
      </c>
      <c r="I22" s="146">
        <v>-56.508464516264894</v>
      </c>
      <c r="J22" s="146">
        <v>-182.43930029051319</v>
      </c>
      <c r="K22" s="146">
        <v>-390.40772681778225</v>
      </c>
      <c r="L22" s="146">
        <v>-622.6163437767957</v>
      </c>
      <c r="M22" s="176"/>
      <c r="N22" s="176"/>
      <c r="O22" s="176"/>
      <c r="P22" s="61">
        <f>SUM(D22:O22)</f>
        <v>-1802.6864589967402</v>
      </c>
      <c r="Q22" s="278"/>
    </row>
    <row r="23" spans="1:17" x14ac:dyDescent="0.25">
      <c r="D23" s="147"/>
      <c r="E23" s="147"/>
      <c r="F23" s="147"/>
      <c r="G23" s="147"/>
      <c r="H23" s="147"/>
      <c r="I23" s="147"/>
      <c r="J23" s="147"/>
      <c r="K23" s="147"/>
      <c r="L23" s="147"/>
      <c r="M23" s="57"/>
      <c r="N23" s="57"/>
      <c r="O23" s="57"/>
    </row>
    <row r="24" spans="1:17" x14ac:dyDescent="0.25">
      <c r="B24" t="str">
        <f>TEXT(B14,"MMMM YYYY")&amp;" Estimates"</f>
        <v>April 2020 Estimates</v>
      </c>
      <c r="C24" s="131" t="s">
        <v>25</v>
      </c>
      <c r="D24" s="158"/>
      <c r="E24" s="158"/>
      <c r="F24" s="158"/>
      <c r="G24" s="158"/>
      <c r="H24" s="158"/>
      <c r="I24" s="158"/>
      <c r="J24" s="158"/>
      <c r="K24" s="158"/>
      <c r="L24" s="158"/>
      <c r="M24" s="146">
        <f>ROUND(M6*M14,0)</f>
        <v>9034</v>
      </c>
      <c r="N24" s="146">
        <f>ROUND(N6*N14,0)</f>
        <v>7610</v>
      </c>
      <c r="O24" s="146">
        <f>ROUND(O6*O14,0)</f>
        <v>6027</v>
      </c>
      <c r="P24" s="61">
        <f>SUM(D24:O24)</f>
        <v>22671</v>
      </c>
      <c r="Q24" s="278"/>
    </row>
    <row r="25" spans="1:17" x14ac:dyDescent="0.25">
      <c r="C25" s="131" t="s">
        <v>103</v>
      </c>
      <c r="D25" s="158"/>
      <c r="E25" s="158"/>
      <c r="F25" s="158"/>
      <c r="G25" s="158"/>
      <c r="H25" s="158"/>
      <c r="I25" s="158"/>
      <c r="J25" s="158"/>
      <c r="K25" s="158"/>
      <c r="L25" s="158"/>
      <c r="M25" s="146">
        <f>ROUND(M6*M15,0)</f>
        <v>-897</v>
      </c>
      <c r="N25" s="146">
        <f>ROUND(N6*N15,0)</f>
        <v>-756</v>
      </c>
      <c r="O25" s="146">
        <f>ROUND(O6*O15,0)</f>
        <v>-598</v>
      </c>
      <c r="P25" s="61">
        <f>SUM(D25:O25)</f>
        <v>-2251</v>
      </c>
      <c r="Q25" s="278"/>
    </row>
    <row r="26" spans="1:17" x14ac:dyDescent="0.25">
      <c r="C26" s="131"/>
      <c r="D26" s="57"/>
      <c r="E26" s="57"/>
      <c r="F26" s="57"/>
      <c r="G26" s="57"/>
      <c r="H26" s="57"/>
      <c r="I26" s="57"/>
      <c r="J26" s="57"/>
      <c r="K26" s="57"/>
      <c r="L26" s="57"/>
      <c r="M26" s="146"/>
      <c r="N26" s="146"/>
      <c r="O26" s="146"/>
    </row>
    <row r="27" spans="1:17" x14ac:dyDescent="0.25">
      <c r="B27" t="s">
        <v>17</v>
      </c>
      <c r="C27" s="131" t="s">
        <v>25</v>
      </c>
      <c r="D27" s="172">
        <f>D18+D21+D24</f>
        <v>2162.0202795443615</v>
      </c>
      <c r="E27" s="172">
        <f t="shared" ref="E27:O28" si="2">E18+E21+E24</f>
        <v>1530.5540735611119</v>
      </c>
      <c r="F27" s="172">
        <f t="shared" si="2"/>
        <v>555.5760607793062</v>
      </c>
      <c r="G27" s="172">
        <f t="shared" si="2"/>
        <v>505.91176872583026</v>
      </c>
      <c r="H27" s="172">
        <f t="shared" si="2"/>
        <v>492.22693359772353</v>
      </c>
      <c r="I27" s="172">
        <f t="shared" si="2"/>
        <v>569.07709102521108</v>
      </c>
      <c r="J27" s="172">
        <f t="shared" si="2"/>
        <v>1837.2827360778315</v>
      </c>
      <c r="K27" s="172">
        <f t="shared" si="2"/>
        <v>3931.6604227899484</v>
      </c>
      <c r="L27" s="172">
        <f t="shared" si="2"/>
        <v>6270.152635969579</v>
      </c>
      <c r="M27" s="172">
        <f t="shared" si="2"/>
        <v>9034</v>
      </c>
      <c r="N27" s="172">
        <f t="shared" si="2"/>
        <v>7610</v>
      </c>
      <c r="O27" s="172">
        <f t="shared" si="2"/>
        <v>6027</v>
      </c>
      <c r="P27" s="61">
        <f>SUM(D27:O27)</f>
        <v>40525.462002070904</v>
      </c>
      <c r="Q27" s="278"/>
    </row>
    <row r="28" spans="1:17" x14ac:dyDescent="0.25">
      <c r="C28" s="131" t="s">
        <v>103</v>
      </c>
      <c r="D28" s="172">
        <f>D19+D22+D25</f>
        <v>-244.45155508692716</v>
      </c>
      <c r="E28" s="172">
        <f t="shared" si="2"/>
        <v>-151.98162414206399</v>
      </c>
      <c r="F28" s="172">
        <f t="shared" si="2"/>
        <v>-55.1678333423596</v>
      </c>
      <c r="G28" s="172">
        <f t="shared" si="2"/>
        <v>-50.236246867540622</v>
      </c>
      <c r="H28" s="172">
        <f t="shared" si="2"/>
        <v>-48.877364156492781</v>
      </c>
      <c r="I28" s="172">
        <f t="shared" si="2"/>
        <v>-56.508464516264894</v>
      </c>
      <c r="J28" s="172">
        <f t="shared" si="2"/>
        <v>-182.43930029051319</v>
      </c>
      <c r="K28" s="172">
        <f t="shared" si="2"/>
        <v>-390.40772681778225</v>
      </c>
      <c r="L28" s="172">
        <f t="shared" si="2"/>
        <v>-622.6163437767957</v>
      </c>
      <c r="M28" s="172">
        <f t="shared" si="2"/>
        <v>-897</v>
      </c>
      <c r="N28" s="172">
        <f t="shared" si="2"/>
        <v>-756</v>
      </c>
      <c r="O28" s="172">
        <f t="shared" si="2"/>
        <v>-598</v>
      </c>
      <c r="P28" s="61">
        <f>SUM(D28:O28)</f>
        <v>-4053.6864589967399</v>
      </c>
      <c r="Q28" s="278"/>
    </row>
  </sheetData>
  <mergeCells count="1">
    <mergeCell ref="A1:O1"/>
  </mergeCells>
  <pageMargins left="0.45" right="0.45" top="0.75" bottom="0.5" header="0.3" footer="0.3"/>
  <pageSetup scale="65" orientation="landscape" horizontalDpi="72" verticalDpi="72"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FF00"/>
    <pageSetUpPr fitToPage="1"/>
  </sheetPr>
  <dimension ref="A1:Q28"/>
  <sheetViews>
    <sheetView topLeftCell="C1" zoomScale="85" zoomScaleNormal="85" workbookViewId="0">
      <selection activeCell="R1" sqref="R1:T1048576"/>
    </sheetView>
  </sheetViews>
  <sheetFormatPr defaultRowHeight="15" x14ac:dyDescent="0.25"/>
  <cols>
    <col min="1" max="1" width="5" customWidth="1"/>
    <col min="2" max="2" width="25.85546875" customWidth="1"/>
    <col min="3" max="3" width="9.5703125" customWidth="1"/>
    <col min="4" max="15" width="12.85546875" style="143" customWidth="1"/>
    <col min="16" max="16" width="14.42578125" customWidth="1"/>
    <col min="17" max="17" width="14.42578125" style="256" customWidth="1"/>
  </cols>
  <sheetData>
    <row r="1" spans="1:17" ht="18.75" x14ac:dyDescent="0.3">
      <c r="A1" s="319" t="s">
        <v>135</v>
      </c>
      <c r="B1" s="319"/>
      <c r="C1" s="319"/>
      <c r="D1" s="319"/>
      <c r="E1" s="319"/>
      <c r="F1" s="319"/>
      <c r="G1" s="319"/>
      <c r="H1" s="319"/>
      <c r="I1" s="319"/>
      <c r="J1" s="319"/>
      <c r="K1" s="319"/>
      <c r="L1" s="319"/>
      <c r="M1" s="319"/>
      <c r="N1" s="319"/>
      <c r="O1" s="319"/>
      <c r="P1" s="274"/>
    </row>
    <row r="2" spans="1:17" x14ac:dyDescent="0.25">
      <c r="A2" s="153"/>
      <c r="B2" s="153"/>
      <c r="C2" s="153"/>
      <c r="D2" s="154"/>
      <c r="E2" s="154"/>
      <c r="F2" s="154"/>
      <c r="G2" s="154"/>
      <c r="H2" s="154"/>
      <c r="I2" s="154"/>
      <c r="J2" s="154"/>
      <c r="K2" s="154"/>
      <c r="L2" s="154"/>
      <c r="M2" s="154"/>
      <c r="N2" s="154"/>
      <c r="O2" s="154"/>
      <c r="P2" s="274"/>
    </row>
    <row r="3" spans="1:17" ht="15.75" x14ac:dyDescent="0.25">
      <c r="A3" s="153"/>
      <c r="B3" s="153"/>
      <c r="C3" s="153"/>
      <c r="D3" s="155">
        <v>43922</v>
      </c>
      <c r="E3" s="155">
        <f>EDATE(D3,1)</f>
        <v>43952</v>
      </c>
      <c r="F3" s="155">
        <f t="shared" ref="F3:O3" si="0">EDATE(E3,1)</f>
        <v>43983</v>
      </c>
      <c r="G3" s="155">
        <f t="shared" si="0"/>
        <v>44013</v>
      </c>
      <c r="H3" s="155">
        <f t="shared" si="0"/>
        <v>44044</v>
      </c>
      <c r="I3" s="155">
        <f t="shared" si="0"/>
        <v>44075</v>
      </c>
      <c r="J3" s="155">
        <f t="shared" si="0"/>
        <v>44105</v>
      </c>
      <c r="K3" s="155">
        <f t="shared" si="0"/>
        <v>44136</v>
      </c>
      <c r="L3" s="155">
        <f t="shared" si="0"/>
        <v>44166</v>
      </c>
      <c r="M3" s="155">
        <f t="shared" si="0"/>
        <v>44197</v>
      </c>
      <c r="N3" s="155">
        <f t="shared" si="0"/>
        <v>44228</v>
      </c>
      <c r="O3" s="155">
        <f t="shared" si="0"/>
        <v>44256</v>
      </c>
      <c r="P3" s="203" t="s">
        <v>17</v>
      </c>
      <c r="Q3" s="283"/>
    </row>
    <row r="4" spans="1:17" x14ac:dyDescent="0.25"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  <c r="O4" s="142"/>
    </row>
    <row r="5" spans="1:17" x14ac:dyDescent="0.25">
      <c r="A5" s="156" t="s">
        <v>115</v>
      </c>
      <c r="B5" s="152"/>
      <c r="D5" s="142"/>
      <c r="E5" s="142"/>
      <c r="F5" s="142"/>
      <c r="G5" s="142"/>
      <c r="H5" s="142"/>
      <c r="I5" s="142"/>
      <c r="J5" s="142"/>
      <c r="K5" s="142"/>
      <c r="L5" s="142"/>
      <c r="M5" s="142"/>
      <c r="N5" s="142"/>
      <c r="O5" s="142"/>
    </row>
    <row r="6" spans="1:17" x14ac:dyDescent="0.25">
      <c r="B6" t="s">
        <v>127</v>
      </c>
      <c r="D6" s="159"/>
      <c r="E6" s="159"/>
      <c r="F6" s="159"/>
      <c r="G6" s="159"/>
      <c r="H6" s="159"/>
      <c r="I6" s="159"/>
      <c r="J6" s="159"/>
      <c r="K6" s="159"/>
      <c r="L6" s="159"/>
      <c r="M6" s="128">
        <v>846654</v>
      </c>
      <c r="N6" s="128">
        <v>696626</v>
      </c>
      <c r="O6" s="128">
        <v>511849</v>
      </c>
    </row>
    <row r="7" spans="1:17" x14ac:dyDescent="0.25">
      <c r="B7" t="s">
        <v>94</v>
      </c>
      <c r="D7" s="289">
        <v>224466.31728000013</v>
      </c>
      <c r="E7" s="289">
        <v>100576.29242999994</v>
      </c>
      <c r="F7" s="289">
        <v>56327.196370000005</v>
      </c>
      <c r="G7" s="289">
        <v>48435.79783000001</v>
      </c>
      <c r="H7" s="289">
        <v>51041.803669999987</v>
      </c>
      <c r="I7" s="289">
        <v>51478.374899999973</v>
      </c>
      <c r="J7" s="289">
        <v>130082.71554000009</v>
      </c>
      <c r="K7" s="289">
        <v>302993.50018000032</v>
      </c>
      <c r="L7" s="289">
        <v>512834.76002999977</v>
      </c>
      <c r="M7" s="159"/>
      <c r="N7" s="159"/>
      <c r="O7" s="159"/>
    </row>
    <row r="8" spans="1:17" x14ac:dyDescent="0.25">
      <c r="B8" t="s">
        <v>129</v>
      </c>
      <c r="D8" s="159"/>
      <c r="E8" s="159"/>
      <c r="F8" s="159"/>
      <c r="G8" s="159"/>
      <c r="H8" s="159"/>
      <c r="I8" s="159"/>
      <c r="J8" s="159"/>
      <c r="K8" s="159"/>
      <c r="L8" s="159"/>
      <c r="M8" s="159"/>
      <c r="N8" s="159"/>
      <c r="O8" s="159"/>
    </row>
    <row r="9" spans="1:17" x14ac:dyDescent="0.25">
      <c r="G9" s="227"/>
      <c r="H9" s="227"/>
      <c r="I9" s="227"/>
    </row>
    <row r="10" spans="1:17" x14ac:dyDescent="0.25">
      <c r="A10" s="156" t="s">
        <v>126</v>
      </c>
      <c r="B10" s="152"/>
      <c r="G10" s="227"/>
      <c r="H10" s="227"/>
      <c r="I10" s="227"/>
    </row>
    <row r="11" spans="1:17" x14ac:dyDescent="0.25">
      <c r="B11" s="150">
        <v>43556</v>
      </c>
      <c r="C11" s="131" t="s">
        <v>121</v>
      </c>
      <c r="D11" s="160"/>
      <c r="E11" s="161"/>
      <c r="F11" s="161"/>
      <c r="G11" s="161"/>
      <c r="H11" s="161"/>
      <c r="I11" s="161"/>
      <c r="J11" s="158"/>
      <c r="K11" s="158"/>
      <c r="L11" s="158"/>
      <c r="M11" s="158"/>
      <c r="N11" s="158"/>
      <c r="O11" s="158"/>
    </row>
    <row r="12" spans="1:17" x14ac:dyDescent="0.25">
      <c r="B12" s="131"/>
      <c r="C12" s="131" t="s">
        <v>103</v>
      </c>
      <c r="D12" s="160"/>
      <c r="E12" s="161"/>
      <c r="F12" s="161"/>
      <c r="G12" s="161"/>
      <c r="H12" s="161"/>
      <c r="I12" s="161"/>
      <c r="J12" s="158"/>
      <c r="K12" s="158"/>
      <c r="L12" s="158"/>
      <c r="M12" s="158"/>
      <c r="N12" s="158"/>
      <c r="O12" s="158"/>
    </row>
    <row r="13" spans="1:17" x14ac:dyDescent="0.25">
      <c r="B13" s="131"/>
      <c r="C13" s="131"/>
      <c r="D13" s="144"/>
      <c r="E13" s="145"/>
      <c r="F13" s="145"/>
      <c r="G13" s="145"/>
      <c r="H13" s="145"/>
      <c r="I13" s="145"/>
      <c r="J13" s="57"/>
      <c r="K13" s="57"/>
      <c r="L13" s="57"/>
      <c r="M13" s="57"/>
      <c r="N13" s="57"/>
      <c r="O13" s="57"/>
    </row>
    <row r="14" spans="1:17" x14ac:dyDescent="0.25">
      <c r="B14" s="150">
        <v>43922</v>
      </c>
      <c r="C14" s="131" t="s">
        <v>121</v>
      </c>
      <c r="D14" s="159"/>
      <c r="E14" s="159"/>
      <c r="F14" s="159"/>
      <c r="G14" s="159"/>
      <c r="H14" s="159"/>
      <c r="I14" s="159"/>
      <c r="J14" s="159"/>
      <c r="K14" s="159"/>
      <c r="L14" s="159"/>
      <c r="M14" s="145">
        <v>7.7999999999999996E-3</v>
      </c>
      <c r="N14" s="145">
        <f t="shared" ref="N14:O15" si="1">M14</f>
        <v>7.7999999999999996E-3</v>
      </c>
      <c r="O14" s="145">
        <f t="shared" si="1"/>
        <v>7.7999999999999996E-3</v>
      </c>
    </row>
    <row r="15" spans="1:17" x14ac:dyDescent="0.25">
      <c r="B15" s="131"/>
      <c r="C15" s="131" t="s">
        <v>103</v>
      </c>
      <c r="D15" s="159"/>
      <c r="E15" s="159"/>
      <c r="F15" s="159"/>
      <c r="G15" s="159"/>
      <c r="H15" s="159"/>
      <c r="I15" s="159"/>
      <c r="J15" s="159"/>
      <c r="K15" s="159"/>
      <c r="L15" s="159"/>
      <c r="M15" s="145">
        <v>4.8999999999999998E-4</v>
      </c>
      <c r="N15" s="145">
        <f t="shared" si="1"/>
        <v>4.8999999999999998E-4</v>
      </c>
      <c r="O15" s="145">
        <f t="shared" si="1"/>
        <v>4.8999999999999998E-4</v>
      </c>
    </row>
    <row r="16" spans="1:17" x14ac:dyDescent="0.25">
      <c r="B16" s="131"/>
      <c r="C16" s="131"/>
      <c r="D16" s="144"/>
      <c r="E16" s="145"/>
      <c r="F16" s="145"/>
      <c r="G16" s="145"/>
      <c r="H16" s="145"/>
      <c r="I16" s="145"/>
      <c r="J16" s="145"/>
      <c r="K16" s="145"/>
      <c r="L16" s="145"/>
      <c r="M16" s="145"/>
      <c r="N16" s="145"/>
      <c r="O16" s="145"/>
    </row>
    <row r="17" spans="1:17" x14ac:dyDescent="0.25">
      <c r="A17" s="156" t="s">
        <v>128</v>
      </c>
      <c r="B17" s="152"/>
      <c r="D17" s="57"/>
      <c r="E17" s="57"/>
      <c r="F17" s="57"/>
      <c r="G17" s="57"/>
      <c r="H17" s="57"/>
      <c r="I17" s="57"/>
      <c r="J17" s="57"/>
      <c r="K17" s="57"/>
      <c r="L17" s="57"/>
      <c r="M17" s="57"/>
      <c r="N17" s="57"/>
      <c r="O17" s="57"/>
    </row>
    <row r="18" spans="1:17" x14ac:dyDescent="0.25">
      <c r="B18" t="str">
        <f>TEXT(B11,"MMMM YYYY")&amp;" True-up"</f>
        <v>April 2019 True-up</v>
      </c>
      <c r="C18" s="131" t="s">
        <v>25</v>
      </c>
      <c r="D18" s="176"/>
      <c r="E18" s="176"/>
      <c r="F18" s="176"/>
      <c r="G18" s="176"/>
      <c r="H18" s="176"/>
      <c r="I18" s="176"/>
      <c r="J18" s="176"/>
      <c r="K18" s="176"/>
      <c r="L18" s="176"/>
      <c r="M18" s="176"/>
      <c r="N18" s="176"/>
      <c r="O18" s="176"/>
      <c r="P18" s="61">
        <f>SUM(D18:O18)</f>
        <v>0</v>
      </c>
      <c r="Q18" s="278"/>
    </row>
    <row r="19" spans="1:17" x14ac:dyDescent="0.25">
      <c r="C19" s="131" t="s">
        <v>103</v>
      </c>
      <c r="D19" s="158"/>
      <c r="E19" s="158"/>
      <c r="F19" s="158"/>
      <c r="G19" s="158"/>
      <c r="H19" s="158"/>
      <c r="I19" s="158"/>
      <c r="J19" s="158"/>
      <c r="K19" s="158"/>
      <c r="L19" s="158"/>
      <c r="M19" s="158"/>
      <c r="N19" s="158"/>
      <c r="O19" s="158"/>
      <c r="P19" s="61">
        <f>SUM(D19:O19)</f>
        <v>0</v>
      </c>
      <c r="Q19" s="278"/>
    </row>
    <row r="20" spans="1:17" x14ac:dyDescent="0.25">
      <c r="C20" s="131"/>
      <c r="D20" s="57"/>
      <c r="E20" s="57"/>
      <c r="F20" s="57"/>
      <c r="G20" s="146"/>
      <c r="H20" s="146"/>
      <c r="I20" s="146"/>
      <c r="J20" s="57"/>
      <c r="K20" s="57"/>
      <c r="L20" s="57"/>
      <c r="M20" s="57"/>
      <c r="N20" s="57"/>
      <c r="O20" s="57"/>
    </row>
    <row r="21" spans="1:17" x14ac:dyDescent="0.25">
      <c r="B21" t="str">
        <f>TEXT(B14,"MMMM YYYY")&amp;" Actual"</f>
        <v>April 2020 Actual</v>
      </c>
      <c r="C21" s="131" t="s">
        <v>25</v>
      </c>
      <c r="D21" s="263">
        <v>1295.7288960312148</v>
      </c>
      <c r="E21" s="263">
        <v>795.81212238374337</v>
      </c>
      <c r="F21" s="263">
        <v>460.80023628966399</v>
      </c>
      <c r="G21" s="263">
        <v>382.49990286815125</v>
      </c>
      <c r="H21" s="263">
        <v>400.75288236085458</v>
      </c>
      <c r="I21" s="263">
        <v>422.24712733641496</v>
      </c>
      <c r="J21" s="263">
        <v>1015.4022688490213</v>
      </c>
      <c r="K21" s="263">
        <v>2361.8934473360355</v>
      </c>
      <c r="L21" s="263">
        <v>3999.8816183306781</v>
      </c>
      <c r="M21" s="176"/>
      <c r="N21" s="176"/>
      <c r="O21" s="176"/>
      <c r="P21" s="61">
        <f>SUM(D21:O21)</f>
        <v>11135.018501785777</v>
      </c>
      <c r="Q21" s="278"/>
    </row>
    <row r="22" spans="1:17" x14ac:dyDescent="0.25">
      <c r="C22" s="131" t="s">
        <v>103</v>
      </c>
      <c r="D22" s="146">
        <v>92.232563405152632</v>
      </c>
      <c r="E22" s="146">
        <v>49.993325636927473</v>
      </c>
      <c r="F22" s="146">
        <v>28.947707151530171</v>
      </c>
      <c r="G22" s="146">
        <v>24.028840051973603</v>
      </c>
      <c r="H22" s="146">
        <v>25.175501584207531</v>
      </c>
      <c r="I22" s="146">
        <v>26.525781076261964</v>
      </c>
      <c r="J22" s="146">
        <v>63.788091248207763</v>
      </c>
      <c r="K22" s="146">
        <v>148.37535758905864</v>
      </c>
      <c r="L22" s="146">
        <v>251.27461448487594</v>
      </c>
      <c r="M22" s="176"/>
      <c r="N22" s="176"/>
      <c r="O22" s="176"/>
      <c r="P22" s="61">
        <f>SUM(D22:O22)</f>
        <v>710.34178222819571</v>
      </c>
      <c r="Q22" s="278"/>
    </row>
    <row r="23" spans="1:17" x14ac:dyDescent="0.25">
      <c r="D23" s="147"/>
      <c r="E23" s="147"/>
      <c r="F23" s="147"/>
      <c r="G23" s="147"/>
      <c r="H23" s="147"/>
      <c r="I23" s="147"/>
      <c r="J23" s="147"/>
      <c r="K23" s="147"/>
      <c r="L23" s="147"/>
      <c r="M23" s="57"/>
      <c r="N23" s="57"/>
      <c r="O23" s="57"/>
    </row>
    <row r="24" spans="1:17" x14ac:dyDescent="0.25">
      <c r="B24" t="str">
        <f>TEXT(B14,"MMMM YYYY")&amp;" Estimates"</f>
        <v>April 2020 Estimates</v>
      </c>
      <c r="C24" s="131" t="s">
        <v>25</v>
      </c>
      <c r="D24" s="158"/>
      <c r="E24" s="158"/>
      <c r="F24" s="158"/>
      <c r="G24" s="158"/>
      <c r="H24" s="158"/>
      <c r="I24" s="158"/>
      <c r="J24" s="158"/>
      <c r="K24" s="158"/>
      <c r="L24" s="158"/>
      <c r="M24" s="146">
        <f>ROUND(M6*M14,0)</f>
        <v>6604</v>
      </c>
      <c r="N24" s="146">
        <f>ROUND(N6*N14,0)</f>
        <v>5434</v>
      </c>
      <c r="O24" s="146">
        <f>ROUND(O6*O14,0)</f>
        <v>3992</v>
      </c>
      <c r="P24" s="61">
        <f>SUM(D24:O24)</f>
        <v>16030</v>
      </c>
      <c r="Q24" s="278"/>
    </row>
    <row r="25" spans="1:17" x14ac:dyDescent="0.25">
      <c r="C25" s="131" t="s">
        <v>103</v>
      </c>
      <c r="D25" s="158"/>
      <c r="E25" s="158"/>
      <c r="F25" s="158"/>
      <c r="G25" s="158"/>
      <c r="H25" s="158"/>
      <c r="I25" s="158"/>
      <c r="J25" s="158"/>
      <c r="K25" s="158"/>
      <c r="L25" s="158"/>
      <c r="M25" s="146">
        <f>ROUND(M6*M15,0)</f>
        <v>415</v>
      </c>
      <c r="N25" s="146">
        <f>ROUND(N6*N15,0)</f>
        <v>341</v>
      </c>
      <c r="O25" s="146">
        <f>ROUND(O6*O15,0)</f>
        <v>251</v>
      </c>
      <c r="P25" s="61">
        <f>SUM(D25:O25)</f>
        <v>1007</v>
      </c>
      <c r="Q25" s="278"/>
    </row>
    <row r="26" spans="1:17" x14ac:dyDescent="0.25">
      <c r="C26" s="131"/>
      <c r="D26" s="57"/>
      <c r="E26" s="57"/>
      <c r="F26" s="57"/>
      <c r="G26" s="57"/>
      <c r="H26" s="57"/>
      <c r="I26" s="57"/>
      <c r="J26" s="57"/>
      <c r="K26" s="57"/>
      <c r="L26" s="57"/>
      <c r="M26" s="146"/>
      <c r="N26" s="146"/>
      <c r="O26" s="146"/>
    </row>
    <row r="27" spans="1:17" x14ac:dyDescent="0.25">
      <c r="B27" t="s">
        <v>17</v>
      </c>
      <c r="C27" s="131" t="s">
        <v>25</v>
      </c>
      <c r="D27" s="172">
        <f>D18+D21+D24</f>
        <v>1295.7288960312148</v>
      </c>
      <c r="E27" s="172">
        <f t="shared" ref="E27:O28" si="2">E18+E21+E24</f>
        <v>795.81212238374337</v>
      </c>
      <c r="F27" s="172">
        <f t="shared" si="2"/>
        <v>460.80023628966399</v>
      </c>
      <c r="G27" s="172">
        <f t="shared" si="2"/>
        <v>382.49990286815125</v>
      </c>
      <c r="H27" s="172">
        <f t="shared" si="2"/>
        <v>400.75288236085458</v>
      </c>
      <c r="I27" s="172">
        <f t="shared" si="2"/>
        <v>422.24712733641496</v>
      </c>
      <c r="J27" s="172">
        <f t="shared" si="2"/>
        <v>1015.4022688490213</v>
      </c>
      <c r="K27" s="172">
        <f t="shared" si="2"/>
        <v>2361.8934473360355</v>
      </c>
      <c r="L27" s="172">
        <f t="shared" si="2"/>
        <v>3999.8816183306781</v>
      </c>
      <c r="M27" s="172">
        <f t="shared" si="2"/>
        <v>6604</v>
      </c>
      <c r="N27" s="172">
        <f t="shared" si="2"/>
        <v>5434</v>
      </c>
      <c r="O27" s="172">
        <f t="shared" si="2"/>
        <v>3992</v>
      </c>
      <c r="P27" s="61">
        <f>SUM(D27:O27)</f>
        <v>27165.018501785777</v>
      </c>
      <c r="Q27" s="278"/>
    </row>
    <row r="28" spans="1:17" x14ac:dyDescent="0.25">
      <c r="C28" s="131" t="s">
        <v>103</v>
      </c>
      <c r="D28" s="172">
        <f>D19+D22+D25</f>
        <v>92.232563405152632</v>
      </c>
      <c r="E28" s="172">
        <f t="shared" si="2"/>
        <v>49.993325636927473</v>
      </c>
      <c r="F28" s="172">
        <f t="shared" si="2"/>
        <v>28.947707151530171</v>
      </c>
      <c r="G28" s="172">
        <f t="shared" si="2"/>
        <v>24.028840051973603</v>
      </c>
      <c r="H28" s="172">
        <f t="shared" si="2"/>
        <v>25.175501584207531</v>
      </c>
      <c r="I28" s="172">
        <f t="shared" si="2"/>
        <v>26.525781076261964</v>
      </c>
      <c r="J28" s="172">
        <f t="shared" si="2"/>
        <v>63.788091248207763</v>
      </c>
      <c r="K28" s="172">
        <f t="shared" si="2"/>
        <v>148.37535758905864</v>
      </c>
      <c r="L28" s="172">
        <f t="shared" si="2"/>
        <v>251.27461448487594</v>
      </c>
      <c r="M28" s="172">
        <f t="shared" si="2"/>
        <v>415</v>
      </c>
      <c r="N28" s="172">
        <f t="shared" si="2"/>
        <v>341</v>
      </c>
      <c r="O28" s="172">
        <f t="shared" si="2"/>
        <v>251</v>
      </c>
      <c r="P28" s="61">
        <f>SUM(D28:O28)</f>
        <v>1717.3417822281958</v>
      </c>
      <c r="Q28" s="278"/>
    </row>
  </sheetData>
  <mergeCells count="1">
    <mergeCell ref="A1:O1"/>
  </mergeCells>
  <pageMargins left="0.45" right="0.45" top="0.75" bottom="0.5" header="0.3" footer="0.3"/>
  <pageSetup scale="66" orientation="landscape" horizontalDpi="72" verticalDpi="72"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FFFF00"/>
    <pageSetUpPr fitToPage="1"/>
  </sheetPr>
  <dimension ref="A1:Q28"/>
  <sheetViews>
    <sheetView zoomScale="85" zoomScaleNormal="85" workbookViewId="0">
      <selection activeCell="R1" sqref="R1:T1048576"/>
    </sheetView>
  </sheetViews>
  <sheetFormatPr defaultRowHeight="15" x14ac:dyDescent="0.25"/>
  <cols>
    <col min="1" max="1" width="5" customWidth="1"/>
    <col min="2" max="2" width="25.85546875" customWidth="1"/>
    <col min="3" max="3" width="9.5703125" customWidth="1"/>
    <col min="4" max="15" width="11.85546875" style="143" customWidth="1"/>
    <col min="16" max="16" width="14.42578125" customWidth="1"/>
    <col min="17" max="17" width="14.42578125" style="256" customWidth="1"/>
  </cols>
  <sheetData>
    <row r="1" spans="1:17" ht="18.75" x14ac:dyDescent="0.3">
      <c r="A1" s="319" t="s">
        <v>136</v>
      </c>
      <c r="B1" s="319"/>
      <c r="C1" s="319"/>
      <c r="D1" s="319"/>
      <c r="E1" s="319"/>
      <c r="F1" s="319"/>
      <c r="G1" s="319"/>
      <c r="H1" s="319"/>
      <c r="I1" s="319"/>
      <c r="J1" s="319"/>
      <c r="K1" s="319"/>
      <c r="L1" s="319"/>
      <c r="M1" s="319"/>
      <c r="N1" s="319"/>
      <c r="O1" s="319"/>
      <c r="P1" s="274"/>
    </row>
    <row r="2" spans="1:17" x14ac:dyDescent="0.25">
      <c r="A2" s="153"/>
      <c r="B2" s="153"/>
      <c r="C2" s="153"/>
      <c r="D2" s="154"/>
      <c r="E2" s="154"/>
      <c r="F2" s="154"/>
      <c r="G2" s="154"/>
      <c r="H2" s="154"/>
      <c r="I2" s="154"/>
      <c r="J2" s="154"/>
      <c r="K2" s="154"/>
      <c r="L2" s="154"/>
      <c r="M2" s="154"/>
      <c r="N2" s="154"/>
      <c r="O2" s="154"/>
      <c r="P2" s="274"/>
    </row>
    <row r="3" spans="1:17" ht="15.75" x14ac:dyDescent="0.25">
      <c r="A3" s="153"/>
      <c r="B3" s="153"/>
      <c r="C3" s="153"/>
      <c r="D3" s="155">
        <v>43922</v>
      </c>
      <c r="E3" s="155">
        <f>EDATE(D3,1)</f>
        <v>43952</v>
      </c>
      <c r="F3" s="155">
        <f t="shared" ref="F3:O3" si="0">EDATE(E3,1)</f>
        <v>43983</v>
      </c>
      <c r="G3" s="155">
        <f t="shared" si="0"/>
        <v>44013</v>
      </c>
      <c r="H3" s="155">
        <f t="shared" si="0"/>
        <v>44044</v>
      </c>
      <c r="I3" s="155">
        <f t="shared" si="0"/>
        <v>44075</v>
      </c>
      <c r="J3" s="155">
        <f t="shared" si="0"/>
        <v>44105</v>
      </c>
      <c r="K3" s="155">
        <f t="shared" si="0"/>
        <v>44136</v>
      </c>
      <c r="L3" s="155">
        <f t="shared" si="0"/>
        <v>44166</v>
      </c>
      <c r="M3" s="155">
        <f t="shared" si="0"/>
        <v>44197</v>
      </c>
      <c r="N3" s="155">
        <f t="shared" si="0"/>
        <v>44228</v>
      </c>
      <c r="O3" s="155">
        <f t="shared" si="0"/>
        <v>44256</v>
      </c>
      <c r="P3" s="203" t="s">
        <v>17</v>
      </c>
      <c r="Q3" s="283"/>
    </row>
    <row r="4" spans="1:17" x14ac:dyDescent="0.25"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  <c r="O4" s="142"/>
    </row>
    <row r="5" spans="1:17" x14ac:dyDescent="0.25">
      <c r="A5" s="156" t="s">
        <v>115</v>
      </c>
      <c r="B5" s="152"/>
      <c r="D5" s="142"/>
      <c r="E5" s="142"/>
      <c r="F5" s="142"/>
      <c r="G5" s="142"/>
      <c r="H5" s="142"/>
      <c r="I5" s="142"/>
      <c r="J5" s="142"/>
      <c r="K5" s="142"/>
      <c r="L5" s="142"/>
      <c r="M5" s="142"/>
      <c r="N5" s="142"/>
      <c r="O5" s="142"/>
    </row>
    <row r="6" spans="1:17" x14ac:dyDescent="0.25">
      <c r="B6" t="s">
        <v>127</v>
      </c>
      <c r="D6" s="159"/>
      <c r="E6" s="159"/>
      <c r="F6" s="159"/>
      <c r="G6" s="159"/>
      <c r="H6" s="159"/>
      <c r="I6" s="159"/>
      <c r="J6" s="159"/>
      <c r="K6" s="159"/>
      <c r="L6" s="159"/>
      <c r="M6" s="128">
        <v>174753</v>
      </c>
      <c r="N6" s="128">
        <v>151587</v>
      </c>
      <c r="O6" s="128">
        <v>114780</v>
      </c>
    </row>
    <row r="7" spans="1:17" x14ac:dyDescent="0.25">
      <c r="B7" t="s">
        <v>94</v>
      </c>
      <c r="D7" s="289">
        <v>40534.603770000031</v>
      </c>
      <c r="E7" s="289">
        <v>21633.4692</v>
      </c>
      <c r="F7" s="289">
        <v>11038.3</v>
      </c>
      <c r="G7" s="289">
        <v>10373.153249999999</v>
      </c>
      <c r="H7" s="289">
        <v>10246.0951</v>
      </c>
      <c r="I7" s="289">
        <v>10740.992550000001</v>
      </c>
      <c r="J7" s="289">
        <v>24787.215440000004</v>
      </c>
      <c r="K7" s="289">
        <v>62698.44455</v>
      </c>
      <c r="L7" s="289">
        <v>107919.63700000012</v>
      </c>
      <c r="M7" s="159"/>
      <c r="N7" s="159"/>
      <c r="O7" s="159"/>
    </row>
    <row r="8" spans="1:17" x14ac:dyDescent="0.25">
      <c r="B8" t="s">
        <v>129</v>
      </c>
      <c r="D8" s="159"/>
      <c r="E8" s="159"/>
      <c r="F8" s="159"/>
      <c r="G8" s="159"/>
      <c r="H8" s="159"/>
      <c r="I8" s="159"/>
      <c r="J8" s="159"/>
      <c r="K8" s="159"/>
      <c r="L8" s="159"/>
      <c r="M8" s="159"/>
      <c r="N8" s="159"/>
      <c r="O8" s="159"/>
    </row>
    <row r="9" spans="1:17" x14ac:dyDescent="0.25">
      <c r="G9" s="227"/>
      <c r="H9" s="227"/>
      <c r="I9" s="227"/>
    </row>
    <row r="10" spans="1:17" x14ac:dyDescent="0.25">
      <c r="A10" s="156" t="s">
        <v>126</v>
      </c>
      <c r="B10" s="152"/>
      <c r="G10" s="227"/>
      <c r="H10" s="227"/>
      <c r="I10" s="227"/>
    </row>
    <row r="11" spans="1:17" x14ac:dyDescent="0.25">
      <c r="B11" s="150">
        <v>43556</v>
      </c>
      <c r="C11" s="131" t="s">
        <v>121</v>
      </c>
      <c r="D11" s="160"/>
      <c r="E11" s="161"/>
      <c r="F11" s="161"/>
      <c r="G11" s="161"/>
      <c r="H11" s="161"/>
      <c r="I11" s="161"/>
      <c r="J11" s="158"/>
      <c r="K11" s="158"/>
      <c r="L11" s="158"/>
      <c r="M11" s="158"/>
      <c r="N11" s="158"/>
      <c r="O11" s="158"/>
    </row>
    <row r="12" spans="1:17" x14ac:dyDescent="0.25">
      <c r="B12" s="131"/>
      <c r="C12" s="131" t="s">
        <v>103</v>
      </c>
      <c r="D12" s="160"/>
      <c r="E12" s="161"/>
      <c r="F12" s="161"/>
      <c r="G12" s="161"/>
      <c r="H12" s="161"/>
      <c r="I12" s="161"/>
      <c r="J12" s="158"/>
      <c r="K12" s="158"/>
      <c r="L12" s="158"/>
      <c r="M12" s="158"/>
      <c r="N12" s="158"/>
      <c r="O12" s="158"/>
    </row>
    <row r="13" spans="1:17" x14ac:dyDescent="0.25">
      <c r="B13" s="131"/>
      <c r="C13" s="131"/>
      <c r="D13" s="144"/>
      <c r="E13" s="145"/>
      <c r="F13" s="145"/>
      <c r="G13" s="145"/>
      <c r="H13" s="145"/>
      <c r="I13" s="145"/>
      <c r="J13" s="57"/>
      <c r="K13" s="57"/>
      <c r="L13" s="57"/>
      <c r="M13" s="57"/>
      <c r="N13" s="57"/>
      <c r="O13" s="57"/>
    </row>
    <row r="14" spans="1:17" x14ac:dyDescent="0.25">
      <c r="B14" s="150">
        <v>43922</v>
      </c>
      <c r="C14" s="131" t="s">
        <v>121</v>
      </c>
      <c r="D14" s="159"/>
      <c r="E14" s="159"/>
      <c r="F14" s="159"/>
      <c r="G14" s="159"/>
      <c r="H14" s="159"/>
      <c r="I14" s="159"/>
      <c r="J14" s="159"/>
      <c r="K14" s="159"/>
      <c r="L14" s="159"/>
      <c r="M14" s="145">
        <v>7.7999999999999996E-3</v>
      </c>
      <c r="N14" s="145">
        <f t="shared" ref="N14:O15" si="1">M14</f>
        <v>7.7999999999999996E-3</v>
      </c>
      <c r="O14" s="145">
        <f t="shared" si="1"/>
        <v>7.7999999999999996E-3</v>
      </c>
    </row>
    <row r="15" spans="1:17" x14ac:dyDescent="0.25">
      <c r="B15" s="131"/>
      <c r="C15" s="131" t="s">
        <v>103</v>
      </c>
      <c r="D15" s="159"/>
      <c r="E15" s="159"/>
      <c r="F15" s="159"/>
      <c r="G15" s="159"/>
      <c r="H15" s="159"/>
      <c r="I15" s="159"/>
      <c r="J15" s="159"/>
      <c r="K15" s="159"/>
      <c r="L15" s="159"/>
      <c r="M15" s="145">
        <v>4.8999999999999998E-4</v>
      </c>
      <c r="N15" s="145">
        <f t="shared" si="1"/>
        <v>4.8999999999999998E-4</v>
      </c>
      <c r="O15" s="145">
        <f t="shared" si="1"/>
        <v>4.8999999999999998E-4</v>
      </c>
    </row>
    <row r="16" spans="1:17" x14ac:dyDescent="0.25">
      <c r="B16" s="131"/>
      <c r="C16" s="131"/>
      <c r="D16" s="144"/>
      <c r="E16" s="145"/>
      <c r="F16" s="145"/>
      <c r="G16" s="145"/>
      <c r="H16" s="145"/>
      <c r="I16" s="145"/>
      <c r="J16" s="145"/>
      <c r="K16" s="145"/>
      <c r="L16" s="145"/>
      <c r="M16" s="145"/>
      <c r="N16" s="145"/>
      <c r="O16" s="145"/>
    </row>
    <row r="17" spans="1:17" x14ac:dyDescent="0.25">
      <c r="A17" s="156" t="s">
        <v>128</v>
      </c>
      <c r="B17" s="152"/>
      <c r="D17" s="57"/>
      <c r="E17" s="57"/>
      <c r="F17" s="57"/>
      <c r="G17" s="57"/>
      <c r="H17" s="57"/>
      <c r="I17" s="57"/>
      <c r="J17" s="57"/>
      <c r="K17" s="57"/>
      <c r="L17" s="57"/>
      <c r="M17" s="57"/>
      <c r="N17" s="57"/>
      <c r="O17" s="57"/>
    </row>
    <row r="18" spans="1:17" x14ac:dyDescent="0.25">
      <c r="B18" t="str">
        <f>TEXT(B11,"MMMM YYYY")&amp;" True-up"</f>
        <v>April 2019 True-up</v>
      </c>
      <c r="C18" s="131" t="s">
        <v>25</v>
      </c>
      <c r="D18" s="158"/>
      <c r="E18" s="158"/>
      <c r="F18" s="158"/>
      <c r="G18" s="158"/>
      <c r="H18" s="158"/>
      <c r="I18" s="158"/>
      <c r="J18" s="158"/>
      <c r="K18" s="158"/>
      <c r="L18" s="158"/>
      <c r="M18" s="158"/>
      <c r="N18" s="158"/>
      <c r="O18" s="158"/>
      <c r="P18" s="61">
        <f>SUM(D18:O18)</f>
        <v>0</v>
      </c>
      <c r="Q18" s="278"/>
    </row>
    <row r="19" spans="1:17" x14ac:dyDescent="0.25">
      <c r="C19" s="131" t="s">
        <v>103</v>
      </c>
      <c r="D19" s="158"/>
      <c r="E19" s="158"/>
      <c r="F19" s="158"/>
      <c r="G19" s="158"/>
      <c r="H19" s="158"/>
      <c r="I19" s="158"/>
      <c r="J19" s="158"/>
      <c r="K19" s="158"/>
      <c r="L19" s="158"/>
      <c r="M19" s="158"/>
      <c r="N19" s="158"/>
      <c r="O19" s="158"/>
      <c r="P19" s="61">
        <f>SUM(D19:O19)</f>
        <v>0</v>
      </c>
      <c r="Q19" s="278"/>
    </row>
    <row r="20" spans="1:17" x14ac:dyDescent="0.25">
      <c r="C20" s="131"/>
      <c r="D20" s="57"/>
      <c r="E20" s="57"/>
      <c r="F20" s="57"/>
      <c r="G20" s="146"/>
      <c r="H20" s="146"/>
      <c r="I20" s="146"/>
      <c r="J20" s="57"/>
      <c r="K20" s="57"/>
      <c r="L20" s="57"/>
      <c r="M20" s="57"/>
      <c r="N20" s="57"/>
      <c r="O20" s="57"/>
    </row>
    <row r="21" spans="1:17" x14ac:dyDescent="0.25">
      <c r="B21" t="str">
        <f>TEXT(B14,"MMMM YYYY")&amp;" Actual"</f>
        <v>April 2020 Actual</v>
      </c>
      <c r="C21" s="131" t="s">
        <v>25</v>
      </c>
      <c r="D21" s="263">
        <v>234.75364183311584</v>
      </c>
      <c r="E21" s="263">
        <v>169.25581151681135</v>
      </c>
      <c r="F21" s="263">
        <v>86.543365006602627</v>
      </c>
      <c r="G21" s="263">
        <v>81.562624534562715</v>
      </c>
      <c r="H21" s="263">
        <v>80.604879264053238</v>
      </c>
      <c r="I21" s="263">
        <v>86.281279892159631</v>
      </c>
      <c r="J21" s="263">
        <v>193.56330862386781</v>
      </c>
      <c r="K21" s="263">
        <v>488.97238907689052</v>
      </c>
      <c r="L21" s="263">
        <v>841.70808122978599</v>
      </c>
      <c r="M21" s="176"/>
      <c r="N21" s="176"/>
      <c r="O21" s="176"/>
      <c r="P21" s="61">
        <f>SUM(D21:O21)</f>
        <v>2263.2453809778499</v>
      </c>
      <c r="Q21" s="278"/>
    </row>
    <row r="22" spans="1:17" x14ac:dyDescent="0.25">
      <c r="C22" s="131" t="s">
        <v>103</v>
      </c>
      <c r="D22" s="146">
        <v>35.844129078282577</v>
      </c>
      <c r="E22" s="146">
        <v>10.63273687733815</v>
      </c>
      <c r="F22" s="146">
        <v>5.436698570927601</v>
      </c>
      <c r="G22" s="146">
        <v>5.1238059002481702</v>
      </c>
      <c r="H22" s="146">
        <v>5.0636398512033445</v>
      </c>
      <c r="I22" s="146">
        <v>5.4202342496356692</v>
      </c>
      <c r="J22" s="146">
        <v>12.159746310986566</v>
      </c>
      <c r="K22" s="146">
        <v>30.717496236881587</v>
      </c>
      <c r="L22" s="146">
        <v>52.876533308025017</v>
      </c>
      <c r="M22" s="176"/>
      <c r="N22" s="176"/>
      <c r="O22" s="176"/>
      <c r="P22" s="61">
        <f>SUM(D22:O22)</f>
        <v>163.27502038352867</v>
      </c>
      <c r="Q22" s="278"/>
    </row>
    <row r="23" spans="1:17" x14ac:dyDescent="0.25">
      <c r="D23" s="147"/>
      <c r="E23" s="147"/>
      <c r="F23" s="147"/>
      <c r="G23" s="147"/>
      <c r="H23" s="147"/>
      <c r="I23" s="147"/>
      <c r="J23" s="147"/>
      <c r="K23" s="147"/>
      <c r="L23" s="147"/>
      <c r="M23" s="57"/>
      <c r="N23" s="57"/>
      <c r="O23" s="57"/>
    </row>
    <row r="24" spans="1:17" x14ac:dyDescent="0.25">
      <c r="B24" t="str">
        <f>TEXT(B14,"MMMM YYYY")&amp;" Estimates"</f>
        <v>April 2020 Estimates</v>
      </c>
      <c r="C24" s="131" t="s">
        <v>25</v>
      </c>
      <c r="D24" s="158"/>
      <c r="E24" s="158"/>
      <c r="F24" s="158"/>
      <c r="G24" s="158"/>
      <c r="H24" s="158"/>
      <c r="I24" s="158"/>
      <c r="J24" s="158"/>
      <c r="K24" s="158"/>
      <c r="L24" s="158"/>
      <c r="M24" s="146">
        <f>ROUND(M6*M14,0)</f>
        <v>1363</v>
      </c>
      <c r="N24" s="146">
        <f>ROUND(N6*N14,0)</f>
        <v>1182</v>
      </c>
      <c r="O24" s="146">
        <f>ROUND(O6*O14,0)</f>
        <v>895</v>
      </c>
      <c r="P24" s="61">
        <f>SUM(D24:O24)</f>
        <v>3440</v>
      </c>
      <c r="Q24" s="278"/>
    </row>
    <row r="25" spans="1:17" x14ac:dyDescent="0.25">
      <c r="C25" s="131" t="s">
        <v>103</v>
      </c>
      <c r="D25" s="158"/>
      <c r="E25" s="158"/>
      <c r="F25" s="158"/>
      <c r="G25" s="158"/>
      <c r="H25" s="158"/>
      <c r="I25" s="158"/>
      <c r="J25" s="158"/>
      <c r="K25" s="158"/>
      <c r="L25" s="158"/>
      <c r="M25" s="146">
        <f>ROUND(M6*M15,0)</f>
        <v>86</v>
      </c>
      <c r="N25" s="146">
        <f>ROUND(N6*N15,0)</f>
        <v>74</v>
      </c>
      <c r="O25" s="146">
        <f>ROUND(O6*O15,0)</f>
        <v>56</v>
      </c>
      <c r="P25" s="2">
        <f>SUM(D25:O25)</f>
        <v>216</v>
      </c>
      <c r="Q25" s="264"/>
    </row>
    <row r="26" spans="1:17" x14ac:dyDescent="0.25">
      <c r="C26" s="131"/>
      <c r="D26" s="57"/>
      <c r="E26" s="57"/>
      <c r="F26" s="57"/>
      <c r="G26" s="57"/>
      <c r="H26" s="57"/>
      <c r="I26" s="57"/>
      <c r="J26" s="57"/>
      <c r="K26" s="57"/>
      <c r="L26" s="57"/>
      <c r="M26" s="146"/>
      <c r="N26" s="146"/>
      <c r="O26" s="146"/>
    </row>
    <row r="27" spans="1:17" x14ac:dyDescent="0.25">
      <c r="B27" t="s">
        <v>17</v>
      </c>
      <c r="C27" s="131" t="s">
        <v>25</v>
      </c>
      <c r="D27" s="172">
        <f>D18+D21+D24</f>
        <v>234.75364183311584</v>
      </c>
      <c r="E27" s="172">
        <f t="shared" ref="E27:O28" si="2">E18+E21+E24</f>
        <v>169.25581151681135</v>
      </c>
      <c r="F27" s="172">
        <f t="shared" si="2"/>
        <v>86.543365006602627</v>
      </c>
      <c r="G27" s="172">
        <f t="shared" si="2"/>
        <v>81.562624534562715</v>
      </c>
      <c r="H27" s="172">
        <f t="shared" si="2"/>
        <v>80.604879264053238</v>
      </c>
      <c r="I27" s="172">
        <f t="shared" si="2"/>
        <v>86.281279892159631</v>
      </c>
      <c r="J27" s="172">
        <f t="shared" si="2"/>
        <v>193.56330862386781</v>
      </c>
      <c r="K27" s="172">
        <f t="shared" si="2"/>
        <v>488.97238907689052</v>
      </c>
      <c r="L27" s="172">
        <f t="shared" si="2"/>
        <v>841.70808122978599</v>
      </c>
      <c r="M27" s="172">
        <f t="shared" si="2"/>
        <v>1363</v>
      </c>
      <c r="N27" s="172">
        <f t="shared" si="2"/>
        <v>1182</v>
      </c>
      <c r="O27" s="172">
        <f t="shared" si="2"/>
        <v>895</v>
      </c>
      <c r="P27" s="61">
        <f>SUM(D27:O27)</f>
        <v>5703.2453809778499</v>
      </c>
      <c r="Q27" s="278"/>
    </row>
    <row r="28" spans="1:17" x14ac:dyDescent="0.25">
      <c r="C28" s="131" t="s">
        <v>103</v>
      </c>
      <c r="D28" s="172">
        <f>D19+D22+D25</f>
        <v>35.844129078282577</v>
      </c>
      <c r="E28" s="172">
        <f t="shared" si="2"/>
        <v>10.63273687733815</v>
      </c>
      <c r="F28" s="172">
        <f t="shared" si="2"/>
        <v>5.436698570927601</v>
      </c>
      <c r="G28" s="172">
        <f t="shared" si="2"/>
        <v>5.1238059002481702</v>
      </c>
      <c r="H28" s="172">
        <f t="shared" si="2"/>
        <v>5.0636398512033445</v>
      </c>
      <c r="I28" s="172">
        <f t="shared" si="2"/>
        <v>5.4202342496356692</v>
      </c>
      <c r="J28" s="172">
        <f t="shared" si="2"/>
        <v>12.159746310986566</v>
      </c>
      <c r="K28" s="172">
        <f t="shared" si="2"/>
        <v>30.717496236881587</v>
      </c>
      <c r="L28" s="172">
        <f t="shared" si="2"/>
        <v>52.876533308025017</v>
      </c>
      <c r="M28" s="172">
        <f t="shared" si="2"/>
        <v>86</v>
      </c>
      <c r="N28" s="172">
        <f t="shared" si="2"/>
        <v>74</v>
      </c>
      <c r="O28" s="172">
        <f t="shared" si="2"/>
        <v>56</v>
      </c>
      <c r="P28" s="61">
        <f>SUM(D28:O28)</f>
        <v>379.27502038352867</v>
      </c>
      <c r="Q28" s="278"/>
    </row>
  </sheetData>
  <mergeCells count="1">
    <mergeCell ref="A1:O1"/>
  </mergeCells>
  <pageMargins left="0.45" right="0.45" top="0.75" bottom="0.5" header="0.3" footer="0.3"/>
  <pageSetup scale="70" orientation="landscape" horizontalDpi="72" verticalDpi="72" r:id="rId1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FF00"/>
    <pageSetUpPr fitToPage="1"/>
  </sheetPr>
  <dimension ref="A1:Q28"/>
  <sheetViews>
    <sheetView zoomScale="85" zoomScaleNormal="85" workbookViewId="0">
      <selection activeCell="R1" sqref="R1:T1048576"/>
    </sheetView>
  </sheetViews>
  <sheetFormatPr defaultRowHeight="15" x14ac:dyDescent="0.25"/>
  <cols>
    <col min="1" max="1" width="5.7109375" customWidth="1"/>
    <col min="2" max="2" width="25.85546875" customWidth="1"/>
    <col min="3" max="3" width="9.5703125" customWidth="1"/>
    <col min="4" max="15" width="12.42578125" style="143" customWidth="1"/>
    <col min="16" max="16" width="14.42578125" customWidth="1"/>
    <col min="17" max="17" width="14.42578125" style="256" customWidth="1"/>
  </cols>
  <sheetData>
    <row r="1" spans="1:17" ht="18.75" x14ac:dyDescent="0.3">
      <c r="A1" s="319" t="s">
        <v>130</v>
      </c>
      <c r="B1" s="319"/>
      <c r="C1" s="319"/>
      <c r="D1" s="319"/>
      <c r="E1" s="319"/>
      <c r="F1" s="319"/>
      <c r="G1" s="319"/>
      <c r="H1" s="319"/>
      <c r="I1" s="319"/>
      <c r="J1" s="319"/>
      <c r="K1" s="319"/>
      <c r="L1" s="319"/>
      <c r="M1" s="319"/>
      <c r="N1" s="319"/>
      <c r="O1" s="319"/>
      <c r="P1" s="274"/>
    </row>
    <row r="2" spans="1:17" x14ac:dyDescent="0.25">
      <c r="A2" s="153"/>
      <c r="B2" s="153"/>
      <c r="C2" s="153"/>
      <c r="D2" s="154"/>
      <c r="E2" s="154"/>
      <c r="F2" s="154"/>
      <c r="G2" s="154"/>
      <c r="H2" s="154"/>
      <c r="I2" s="154"/>
      <c r="J2" s="154"/>
      <c r="K2" s="154"/>
      <c r="L2" s="154"/>
      <c r="M2" s="154"/>
      <c r="N2" s="154"/>
      <c r="O2" s="154"/>
      <c r="P2" s="274"/>
    </row>
    <row r="3" spans="1:17" ht="15.75" x14ac:dyDescent="0.25">
      <c r="A3" s="153"/>
      <c r="B3" s="153"/>
      <c r="C3" s="153"/>
      <c r="D3" s="155">
        <v>43922</v>
      </c>
      <c r="E3" s="155">
        <f>EDATE(D3,1)</f>
        <v>43952</v>
      </c>
      <c r="F3" s="155">
        <f t="shared" ref="F3:O3" si="0">EDATE(E3,1)</f>
        <v>43983</v>
      </c>
      <c r="G3" s="155">
        <f t="shared" si="0"/>
        <v>44013</v>
      </c>
      <c r="H3" s="155">
        <f t="shared" si="0"/>
        <v>44044</v>
      </c>
      <c r="I3" s="155">
        <f t="shared" si="0"/>
        <v>44075</v>
      </c>
      <c r="J3" s="155">
        <f t="shared" si="0"/>
        <v>44105</v>
      </c>
      <c r="K3" s="155">
        <f t="shared" si="0"/>
        <v>44136</v>
      </c>
      <c r="L3" s="155">
        <f t="shared" si="0"/>
        <v>44166</v>
      </c>
      <c r="M3" s="155">
        <f t="shared" si="0"/>
        <v>44197</v>
      </c>
      <c r="N3" s="155">
        <f t="shared" si="0"/>
        <v>44228</v>
      </c>
      <c r="O3" s="155">
        <f t="shared" si="0"/>
        <v>44256</v>
      </c>
      <c r="P3" s="203" t="s">
        <v>17</v>
      </c>
      <c r="Q3" s="283"/>
    </row>
    <row r="4" spans="1:17" x14ac:dyDescent="0.25"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  <c r="O4" s="142"/>
    </row>
    <row r="5" spans="1:17" x14ac:dyDescent="0.25">
      <c r="A5" s="156" t="s">
        <v>115</v>
      </c>
      <c r="B5" s="152"/>
      <c r="D5" s="142"/>
      <c r="E5" s="142"/>
      <c r="F5" s="142"/>
      <c r="G5" s="142"/>
      <c r="H5" s="142"/>
      <c r="I5" s="142"/>
      <c r="J5" s="142"/>
      <c r="K5" s="142"/>
      <c r="L5" s="142"/>
      <c r="M5" s="142"/>
      <c r="N5" s="142"/>
      <c r="O5" s="142"/>
    </row>
    <row r="6" spans="1:17" x14ac:dyDescent="0.25">
      <c r="B6" t="s">
        <v>127</v>
      </c>
      <c r="C6" s="256"/>
      <c r="D6" s="159"/>
      <c r="E6" s="159"/>
      <c r="F6" s="159"/>
      <c r="G6" s="159"/>
      <c r="H6" s="159"/>
      <c r="I6" s="159"/>
      <c r="J6" s="159"/>
      <c r="K6" s="159"/>
      <c r="L6" s="159"/>
      <c r="M6" s="128">
        <v>3437383</v>
      </c>
      <c r="N6" s="128">
        <v>2885041</v>
      </c>
      <c r="O6" s="128">
        <v>2268398</v>
      </c>
    </row>
    <row r="7" spans="1:17" x14ac:dyDescent="0.25">
      <c r="B7" t="s">
        <v>94</v>
      </c>
      <c r="C7" s="256"/>
      <c r="D7" s="289">
        <v>990349.01731998206</v>
      </c>
      <c r="E7" s="289">
        <v>534161.6558500001</v>
      </c>
      <c r="F7" s="289">
        <v>293992.03000000003</v>
      </c>
      <c r="G7" s="289">
        <v>251613.99279999992</v>
      </c>
      <c r="H7" s="289">
        <v>255312.85214999999</v>
      </c>
      <c r="I7" s="289">
        <v>250636.41759999993</v>
      </c>
      <c r="J7" s="289">
        <v>541645.53022000543</v>
      </c>
      <c r="K7" s="289">
        <v>1270084.1825199991</v>
      </c>
      <c r="L7" s="289">
        <v>2633988.9945500549</v>
      </c>
      <c r="M7" s="159"/>
      <c r="N7" s="159"/>
      <c r="O7" s="159"/>
    </row>
    <row r="8" spans="1:17" x14ac:dyDescent="0.25">
      <c r="B8" t="s">
        <v>129</v>
      </c>
      <c r="C8" s="256"/>
      <c r="D8" s="159"/>
      <c r="E8" s="159"/>
      <c r="F8" s="159"/>
      <c r="G8" s="159"/>
      <c r="H8" s="159"/>
      <c r="I8" s="159"/>
      <c r="J8" s="159"/>
      <c r="K8" s="159"/>
      <c r="L8" s="159"/>
      <c r="M8" s="159"/>
      <c r="N8" s="159"/>
      <c r="O8" s="159"/>
    </row>
    <row r="9" spans="1:17" x14ac:dyDescent="0.25">
      <c r="G9" s="227"/>
      <c r="H9" s="227"/>
      <c r="I9" s="227"/>
    </row>
    <row r="10" spans="1:17" x14ac:dyDescent="0.25">
      <c r="A10" s="156" t="s">
        <v>126</v>
      </c>
      <c r="B10" s="152"/>
      <c r="G10" s="227"/>
      <c r="H10" s="227"/>
      <c r="I10" s="227"/>
    </row>
    <row r="11" spans="1:17" x14ac:dyDescent="0.25">
      <c r="B11" s="150">
        <v>43556</v>
      </c>
      <c r="C11" s="131" t="s">
        <v>121</v>
      </c>
      <c r="D11" s="160"/>
      <c r="E11" s="161"/>
      <c r="F11" s="161"/>
      <c r="G11" s="161"/>
      <c r="H11" s="161"/>
      <c r="I11" s="161"/>
      <c r="J11" s="158"/>
      <c r="K11" s="158"/>
      <c r="L11" s="158"/>
      <c r="M11" s="158"/>
      <c r="N11" s="158"/>
      <c r="O11" s="158"/>
    </row>
    <row r="12" spans="1:17" x14ac:dyDescent="0.25">
      <c r="B12" s="131"/>
      <c r="C12" s="131" t="s">
        <v>103</v>
      </c>
      <c r="D12" s="160"/>
      <c r="E12" s="161"/>
      <c r="F12" s="161"/>
      <c r="G12" s="161"/>
      <c r="H12" s="161"/>
      <c r="I12" s="161"/>
      <c r="J12" s="158"/>
      <c r="K12" s="158"/>
      <c r="L12" s="158"/>
      <c r="M12" s="158"/>
      <c r="N12" s="158"/>
      <c r="O12" s="158"/>
    </row>
    <row r="13" spans="1:17" x14ac:dyDescent="0.25">
      <c r="B13" s="131"/>
      <c r="C13" s="131"/>
      <c r="D13" s="144"/>
      <c r="E13" s="145"/>
      <c r="F13" s="145"/>
      <c r="G13" s="145"/>
      <c r="H13" s="145"/>
      <c r="I13" s="145"/>
      <c r="J13" s="57"/>
      <c r="K13" s="57"/>
      <c r="L13" s="57"/>
      <c r="M13" s="57"/>
      <c r="N13" s="57"/>
      <c r="O13" s="57"/>
    </row>
    <row r="14" spans="1:17" x14ac:dyDescent="0.25">
      <c r="B14" s="150">
        <v>43922</v>
      </c>
      <c r="C14" s="131" t="s">
        <v>121</v>
      </c>
      <c r="D14" s="159"/>
      <c r="E14" s="159"/>
      <c r="F14" s="159"/>
      <c r="G14" s="159"/>
      <c r="H14" s="159"/>
      <c r="I14" s="159"/>
      <c r="J14" s="159"/>
      <c r="K14" s="159"/>
      <c r="L14" s="159"/>
      <c r="M14" s="145">
        <v>1.7559999999999999E-2</v>
      </c>
      <c r="N14" s="221">
        <f t="shared" ref="N14:O15" si="1">M14</f>
        <v>1.7559999999999999E-2</v>
      </c>
      <c r="O14" s="221">
        <f t="shared" si="1"/>
        <v>1.7559999999999999E-2</v>
      </c>
    </row>
    <row r="15" spans="1:17" x14ac:dyDescent="0.25">
      <c r="B15" s="131"/>
      <c r="C15" s="131" t="s">
        <v>103</v>
      </c>
      <c r="D15" s="159"/>
      <c r="E15" s="159"/>
      <c r="F15" s="159"/>
      <c r="G15" s="159"/>
      <c r="H15" s="159"/>
      <c r="I15" s="159"/>
      <c r="J15" s="159"/>
      <c r="K15" s="159"/>
      <c r="L15" s="159"/>
      <c r="M15" s="145">
        <v>6.0000000000000002E-5</v>
      </c>
      <c r="N15" s="145">
        <f t="shared" si="1"/>
        <v>6.0000000000000002E-5</v>
      </c>
      <c r="O15" s="145">
        <f t="shared" si="1"/>
        <v>6.0000000000000002E-5</v>
      </c>
    </row>
    <row r="16" spans="1:17" x14ac:dyDescent="0.25">
      <c r="B16" s="131"/>
      <c r="C16" s="131"/>
      <c r="D16" s="144"/>
      <c r="E16" s="145"/>
      <c r="F16" s="145"/>
      <c r="G16" s="145"/>
      <c r="H16" s="145"/>
      <c r="I16" s="145"/>
      <c r="J16" s="145"/>
      <c r="K16" s="145"/>
      <c r="L16" s="145"/>
      <c r="M16" s="145"/>
      <c r="N16" s="145"/>
      <c r="O16" s="145"/>
    </row>
    <row r="17" spans="1:17" x14ac:dyDescent="0.25">
      <c r="A17" s="156" t="s">
        <v>128</v>
      </c>
      <c r="B17" s="152"/>
      <c r="D17" s="57"/>
      <c r="E17" s="57"/>
      <c r="F17" s="57"/>
      <c r="G17" s="57"/>
      <c r="H17" s="57"/>
      <c r="I17" s="57"/>
      <c r="J17" s="57"/>
      <c r="K17" s="57"/>
      <c r="L17" s="57"/>
      <c r="M17" s="57"/>
      <c r="N17" s="57"/>
      <c r="O17" s="57"/>
    </row>
    <row r="18" spans="1:17" x14ac:dyDescent="0.25">
      <c r="B18" t="str">
        <f>TEXT(B11,"MMMM YYYY")&amp;" True-up"</f>
        <v>April 2019 True-up</v>
      </c>
      <c r="C18" s="131" t="s">
        <v>25</v>
      </c>
      <c r="D18" s="158"/>
      <c r="E18" s="158"/>
      <c r="F18" s="158"/>
      <c r="G18" s="158"/>
      <c r="H18" s="158"/>
      <c r="I18" s="158"/>
      <c r="J18" s="158"/>
      <c r="K18" s="158"/>
      <c r="L18" s="158"/>
      <c r="M18" s="158"/>
      <c r="N18" s="158"/>
      <c r="O18" s="158"/>
      <c r="P18" s="61">
        <f>SUM(D18:O18)</f>
        <v>0</v>
      </c>
      <c r="Q18" s="278"/>
    </row>
    <row r="19" spans="1:17" x14ac:dyDescent="0.25">
      <c r="C19" s="131" t="s">
        <v>103</v>
      </c>
      <c r="D19" s="158"/>
      <c r="E19" s="158"/>
      <c r="F19" s="158"/>
      <c r="G19" s="158"/>
      <c r="H19" s="158"/>
      <c r="I19" s="158"/>
      <c r="J19" s="158"/>
      <c r="K19" s="158"/>
      <c r="L19" s="158"/>
      <c r="M19" s="158"/>
      <c r="N19" s="158"/>
      <c r="O19" s="158"/>
      <c r="P19" s="61">
        <f>SUM(D19:O19)</f>
        <v>0</v>
      </c>
      <c r="Q19" s="278"/>
    </row>
    <row r="20" spans="1:17" x14ac:dyDescent="0.25">
      <c r="C20" s="131"/>
      <c r="D20" s="57"/>
      <c r="E20" s="57"/>
      <c r="F20" s="57"/>
      <c r="G20" s="146"/>
      <c r="H20" s="146"/>
      <c r="I20" s="146"/>
      <c r="J20" s="57"/>
      <c r="K20" s="57"/>
      <c r="L20" s="57"/>
      <c r="M20" s="57"/>
      <c r="N20" s="57"/>
      <c r="O20" s="57"/>
    </row>
    <row r="21" spans="1:17" x14ac:dyDescent="0.25">
      <c r="B21" t="str">
        <f>TEXT(B14,"MMMM YYYY")&amp;" Actual"</f>
        <v>April 2020 Actual</v>
      </c>
      <c r="C21" s="131" t="s">
        <v>25</v>
      </c>
      <c r="D21" s="263">
        <v>14654.519618295233</v>
      </c>
      <c r="E21" s="263">
        <v>9364.1716189267336</v>
      </c>
      <c r="F21" s="263">
        <v>5159.3994662733166</v>
      </c>
      <c r="G21" s="263">
        <v>4420.2014388069274</v>
      </c>
      <c r="H21" s="263">
        <v>4485.2292156368558</v>
      </c>
      <c r="I21" s="263">
        <v>4396.9133027518446</v>
      </c>
      <c r="J21" s="263">
        <v>9504.4817777562912</v>
      </c>
      <c r="K21" s="263">
        <v>22285.590508790672</v>
      </c>
      <c r="L21" s="263">
        <v>46219.070065798303</v>
      </c>
      <c r="M21" s="176"/>
      <c r="N21" s="176"/>
      <c r="O21" s="176"/>
      <c r="P21" s="61">
        <f>SUM(D21:O21)</f>
        <v>120489.57701303618</v>
      </c>
      <c r="Q21" s="278"/>
    </row>
    <row r="22" spans="1:17" x14ac:dyDescent="0.25">
      <c r="C22" s="131" t="s">
        <v>103</v>
      </c>
      <c r="D22" s="146">
        <v>50.845152889715202</v>
      </c>
      <c r="E22" s="146">
        <v>31.996030588587931</v>
      </c>
      <c r="F22" s="146">
        <v>17.628927561298347</v>
      </c>
      <c r="G22" s="146">
        <v>15.103193982256016</v>
      </c>
      <c r="H22" s="146">
        <v>15.325384563679462</v>
      </c>
      <c r="I22" s="146">
        <v>15.023621763388993</v>
      </c>
      <c r="J22" s="146">
        <v>32.475450265682085</v>
      </c>
      <c r="K22" s="146">
        <v>76.146664608624178</v>
      </c>
      <c r="L22" s="146">
        <v>157.92392960978921</v>
      </c>
      <c r="M22" s="176"/>
      <c r="N22" s="176"/>
      <c r="O22" s="176"/>
      <c r="P22" s="61">
        <f>SUM(D22:O22)</f>
        <v>412.46835583302141</v>
      </c>
      <c r="Q22" s="278"/>
    </row>
    <row r="23" spans="1:17" x14ac:dyDescent="0.25">
      <c r="D23" s="147"/>
      <c r="E23" s="147"/>
      <c r="F23" s="147"/>
      <c r="G23" s="147"/>
      <c r="H23" s="147"/>
      <c r="I23" s="147"/>
      <c r="J23" s="147"/>
      <c r="K23" s="147"/>
      <c r="L23" s="147"/>
      <c r="M23" s="57"/>
      <c r="N23" s="57"/>
      <c r="O23" s="57"/>
    </row>
    <row r="24" spans="1:17" x14ac:dyDescent="0.25">
      <c r="B24" t="str">
        <f>TEXT(B14,"MMMM YYYY")&amp;" Estimates"</f>
        <v>April 2020 Estimates</v>
      </c>
      <c r="C24" s="131" t="s">
        <v>25</v>
      </c>
      <c r="D24" s="158"/>
      <c r="E24" s="158"/>
      <c r="F24" s="158"/>
      <c r="G24" s="158"/>
      <c r="H24" s="158"/>
      <c r="I24" s="158"/>
      <c r="J24" s="158"/>
      <c r="K24" s="158"/>
      <c r="L24" s="158"/>
      <c r="M24" s="146">
        <f>ROUND(M6*M14,0)</f>
        <v>60360</v>
      </c>
      <c r="N24" s="146">
        <f>ROUND(N6*N14,0)</f>
        <v>50661</v>
      </c>
      <c r="O24" s="146">
        <f>ROUND(O6*O14,0)</f>
        <v>39833</v>
      </c>
      <c r="P24" s="61">
        <f>SUM(D24:O24)</f>
        <v>150854</v>
      </c>
      <c r="Q24" s="278"/>
    </row>
    <row r="25" spans="1:17" x14ac:dyDescent="0.25">
      <c r="C25" s="131" t="s">
        <v>103</v>
      </c>
      <c r="D25" s="158"/>
      <c r="E25" s="158"/>
      <c r="F25" s="158"/>
      <c r="G25" s="158"/>
      <c r="H25" s="158"/>
      <c r="I25" s="158"/>
      <c r="J25" s="158"/>
      <c r="K25" s="158"/>
      <c r="L25" s="158"/>
      <c r="M25" s="146">
        <f>ROUND(M6*M15,0)</f>
        <v>206</v>
      </c>
      <c r="N25" s="146">
        <f>ROUND(N6*N15,0)</f>
        <v>173</v>
      </c>
      <c r="O25" s="146">
        <f>ROUND(O6*O15,0)</f>
        <v>136</v>
      </c>
      <c r="P25" s="2">
        <f>SUM(D25:O25)</f>
        <v>515</v>
      </c>
      <c r="Q25" s="264"/>
    </row>
    <row r="26" spans="1:17" x14ac:dyDescent="0.25">
      <c r="C26" s="131"/>
      <c r="D26" s="57"/>
      <c r="E26" s="57"/>
      <c r="F26" s="57"/>
      <c r="G26" s="57"/>
      <c r="H26" s="57"/>
      <c r="I26" s="57"/>
      <c r="J26" s="57"/>
      <c r="K26" s="57"/>
      <c r="L26" s="57"/>
      <c r="M26" s="146"/>
      <c r="N26" s="146"/>
      <c r="O26" s="146"/>
    </row>
    <row r="27" spans="1:17" x14ac:dyDescent="0.25">
      <c r="B27" t="s">
        <v>17</v>
      </c>
      <c r="C27" s="131" t="s">
        <v>25</v>
      </c>
      <c r="D27" s="172">
        <f>D18+D21+D24</f>
        <v>14654.519618295233</v>
      </c>
      <c r="E27" s="172">
        <f t="shared" ref="E27:O28" si="2">E18+E21+E24</f>
        <v>9364.1716189267336</v>
      </c>
      <c r="F27" s="172">
        <f t="shared" si="2"/>
        <v>5159.3994662733166</v>
      </c>
      <c r="G27" s="172">
        <f t="shared" si="2"/>
        <v>4420.2014388069274</v>
      </c>
      <c r="H27" s="172">
        <f t="shared" si="2"/>
        <v>4485.2292156368558</v>
      </c>
      <c r="I27" s="172">
        <f t="shared" si="2"/>
        <v>4396.9133027518446</v>
      </c>
      <c r="J27" s="172">
        <f t="shared" si="2"/>
        <v>9504.4817777562912</v>
      </c>
      <c r="K27" s="172">
        <f t="shared" si="2"/>
        <v>22285.590508790672</v>
      </c>
      <c r="L27" s="172">
        <f t="shared" si="2"/>
        <v>46219.070065798303</v>
      </c>
      <c r="M27" s="172">
        <f t="shared" si="2"/>
        <v>60360</v>
      </c>
      <c r="N27" s="172">
        <f t="shared" si="2"/>
        <v>50661</v>
      </c>
      <c r="O27" s="172">
        <f t="shared" si="2"/>
        <v>39833</v>
      </c>
      <c r="P27" s="61">
        <f>SUM(D27:O27)</f>
        <v>271343.57701303618</v>
      </c>
      <c r="Q27" s="278"/>
    </row>
    <row r="28" spans="1:17" x14ac:dyDescent="0.25">
      <c r="C28" s="131" t="s">
        <v>103</v>
      </c>
      <c r="D28" s="172">
        <f>D19+D22+D25</f>
        <v>50.845152889715202</v>
      </c>
      <c r="E28" s="172">
        <f t="shared" si="2"/>
        <v>31.996030588587931</v>
      </c>
      <c r="F28" s="172">
        <f t="shared" si="2"/>
        <v>17.628927561298347</v>
      </c>
      <c r="G28" s="172">
        <f t="shared" si="2"/>
        <v>15.103193982256016</v>
      </c>
      <c r="H28" s="172">
        <f t="shared" si="2"/>
        <v>15.325384563679462</v>
      </c>
      <c r="I28" s="172">
        <f t="shared" si="2"/>
        <v>15.023621763388993</v>
      </c>
      <c r="J28" s="172">
        <f t="shared" si="2"/>
        <v>32.475450265682085</v>
      </c>
      <c r="K28" s="172">
        <f t="shared" si="2"/>
        <v>76.146664608624178</v>
      </c>
      <c r="L28" s="172">
        <f t="shared" si="2"/>
        <v>157.92392960978921</v>
      </c>
      <c r="M28" s="172">
        <f t="shared" si="2"/>
        <v>206</v>
      </c>
      <c r="N28" s="172">
        <f t="shared" si="2"/>
        <v>173</v>
      </c>
      <c r="O28" s="172">
        <f t="shared" si="2"/>
        <v>136</v>
      </c>
      <c r="P28" s="61">
        <f>SUM(D28:O28)</f>
        <v>927.46835583302141</v>
      </c>
      <c r="Q28" s="278"/>
    </row>
  </sheetData>
  <mergeCells count="1">
    <mergeCell ref="A1:O1"/>
  </mergeCells>
  <pageMargins left="0.45" right="0.45" top="0.75" bottom="0.5" header="0.3" footer="0.3"/>
  <pageSetup scale="67" orientation="landscape" horizontalDpi="72" verticalDpi="72"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FFFF00"/>
    <pageSetUpPr fitToPage="1"/>
  </sheetPr>
  <dimension ref="A1:Q28"/>
  <sheetViews>
    <sheetView zoomScale="85" zoomScaleNormal="85" workbookViewId="0">
      <selection activeCell="R1" sqref="R1:T1048576"/>
    </sheetView>
  </sheetViews>
  <sheetFormatPr defaultRowHeight="15" x14ac:dyDescent="0.25"/>
  <cols>
    <col min="1" max="1" width="5.140625" customWidth="1"/>
    <col min="2" max="2" width="25.85546875" customWidth="1"/>
    <col min="3" max="3" width="9.5703125" customWidth="1"/>
    <col min="4" max="15" width="12.28515625" style="143" customWidth="1"/>
    <col min="16" max="16" width="14.42578125" customWidth="1"/>
    <col min="17" max="17" width="14.42578125" style="256" customWidth="1"/>
  </cols>
  <sheetData>
    <row r="1" spans="1:17" ht="18.75" x14ac:dyDescent="0.3">
      <c r="A1" s="319" t="s">
        <v>131</v>
      </c>
      <c r="B1" s="319"/>
      <c r="C1" s="319"/>
      <c r="D1" s="319"/>
      <c r="E1" s="319"/>
      <c r="F1" s="319"/>
      <c r="G1" s="319"/>
      <c r="H1" s="319"/>
      <c r="I1" s="319"/>
      <c r="J1" s="319"/>
      <c r="K1" s="319"/>
      <c r="L1" s="319"/>
      <c r="M1" s="319"/>
      <c r="N1" s="319"/>
      <c r="O1" s="319"/>
      <c r="P1" s="274"/>
    </row>
    <row r="2" spans="1:17" x14ac:dyDescent="0.25">
      <c r="A2" s="153"/>
      <c r="B2" s="153"/>
      <c r="C2" s="153"/>
      <c r="D2" s="154"/>
      <c r="E2" s="154"/>
      <c r="F2" s="154"/>
      <c r="G2" s="154"/>
      <c r="H2" s="154"/>
      <c r="I2" s="154"/>
      <c r="J2" s="154"/>
      <c r="K2" s="154"/>
      <c r="L2" s="154"/>
      <c r="M2" s="154"/>
      <c r="N2" s="154"/>
      <c r="O2" s="154"/>
      <c r="P2" s="274"/>
    </row>
    <row r="3" spans="1:17" ht="15.75" x14ac:dyDescent="0.25">
      <c r="A3" s="153"/>
      <c r="B3" s="153"/>
      <c r="C3" s="153"/>
      <c r="D3" s="155">
        <v>43922</v>
      </c>
      <c r="E3" s="155">
        <f>EDATE(D3,1)</f>
        <v>43952</v>
      </c>
      <c r="F3" s="155">
        <f t="shared" ref="F3:O3" si="0">EDATE(E3,1)</f>
        <v>43983</v>
      </c>
      <c r="G3" s="155">
        <f t="shared" si="0"/>
        <v>44013</v>
      </c>
      <c r="H3" s="155">
        <f t="shared" si="0"/>
        <v>44044</v>
      </c>
      <c r="I3" s="155">
        <f t="shared" si="0"/>
        <v>44075</v>
      </c>
      <c r="J3" s="155">
        <f t="shared" si="0"/>
        <v>44105</v>
      </c>
      <c r="K3" s="155">
        <f t="shared" si="0"/>
        <v>44136</v>
      </c>
      <c r="L3" s="155">
        <f t="shared" si="0"/>
        <v>44166</v>
      </c>
      <c r="M3" s="155">
        <f t="shared" si="0"/>
        <v>44197</v>
      </c>
      <c r="N3" s="155">
        <f t="shared" si="0"/>
        <v>44228</v>
      </c>
      <c r="O3" s="155">
        <f t="shared" si="0"/>
        <v>44256</v>
      </c>
      <c r="P3" s="203" t="s">
        <v>17</v>
      </c>
      <c r="Q3" s="283"/>
    </row>
    <row r="4" spans="1:17" x14ac:dyDescent="0.25"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  <c r="O4" s="142"/>
      <c r="P4" s="265"/>
      <c r="Q4" s="260"/>
    </row>
    <row r="5" spans="1:17" x14ac:dyDescent="0.25">
      <c r="A5" s="156" t="s">
        <v>115</v>
      </c>
      <c r="B5" s="152"/>
      <c r="D5" s="142"/>
      <c r="E5" s="142"/>
      <c r="F5" s="142"/>
      <c r="G5" s="142"/>
      <c r="H5" s="142"/>
      <c r="I5" s="142"/>
      <c r="J5" s="142"/>
      <c r="K5" s="142"/>
      <c r="L5" s="142"/>
      <c r="M5" s="142"/>
      <c r="N5" s="142"/>
      <c r="O5" s="142"/>
    </row>
    <row r="6" spans="1:17" x14ac:dyDescent="0.25">
      <c r="B6" t="s">
        <v>127</v>
      </c>
      <c r="C6" s="260"/>
      <c r="D6" s="159"/>
      <c r="E6" s="159"/>
      <c r="F6" s="159"/>
      <c r="G6" s="159"/>
      <c r="H6" s="159"/>
      <c r="I6" s="159"/>
      <c r="J6" s="159"/>
      <c r="K6" s="159"/>
      <c r="L6" s="159"/>
      <c r="M6" s="128">
        <v>1024543</v>
      </c>
      <c r="N6" s="128">
        <v>828989</v>
      </c>
      <c r="O6" s="128">
        <v>617967</v>
      </c>
    </row>
    <row r="7" spans="1:17" x14ac:dyDescent="0.25">
      <c r="B7" t="s">
        <v>94</v>
      </c>
      <c r="C7" s="260"/>
      <c r="D7" s="289">
        <v>203625.81150999965</v>
      </c>
      <c r="E7" s="289">
        <v>117090.83952999997</v>
      </c>
      <c r="F7" s="289">
        <v>83531.77</v>
      </c>
      <c r="G7" s="289">
        <v>77685.433510000003</v>
      </c>
      <c r="H7" s="289">
        <v>84676.247800000026</v>
      </c>
      <c r="I7" s="289">
        <v>77184.936369999981</v>
      </c>
      <c r="J7" s="289">
        <v>124925.5433500002</v>
      </c>
      <c r="K7" s="289">
        <v>293679.06653999991</v>
      </c>
      <c r="L7" s="289">
        <v>699970.08100999845</v>
      </c>
      <c r="M7" s="159"/>
      <c r="N7" s="159"/>
      <c r="O7" s="159"/>
    </row>
    <row r="8" spans="1:17" x14ac:dyDescent="0.25">
      <c r="B8" t="s">
        <v>129</v>
      </c>
      <c r="C8" s="260"/>
      <c r="D8" s="159"/>
      <c r="E8" s="159"/>
      <c r="F8" s="159"/>
      <c r="G8" s="159"/>
      <c r="H8" s="159"/>
      <c r="I8" s="159"/>
      <c r="J8" s="159"/>
      <c r="K8" s="159"/>
      <c r="L8" s="159"/>
      <c r="M8" s="159"/>
      <c r="N8" s="159"/>
      <c r="O8" s="159"/>
    </row>
    <row r="9" spans="1:17" x14ac:dyDescent="0.25">
      <c r="G9" s="227"/>
      <c r="H9" s="227"/>
      <c r="I9" s="227"/>
    </row>
    <row r="10" spans="1:17" x14ac:dyDescent="0.25">
      <c r="A10" s="156" t="s">
        <v>126</v>
      </c>
      <c r="B10" s="152"/>
      <c r="G10" s="227"/>
      <c r="H10" s="227"/>
      <c r="I10" s="227"/>
    </row>
    <row r="11" spans="1:17" x14ac:dyDescent="0.25">
      <c r="B11" s="150">
        <v>43556</v>
      </c>
      <c r="C11" s="131" t="s">
        <v>121</v>
      </c>
      <c r="D11" s="160"/>
      <c r="E11" s="161"/>
      <c r="F11" s="161"/>
      <c r="G11" s="161"/>
      <c r="H11" s="161"/>
      <c r="I11" s="161"/>
      <c r="J11" s="158"/>
      <c r="K11" s="158"/>
      <c r="L11" s="158"/>
      <c r="M11" s="158"/>
      <c r="N11" s="158"/>
      <c r="O11" s="158"/>
    </row>
    <row r="12" spans="1:17" x14ac:dyDescent="0.25">
      <c r="B12" s="131"/>
      <c r="C12" s="131" t="s">
        <v>103</v>
      </c>
      <c r="D12" s="160"/>
      <c r="E12" s="161"/>
      <c r="F12" s="161"/>
      <c r="G12" s="161"/>
      <c r="H12" s="161"/>
      <c r="I12" s="161"/>
      <c r="J12" s="158"/>
      <c r="K12" s="158"/>
      <c r="L12" s="158"/>
      <c r="M12" s="158"/>
      <c r="N12" s="158"/>
      <c r="O12" s="158"/>
    </row>
    <row r="13" spans="1:17" x14ac:dyDescent="0.25">
      <c r="B13" s="131"/>
      <c r="C13" s="131"/>
      <c r="D13" s="144"/>
      <c r="E13" s="145"/>
      <c r="F13" s="145"/>
      <c r="G13" s="145"/>
      <c r="H13" s="145"/>
      <c r="I13" s="145"/>
      <c r="J13" s="57"/>
      <c r="K13" s="57"/>
      <c r="L13" s="57"/>
      <c r="M13" s="57"/>
      <c r="N13" s="57"/>
      <c r="O13" s="57"/>
    </row>
    <row r="14" spans="1:17" x14ac:dyDescent="0.25">
      <c r="B14" s="150">
        <v>43922</v>
      </c>
      <c r="C14" s="131" t="s">
        <v>121</v>
      </c>
      <c r="D14" s="159"/>
      <c r="E14" s="159"/>
      <c r="F14" s="159"/>
      <c r="G14" s="159"/>
      <c r="H14" s="159"/>
      <c r="I14" s="159"/>
      <c r="J14" s="159"/>
      <c r="K14" s="159"/>
      <c r="L14" s="159"/>
      <c r="M14" s="145">
        <v>5.9800000000000001E-3</v>
      </c>
      <c r="N14" s="145">
        <f t="shared" ref="N14:O15" si="1">M14</f>
        <v>5.9800000000000001E-3</v>
      </c>
      <c r="O14" s="145">
        <f t="shared" si="1"/>
        <v>5.9800000000000001E-3</v>
      </c>
    </row>
    <row r="15" spans="1:17" x14ac:dyDescent="0.25">
      <c r="B15" s="131"/>
      <c r="C15" s="131" t="s">
        <v>103</v>
      </c>
      <c r="D15" s="159"/>
      <c r="E15" s="159"/>
      <c r="F15" s="159"/>
      <c r="G15" s="159"/>
      <c r="H15" s="159"/>
      <c r="I15" s="159"/>
      <c r="J15" s="159"/>
      <c r="K15" s="159"/>
      <c r="L15" s="159"/>
      <c r="M15" s="145">
        <v>6.9999999999999994E-5</v>
      </c>
      <c r="N15" s="145">
        <f t="shared" si="1"/>
        <v>6.9999999999999994E-5</v>
      </c>
      <c r="O15" s="145">
        <f t="shared" si="1"/>
        <v>6.9999999999999994E-5</v>
      </c>
    </row>
    <row r="16" spans="1:17" x14ac:dyDescent="0.25">
      <c r="B16" s="131"/>
      <c r="C16" s="131"/>
      <c r="D16" s="144"/>
      <c r="E16" s="145"/>
      <c r="F16" s="145"/>
      <c r="G16" s="145"/>
      <c r="H16" s="145"/>
      <c r="I16" s="145"/>
      <c r="J16" s="145"/>
      <c r="K16" s="145"/>
      <c r="L16" s="145"/>
      <c r="M16" s="145"/>
      <c r="N16" s="145"/>
      <c r="O16" s="145"/>
    </row>
    <row r="17" spans="1:17" x14ac:dyDescent="0.25">
      <c r="A17" s="156" t="s">
        <v>128</v>
      </c>
      <c r="B17" s="152"/>
      <c r="D17" s="57"/>
      <c r="E17" s="57"/>
      <c r="F17" s="57"/>
      <c r="G17" s="57"/>
      <c r="H17" s="57"/>
      <c r="I17" s="57"/>
      <c r="J17" s="57"/>
      <c r="K17" s="57"/>
      <c r="L17" s="57"/>
      <c r="M17" s="57"/>
      <c r="N17" s="57"/>
      <c r="O17" s="57"/>
    </row>
    <row r="18" spans="1:17" x14ac:dyDescent="0.25">
      <c r="B18" t="str">
        <f>TEXT(B11,"MMMM YYYY")&amp;" True-up"</f>
        <v>April 2019 True-up</v>
      </c>
      <c r="C18" s="131" t="s">
        <v>25</v>
      </c>
      <c r="D18" s="158"/>
      <c r="E18" s="158"/>
      <c r="F18" s="158"/>
      <c r="G18" s="158"/>
      <c r="H18" s="158"/>
      <c r="I18" s="158"/>
      <c r="J18" s="158"/>
      <c r="K18" s="158"/>
      <c r="L18" s="158"/>
      <c r="M18" s="158"/>
      <c r="N18" s="158"/>
      <c r="O18" s="158"/>
      <c r="P18" s="61">
        <f>SUM(D18:O18)</f>
        <v>0</v>
      </c>
      <c r="Q18" s="278"/>
    </row>
    <row r="19" spans="1:17" x14ac:dyDescent="0.25">
      <c r="C19" s="131" t="s">
        <v>103</v>
      </c>
      <c r="D19" s="158"/>
      <c r="E19" s="158"/>
      <c r="F19" s="158"/>
      <c r="G19" s="158"/>
      <c r="H19" s="158"/>
      <c r="I19" s="158"/>
      <c r="J19" s="158"/>
      <c r="K19" s="158"/>
      <c r="L19" s="158"/>
      <c r="M19" s="158"/>
      <c r="N19" s="158"/>
      <c r="O19" s="158"/>
      <c r="P19" s="61">
        <f>SUM(D19:O19)</f>
        <v>0</v>
      </c>
      <c r="Q19" s="278"/>
    </row>
    <row r="20" spans="1:17" x14ac:dyDescent="0.25">
      <c r="C20" s="131"/>
      <c r="D20" s="57"/>
      <c r="E20" s="57"/>
      <c r="F20" s="57"/>
      <c r="G20" s="146"/>
      <c r="H20" s="146"/>
      <c r="I20" s="146"/>
      <c r="J20" s="57"/>
      <c r="K20" s="57"/>
      <c r="L20" s="57"/>
      <c r="M20" s="57"/>
      <c r="N20" s="57"/>
      <c r="O20" s="57"/>
      <c r="P20" s="169"/>
      <c r="Q20" s="279"/>
    </row>
    <row r="21" spans="1:17" x14ac:dyDescent="0.25">
      <c r="B21" t="str">
        <f>TEXT(B14,"MMMM YYYY")&amp;" Actual"</f>
        <v>April 2020 Actual</v>
      </c>
      <c r="C21" s="131" t="s">
        <v>25</v>
      </c>
      <c r="D21" s="263">
        <v>1024.1767572194926</v>
      </c>
      <c r="E21" s="263">
        <v>699.0306964332874</v>
      </c>
      <c r="F21" s="263">
        <v>499.21997454229552</v>
      </c>
      <c r="G21" s="263">
        <v>464.7544299813116</v>
      </c>
      <c r="H21" s="263">
        <v>506.58256978307628</v>
      </c>
      <c r="I21" s="263">
        <v>461.11892941236044</v>
      </c>
      <c r="J21" s="263">
        <v>746.51957171459935</v>
      </c>
      <c r="K21" s="263">
        <v>1754.8552621841338</v>
      </c>
      <c r="L21" s="263">
        <v>4182.7643399801036</v>
      </c>
      <c r="M21" s="158"/>
      <c r="N21" s="158"/>
      <c r="O21" s="158"/>
      <c r="P21" s="61">
        <f>SUM(D21:O21)</f>
        <v>10339.022531250661</v>
      </c>
      <c r="Q21" s="278"/>
    </row>
    <row r="22" spans="1:17" x14ac:dyDescent="0.25">
      <c r="C22" s="131" t="s">
        <v>103</v>
      </c>
      <c r="D22" s="146">
        <v>12.178638169161223</v>
      </c>
      <c r="E22" s="146">
        <v>8.1826335702893171</v>
      </c>
      <c r="F22" s="146">
        <v>5.8437120765820536</v>
      </c>
      <c r="G22" s="146">
        <v>5.4402692472728775</v>
      </c>
      <c r="H22" s="146">
        <v>5.9298963018085846</v>
      </c>
      <c r="I22" s="146">
        <v>5.3977132205460245</v>
      </c>
      <c r="J22" s="146">
        <v>8.7385234147193902</v>
      </c>
      <c r="K22" s="146">
        <v>20.541784005499892</v>
      </c>
      <c r="L22" s="146">
        <v>48.962124381037995</v>
      </c>
      <c r="M22" s="158"/>
      <c r="N22" s="158"/>
      <c r="O22" s="158"/>
      <c r="P22" s="61">
        <f>SUM(D22:O22)</f>
        <v>121.21529438691735</v>
      </c>
      <c r="Q22" s="278"/>
    </row>
    <row r="23" spans="1:17" x14ac:dyDescent="0.25">
      <c r="D23" s="147"/>
      <c r="E23" s="147"/>
      <c r="F23" s="147"/>
      <c r="G23" s="147"/>
      <c r="H23" s="147"/>
      <c r="I23" s="147"/>
      <c r="J23" s="147"/>
      <c r="K23" s="147"/>
      <c r="L23" s="147"/>
      <c r="M23" s="57"/>
      <c r="N23" s="57"/>
      <c r="O23" s="57"/>
      <c r="P23" s="169"/>
      <c r="Q23" s="279"/>
    </row>
    <row r="24" spans="1:17" x14ac:dyDescent="0.25">
      <c r="B24" t="str">
        <f>TEXT(B14,"MMMM YYYY")&amp;" Estimates"</f>
        <v>April 2020 Estimates</v>
      </c>
      <c r="C24" s="131" t="s">
        <v>25</v>
      </c>
      <c r="D24" s="158"/>
      <c r="E24" s="158"/>
      <c r="F24" s="158"/>
      <c r="G24" s="158"/>
      <c r="H24" s="158"/>
      <c r="I24" s="158"/>
      <c r="J24" s="158"/>
      <c r="K24" s="158"/>
      <c r="L24" s="158"/>
      <c r="M24" s="146">
        <f>ROUND(M6*M14,0)</f>
        <v>6127</v>
      </c>
      <c r="N24" s="146">
        <f>ROUND(N6*N14,0)</f>
        <v>4957</v>
      </c>
      <c r="O24" s="146">
        <f>ROUND(O6*O14,0)</f>
        <v>3695</v>
      </c>
      <c r="P24" s="61">
        <f>SUM(D24:O24)</f>
        <v>14779</v>
      </c>
      <c r="Q24" s="278"/>
    </row>
    <row r="25" spans="1:17" x14ac:dyDescent="0.25">
      <c r="C25" s="131" t="s">
        <v>103</v>
      </c>
      <c r="D25" s="158"/>
      <c r="E25" s="158"/>
      <c r="F25" s="158"/>
      <c r="G25" s="158"/>
      <c r="H25" s="158"/>
      <c r="I25" s="158"/>
      <c r="J25" s="158"/>
      <c r="K25" s="158"/>
      <c r="L25" s="158"/>
      <c r="M25" s="146">
        <f>ROUND(M6*M15,0)</f>
        <v>72</v>
      </c>
      <c r="N25" s="146">
        <f>ROUND(N6*N15,0)</f>
        <v>58</v>
      </c>
      <c r="O25" s="146">
        <f>ROUND(O6*O15,0)</f>
        <v>43</v>
      </c>
      <c r="P25" s="61">
        <f>SUM(D25:O25)</f>
        <v>173</v>
      </c>
      <c r="Q25" s="278"/>
    </row>
    <row r="26" spans="1:17" x14ac:dyDescent="0.25">
      <c r="C26" s="131"/>
      <c r="D26" s="57"/>
      <c r="E26" s="57"/>
      <c r="F26" s="57"/>
      <c r="G26" s="57"/>
      <c r="H26" s="57"/>
      <c r="I26" s="57"/>
      <c r="J26" s="57"/>
      <c r="K26" s="57"/>
      <c r="L26" s="57"/>
      <c r="M26" s="146"/>
      <c r="N26" s="146"/>
      <c r="O26" s="146"/>
      <c r="P26" s="169"/>
      <c r="Q26" s="279"/>
    </row>
    <row r="27" spans="1:17" x14ac:dyDescent="0.25">
      <c r="B27" t="s">
        <v>17</v>
      </c>
      <c r="C27" s="131" t="s">
        <v>25</v>
      </c>
      <c r="D27" s="172">
        <f>D18+D21+D24</f>
        <v>1024.1767572194926</v>
      </c>
      <c r="E27" s="172">
        <f t="shared" ref="E27:O28" si="2">E18+E21+E24</f>
        <v>699.0306964332874</v>
      </c>
      <c r="F27" s="172">
        <f t="shared" si="2"/>
        <v>499.21997454229552</v>
      </c>
      <c r="G27" s="172">
        <f t="shared" si="2"/>
        <v>464.7544299813116</v>
      </c>
      <c r="H27" s="172">
        <f t="shared" si="2"/>
        <v>506.58256978307628</v>
      </c>
      <c r="I27" s="172">
        <f t="shared" si="2"/>
        <v>461.11892941236044</v>
      </c>
      <c r="J27" s="172">
        <f t="shared" si="2"/>
        <v>746.51957171459935</v>
      </c>
      <c r="K27" s="172">
        <f t="shared" si="2"/>
        <v>1754.8552621841338</v>
      </c>
      <c r="L27" s="172">
        <f t="shared" si="2"/>
        <v>4182.7643399801036</v>
      </c>
      <c r="M27" s="172">
        <f t="shared" si="2"/>
        <v>6127</v>
      </c>
      <c r="N27" s="172">
        <f t="shared" si="2"/>
        <v>4957</v>
      </c>
      <c r="O27" s="172">
        <f t="shared" si="2"/>
        <v>3695</v>
      </c>
      <c r="P27" s="61">
        <f>SUM(D27:O27)</f>
        <v>25118.022531250659</v>
      </c>
      <c r="Q27" s="278"/>
    </row>
    <row r="28" spans="1:17" x14ac:dyDescent="0.25">
      <c r="C28" s="131" t="s">
        <v>103</v>
      </c>
      <c r="D28" s="172">
        <f>D19+D22+D25</f>
        <v>12.178638169161223</v>
      </c>
      <c r="E28" s="172">
        <f t="shared" si="2"/>
        <v>8.1826335702893171</v>
      </c>
      <c r="F28" s="172">
        <f t="shared" si="2"/>
        <v>5.8437120765820536</v>
      </c>
      <c r="G28" s="172">
        <f t="shared" si="2"/>
        <v>5.4402692472728775</v>
      </c>
      <c r="H28" s="172">
        <f t="shared" si="2"/>
        <v>5.9298963018085846</v>
      </c>
      <c r="I28" s="172">
        <f t="shared" si="2"/>
        <v>5.3977132205460245</v>
      </c>
      <c r="J28" s="172">
        <f t="shared" si="2"/>
        <v>8.7385234147193902</v>
      </c>
      <c r="K28" s="172">
        <f t="shared" si="2"/>
        <v>20.541784005499892</v>
      </c>
      <c r="L28" s="172">
        <f t="shared" si="2"/>
        <v>48.962124381037995</v>
      </c>
      <c r="M28" s="172">
        <f t="shared" si="2"/>
        <v>72</v>
      </c>
      <c r="N28" s="172">
        <f t="shared" si="2"/>
        <v>58</v>
      </c>
      <c r="O28" s="172">
        <f t="shared" si="2"/>
        <v>43</v>
      </c>
      <c r="P28" s="61">
        <f>SUM(D28:O28)</f>
        <v>294.21529438691732</v>
      </c>
      <c r="Q28" s="278"/>
    </row>
  </sheetData>
  <mergeCells count="1">
    <mergeCell ref="A1:O1"/>
  </mergeCells>
  <pageMargins left="0.45" right="0.45" top="0.75" bottom="0.5" header="0.3" footer="0.3"/>
  <pageSetup scale="68" orientation="landscape" horizontalDpi="72" verticalDpi="72" r:id="rId1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FFFF00"/>
  </sheetPr>
  <dimension ref="A1"/>
  <sheetViews>
    <sheetView showGridLines="0" zoomScaleNormal="100" workbookViewId="0">
      <selection activeCell="I22" sqref="I22"/>
    </sheetView>
  </sheetViews>
  <sheetFormatPr defaultRowHeight="15" x14ac:dyDescent="0.25"/>
  <sheetData/>
  <pageMargins left="0.45" right="0.45" top="0.75" bottom="0.5" header="0.3" footer="0.3"/>
  <pageSetup scale="75" orientation="portrait" horizontalDpi="72" verticalDpi="72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FFFF00"/>
    <pageSetUpPr fitToPage="1"/>
  </sheetPr>
  <dimension ref="A1:P22"/>
  <sheetViews>
    <sheetView zoomScale="85" zoomScaleNormal="85" workbookViewId="0">
      <pane xSplit="1" ySplit="3" topLeftCell="B4" activePane="bottomRight" state="frozen"/>
      <selection activeCell="K13" sqref="K13:T16"/>
      <selection pane="topRight" activeCell="K13" sqref="K13:T16"/>
      <selection pane="bottomLeft" activeCell="K13" sqref="K13:T16"/>
      <selection pane="bottomRight" activeCell="L1" sqref="L1:N1048576"/>
    </sheetView>
  </sheetViews>
  <sheetFormatPr defaultColWidth="12.7109375" defaultRowHeight="15" x14ac:dyDescent="0.25"/>
  <cols>
    <col min="1" max="3" width="10.140625" style="48" customWidth="1"/>
    <col min="4" max="5" width="12.7109375" style="31"/>
    <col min="6" max="6" width="12.7109375" style="31" customWidth="1"/>
    <col min="7" max="7" width="12.7109375" style="48" customWidth="1"/>
    <col min="8" max="8" width="12.7109375" style="31"/>
    <col min="9" max="9" width="12.7109375" style="31" customWidth="1"/>
    <col min="10" max="11" width="12.7109375" customWidth="1"/>
    <col min="12" max="12" width="22.5703125" style="31" bestFit="1" customWidth="1"/>
    <col min="17" max="16384" width="12.7109375" style="31"/>
  </cols>
  <sheetData>
    <row r="1" spans="1:16" x14ac:dyDescent="0.25">
      <c r="A1" s="50"/>
      <c r="B1" s="50"/>
      <c r="C1" s="50"/>
      <c r="D1" s="50"/>
      <c r="E1" s="50"/>
      <c r="F1" s="50"/>
      <c r="G1" s="50"/>
      <c r="H1" s="50"/>
      <c r="I1" s="50" t="s">
        <v>99</v>
      </c>
      <c r="J1" s="50" t="s">
        <v>99</v>
      </c>
    </row>
    <row r="2" spans="1:16" x14ac:dyDescent="0.25">
      <c r="A2" s="54" t="s">
        <v>28</v>
      </c>
      <c r="B2" s="54"/>
      <c r="C2" s="54"/>
      <c r="D2" s="54" t="s">
        <v>29</v>
      </c>
      <c r="E2" s="54" t="s">
        <v>29</v>
      </c>
      <c r="F2" s="54" t="s">
        <v>30</v>
      </c>
      <c r="G2" s="54" t="s">
        <v>32</v>
      </c>
      <c r="H2" s="54" t="s">
        <v>31</v>
      </c>
      <c r="I2" s="54" t="s">
        <v>18</v>
      </c>
      <c r="J2" s="54" t="s">
        <v>64</v>
      </c>
    </row>
    <row r="3" spans="1:16" s="52" customFormat="1" ht="14.45" customHeight="1" x14ac:dyDescent="0.25">
      <c r="A3" s="51" t="s">
        <v>33</v>
      </c>
      <c r="B3" s="51" t="s">
        <v>96</v>
      </c>
      <c r="C3" s="51" t="s">
        <v>144</v>
      </c>
      <c r="D3" s="51" t="s">
        <v>35</v>
      </c>
      <c r="E3" s="51" t="s">
        <v>36</v>
      </c>
      <c r="F3" s="51" t="s">
        <v>37</v>
      </c>
      <c r="G3" s="51" t="s">
        <v>39</v>
      </c>
      <c r="H3" s="51" t="s">
        <v>38</v>
      </c>
      <c r="I3" s="51" t="s">
        <v>63</v>
      </c>
      <c r="J3" s="51" t="s">
        <v>63</v>
      </c>
      <c r="K3"/>
      <c r="M3"/>
      <c r="N3"/>
      <c r="O3"/>
      <c r="P3"/>
    </row>
    <row r="4" spans="1:16" customFormat="1" ht="14.45" customHeight="1" x14ac:dyDescent="0.25">
      <c r="A4" s="46"/>
      <c r="B4" s="46"/>
      <c r="C4" s="100"/>
      <c r="I4" s="3"/>
      <c r="J4" s="3"/>
    </row>
    <row r="5" spans="1:16" customFormat="1" ht="14.45" customHeight="1" x14ac:dyDescent="0.25">
      <c r="A5" s="320" t="str">
        <f>'CSWNA Summary'!A8&amp;" Billing Cycle"</f>
        <v>July 2020 Billing Cycle</v>
      </c>
      <c r="B5" s="321"/>
      <c r="C5" s="321"/>
      <c r="I5" s="3"/>
      <c r="J5" s="3"/>
    </row>
    <row r="6" spans="1:16" x14ac:dyDescent="0.25">
      <c r="A6" s="184" t="s">
        <v>117</v>
      </c>
      <c r="B6" s="48">
        <v>2020</v>
      </c>
      <c r="C6" s="48">
        <v>7</v>
      </c>
      <c r="D6" s="32">
        <f>HLOOKUP((C6)&amp;B6,'Meter Reading_NEMO'!$B$4:$Z$10,7,FALSE)</f>
        <v>44012</v>
      </c>
      <c r="E6" s="32">
        <f>HLOOKUP(C6+1&amp;B6,'Meter Reading_NEMO'!$B$4:$Z$10,7,FALSE)</f>
        <v>44043</v>
      </c>
      <c r="F6" s="31">
        <f>E6-D6</f>
        <v>31</v>
      </c>
      <c r="G6" s="33">
        <f>SUMIFS(HDD_Summary!$E$4:$E$369,HDD_Summary!$D$4:$D$369,"&lt;"&amp;$E6,HDD_Summary!$D$4:$D$369,"&gt;="&amp;$D6)</f>
        <v>0</v>
      </c>
      <c r="H6" s="33">
        <f>SUMIFS(HDD_Summary!$F$4:$F$369,HDD_Summary!$D$4:$D$369,"&lt;"&amp;$E6,HDD_Summary!$D$4:$D$369,"&gt;="&amp;$D6)</f>
        <v>1.9386200716845867</v>
      </c>
      <c r="I6" s="107">
        <f>SUM('Customer Count by Cycle'!C27:D27)</f>
        <v>13393</v>
      </c>
      <c r="J6" s="108">
        <f>SUM('Customer Count by Cycle'!E27:F27)</f>
        <v>1706</v>
      </c>
    </row>
    <row r="7" spans="1:16" x14ac:dyDescent="0.25">
      <c r="D7" s="32"/>
      <c r="E7" s="32"/>
      <c r="G7" s="47"/>
      <c r="H7" s="33"/>
      <c r="I7" s="107"/>
      <c r="J7" s="108"/>
    </row>
    <row r="8" spans="1:16" x14ac:dyDescent="0.25">
      <c r="A8" s="139" t="str">
        <f>'CSWNA Summary'!A9&amp;" Billing Cycle"</f>
        <v>August 2020 Billing Cycle</v>
      </c>
      <c r="B8" s="58"/>
      <c r="C8" s="102"/>
      <c r="D8" s="32"/>
      <c r="E8" s="32"/>
      <c r="G8" s="47"/>
      <c r="H8" s="33"/>
      <c r="I8" s="107"/>
      <c r="J8" s="108"/>
    </row>
    <row r="9" spans="1:16" x14ac:dyDescent="0.25">
      <c r="A9" s="48" t="str">
        <f>A6</f>
        <v>1-19</v>
      </c>
      <c r="B9" s="48">
        <f>IF(C6=12,B6+1,B6)</f>
        <v>2020</v>
      </c>
      <c r="C9" s="48">
        <f>IF(C6=12,1,C6+1)</f>
        <v>8</v>
      </c>
      <c r="D9" s="32">
        <f>HLOOKUP((C9)&amp;B9,'Meter Reading_NEMO'!$B$4:$Z$10,7,FALSE)</f>
        <v>44043</v>
      </c>
      <c r="E9" s="32">
        <f>HLOOKUP(C9+1&amp;B9,'Meter Reading_NEMO'!$B$4:$Z$10,7,FALSE)</f>
        <v>44074</v>
      </c>
      <c r="F9" s="31">
        <f>E9-D9</f>
        <v>31</v>
      </c>
      <c r="G9" s="33">
        <f>SUMIFS(HDD_Summary!$E$4:$E$369,HDD_Summary!$D$4:$D$369,"&lt;"&amp;$E9,HDD_Summary!$D$4:$D$369,"&gt;="&amp;$D9)</f>
        <v>5.1895000000000007</v>
      </c>
      <c r="H9" s="33">
        <f>SUMIFS(HDD_Summary!$F$4:$F$369,HDD_Summary!$D$4:$D$369,"&lt;"&amp;$E9,HDD_Summary!$D$4:$D$369,"&gt;="&amp;$D9)</f>
        <v>6.4418817204300991</v>
      </c>
      <c r="I9" s="107">
        <f>SUM('Customer Count by Cycle'!C49:D49)</f>
        <v>13228</v>
      </c>
      <c r="J9" s="108">
        <f>SUM('Customer Count by Cycle'!E49:F49)</f>
        <v>1713</v>
      </c>
    </row>
    <row r="10" spans="1:16" x14ac:dyDescent="0.25">
      <c r="D10" s="32"/>
      <c r="E10" s="32"/>
      <c r="G10" s="47"/>
      <c r="H10" s="33"/>
      <c r="I10" s="107"/>
      <c r="J10" s="108"/>
    </row>
    <row r="11" spans="1:16" x14ac:dyDescent="0.25">
      <c r="A11" s="139" t="str">
        <f>'CSWNA Summary'!A10&amp;" Billing Cycle"</f>
        <v>September 2020 Billing Cycle</v>
      </c>
      <c r="B11" s="58"/>
      <c r="C11" s="102"/>
      <c r="D11" s="32"/>
      <c r="E11" s="32"/>
      <c r="G11" s="47"/>
      <c r="H11" s="33"/>
      <c r="I11" s="107"/>
      <c r="J11" s="108"/>
    </row>
    <row r="12" spans="1:16" x14ac:dyDescent="0.25">
      <c r="A12" s="48" t="str">
        <f>A9</f>
        <v>1-19</v>
      </c>
      <c r="B12" s="48">
        <f>IF(C9=12,B9+1,B9)</f>
        <v>2020</v>
      </c>
      <c r="C12" s="48">
        <f>IF(C9=12,1,C9+1)</f>
        <v>9</v>
      </c>
      <c r="D12" s="32">
        <f>HLOOKUP((C12)&amp;B12,'Meter Reading_NEMO'!$B$4:$Z$10,7,FALSE)</f>
        <v>44074</v>
      </c>
      <c r="E12" s="32">
        <f>HLOOKUP(C12+1&amp;B12,'Meter Reading_NEMO'!$B$4:$Z$10,7,FALSE)</f>
        <v>44104</v>
      </c>
      <c r="F12" s="31">
        <f>E12-D12</f>
        <v>30</v>
      </c>
      <c r="G12" s="33">
        <f>SUMIFS(HDD_Summary!$E$4:$E$369,HDD_Summary!$D$4:$D$369,"&lt;"&amp;$E12,HDD_Summary!$D$4:$D$369,"&gt;="&amp;$D12)</f>
        <v>106.05329999999998</v>
      </c>
      <c r="H12" s="33">
        <f>SUMIFS(HDD_Summary!$F$4:$F$369,HDD_Summary!$D$4:$D$369,"&lt;"&amp;$E12,HDD_Summary!$D$4:$D$369,"&gt;="&amp;$D12)</f>
        <v>85.807777777777758</v>
      </c>
      <c r="I12" s="107">
        <f>SUM('Customer Count by Cycle'!C71:D71)</f>
        <v>13105</v>
      </c>
      <c r="J12" s="108">
        <f>SUM('Customer Count by Cycle'!E71:F71)</f>
        <v>1698</v>
      </c>
    </row>
    <row r="13" spans="1:16" x14ac:dyDescent="0.25">
      <c r="D13" s="32"/>
      <c r="E13" s="32"/>
      <c r="G13" s="47"/>
      <c r="H13" s="33"/>
      <c r="I13" s="107"/>
      <c r="J13" s="108"/>
    </row>
    <row r="14" spans="1:16" x14ac:dyDescent="0.25">
      <c r="A14" s="139" t="str">
        <f>'CSWNA Summary'!A11&amp;" Billing Cycle"</f>
        <v>October 2020 Billing Cycle</v>
      </c>
      <c r="B14" s="58"/>
      <c r="C14" s="102"/>
      <c r="D14" s="32"/>
      <c r="E14" s="32"/>
      <c r="G14" s="47"/>
      <c r="H14" s="33"/>
      <c r="I14" s="107"/>
      <c r="J14" s="108"/>
    </row>
    <row r="15" spans="1:16" x14ac:dyDescent="0.25">
      <c r="A15" s="48" t="str">
        <f>A12</f>
        <v>1-19</v>
      </c>
      <c r="B15" s="48">
        <f>IF(C12=12,B12+1,B12)</f>
        <v>2020</v>
      </c>
      <c r="C15" s="48">
        <f>IF(C12=12,1,C12+1)</f>
        <v>10</v>
      </c>
      <c r="D15" s="32">
        <f>HLOOKUP((C15)&amp;B15,'Meter Reading_NEMO'!$B$4:$Z$10,7,FALSE)</f>
        <v>44104</v>
      </c>
      <c r="E15" s="32">
        <f>HLOOKUP(C18&amp;B18,'Meter Reading_NEMO'!$B$4:$Z$10,7,FALSE)</f>
        <v>44135</v>
      </c>
      <c r="F15" s="31">
        <f>E15-D15</f>
        <v>31</v>
      </c>
      <c r="G15" s="33">
        <f>SUMIFS(HDD_Summary!$E$4:$E$369,HDD_Summary!$D$4:$D$369,"&lt;"&amp;$E15,HDD_Summary!$D$4:$D$369,"&gt;="&amp;$D15)</f>
        <v>512.27149999999995</v>
      </c>
      <c r="H15" s="33">
        <f>SUMIFS(HDD_Summary!$F$4:$F$369,HDD_Summary!$D$4:$D$369,"&lt;"&amp;$E15,HDD_Summary!$D$4:$D$369,"&gt;="&amp;$D15)</f>
        <v>357.78539426523304</v>
      </c>
      <c r="I15" s="107">
        <f>SUM('Customer Count by Cycle'!C93:D93)</f>
        <v>13194</v>
      </c>
      <c r="J15" s="107">
        <f>SUM('Customer Count by Cycle'!E93:F93)</f>
        <v>1712</v>
      </c>
    </row>
    <row r="16" spans="1:16" x14ac:dyDescent="0.25">
      <c r="D16" s="32"/>
      <c r="E16" s="32"/>
      <c r="G16" s="47"/>
      <c r="H16" s="33"/>
      <c r="I16" s="107"/>
      <c r="J16" s="108"/>
    </row>
    <row r="17" spans="1:10" x14ac:dyDescent="0.25">
      <c r="A17" s="139" t="str">
        <f>'CSWNA Summary'!A12&amp;" Billing Cycle"</f>
        <v>November 2020 Billing Cycle</v>
      </c>
      <c r="B17" s="58"/>
      <c r="C17" s="102"/>
      <c r="D17" s="32"/>
      <c r="E17" s="32"/>
      <c r="G17" s="47"/>
      <c r="H17" s="33"/>
      <c r="I17" s="107"/>
      <c r="J17" s="108"/>
    </row>
    <row r="18" spans="1:10" x14ac:dyDescent="0.25">
      <c r="A18" s="48" t="str">
        <f>A15</f>
        <v>1-19</v>
      </c>
      <c r="B18" s="48">
        <f>IF(C15=12,B15+1,B15)</f>
        <v>2020</v>
      </c>
      <c r="C18" s="48">
        <f>IF(C15=12,1,C15+1)</f>
        <v>11</v>
      </c>
      <c r="D18" s="32">
        <f>HLOOKUP(C18&amp;B18,'Meter Reading_NEMO'!$B$4:$Z$10,7,FALSE)</f>
        <v>44135</v>
      </c>
      <c r="E18" s="32">
        <f>HLOOKUP(C21&amp;B21,'Meter Reading_NEMO'!$B$4:$Z$10,7,FALSE)</f>
        <v>44165</v>
      </c>
      <c r="F18" s="31">
        <f>E18-D18</f>
        <v>30</v>
      </c>
      <c r="G18" s="33">
        <f>SUMIFS(HDD_Summary!$E$4:$E$369,HDD_Summary!$D$4:$D$369,"&lt;"&amp;$E18,HDD_Summary!$D$4:$D$369,"&gt;="&amp;$D18)</f>
        <v>568.26989999999978</v>
      </c>
      <c r="H18" s="33">
        <f>SUMIFS(HDD_Summary!$F$4:$F$369,HDD_Summary!$D$4:$D$369,"&lt;"&amp;$E18,HDD_Summary!$D$4:$D$369,"&gt;="&amp;$D18)</f>
        <v>831.78145758661879</v>
      </c>
      <c r="I18" s="107">
        <f>SUM('Customer Count by Cycle'!C115:D115)</f>
        <v>13635</v>
      </c>
      <c r="J18" s="108">
        <f>SUM('Customer Count by Cycle'!E115:F115)</f>
        <v>1767</v>
      </c>
    </row>
    <row r="19" spans="1:10" x14ac:dyDescent="0.25">
      <c r="D19" s="32"/>
      <c r="E19" s="32"/>
      <c r="G19" s="47"/>
      <c r="H19" s="33"/>
      <c r="I19" s="107"/>
      <c r="J19" s="108"/>
    </row>
    <row r="20" spans="1:10" x14ac:dyDescent="0.25">
      <c r="A20" s="139" t="str">
        <f>'CSWNA Summary'!A13&amp;" Billing Cycle"</f>
        <v>December 2020 Billing Cycle</v>
      </c>
      <c r="B20" s="58"/>
      <c r="C20" s="102"/>
      <c r="D20" s="32"/>
      <c r="E20" s="32"/>
      <c r="G20" s="47"/>
      <c r="H20" s="33"/>
      <c r="I20" s="107"/>
      <c r="J20" s="108"/>
    </row>
    <row r="21" spans="1:10" x14ac:dyDescent="0.25">
      <c r="A21" s="48" t="str">
        <f>A18</f>
        <v>1-19</v>
      </c>
      <c r="B21" s="48">
        <f>IF(C18=12,B18+1,B18)</f>
        <v>2020</v>
      </c>
      <c r="C21" s="48">
        <f>IF(C18=12,1,C18+1)</f>
        <v>12</v>
      </c>
      <c r="D21" s="32">
        <f>HLOOKUP((C21)&amp;B21,'Meter Reading_NEMO'!$B$4:$Z$10,7,FALSE)</f>
        <v>44165</v>
      </c>
      <c r="E21" s="32">
        <f>HLOOKUP(IF(C21=12,(1)&amp;(B21+1),C21&amp;B21),'Meter Reading_NEMO'!$B$4:$Z$10,7,FALSE)</f>
        <v>44196</v>
      </c>
      <c r="F21" s="31">
        <f>E21-D21</f>
        <v>31</v>
      </c>
      <c r="G21" s="33">
        <f>SUMIFS(HDD_Summary!$E$4:$E$369,HDD_Summary!$D$4:$D$369,"&lt;"&amp;$E21,HDD_Summary!$D$4:$D$369,"&gt;="&amp;$D21)</f>
        <v>1041.6078999999997</v>
      </c>
      <c r="H21" s="33">
        <f>SUMIFS(HDD_Summary!$F$4:$F$369,HDD_Summary!$D$4:$D$369,"&lt;"&amp;$E21,HDD_Summary!$D$4:$D$369,"&gt;="&amp;$D21)</f>
        <v>1199.5575627240146</v>
      </c>
      <c r="I21" s="107">
        <f>SUM('Customer Count by Cycle'!C137:D137)</f>
        <v>13695</v>
      </c>
      <c r="J21" s="108">
        <f>SUM('Customer Count by Cycle'!E137:F137)</f>
        <v>1775</v>
      </c>
    </row>
    <row r="22" spans="1:10" x14ac:dyDescent="0.25">
      <c r="H22" s="62"/>
    </row>
  </sheetData>
  <mergeCells count="1">
    <mergeCell ref="A5:C5"/>
  </mergeCells>
  <pageMargins left="0.45" right="0.45" top="0.75" bottom="0.5" header="0.3" footer="0.3"/>
  <pageSetup scale="69" orientation="landscape" horizontalDpi="72" verticalDpi="72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FFFF00"/>
    <pageSetUpPr fitToPage="1"/>
  </sheetPr>
  <dimension ref="A1:O22"/>
  <sheetViews>
    <sheetView zoomScale="85" zoomScaleNormal="85" workbookViewId="0">
      <pane xSplit="1" ySplit="3" topLeftCell="B4" activePane="bottomRight" state="frozen"/>
      <selection activeCell="K13" sqref="K13:T16"/>
      <selection pane="topRight" activeCell="K13" sqref="K13:T16"/>
      <selection pane="bottomLeft" activeCell="K13" sqref="K13:T16"/>
      <selection pane="bottomRight" activeCell="L1" sqref="L1:O1048576"/>
    </sheetView>
  </sheetViews>
  <sheetFormatPr defaultColWidth="12.7109375" defaultRowHeight="15" x14ac:dyDescent="0.25"/>
  <cols>
    <col min="1" max="3" width="10.140625" style="48" customWidth="1"/>
    <col min="4" max="5" width="12.7109375" style="31"/>
    <col min="6" max="6" width="12.7109375" style="31" customWidth="1"/>
    <col min="7" max="7" width="12.7109375" style="48" customWidth="1"/>
    <col min="8" max="8" width="12.7109375" style="31"/>
    <col min="9" max="9" width="12.7109375" style="31" customWidth="1"/>
    <col min="10" max="11" width="12.7109375" customWidth="1"/>
    <col min="16" max="16384" width="12.7109375" style="31"/>
  </cols>
  <sheetData>
    <row r="1" spans="1:15" x14ac:dyDescent="0.25">
      <c r="A1" s="50"/>
      <c r="B1" s="50"/>
      <c r="C1" s="50"/>
      <c r="D1" s="50"/>
      <c r="E1" s="50"/>
      <c r="F1" s="50"/>
      <c r="G1" s="50"/>
      <c r="H1" s="50"/>
      <c r="I1" s="50" t="s">
        <v>100</v>
      </c>
      <c r="J1" s="50" t="s">
        <v>100</v>
      </c>
    </row>
    <row r="2" spans="1:15" x14ac:dyDescent="0.25">
      <c r="A2" s="54" t="s">
        <v>28</v>
      </c>
      <c r="B2" s="54"/>
      <c r="C2" s="54"/>
      <c r="D2" s="54" t="s">
        <v>29</v>
      </c>
      <c r="E2" s="54" t="s">
        <v>29</v>
      </c>
      <c r="F2" s="54" t="s">
        <v>30</v>
      </c>
      <c r="G2" s="54" t="s">
        <v>32</v>
      </c>
      <c r="H2" s="54" t="s">
        <v>31</v>
      </c>
      <c r="I2" s="54" t="s">
        <v>18</v>
      </c>
      <c r="J2" s="54" t="s">
        <v>64</v>
      </c>
    </row>
    <row r="3" spans="1:15" s="52" customFormat="1" ht="14.45" customHeight="1" x14ac:dyDescent="0.25">
      <c r="A3" s="51" t="s">
        <v>33</v>
      </c>
      <c r="B3" s="51" t="s">
        <v>96</v>
      </c>
      <c r="C3" s="51" t="s">
        <v>34</v>
      </c>
      <c r="D3" s="51" t="s">
        <v>35</v>
      </c>
      <c r="E3" s="51" t="s">
        <v>36</v>
      </c>
      <c r="F3" s="51" t="s">
        <v>37</v>
      </c>
      <c r="G3" s="51" t="s">
        <v>39</v>
      </c>
      <c r="H3" s="51" t="s">
        <v>38</v>
      </c>
      <c r="I3" s="51" t="s">
        <v>63</v>
      </c>
      <c r="J3" s="51" t="s">
        <v>63</v>
      </c>
      <c r="K3"/>
      <c r="L3"/>
      <c r="M3"/>
      <c r="N3"/>
      <c r="O3"/>
    </row>
    <row r="4" spans="1:15" customFormat="1" ht="14.45" customHeight="1" x14ac:dyDescent="0.25">
      <c r="A4" s="46"/>
      <c r="B4" s="46"/>
      <c r="C4" s="100"/>
      <c r="I4" s="3"/>
      <c r="J4" s="3"/>
    </row>
    <row r="5" spans="1:15" customFormat="1" ht="14.45" customHeight="1" x14ac:dyDescent="0.25">
      <c r="A5" s="139" t="str">
        <f>'CSWNA Summary'!A8&amp;" Billing Cycle"</f>
        <v>July 2020 Billing Cycle</v>
      </c>
      <c r="B5" s="58"/>
      <c r="C5" s="102"/>
      <c r="I5" s="3"/>
      <c r="J5" s="3"/>
    </row>
    <row r="6" spans="1:15" x14ac:dyDescent="0.25">
      <c r="A6" s="184" t="s">
        <v>117</v>
      </c>
      <c r="B6" s="48">
        <v>2020</v>
      </c>
      <c r="C6" s="48">
        <v>7</v>
      </c>
      <c r="D6" s="32">
        <f>HLOOKUP((C6)&amp;B6,'Meter Reading_WEMO'!$B$4:$Z$10,7,FALSE)</f>
        <v>44007</v>
      </c>
      <c r="E6" s="32">
        <f>HLOOKUP(C6+1&amp;B6,'Meter Reading_WEMO'!$B$4:$Z$10,7,FALSE)</f>
        <v>44038</v>
      </c>
      <c r="F6" s="31">
        <f>E6-D6</f>
        <v>31</v>
      </c>
      <c r="G6" s="33">
        <f>SUMIFS(HDD_Summary!$E$4:$E$369,HDD_Summary!$D$4:$D$369,"&lt;"&amp;$E6,HDD_Summary!$D$4:$D$369,"&gt;="&amp;$D6)</f>
        <v>0</v>
      </c>
      <c r="H6" s="33">
        <f>SUMIFS(HDD_Summary!$F$4:$F$369,HDD_Summary!$D$4:$D$369,"&lt;"&amp;$E6,HDD_Summary!$D$4:$D$369,"&gt;="&amp;$D6)</f>
        <v>2.4013978494623633</v>
      </c>
      <c r="I6" s="107">
        <f>SUM('Customer Count by Cycle'!G27)</f>
        <v>2725</v>
      </c>
      <c r="J6" s="3">
        <f>SUM('Customer Count by Cycle'!H27)</f>
        <v>422</v>
      </c>
    </row>
    <row r="7" spans="1:15" x14ac:dyDescent="0.25">
      <c r="D7" s="32"/>
      <c r="E7" s="32"/>
      <c r="G7" s="47"/>
      <c r="H7" s="33"/>
      <c r="I7" s="107"/>
      <c r="J7" s="3"/>
    </row>
    <row r="8" spans="1:15" x14ac:dyDescent="0.25">
      <c r="A8" s="139" t="str">
        <f>'CSWNA Summary'!A9&amp;" Billing Cycle"</f>
        <v>August 2020 Billing Cycle</v>
      </c>
      <c r="B8" s="58"/>
      <c r="C8" s="102"/>
      <c r="D8" s="32"/>
      <c r="E8" s="32"/>
      <c r="G8" s="47"/>
      <c r="H8" s="33"/>
      <c r="I8" s="107"/>
      <c r="J8" s="3"/>
    </row>
    <row r="9" spans="1:15" x14ac:dyDescent="0.25">
      <c r="A9" s="48" t="str">
        <f>A6</f>
        <v>1-19</v>
      </c>
      <c r="B9" s="48">
        <f>IF(C6=12,B6+1,B6)</f>
        <v>2020</v>
      </c>
      <c r="C9" s="48">
        <f>IF(C6=12,1,C6+1)</f>
        <v>8</v>
      </c>
      <c r="D9" s="32">
        <f>HLOOKUP((C9)&amp;B9,'Meter Reading_WEMO'!$B$4:$Z$10,7,FALSE)</f>
        <v>44038</v>
      </c>
      <c r="E9" s="32">
        <f>HLOOKUP(C9+1&amp;B9,'Meter Reading_WEMO'!$B$4:$Z$10,7,FALSE)</f>
        <v>44069</v>
      </c>
      <c r="F9" s="31">
        <f>E9-D9</f>
        <v>31</v>
      </c>
      <c r="G9" s="33">
        <f>SUMIFS(HDD_Summary!$E$4:$E$369,HDD_Summary!$D$4:$D$369,"&lt;"&amp;$E9,HDD_Summary!$D$4:$D$369,"&gt;="&amp;$D9)</f>
        <v>5.1895000000000007</v>
      </c>
      <c r="H9" s="33">
        <f>SUMIFS(HDD_Summary!$F$4:$F$369,HDD_Summary!$D$4:$D$369,"&lt;"&amp;$E9,HDD_Summary!$D$4:$D$369,"&gt;="&amp;$D9)</f>
        <v>6.4418817204300991</v>
      </c>
      <c r="I9" s="107">
        <f>SUM('Customer Count by Cycle'!G49)</f>
        <v>2695</v>
      </c>
      <c r="J9" s="3">
        <f>SUM('Customer Count by Cycle'!H49)</f>
        <v>421</v>
      </c>
    </row>
    <row r="10" spans="1:15" x14ac:dyDescent="0.25">
      <c r="D10" s="32"/>
      <c r="E10" s="32"/>
      <c r="G10" s="47"/>
      <c r="H10" s="33"/>
      <c r="I10" s="107"/>
      <c r="J10" s="3"/>
    </row>
    <row r="11" spans="1:15" x14ac:dyDescent="0.25">
      <c r="A11" s="139" t="str">
        <f>'CSWNA Summary'!A10&amp;" Billing Cycle"</f>
        <v>September 2020 Billing Cycle</v>
      </c>
      <c r="B11" s="58"/>
      <c r="C11" s="102"/>
      <c r="D11" s="32"/>
      <c r="E11" s="32"/>
      <c r="G11" s="47"/>
      <c r="H11" s="33"/>
      <c r="I11" s="107"/>
      <c r="J11" s="3"/>
    </row>
    <row r="12" spans="1:15" x14ac:dyDescent="0.25">
      <c r="A12" s="48" t="str">
        <f>A9</f>
        <v>1-19</v>
      </c>
      <c r="B12" s="48">
        <f>IF(C9=12,B9+1,B9)</f>
        <v>2020</v>
      </c>
      <c r="C12" s="48">
        <f>IF(C9=12,1,C9+1)</f>
        <v>9</v>
      </c>
      <c r="D12" s="32">
        <f>HLOOKUP((C12)&amp;B12,'Meter Reading_WEMO'!$B$4:$Z$10,7,FALSE)</f>
        <v>44069</v>
      </c>
      <c r="E12" s="32">
        <f>HLOOKUP(C12+1&amp;B12,'Meter Reading_WEMO'!$B$4:$Z$10,7,FALSE)</f>
        <v>44099</v>
      </c>
      <c r="F12" s="31">
        <f>E12-D12</f>
        <v>30</v>
      </c>
      <c r="G12" s="33">
        <f>SUMIFS(HDD_Summary!$E$4:$E$369,HDD_Summary!$D$4:$D$369,"&lt;"&amp;$E12,HDD_Summary!$D$4:$D$369,"&gt;="&amp;$D12)</f>
        <v>83.14054999999999</v>
      </c>
      <c r="H12" s="33">
        <f>SUMIFS(HDD_Summary!$F$4:$F$369,HDD_Summary!$D$4:$D$369,"&lt;"&amp;$E12,HDD_Summary!$D$4:$D$369,"&gt;="&amp;$D12)</f>
        <v>69.859074074074059</v>
      </c>
      <c r="I12" s="107">
        <f>SUM('Customer Count by Cycle'!G71)</f>
        <v>2675</v>
      </c>
      <c r="J12" s="3">
        <f>SUM('Customer Count by Cycle'!H71)</f>
        <v>423</v>
      </c>
    </row>
    <row r="13" spans="1:15" x14ac:dyDescent="0.25">
      <c r="D13" s="32"/>
      <c r="E13" s="32"/>
      <c r="G13" s="47"/>
      <c r="H13" s="33"/>
      <c r="I13" s="107"/>
      <c r="J13" s="3"/>
    </row>
    <row r="14" spans="1:15" x14ac:dyDescent="0.25">
      <c r="A14" s="139" t="str">
        <f>'CSWNA Summary'!A11&amp;" Billing Cycle"</f>
        <v>October 2020 Billing Cycle</v>
      </c>
      <c r="B14" s="58"/>
      <c r="C14" s="102"/>
      <c r="D14" s="32"/>
      <c r="E14" s="32"/>
      <c r="G14" s="47"/>
      <c r="H14" s="33"/>
      <c r="I14" s="107"/>
      <c r="J14" s="3"/>
    </row>
    <row r="15" spans="1:15" x14ac:dyDescent="0.25">
      <c r="A15" s="48" t="str">
        <f>A12</f>
        <v>1-19</v>
      </c>
      <c r="B15" s="48">
        <f>IF(C12=12,B12+1,B12)</f>
        <v>2020</v>
      </c>
      <c r="C15" s="48">
        <f>IF(C12=12,1,C12+1)</f>
        <v>10</v>
      </c>
      <c r="D15" s="32">
        <f>HLOOKUP((C15)&amp;B15,'Meter Reading_WEMO'!$B$4:$Z$10,7,FALSE)</f>
        <v>44099</v>
      </c>
      <c r="E15" s="32">
        <f>HLOOKUP(C15+1&amp;B15,'Meter Reading_WEMO'!$B$4:$Z$10,7,FALSE)</f>
        <v>44130</v>
      </c>
      <c r="F15" s="31">
        <f>E15-D15</f>
        <v>31</v>
      </c>
      <c r="G15" s="33">
        <f>SUMIFS(HDD_Summary!$E$4:$E$369,HDD_Summary!$D$4:$D$369,"&lt;"&amp;$E15,HDD_Summary!$D$4:$D$369,"&gt;="&amp;$D15)</f>
        <v>362.36154999999997</v>
      </c>
      <c r="H15" s="33">
        <f>SUMIFS(HDD_Summary!$F$4:$F$369,HDD_Summary!$D$4:$D$369,"&lt;"&amp;$E15,HDD_Summary!$D$4:$D$369,"&gt;="&amp;$D15)</f>
        <v>248.83850657108724</v>
      </c>
      <c r="I15" s="107">
        <f>SUM('Customer Count by Cycle'!G93)</f>
        <v>2685</v>
      </c>
      <c r="J15" s="3">
        <f>SUM('Customer Count by Cycle'!H93)</f>
        <v>424</v>
      </c>
    </row>
    <row r="16" spans="1:15" x14ac:dyDescent="0.25">
      <c r="D16" s="32"/>
      <c r="E16" s="32"/>
      <c r="G16" s="47"/>
      <c r="H16" s="33"/>
      <c r="I16" s="107"/>
      <c r="J16" s="3"/>
    </row>
    <row r="17" spans="1:10" x14ac:dyDescent="0.25">
      <c r="A17" s="139" t="str">
        <f>'CSWNA Summary'!A12&amp;" Billing Cycle"</f>
        <v>November 2020 Billing Cycle</v>
      </c>
      <c r="B17" s="58"/>
      <c r="C17" s="102"/>
      <c r="D17" s="32"/>
      <c r="E17" s="32"/>
      <c r="G17" s="47"/>
      <c r="H17" s="33"/>
      <c r="I17" s="107"/>
      <c r="J17" s="3"/>
    </row>
    <row r="18" spans="1:10" x14ac:dyDescent="0.25">
      <c r="A18" s="48" t="str">
        <f>A15</f>
        <v>1-19</v>
      </c>
      <c r="B18" s="48">
        <f>IF(C15=12,B15+1,B15)</f>
        <v>2020</v>
      </c>
      <c r="C18" s="48">
        <f>IF(C15=12,1,C15+1)</f>
        <v>11</v>
      </c>
      <c r="D18" s="32">
        <f>HLOOKUP((C18)&amp;B18,'Meter Reading_WEMO'!$B$4:$Z$10,7,FALSE)</f>
        <v>44130</v>
      </c>
      <c r="E18" s="32">
        <f>HLOOKUP(C18+1&amp;B18,'Meter Reading_WEMO'!$B$4:$Z$10,7,FALSE)</f>
        <v>44160</v>
      </c>
      <c r="F18" s="31">
        <f>E18-D18</f>
        <v>30</v>
      </c>
      <c r="G18" s="33">
        <f>SUMIFS(HDD_Summary!$E$4:$E$369,HDD_Summary!$D$4:$D$369,"&lt;"&amp;$E18,HDD_Summary!$D$4:$D$369,"&gt;="&amp;$D18)</f>
        <v>622.75750000000005</v>
      </c>
      <c r="H18" s="33">
        <f>SUMIFS(HDD_Summary!$F$4:$F$369,HDD_Summary!$D$4:$D$369,"&lt;"&amp;$E18,HDD_Summary!$D$4:$D$369,"&gt;="&amp;$D18)</f>
        <v>824.55612305854243</v>
      </c>
      <c r="I18" s="107">
        <f>SUM('Customer Count by Cycle'!G115)</f>
        <v>2743</v>
      </c>
      <c r="J18" s="3">
        <f>SUM('Customer Count by Cycle'!H115)</f>
        <v>441</v>
      </c>
    </row>
    <row r="19" spans="1:10" x14ac:dyDescent="0.25">
      <c r="D19" s="32"/>
      <c r="E19" s="32"/>
      <c r="G19" s="47"/>
      <c r="H19" s="33"/>
      <c r="I19" s="107"/>
      <c r="J19" s="3"/>
    </row>
    <row r="20" spans="1:10" x14ac:dyDescent="0.25">
      <c r="A20" s="139" t="str">
        <f>'CSWNA Summary'!A13&amp;" Billing Cycle"</f>
        <v>December 2020 Billing Cycle</v>
      </c>
      <c r="B20" s="58"/>
      <c r="C20" s="102"/>
      <c r="D20" s="32"/>
      <c r="E20" s="32"/>
      <c r="G20" s="47"/>
      <c r="H20" s="33"/>
      <c r="I20" s="107"/>
      <c r="J20" s="3"/>
    </row>
    <row r="21" spans="1:10" x14ac:dyDescent="0.25">
      <c r="A21" s="48" t="str">
        <f>A18</f>
        <v>1-19</v>
      </c>
      <c r="B21" s="48">
        <f>IF(C18=12,B18+1,B18)</f>
        <v>2020</v>
      </c>
      <c r="C21" s="48">
        <f>IF(C18=12,1,C18+1)</f>
        <v>12</v>
      </c>
      <c r="D21" s="32">
        <f>HLOOKUP((C21)&amp;B21,'Meter Reading_WEMO'!$B$4:$Z$10,7,FALSE)</f>
        <v>44160</v>
      </c>
      <c r="E21" s="32">
        <f>HLOOKUP(IF(C21=12,(1)&amp;(B21+1),C21&amp;B21),'Meter Reading_NEMO'!$B$4:$Z$10,7,FALSE)</f>
        <v>44196</v>
      </c>
      <c r="F21" s="31">
        <f>E21-D21</f>
        <v>36</v>
      </c>
      <c r="G21" s="33">
        <f>SUMIFS(HDD_Summary!$E$4:$E$369,HDD_Summary!$D$4:$D$369,"&lt;"&amp;$E21,HDD_Summary!$D$4:$D$369,"&gt;="&amp;$D21)</f>
        <v>1159.943</v>
      </c>
      <c r="H21" s="33">
        <f>SUMIFS(HDD_Summary!$F$4:$F$369,HDD_Summary!$D$4:$D$369,"&lt;"&amp;$E21,HDD_Summary!$D$4:$D$369,"&gt;="&amp;$D21)</f>
        <v>1331.6784886499404</v>
      </c>
      <c r="I21" s="107">
        <f>SUM('Customer Count by Cycle'!G137)</f>
        <v>2756</v>
      </c>
      <c r="J21" s="3">
        <f>SUM('Customer Count by Cycle'!H137)</f>
        <v>442</v>
      </c>
    </row>
    <row r="22" spans="1:10" x14ac:dyDescent="0.25">
      <c r="D22" s="32"/>
      <c r="E22" s="32"/>
      <c r="G22" s="47"/>
      <c r="H22" s="33"/>
      <c r="I22" s="53"/>
      <c r="J22" s="3"/>
    </row>
  </sheetData>
  <pageMargins left="0.45" right="0.45" top="0.75" bottom="0.5" header="0.3" footer="0.3"/>
  <pageSetup scale="65" orientation="landscape" horizontalDpi="72" verticalDpi="7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  <pageSetUpPr fitToPage="1"/>
  </sheetPr>
  <dimension ref="A1:P64"/>
  <sheetViews>
    <sheetView topLeftCell="A40" workbookViewId="0">
      <selection activeCell="L40" sqref="L1:Q1048576"/>
    </sheetView>
  </sheetViews>
  <sheetFormatPr defaultRowHeight="15" x14ac:dyDescent="0.25"/>
  <cols>
    <col min="1" max="1" width="9.140625" style="259"/>
    <col min="2" max="2" width="3.7109375" style="259" customWidth="1"/>
    <col min="3" max="3" width="25.85546875" customWidth="1"/>
    <col min="4" max="4" width="16.42578125" customWidth="1"/>
    <col min="5" max="5" width="13.7109375" bestFit="1" customWidth="1"/>
    <col min="6" max="10" width="11.85546875" customWidth="1"/>
  </cols>
  <sheetData>
    <row r="1" spans="1:16" s="259" customFormat="1" x14ac:dyDescent="0.25">
      <c r="A1" s="317" t="s">
        <v>207</v>
      </c>
      <c r="B1" s="317"/>
      <c r="C1" s="317"/>
      <c r="D1" s="59"/>
    </row>
    <row r="2" spans="1:16" ht="2.25" customHeight="1" x14ac:dyDescent="0.25">
      <c r="A2"/>
      <c r="B2"/>
    </row>
    <row r="3" spans="1:16" s="259" customFormat="1" x14ac:dyDescent="0.25">
      <c r="A3" s="285" t="s">
        <v>217</v>
      </c>
      <c r="B3" s="156"/>
      <c r="C3" s="156"/>
      <c r="D3" s="156"/>
      <c r="E3" s="284">
        <v>44105</v>
      </c>
      <c r="F3" s="284">
        <f>EDATE(E3,1)</f>
        <v>44136</v>
      </c>
      <c r="G3" s="284">
        <f t="shared" ref="G3:J3" si="0">EDATE(F3,1)</f>
        <v>44166</v>
      </c>
      <c r="H3" s="284">
        <f t="shared" si="0"/>
        <v>44197</v>
      </c>
      <c r="I3" s="284">
        <f t="shared" si="0"/>
        <v>44228</v>
      </c>
      <c r="J3" s="284">
        <f t="shared" si="0"/>
        <v>44256</v>
      </c>
      <c r="K3" s="203" t="s">
        <v>17</v>
      </c>
    </row>
    <row r="4" spans="1:16" s="259" customFormat="1" ht="0.75" customHeight="1" x14ac:dyDescent="0.25"/>
    <row r="5" spans="1:16" s="259" customFormat="1" x14ac:dyDescent="0.25">
      <c r="A5" s="282">
        <v>1</v>
      </c>
      <c r="B5" s="259" t="s">
        <v>205</v>
      </c>
    </row>
    <row r="6" spans="1:16" x14ac:dyDescent="0.25">
      <c r="A6" s="282">
        <f>A5+1</f>
        <v>2</v>
      </c>
      <c r="C6" s="241" t="s">
        <v>119</v>
      </c>
      <c r="D6" s="282" t="s">
        <v>211</v>
      </c>
      <c r="E6" s="148">
        <v>0</v>
      </c>
      <c r="F6" s="261"/>
      <c r="G6" s="261"/>
      <c r="H6" s="261"/>
      <c r="I6" s="261"/>
      <c r="J6" s="261"/>
      <c r="K6" s="259"/>
      <c r="L6" s="316"/>
      <c r="M6" s="316"/>
      <c r="N6" s="316"/>
      <c r="O6" s="316"/>
      <c r="P6" s="316"/>
    </row>
    <row r="7" spans="1:16" x14ac:dyDescent="0.25">
      <c r="A7" s="282">
        <f t="shared" ref="A7:A59" si="1">A6+1</f>
        <v>3</v>
      </c>
      <c r="C7" s="82" t="s">
        <v>122</v>
      </c>
      <c r="D7" s="282" t="s">
        <v>211</v>
      </c>
      <c r="E7" s="61">
        <v>0</v>
      </c>
      <c r="F7" s="173"/>
      <c r="G7" s="173"/>
      <c r="H7" s="173"/>
      <c r="I7" s="173"/>
      <c r="J7" s="173"/>
      <c r="K7" s="61">
        <f>SUM(E7:J7)</f>
        <v>0</v>
      </c>
      <c r="L7" s="262"/>
      <c r="M7" s="262"/>
      <c r="N7" s="262"/>
      <c r="O7" s="262"/>
      <c r="P7" s="262"/>
    </row>
    <row r="8" spans="1:16" x14ac:dyDescent="0.25">
      <c r="A8" s="282">
        <f t="shared" si="1"/>
        <v>4</v>
      </c>
      <c r="C8" s="82" t="s">
        <v>133</v>
      </c>
      <c r="D8" s="282" t="s">
        <v>218</v>
      </c>
      <c r="E8" s="175">
        <f>E6+E7</f>
        <v>0</v>
      </c>
      <c r="F8" s="175">
        <f>E16</f>
        <v>0</v>
      </c>
      <c r="G8" s="175">
        <f>F16</f>
        <v>0</v>
      </c>
      <c r="H8" s="175">
        <f>G16</f>
        <v>0</v>
      </c>
      <c r="I8" s="175">
        <f>H16</f>
        <v>0</v>
      </c>
      <c r="J8" s="175">
        <f>I16</f>
        <v>0</v>
      </c>
      <c r="K8" s="61"/>
      <c r="L8" s="262"/>
      <c r="M8" s="262"/>
      <c r="N8" s="262"/>
      <c r="O8" s="262"/>
      <c r="P8" s="262"/>
    </row>
    <row r="9" spans="1:16" x14ac:dyDescent="0.25">
      <c r="A9" s="282">
        <f t="shared" si="1"/>
        <v>5</v>
      </c>
      <c r="C9" s="82" t="s">
        <v>198</v>
      </c>
      <c r="D9" s="282" t="s">
        <v>27</v>
      </c>
      <c r="E9" s="179">
        <f>'CSWNA Summary'!E36</f>
        <v>0</v>
      </c>
      <c r="F9" s="277"/>
      <c r="G9" s="277"/>
      <c r="H9" s="277"/>
      <c r="I9" s="277"/>
      <c r="J9" s="277"/>
      <c r="K9" s="61">
        <f>SUM(E9:J9)</f>
        <v>0</v>
      </c>
      <c r="L9" s="259"/>
      <c r="M9" s="259"/>
      <c r="N9" s="259"/>
      <c r="O9" s="259"/>
      <c r="P9" s="259"/>
    </row>
    <row r="10" spans="1:16" x14ac:dyDescent="0.25">
      <c r="A10" s="282">
        <f t="shared" si="1"/>
        <v>6</v>
      </c>
      <c r="C10" s="82" t="s">
        <v>120</v>
      </c>
      <c r="D10" s="282" t="s">
        <v>219</v>
      </c>
      <c r="E10" s="177">
        <f>E6+E7+E8+E9</f>
        <v>0</v>
      </c>
      <c r="F10" s="177">
        <f>F8+F9</f>
        <v>0</v>
      </c>
      <c r="G10" s="177">
        <f>G8+G9</f>
        <v>0</v>
      </c>
      <c r="H10" s="177">
        <f>H8+H9</f>
        <v>0</v>
      </c>
      <c r="I10" s="177">
        <f>I8+I9</f>
        <v>0</v>
      </c>
      <c r="J10" s="177">
        <f>J8+J9</f>
        <v>0</v>
      </c>
      <c r="K10" s="61"/>
      <c r="L10" s="259"/>
      <c r="M10" s="259"/>
      <c r="N10" s="259"/>
      <c r="O10" s="259"/>
      <c r="P10" s="259"/>
    </row>
    <row r="11" spans="1:16" x14ac:dyDescent="0.25">
      <c r="A11" s="282">
        <f t="shared" si="1"/>
        <v>7</v>
      </c>
      <c r="C11" s="82"/>
      <c r="D11" s="282"/>
      <c r="E11" s="128"/>
      <c r="F11" s="128"/>
      <c r="G11" s="128"/>
      <c r="H11" s="128"/>
      <c r="I11" s="128"/>
      <c r="J11" s="128"/>
      <c r="K11" s="61"/>
      <c r="L11" s="259"/>
      <c r="M11" s="259"/>
      <c r="N11" s="259"/>
      <c r="O11" s="259"/>
      <c r="P11" s="259"/>
    </row>
    <row r="12" spans="1:16" x14ac:dyDescent="0.25">
      <c r="A12" s="282">
        <f t="shared" si="1"/>
        <v>8</v>
      </c>
      <c r="C12" s="82" t="s">
        <v>123</v>
      </c>
      <c r="D12" s="282" t="s">
        <v>220</v>
      </c>
      <c r="E12" s="179">
        <f t="shared" ref="E12:J12" si="2">AVERAGE(E8,E10)</f>
        <v>0</v>
      </c>
      <c r="F12" s="179">
        <f t="shared" si="2"/>
        <v>0</v>
      </c>
      <c r="G12" s="179">
        <f t="shared" si="2"/>
        <v>0</v>
      </c>
      <c r="H12" s="179">
        <f t="shared" si="2"/>
        <v>0</v>
      </c>
      <c r="I12" s="179">
        <f t="shared" si="2"/>
        <v>0</v>
      </c>
      <c r="J12" s="179">
        <f t="shared" si="2"/>
        <v>0</v>
      </c>
      <c r="K12" s="61"/>
      <c r="L12" s="259"/>
      <c r="M12" s="259"/>
      <c r="N12" s="259"/>
      <c r="O12" s="259"/>
      <c r="P12" s="259"/>
    </row>
    <row r="13" spans="1:16" x14ac:dyDescent="0.25">
      <c r="A13" s="282">
        <f t="shared" si="1"/>
        <v>9</v>
      </c>
      <c r="C13" s="82"/>
      <c r="D13" s="282"/>
      <c r="E13" s="128"/>
      <c r="F13" s="128"/>
      <c r="G13" s="128"/>
      <c r="H13" s="128"/>
      <c r="I13" s="128"/>
      <c r="J13" s="128"/>
      <c r="K13" s="61"/>
      <c r="L13" s="259"/>
      <c r="M13" s="259"/>
      <c r="N13" s="259"/>
      <c r="O13" s="259"/>
      <c r="P13" s="259"/>
    </row>
    <row r="14" spans="1:16" x14ac:dyDescent="0.25">
      <c r="A14" s="282">
        <f t="shared" si="1"/>
        <v>10</v>
      </c>
      <c r="C14" s="82" t="s">
        <v>216</v>
      </c>
      <c r="D14" s="282"/>
      <c r="E14" s="149">
        <f>E$59</f>
        <v>1.042E-3</v>
      </c>
      <c r="F14" s="149">
        <f t="shared" ref="F14:J14" si="3">F$59</f>
        <v>1.042E-3</v>
      </c>
      <c r="G14" s="149">
        <f t="shared" si="3"/>
        <v>1.042E-3</v>
      </c>
      <c r="H14" s="149">
        <f t="shared" si="3"/>
        <v>1.042E-3</v>
      </c>
      <c r="I14" s="149">
        <f t="shared" si="3"/>
        <v>1.042E-3</v>
      </c>
      <c r="J14" s="149">
        <f t="shared" si="3"/>
        <v>1.042E-3</v>
      </c>
      <c r="K14" s="61"/>
      <c r="L14" s="259"/>
      <c r="M14" s="259"/>
      <c r="N14" s="259"/>
      <c r="O14" s="259"/>
      <c r="P14" s="259"/>
    </row>
    <row r="15" spans="1:16" x14ac:dyDescent="0.25">
      <c r="A15" s="282">
        <f t="shared" si="1"/>
        <v>11</v>
      </c>
      <c r="C15" s="157" t="s">
        <v>124</v>
      </c>
      <c r="D15" s="203" t="s">
        <v>221</v>
      </c>
      <c r="E15" s="174">
        <f>ROUND(E12*E14,0)</f>
        <v>0</v>
      </c>
      <c r="F15" s="174">
        <f t="shared" ref="F15:J15" si="4">ROUND(F12*F14,0)</f>
        <v>0</v>
      </c>
      <c r="G15" s="174">
        <f t="shared" si="4"/>
        <v>0</v>
      </c>
      <c r="H15" s="174">
        <f t="shared" si="4"/>
        <v>0</v>
      </c>
      <c r="I15" s="174">
        <f t="shared" si="4"/>
        <v>0</v>
      </c>
      <c r="J15" s="174">
        <f t="shared" si="4"/>
        <v>0</v>
      </c>
      <c r="K15" s="286">
        <f>SUM(E15:J15)</f>
        <v>0</v>
      </c>
      <c r="L15" s="259"/>
      <c r="M15" s="259"/>
      <c r="N15" s="259"/>
      <c r="O15" s="259"/>
      <c r="P15" s="259"/>
    </row>
    <row r="16" spans="1:16" ht="15.75" thickBot="1" x14ac:dyDescent="0.3">
      <c r="A16" s="282">
        <f t="shared" si="1"/>
        <v>12</v>
      </c>
      <c r="C16" s="157" t="s">
        <v>125</v>
      </c>
      <c r="D16" s="203" t="s">
        <v>222</v>
      </c>
      <c r="E16" s="178">
        <f>E10+E15</f>
        <v>0</v>
      </c>
      <c r="F16" s="178">
        <f t="shared" ref="F16:J16" si="5">F10+F15</f>
        <v>0</v>
      </c>
      <c r="G16" s="178">
        <f t="shared" si="5"/>
        <v>0</v>
      </c>
      <c r="H16" s="178">
        <f t="shared" si="5"/>
        <v>0</v>
      </c>
      <c r="I16" s="178">
        <f t="shared" si="5"/>
        <v>0</v>
      </c>
      <c r="J16" s="178">
        <f t="shared" si="5"/>
        <v>0</v>
      </c>
      <c r="K16" s="287">
        <f>K7+K9+K15</f>
        <v>0</v>
      </c>
      <c r="L16" s="259"/>
      <c r="M16" s="259"/>
      <c r="N16" s="259"/>
      <c r="O16" s="259"/>
      <c r="P16" s="259"/>
    </row>
    <row r="17" spans="1:16" s="256" customFormat="1" ht="15.75" thickTop="1" x14ac:dyDescent="0.25">
      <c r="A17" s="282">
        <f t="shared" si="1"/>
        <v>13</v>
      </c>
      <c r="C17" s="268"/>
      <c r="D17" s="283"/>
      <c r="E17" s="269"/>
      <c r="F17" s="269"/>
      <c r="G17" s="269"/>
      <c r="H17" s="269"/>
      <c r="I17" s="269"/>
      <c r="J17" s="269"/>
      <c r="K17" s="270"/>
    </row>
    <row r="18" spans="1:16" s="256" customFormat="1" x14ac:dyDescent="0.25">
      <c r="A18" s="282">
        <f t="shared" si="1"/>
        <v>14</v>
      </c>
      <c r="B18" s="259" t="s">
        <v>206</v>
      </c>
      <c r="C18" s="259"/>
      <c r="D18" s="282"/>
      <c r="E18" s="259"/>
      <c r="F18" s="259"/>
      <c r="G18" s="259"/>
      <c r="H18" s="259"/>
      <c r="I18" s="259"/>
      <c r="J18" s="259"/>
      <c r="K18" s="259"/>
      <c r="L18" s="259"/>
      <c r="M18" s="259"/>
      <c r="N18" s="259"/>
      <c r="O18" s="259"/>
      <c r="P18" s="259"/>
    </row>
    <row r="19" spans="1:16" s="256" customFormat="1" ht="15" customHeight="1" x14ac:dyDescent="0.25">
      <c r="A19" s="282">
        <f t="shared" si="1"/>
        <v>15</v>
      </c>
      <c r="B19" s="259"/>
      <c r="C19" s="241" t="s">
        <v>119</v>
      </c>
      <c r="D19" s="282" t="s">
        <v>211</v>
      </c>
      <c r="E19" s="148">
        <v>0</v>
      </c>
      <c r="F19" s="261"/>
      <c r="G19" s="261"/>
      <c r="H19" s="261"/>
      <c r="I19" s="261"/>
      <c r="J19" s="261"/>
      <c r="K19" s="259"/>
      <c r="L19" s="316"/>
      <c r="M19" s="316"/>
      <c r="N19" s="316"/>
      <c r="O19" s="316"/>
      <c r="P19" s="316"/>
    </row>
    <row r="20" spans="1:16" s="256" customFormat="1" x14ac:dyDescent="0.25">
      <c r="A20" s="282">
        <f t="shared" si="1"/>
        <v>16</v>
      </c>
      <c r="B20" s="259"/>
      <c r="C20" s="82" t="s">
        <v>122</v>
      </c>
      <c r="D20" s="282" t="s">
        <v>211</v>
      </c>
      <c r="E20" s="61">
        <v>0</v>
      </c>
      <c r="F20" s="173"/>
      <c r="G20" s="173"/>
      <c r="H20" s="173"/>
      <c r="I20" s="173"/>
      <c r="J20" s="173"/>
      <c r="K20" s="61">
        <f>SUM(E20:J20)</f>
        <v>0</v>
      </c>
      <c r="L20" s="262"/>
      <c r="M20" s="262"/>
      <c r="N20" s="262"/>
      <c r="O20" s="262"/>
      <c r="P20" s="262"/>
    </row>
    <row r="21" spans="1:16" s="256" customFormat="1" x14ac:dyDescent="0.25">
      <c r="A21" s="282">
        <f t="shared" si="1"/>
        <v>17</v>
      </c>
      <c r="B21" s="259"/>
      <c r="C21" s="82" t="s">
        <v>133</v>
      </c>
      <c r="D21" s="282" t="s">
        <v>223</v>
      </c>
      <c r="E21" s="175">
        <f>E19+E20</f>
        <v>0</v>
      </c>
      <c r="F21" s="175">
        <f>E29</f>
        <v>0</v>
      </c>
      <c r="G21" s="175">
        <f>F29</f>
        <v>0</v>
      </c>
      <c r="H21" s="175">
        <f>G29</f>
        <v>0</v>
      </c>
      <c r="I21" s="175">
        <f>H29</f>
        <v>0</v>
      </c>
      <c r="J21" s="175">
        <f>I29</f>
        <v>0</v>
      </c>
      <c r="K21" s="61"/>
      <c r="L21" s="262"/>
      <c r="M21" s="262"/>
      <c r="N21" s="262"/>
      <c r="O21" s="262"/>
      <c r="P21" s="262"/>
    </row>
    <row r="22" spans="1:16" s="256" customFormat="1" x14ac:dyDescent="0.25">
      <c r="A22" s="282">
        <f t="shared" si="1"/>
        <v>18</v>
      </c>
      <c r="B22" s="259"/>
      <c r="C22" s="82" t="s">
        <v>198</v>
      </c>
      <c r="D22" s="282" t="s">
        <v>27</v>
      </c>
      <c r="E22" s="179">
        <f>'CSWNA Summary'!I36</f>
        <v>0</v>
      </c>
      <c r="F22" s="277"/>
      <c r="G22" s="277"/>
      <c r="H22" s="277"/>
      <c r="I22" s="277"/>
      <c r="J22" s="277"/>
      <c r="K22" s="61">
        <f>SUM(E22:J22)</f>
        <v>0</v>
      </c>
      <c r="L22" s="259"/>
      <c r="M22" s="259"/>
      <c r="N22" s="259"/>
      <c r="O22" s="259"/>
      <c r="P22" s="259"/>
    </row>
    <row r="23" spans="1:16" s="256" customFormat="1" x14ac:dyDescent="0.25">
      <c r="A23" s="282">
        <f t="shared" si="1"/>
        <v>19</v>
      </c>
      <c r="B23" s="259"/>
      <c r="C23" s="82" t="s">
        <v>120</v>
      </c>
      <c r="D23" s="282" t="s">
        <v>224</v>
      </c>
      <c r="E23" s="177">
        <f>E19+E20+E21+E22</f>
        <v>0</v>
      </c>
      <c r="F23" s="177">
        <f>F21+F22</f>
        <v>0</v>
      </c>
      <c r="G23" s="177">
        <f>G21+G22</f>
        <v>0</v>
      </c>
      <c r="H23" s="177">
        <f>H21+H22</f>
        <v>0</v>
      </c>
      <c r="I23" s="177">
        <f>I21+I22</f>
        <v>0</v>
      </c>
      <c r="J23" s="177">
        <f>J21+J22</f>
        <v>0</v>
      </c>
      <c r="K23" s="61"/>
      <c r="L23" s="259"/>
      <c r="M23" s="259"/>
      <c r="N23" s="259"/>
      <c r="O23" s="259"/>
      <c r="P23" s="259"/>
    </row>
    <row r="24" spans="1:16" s="256" customFormat="1" x14ac:dyDescent="0.25">
      <c r="A24" s="282">
        <f t="shared" si="1"/>
        <v>20</v>
      </c>
      <c r="B24" s="259"/>
      <c r="C24" s="82"/>
      <c r="D24" s="282"/>
      <c r="E24" s="128"/>
      <c r="F24" s="128"/>
      <c r="G24" s="128"/>
      <c r="H24" s="128"/>
      <c r="I24" s="128"/>
      <c r="J24" s="128"/>
      <c r="K24" s="61"/>
      <c r="L24" s="259"/>
      <c r="M24" s="259"/>
      <c r="N24" s="259"/>
      <c r="O24" s="259"/>
      <c r="P24" s="259"/>
    </row>
    <row r="25" spans="1:16" s="256" customFormat="1" x14ac:dyDescent="0.25">
      <c r="A25" s="282">
        <f t="shared" si="1"/>
        <v>21</v>
      </c>
      <c r="B25" s="259"/>
      <c r="C25" s="82" t="s">
        <v>123</v>
      </c>
      <c r="D25" s="282" t="s">
        <v>225</v>
      </c>
      <c r="E25" s="179">
        <f t="shared" ref="E25:J25" si="6">AVERAGE(E21,E23)</f>
        <v>0</v>
      </c>
      <c r="F25" s="179">
        <f t="shared" si="6"/>
        <v>0</v>
      </c>
      <c r="G25" s="179">
        <f t="shared" si="6"/>
        <v>0</v>
      </c>
      <c r="H25" s="179">
        <f t="shared" si="6"/>
        <v>0</v>
      </c>
      <c r="I25" s="179">
        <f t="shared" si="6"/>
        <v>0</v>
      </c>
      <c r="J25" s="179">
        <f t="shared" si="6"/>
        <v>0</v>
      </c>
      <c r="K25" s="61"/>
      <c r="L25" s="259"/>
      <c r="M25" s="259"/>
      <c r="N25" s="259"/>
      <c r="O25" s="259"/>
      <c r="P25" s="259"/>
    </row>
    <row r="26" spans="1:16" s="256" customFormat="1" x14ac:dyDescent="0.25">
      <c r="A26" s="282">
        <f t="shared" si="1"/>
        <v>22</v>
      </c>
      <c r="B26" s="259"/>
      <c r="C26" s="82"/>
      <c r="D26" s="282"/>
      <c r="E26" s="128"/>
      <c r="F26" s="128"/>
      <c r="G26" s="128"/>
      <c r="H26" s="128"/>
      <c r="I26" s="128"/>
      <c r="J26" s="128"/>
      <c r="K26" s="61"/>
      <c r="L26" s="259"/>
      <c r="M26" s="259"/>
      <c r="N26" s="259"/>
      <c r="O26" s="259"/>
      <c r="P26" s="259"/>
    </row>
    <row r="27" spans="1:16" s="256" customFormat="1" x14ac:dyDescent="0.25">
      <c r="A27" s="282">
        <f t="shared" si="1"/>
        <v>23</v>
      </c>
      <c r="B27" s="259"/>
      <c r="C27" s="82" t="s">
        <v>216</v>
      </c>
      <c r="D27" s="282"/>
      <c r="E27" s="149">
        <f>E$59</f>
        <v>1.042E-3</v>
      </c>
      <c r="F27" s="149">
        <f t="shared" ref="F27:J27" si="7">F$59</f>
        <v>1.042E-3</v>
      </c>
      <c r="G27" s="149">
        <f t="shared" si="7"/>
        <v>1.042E-3</v>
      </c>
      <c r="H27" s="149">
        <f t="shared" si="7"/>
        <v>1.042E-3</v>
      </c>
      <c r="I27" s="149">
        <f t="shared" si="7"/>
        <v>1.042E-3</v>
      </c>
      <c r="J27" s="149">
        <f t="shared" si="7"/>
        <v>1.042E-3</v>
      </c>
      <c r="K27" s="61"/>
      <c r="L27" s="259"/>
      <c r="M27" s="259"/>
      <c r="N27" s="259"/>
      <c r="O27" s="259"/>
      <c r="P27" s="259"/>
    </row>
    <row r="28" spans="1:16" s="256" customFormat="1" x14ac:dyDescent="0.25">
      <c r="A28" s="282">
        <f t="shared" si="1"/>
        <v>24</v>
      </c>
      <c r="B28" s="259"/>
      <c r="C28" s="157" t="s">
        <v>124</v>
      </c>
      <c r="D28" s="203"/>
      <c r="E28" s="174">
        <f>ROUND(E25*E27,0)</f>
        <v>0</v>
      </c>
      <c r="F28" s="174">
        <f t="shared" ref="F28" si="8">ROUND(F25*F27,0)</f>
        <v>0</v>
      </c>
      <c r="G28" s="174">
        <f t="shared" ref="G28" si="9">ROUND(G25*G27,0)</f>
        <v>0</v>
      </c>
      <c r="H28" s="174">
        <f t="shared" ref="H28" si="10">ROUND(H25*H27,0)</f>
        <v>0</v>
      </c>
      <c r="I28" s="174">
        <f t="shared" ref="I28" si="11">ROUND(I25*I27,0)</f>
        <v>0</v>
      </c>
      <c r="J28" s="174">
        <f t="shared" ref="J28" si="12">ROUND(J25*J27,0)</f>
        <v>0</v>
      </c>
      <c r="K28" s="286">
        <f>SUM(E28:J28)</f>
        <v>0</v>
      </c>
      <c r="L28" s="259"/>
      <c r="M28" s="259"/>
      <c r="N28" s="259"/>
      <c r="O28" s="259"/>
      <c r="P28" s="259"/>
    </row>
    <row r="29" spans="1:16" s="256" customFormat="1" ht="15.75" thickBot="1" x14ac:dyDescent="0.3">
      <c r="A29" s="282">
        <f t="shared" si="1"/>
        <v>25</v>
      </c>
      <c r="B29" s="259"/>
      <c r="C29" s="157" t="s">
        <v>125</v>
      </c>
      <c r="D29" s="203"/>
      <c r="E29" s="178">
        <f>E23+E28</f>
        <v>0</v>
      </c>
      <c r="F29" s="178">
        <f t="shared" ref="F29" si="13">F23+F28</f>
        <v>0</v>
      </c>
      <c r="G29" s="178">
        <f t="shared" ref="G29" si="14">G23+G28</f>
        <v>0</v>
      </c>
      <c r="H29" s="178">
        <f t="shared" ref="H29" si="15">H23+H28</f>
        <v>0</v>
      </c>
      <c r="I29" s="178">
        <f t="shared" ref="I29" si="16">I23+I28</f>
        <v>0</v>
      </c>
      <c r="J29" s="178">
        <f t="shared" ref="J29" si="17">J23+J28</f>
        <v>0</v>
      </c>
      <c r="K29" s="287">
        <f>K20+K22+K28</f>
        <v>0</v>
      </c>
      <c r="L29" s="259"/>
      <c r="M29" s="259"/>
      <c r="N29" s="259"/>
      <c r="O29" s="259"/>
      <c r="P29" s="259"/>
    </row>
    <row r="30" spans="1:16" s="256" customFormat="1" ht="15.75" thickTop="1" x14ac:dyDescent="0.25">
      <c r="A30" s="282">
        <f t="shared" si="1"/>
        <v>26</v>
      </c>
      <c r="C30" s="268"/>
      <c r="D30" s="283"/>
      <c r="E30" s="269"/>
      <c r="F30" s="269"/>
      <c r="G30" s="269"/>
      <c r="H30" s="269"/>
      <c r="I30" s="269"/>
      <c r="J30" s="269"/>
      <c r="K30" s="270"/>
    </row>
    <row r="31" spans="1:16" s="259" customFormat="1" x14ac:dyDescent="0.25">
      <c r="A31" s="282">
        <f t="shared" si="1"/>
        <v>27</v>
      </c>
      <c r="B31" s="259" t="s">
        <v>92</v>
      </c>
      <c r="D31" s="282"/>
    </row>
    <row r="32" spans="1:16" s="259" customFormat="1" ht="15" customHeight="1" x14ac:dyDescent="0.25">
      <c r="A32" s="282">
        <f t="shared" si="1"/>
        <v>28</v>
      </c>
      <c r="C32" s="241" t="s">
        <v>119</v>
      </c>
      <c r="D32" s="282" t="s">
        <v>211</v>
      </c>
      <c r="E32" s="148">
        <v>0</v>
      </c>
      <c r="F32" s="261"/>
      <c r="G32" s="261"/>
      <c r="H32" s="261"/>
      <c r="I32" s="261"/>
      <c r="J32" s="261"/>
      <c r="L32" s="316"/>
      <c r="M32" s="316"/>
      <c r="N32" s="316"/>
      <c r="O32" s="316"/>
      <c r="P32" s="316"/>
    </row>
    <row r="33" spans="1:16" s="259" customFormat="1" x14ac:dyDescent="0.25">
      <c r="A33" s="282">
        <f t="shared" si="1"/>
        <v>29</v>
      </c>
      <c r="C33" s="82" t="s">
        <v>122</v>
      </c>
      <c r="D33" s="282" t="s">
        <v>211</v>
      </c>
      <c r="E33" s="61">
        <v>0</v>
      </c>
      <c r="F33" s="173"/>
      <c r="G33" s="173"/>
      <c r="H33" s="173"/>
      <c r="I33" s="173"/>
      <c r="J33" s="173"/>
      <c r="K33" s="61">
        <f>SUM(E33:J33)</f>
        <v>0</v>
      </c>
      <c r="L33" s="262"/>
      <c r="M33" s="262"/>
      <c r="N33" s="262"/>
      <c r="O33" s="262"/>
      <c r="P33" s="262"/>
    </row>
    <row r="34" spans="1:16" s="259" customFormat="1" x14ac:dyDescent="0.25">
      <c r="A34" s="282">
        <f t="shared" si="1"/>
        <v>30</v>
      </c>
      <c r="C34" s="82" t="s">
        <v>133</v>
      </c>
      <c r="D34" s="282" t="s">
        <v>226</v>
      </c>
      <c r="E34" s="175">
        <f>E32+E33</f>
        <v>0</v>
      </c>
      <c r="F34" s="175">
        <f>E42</f>
        <v>0</v>
      </c>
      <c r="G34" s="175">
        <f>F42</f>
        <v>0</v>
      </c>
      <c r="H34" s="175">
        <f>G42</f>
        <v>0</v>
      </c>
      <c r="I34" s="175">
        <f>H42</f>
        <v>0</v>
      </c>
      <c r="J34" s="175">
        <f>I42</f>
        <v>0</v>
      </c>
      <c r="K34" s="61"/>
      <c r="L34" s="262"/>
      <c r="M34" s="262"/>
      <c r="N34" s="262"/>
      <c r="O34" s="262"/>
      <c r="P34" s="262"/>
    </row>
    <row r="35" spans="1:16" s="259" customFormat="1" x14ac:dyDescent="0.25">
      <c r="A35" s="282">
        <f t="shared" si="1"/>
        <v>31</v>
      </c>
      <c r="C35" s="82" t="s">
        <v>198</v>
      </c>
      <c r="D35" s="282" t="s">
        <v>27</v>
      </c>
      <c r="E35" s="179">
        <f>'CSWNA Summary'!K36</f>
        <v>0</v>
      </c>
      <c r="F35" s="277"/>
      <c r="G35" s="277"/>
      <c r="H35" s="277"/>
      <c r="I35" s="277"/>
      <c r="J35" s="277"/>
      <c r="K35" s="61">
        <f>SUM(E35:J35)</f>
        <v>0</v>
      </c>
    </row>
    <row r="36" spans="1:16" s="259" customFormat="1" x14ac:dyDescent="0.25">
      <c r="A36" s="282">
        <f t="shared" si="1"/>
        <v>32</v>
      </c>
      <c r="C36" s="82" t="s">
        <v>120</v>
      </c>
      <c r="D36" s="282" t="s">
        <v>227</v>
      </c>
      <c r="E36" s="177">
        <f>E32+E33+E34+E35</f>
        <v>0</v>
      </c>
      <c r="F36" s="177">
        <f>F34+F35</f>
        <v>0</v>
      </c>
      <c r="G36" s="177">
        <f>G34+G35</f>
        <v>0</v>
      </c>
      <c r="H36" s="177">
        <f>H34+H35</f>
        <v>0</v>
      </c>
      <c r="I36" s="177">
        <f>I34+I35</f>
        <v>0</v>
      </c>
      <c r="J36" s="177">
        <f>J34+J35</f>
        <v>0</v>
      </c>
      <c r="K36" s="61"/>
    </row>
    <row r="37" spans="1:16" s="259" customFormat="1" x14ac:dyDescent="0.25">
      <c r="A37" s="282">
        <f t="shared" si="1"/>
        <v>33</v>
      </c>
      <c r="C37" s="82"/>
      <c r="D37" s="282"/>
      <c r="E37" s="128"/>
      <c r="F37" s="128"/>
      <c r="G37" s="128"/>
      <c r="H37" s="128"/>
      <c r="I37" s="128"/>
      <c r="J37" s="128"/>
      <c r="K37" s="61"/>
    </row>
    <row r="38" spans="1:16" s="259" customFormat="1" x14ac:dyDescent="0.25">
      <c r="A38" s="282">
        <f t="shared" si="1"/>
        <v>34</v>
      </c>
      <c r="C38" s="82" t="s">
        <v>123</v>
      </c>
      <c r="D38" s="282" t="s">
        <v>228</v>
      </c>
      <c r="E38" s="179">
        <f t="shared" ref="E38:J38" si="18">AVERAGE(E34,E36)</f>
        <v>0</v>
      </c>
      <c r="F38" s="179">
        <f t="shared" si="18"/>
        <v>0</v>
      </c>
      <c r="G38" s="179">
        <f t="shared" si="18"/>
        <v>0</v>
      </c>
      <c r="H38" s="179">
        <f t="shared" si="18"/>
        <v>0</v>
      </c>
      <c r="I38" s="179">
        <f t="shared" si="18"/>
        <v>0</v>
      </c>
      <c r="J38" s="179">
        <f t="shared" si="18"/>
        <v>0</v>
      </c>
      <c r="K38" s="61"/>
    </row>
    <row r="39" spans="1:16" s="259" customFormat="1" x14ac:dyDescent="0.25">
      <c r="A39" s="282">
        <f t="shared" si="1"/>
        <v>35</v>
      </c>
      <c r="C39" s="82"/>
      <c r="D39" s="282"/>
      <c r="E39" s="128"/>
      <c r="F39" s="128"/>
      <c r="G39" s="128"/>
      <c r="H39" s="128"/>
      <c r="I39" s="128"/>
      <c r="J39" s="128"/>
      <c r="K39" s="61"/>
    </row>
    <row r="40" spans="1:16" s="259" customFormat="1" x14ac:dyDescent="0.25">
      <c r="A40" s="282">
        <f t="shared" si="1"/>
        <v>36</v>
      </c>
      <c r="C40" s="82" t="s">
        <v>216</v>
      </c>
      <c r="D40" s="282"/>
      <c r="E40" s="149">
        <f>E$59</f>
        <v>1.042E-3</v>
      </c>
      <c r="F40" s="149">
        <f t="shared" ref="F40:J40" si="19">F$59</f>
        <v>1.042E-3</v>
      </c>
      <c r="G40" s="149">
        <f t="shared" si="19"/>
        <v>1.042E-3</v>
      </c>
      <c r="H40" s="149">
        <f t="shared" si="19"/>
        <v>1.042E-3</v>
      </c>
      <c r="I40" s="149">
        <f t="shared" si="19"/>
        <v>1.042E-3</v>
      </c>
      <c r="J40" s="149">
        <f t="shared" si="19"/>
        <v>1.042E-3</v>
      </c>
      <c r="K40" s="61"/>
    </row>
    <row r="41" spans="1:16" s="259" customFormat="1" x14ac:dyDescent="0.25">
      <c r="A41" s="282">
        <f t="shared" si="1"/>
        <v>37</v>
      </c>
      <c r="C41" s="157" t="s">
        <v>124</v>
      </c>
      <c r="D41" s="203"/>
      <c r="E41" s="290">
        <f>ROUND(E38*E40,0)</f>
        <v>0</v>
      </c>
      <c r="F41" s="290">
        <f t="shared" ref="F41" si="20">ROUND(F38*F40,0)</f>
        <v>0</v>
      </c>
      <c r="G41" s="290">
        <f t="shared" ref="G41" si="21">ROUND(G38*G40,0)</f>
        <v>0</v>
      </c>
      <c r="H41" s="290">
        <f t="shared" ref="H41" si="22">ROUND(H38*H40,0)</f>
        <v>0</v>
      </c>
      <c r="I41" s="290">
        <f t="shared" ref="I41" si="23">ROUND(I38*I40,0)</f>
        <v>0</v>
      </c>
      <c r="J41" s="290">
        <f t="shared" ref="J41" si="24">ROUND(J38*J40,0)</f>
        <v>0</v>
      </c>
      <c r="K41" s="286">
        <f>SUM(E41:J41)</f>
        <v>0</v>
      </c>
    </row>
    <row r="42" spans="1:16" s="259" customFormat="1" ht="15.75" thickBot="1" x14ac:dyDescent="0.3">
      <c r="A42" s="282">
        <f t="shared" si="1"/>
        <v>38</v>
      </c>
      <c r="C42" s="157" t="s">
        <v>125</v>
      </c>
      <c r="D42" s="203"/>
      <c r="E42" s="178">
        <f>E36+E41</f>
        <v>0</v>
      </c>
      <c r="F42" s="178">
        <f t="shared" ref="F42" si="25">F36+F41</f>
        <v>0</v>
      </c>
      <c r="G42" s="178">
        <f t="shared" ref="G42" si="26">G36+G41</f>
        <v>0</v>
      </c>
      <c r="H42" s="178">
        <f t="shared" ref="H42" si="27">H36+H41</f>
        <v>0</v>
      </c>
      <c r="I42" s="178">
        <f t="shared" ref="I42" si="28">I36+I41</f>
        <v>0</v>
      </c>
      <c r="J42" s="178">
        <f t="shared" ref="J42" si="29">J36+J41</f>
        <v>0</v>
      </c>
      <c r="K42" s="287">
        <f>K33+K35+K41</f>
        <v>0</v>
      </c>
    </row>
    <row r="43" spans="1:16" s="256" customFormat="1" ht="15.75" thickTop="1" x14ac:dyDescent="0.25">
      <c r="A43" s="282">
        <f t="shared" si="1"/>
        <v>39</v>
      </c>
      <c r="C43" s="268"/>
      <c r="D43" s="283"/>
      <c r="E43" s="269"/>
      <c r="F43" s="269"/>
      <c r="G43" s="269"/>
      <c r="H43" s="269"/>
      <c r="I43" s="269"/>
      <c r="J43" s="269"/>
      <c r="K43" s="270"/>
    </row>
    <row r="44" spans="1:16" s="256" customFormat="1" x14ac:dyDescent="0.25">
      <c r="A44" s="282">
        <f t="shared" si="1"/>
        <v>40</v>
      </c>
      <c r="B44" s="259" t="s">
        <v>233</v>
      </c>
      <c r="C44" s="259"/>
      <c r="D44" s="282"/>
      <c r="E44" s="259"/>
      <c r="F44" s="259"/>
      <c r="G44" s="259"/>
      <c r="H44" s="259"/>
      <c r="I44" s="259"/>
      <c r="J44" s="259"/>
      <c r="K44" s="259"/>
      <c r="L44" s="259"/>
      <c r="M44" s="259"/>
      <c r="N44" s="259"/>
      <c r="O44" s="259"/>
      <c r="P44" s="259"/>
    </row>
    <row r="45" spans="1:16" s="256" customFormat="1" ht="15" customHeight="1" x14ac:dyDescent="0.25">
      <c r="A45" s="282">
        <f t="shared" si="1"/>
        <v>41</v>
      </c>
      <c r="B45" s="259"/>
      <c r="C45" s="241" t="s">
        <v>119</v>
      </c>
      <c r="D45" s="282" t="s">
        <v>211</v>
      </c>
      <c r="E45" s="148">
        <v>0</v>
      </c>
      <c r="F45" s="261"/>
      <c r="G45" s="261"/>
      <c r="H45" s="261"/>
      <c r="I45" s="261"/>
      <c r="J45" s="261"/>
      <c r="K45" s="259"/>
      <c r="L45" s="316"/>
      <c r="M45" s="316"/>
      <c r="N45" s="316"/>
      <c r="O45" s="316"/>
      <c r="P45" s="316"/>
    </row>
    <row r="46" spans="1:16" s="256" customFormat="1" x14ac:dyDescent="0.25">
      <c r="A46" s="282">
        <f t="shared" si="1"/>
        <v>42</v>
      </c>
      <c r="B46" s="259"/>
      <c r="C46" s="82" t="s">
        <v>122</v>
      </c>
      <c r="D46" s="282" t="s">
        <v>211</v>
      </c>
      <c r="E46" s="61">
        <v>0</v>
      </c>
      <c r="F46" s="173"/>
      <c r="G46" s="173"/>
      <c r="H46" s="173"/>
      <c r="I46" s="173"/>
      <c r="J46" s="173"/>
      <c r="K46" s="61">
        <f>SUM(E46:J46)</f>
        <v>0</v>
      </c>
      <c r="L46" s="262"/>
      <c r="M46" s="262"/>
      <c r="N46" s="262"/>
      <c r="O46" s="262"/>
      <c r="P46" s="262"/>
    </row>
    <row r="47" spans="1:16" s="256" customFormat="1" x14ac:dyDescent="0.25">
      <c r="A47" s="282">
        <f t="shared" si="1"/>
        <v>43</v>
      </c>
      <c r="B47" s="259"/>
      <c r="C47" s="82" t="s">
        <v>133</v>
      </c>
      <c r="D47" s="282" t="s">
        <v>229</v>
      </c>
      <c r="E47" s="175">
        <f>E45+E46</f>
        <v>0</v>
      </c>
      <c r="F47" s="175">
        <f>E55</f>
        <v>0</v>
      </c>
      <c r="G47" s="175">
        <f>F55</f>
        <v>0</v>
      </c>
      <c r="H47" s="175">
        <f>G55</f>
        <v>0</v>
      </c>
      <c r="I47" s="175">
        <f>H55</f>
        <v>0</v>
      </c>
      <c r="J47" s="175">
        <f>I55</f>
        <v>0</v>
      </c>
      <c r="K47" s="61"/>
      <c r="L47" s="262"/>
      <c r="M47" s="262"/>
      <c r="N47" s="262"/>
      <c r="O47" s="262"/>
      <c r="P47" s="262"/>
    </row>
    <row r="48" spans="1:16" s="256" customFormat="1" x14ac:dyDescent="0.25">
      <c r="A48" s="282">
        <f t="shared" si="1"/>
        <v>44</v>
      </c>
      <c r="B48" s="259"/>
      <c r="C48" s="82" t="s">
        <v>198</v>
      </c>
      <c r="D48" s="282" t="s">
        <v>27</v>
      </c>
      <c r="E48" s="179">
        <f>'CSWNA Summary'!M36</f>
        <v>0</v>
      </c>
      <c r="F48" s="277"/>
      <c r="G48" s="277"/>
      <c r="H48" s="277"/>
      <c r="I48" s="277"/>
      <c r="J48" s="277"/>
      <c r="K48" s="61">
        <f>SUM(E48:J48)</f>
        <v>0</v>
      </c>
      <c r="L48" s="259"/>
      <c r="M48" s="259"/>
      <c r="N48" s="259"/>
      <c r="O48" s="259"/>
      <c r="P48" s="259"/>
    </row>
    <row r="49" spans="1:16" s="256" customFormat="1" x14ac:dyDescent="0.25">
      <c r="A49" s="282">
        <f t="shared" si="1"/>
        <v>45</v>
      </c>
      <c r="B49" s="259"/>
      <c r="C49" s="82" t="s">
        <v>120</v>
      </c>
      <c r="D49" s="282" t="s">
        <v>230</v>
      </c>
      <c r="E49" s="177">
        <f>E45+E46+E47+E48</f>
        <v>0</v>
      </c>
      <c r="F49" s="177">
        <f>F47+F48</f>
        <v>0</v>
      </c>
      <c r="G49" s="177">
        <f>G47+G48</f>
        <v>0</v>
      </c>
      <c r="H49" s="177">
        <f>H47+H48</f>
        <v>0</v>
      </c>
      <c r="I49" s="177">
        <f>I47+I48</f>
        <v>0</v>
      </c>
      <c r="J49" s="177">
        <f>J47+J48</f>
        <v>0</v>
      </c>
      <c r="K49" s="61"/>
      <c r="L49" s="259"/>
      <c r="M49" s="259"/>
      <c r="N49" s="259"/>
      <c r="O49" s="259"/>
      <c r="P49" s="259"/>
    </row>
    <row r="50" spans="1:16" s="256" customFormat="1" x14ac:dyDescent="0.25">
      <c r="A50" s="282">
        <f t="shared" si="1"/>
        <v>46</v>
      </c>
      <c r="B50" s="259"/>
      <c r="C50" s="82"/>
      <c r="D50" s="282"/>
      <c r="E50" s="128"/>
      <c r="F50" s="128"/>
      <c r="G50" s="128"/>
      <c r="H50" s="128"/>
      <c r="I50" s="128"/>
      <c r="J50" s="128"/>
      <c r="K50" s="61"/>
      <c r="L50" s="259"/>
      <c r="M50" s="259"/>
      <c r="N50" s="259"/>
      <c r="O50" s="259"/>
      <c r="P50" s="259"/>
    </row>
    <row r="51" spans="1:16" s="256" customFormat="1" x14ac:dyDescent="0.25">
      <c r="A51" s="282">
        <f t="shared" si="1"/>
        <v>47</v>
      </c>
      <c r="B51" s="259"/>
      <c r="C51" s="82" t="s">
        <v>123</v>
      </c>
      <c r="D51" s="282" t="s">
        <v>231</v>
      </c>
      <c r="E51" s="179">
        <f t="shared" ref="E51:J51" si="30">AVERAGE(E47,E49)</f>
        <v>0</v>
      </c>
      <c r="F51" s="179">
        <f t="shared" si="30"/>
        <v>0</v>
      </c>
      <c r="G51" s="179">
        <f t="shared" si="30"/>
        <v>0</v>
      </c>
      <c r="H51" s="179">
        <f t="shared" si="30"/>
        <v>0</v>
      </c>
      <c r="I51" s="179">
        <f t="shared" si="30"/>
        <v>0</v>
      </c>
      <c r="J51" s="179">
        <f t="shared" si="30"/>
        <v>0</v>
      </c>
      <c r="K51" s="61"/>
      <c r="L51" s="259"/>
      <c r="M51" s="259"/>
      <c r="N51" s="259"/>
      <c r="O51" s="259"/>
      <c r="P51" s="259"/>
    </row>
    <row r="52" spans="1:16" s="256" customFormat="1" x14ac:dyDescent="0.25">
      <c r="A52" s="282">
        <f t="shared" si="1"/>
        <v>48</v>
      </c>
      <c r="B52" s="259"/>
      <c r="C52" s="82"/>
      <c r="D52" s="259"/>
      <c r="E52" s="128"/>
      <c r="F52" s="128"/>
      <c r="G52" s="128"/>
      <c r="H52" s="128"/>
      <c r="I52" s="128"/>
      <c r="J52" s="128"/>
      <c r="K52" s="61"/>
      <c r="L52" s="259"/>
      <c r="M52" s="259"/>
      <c r="N52" s="259"/>
      <c r="O52" s="259"/>
      <c r="P52" s="259"/>
    </row>
    <row r="53" spans="1:16" s="256" customFormat="1" x14ac:dyDescent="0.25">
      <c r="A53" s="282">
        <f t="shared" si="1"/>
        <v>49</v>
      </c>
      <c r="B53" s="259"/>
      <c r="C53" s="82" t="s">
        <v>216</v>
      </c>
      <c r="D53" s="259"/>
      <c r="E53" s="149">
        <f>E$59</f>
        <v>1.042E-3</v>
      </c>
      <c r="F53" s="149">
        <f t="shared" ref="F53:J53" si="31">F$59</f>
        <v>1.042E-3</v>
      </c>
      <c r="G53" s="149">
        <f t="shared" si="31"/>
        <v>1.042E-3</v>
      </c>
      <c r="H53" s="149">
        <f t="shared" si="31"/>
        <v>1.042E-3</v>
      </c>
      <c r="I53" s="149">
        <f t="shared" si="31"/>
        <v>1.042E-3</v>
      </c>
      <c r="J53" s="149">
        <f t="shared" si="31"/>
        <v>1.042E-3</v>
      </c>
      <c r="K53" s="61"/>
      <c r="L53" s="259"/>
      <c r="M53" s="259"/>
      <c r="N53" s="259"/>
      <c r="O53" s="259"/>
      <c r="P53" s="259"/>
    </row>
    <row r="54" spans="1:16" s="256" customFormat="1" x14ac:dyDescent="0.25">
      <c r="A54" s="282">
        <f t="shared" si="1"/>
        <v>50</v>
      </c>
      <c r="B54" s="259"/>
      <c r="C54" s="157" t="s">
        <v>124</v>
      </c>
      <c r="D54" s="156"/>
      <c r="E54" s="174">
        <f>ROUND(E51*E53,0)</f>
        <v>0</v>
      </c>
      <c r="F54" s="174">
        <f t="shared" ref="F54" si="32">ROUND(F51*F53,0)</f>
        <v>0</v>
      </c>
      <c r="G54" s="174">
        <f t="shared" ref="G54" si="33">ROUND(G51*G53,0)</f>
        <v>0</v>
      </c>
      <c r="H54" s="174">
        <f t="shared" ref="H54" si="34">ROUND(H51*H53,0)</f>
        <v>0</v>
      </c>
      <c r="I54" s="174">
        <f t="shared" ref="I54" si="35">ROUND(I51*I53,0)</f>
        <v>0</v>
      </c>
      <c r="J54" s="174">
        <f t="shared" ref="J54" si="36">ROUND(J51*J53,0)</f>
        <v>0</v>
      </c>
      <c r="K54" s="286">
        <f>SUM(E54:J54)</f>
        <v>0</v>
      </c>
      <c r="L54" s="259"/>
      <c r="M54" s="259"/>
      <c r="N54" s="259"/>
      <c r="O54" s="259"/>
      <c r="P54" s="259"/>
    </row>
    <row r="55" spans="1:16" s="256" customFormat="1" ht="15.75" thickBot="1" x14ac:dyDescent="0.3">
      <c r="A55" s="282">
        <f t="shared" si="1"/>
        <v>51</v>
      </c>
      <c r="B55" s="259"/>
      <c r="C55" s="157" t="s">
        <v>125</v>
      </c>
      <c r="D55" s="156"/>
      <c r="E55" s="178">
        <f>E49+E54</f>
        <v>0</v>
      </c>
      <c r="F55" s="178">
        <f t="shared" ref="F55" si="37">F49+F54</f>
        <v>0</v>
      </c>
      <c r="G55" s="178">
        <f t="shared" ref="G55" si="38">G49+G54</f>
        <v>0</v>
      </c>
      <c r="H55" s="178">
        <f t="shared" ref="H55" si="39">H49+H54</f>
        <v>0</v>
      </c>
      <c r="I55" s="178">
        <f t="shared" ref="I55" si="40">I49+I54</f>
        <v>0</v>
      </c>
      <c r="J55" s="178">
        <f t="shared" ref="J55" si="41">J49+J54</f>
        <v>0</v>
      </c>
      <c r="K55" s="287">
        <f>K46+K48+K54</f>
        <v>0</v>
      </c>
      <c r="L55" s="259"/>
      <c r="M55" s="259"/>
      <c r="N55" s="259"/>
      <c r="O55" s="259"/>
      <c r="P55" s="259"/>
    </row>
    <row r="56" spans="1:16" s="259" customFormat="1" ht="15.75" thickTop="1" x14ac:dyDescent="0.25">
      <c r="A56" s="282">
        <f t="shared" si="1"/>
        <v>52</v>
      </c>
      <c r="E56" s="261"/>
      <c r="F56" s="261"/>
      <c r="G56" s="261"/>
      <c r="H56" s="261"/>
      <c r="I56" s="261"/>
      <c r="J56" s="261"/>
    </row>
    <row r="57" spans="1:16" x14ac:dyDescent="0.25">
      <c r="A57" s="282">
        <f t="shared" si="1"/>
        <v>53</v>
      </c>
      <c r="C57" s="82" t="s">
        <v>212</v>
      </c>
      <c r="D57" s="259"/>
      <c r="E57" s="149">
        <v>3.2500000000000001E-2</v>
      </c>
      <c r="F57" s="149">
        <v>3.2500000000000001E-2</v>
      </c>
      <c r="G57" s="149">
        <v>3.2500000000000001E-2</v>
      </c>
      <c r="H57" s="149">
        <v>3.2500000000000001E-2</v>
      </c>
      <c r="I57" s="149">
        <v>3.2500000000000001E-2</v>
      </c>
      <c r="J57" s="149">
        <v>3.2500000000000001E-2</v>
      </c>
      <c r="K57" s="259"/>
      <c r="L57" s="259"/>
      <c r="M57" s="259"/>
      <c r="N57" s="259"/>
      <c r="O57" s="259"/>
      <c r="P57" s="259"/>
    </row>
    <row r="58" spans="1:16" x14ac:dyDescent="0.25">
      <c r="A58" s="282">
        <f t="shared" si="1"/>
        <v>54</v>
      </c>
      <c r="C58" s="82" t="s">
        <v>214</v>
      </c>
      <c r="D58" s="239"/>
      <c r="E58" s="149">
        <v>1.2500000000000001E-2</v>
      </c>
      <c r="F58" s="149">
        <v>1.2500000000000001E-2</v>
      </c>
      <c r="G58" s="149">
        <v>1.2500000000000001E-2</v>
      </c>
      <c r="H58" s="149">
        <v>1.2500000000000001E-2</v>
      </c>
      <c r="I58" s="149">
        <v>1.2500000000000001E-2</v>
      </c>
      <c r="J58" s="149">
        <v>1.2500000000000001E-2</v>
      </c>
      <c r="K58" s="259"/>
      <c r="L58" s="259"/>
      <c r="M58" s="259"/>
      <c r="N58" s="259"/>
      <c r="O58" s="259"/>
      <c r="P58" s="259"/>
    </row>
    <row r="59" spans="1:16" s="259" customFormat="1" x14ac:dyDescent="0.25">
      <c r="A59" s="282">
        <f t="shared" si="1"/>
        <v>55</v>
      </c>
      <c r="C59" s="82" t="s">
        <v>215</v>
      </c>
      <c r="E59" s="149">
        <f>ROUND(E$58/12,6)</f>
        <v>1.042E-3</v>
      </c>
      <c r="F59" s="149">
        <f t="shared" ref="F59:J59" si="42">ROUND(F$58/12,6)</f>
        <v>1.042E-3</v>
      </c>
      <c r="G59" s="149">
        <f t="shared" si="42"/>
        <v>1.042E-3</v>
      </c>
      <c r="H59" s="149">
        <f t="shared" si="42"/>
        <v>1.042E-3</v>
      </c>
      <c r="I59" s="149">
        <f t="shared" si="42"/>
        <v>1.042E-3</v>
      </c>
      <c r="J59" s="149">
        <f t="shared" si="42"/>
        <v>1.042E-3</v>
      </c>
    </row>
    <row r="60" spans="1:16" s="259" customFormat="1" x14ac:dyDescent="0.25">
      <c r="C60" s="82"/>
      <c r="E60" s="149"/>
      <c r="F60" s="149"/>
      <c r="G60" s="149"/>
      <c r="H60" s="149"/>
      <c r="I60" s="149"/>
      <c r="J60" s="149"/>
    </row>
    <row r="61" spans="1:16" x14ac:dyDescent="0.25">
      <c r="C61" s="82" t="s">
        <v>213</v>
      </c>
      <c r="D61" s="259"/>
      <c r="E61" s="261"/>
      <c r="F61" s="261"/>
      <c r="G61" s="261"/>
      <c r="H61" s="261"/>
      <c r="I61" s="261"/>
      <c r="J61" s="261"/>
      <c r="K61" s="259"/>
      <c r="L61" s="259"/>
      <c r="M61" s="259"/>
      <c r="N61" s="259"/>
      <c r="O61" s="259"/>
      <c r="P61" s="259"/>
    </row>
    <row r="62" spans="1:16" x14ac:dyDescent="0.25">
      <c r="C62" s="82" t="s">
        <v>250</v>
      </c>
      <c r="D62" s="259"/>
      <c r="E62" s="261"/>
      <c r="F62" s="261"/>
      <c r="G62" s="261"/>
      <c r="H62" s="261"/>
      <c r="I62" s="261"/>
      <c r="J62" s="261"/>
      <c r="K62" s="259"/>
      <c r="L62" s="259"/>
      <c r="M62" s="259"/>
      <c r="N62" s="259"/>
      <c r="O62" s="259"/>
      <c r="P62" s="259"/>
    </row>
    <row r="63" spans="1:16" x14ac:dyDescent="0.25">
      <c r="D63" s="259"/>
      <c r="E63" s="261"/>
      <c r="F63" s="261"/>
      <c r="G63" s="261"/>
      <c r="H63" s="261"/>
      <c r="I63" s="261"/>
      <c r="J63" s="261"/>
      <c r="K63" s="259"/>
      <c r="L63" s="259"/>
      <c r="M63" s="259"/>
      <c r="N63" s="259"/>
      <c r="O63" s="259"/>
      <c r="P63" s="259"/>
    </row>
    <row r="64" spans="1:16" x14ac:dyDescent="0.25">
      <c r="D64" s="259"/>
      <c r="E64" s="261"/>
      <c r="F64" s="261"/>
      <c r="G64" s="261"/>
      <c r="H64" s="261"/>
      <c r="I64" s="261"/>
      <c r="J64" s="261"/>
      <c r="K64" s="259"/>
      <c r="L64" s="259"/>
      <c r="M64" s="259"/>
      <c r="N64" s="259"/>
      <c r="O64" s="259"/>
      <c r="P64" s="259"/>
    </row>
  </sheetData>
  <mergeCells count="5">
    <mergeCell ref="L6:P6"/>
    <mergeCell ref="L19:P19"/>
    <mergeCell ref="L32:P32"/>
    <mergeCell ref="L45:P45"/>
    <mergeCell ref="A1:C1"/>
  </mergeCells>
  <printOptions horizontalCentered="1"/>
  <pageMargins left="0.45" right="0.45" top="0.5" bottom="0.5" header="0.3" footer="0.3"/>
  <pageSetup scale="61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FFFF00"/>
    <pageSetUpPr fitToPage="1"/>
  </sheetPr>
  <dimension ref="A1:O22"/>
  <sheetViews>
    <sheetView zoomScale="85" zoomScaleNormal="85" workbookViewId="0">
      <pane xSplit="1" ySplit="3" topLeftCell="B4" activePane="bottomRight" state="frozen"/>
      <selection activeCell="K13" sqref="K13:T16"/>
      <selection pane="topRight" activeCell="K13" sqref="K13:T16"/>
      <selection pane="bottomLeft" activeCell="K13" sqref="K13:T16"/>
      <selection pane="bottomRight" activeCell="L1" sqref="L1:O1048576"/>
    </sheetView>
  </sheetViews>
  <sheetFormatPr defaultColWidth="12.7109375" defaultRowHeight="15" x14ac:dyDescent="0.25"/>
  <cols>
    <col min="1" max="3" width="10.140625" style="48" customWidth="1"/>
    <col min="4" max="5" width="12.7109375" style="31"/>
    <col min="6" max="6" width="12.7109375" style="31" customWidth="1"/>
    <col min="7" max="7" width="12.7109375" style="48" customWidth="1"/>
    <col min="8" max="8" width="12.7109375" style="31"/>
    <col min="9" max="9" width="12.7109375" style="31" customWidth="1"/>
    <col min="10" max="11" width="12.7109375" customWidth="1"/>
    <col min="16" max="16384" width="12.7109375" style="31"/>
  </cols>
  <sheetData>
    <row r="1" spans="1:15" x14ac:dyDescent="0.25">
      <c r="A1" s="50"/>
      <c r="B1" s="50"/>
      <c r="C1" s="50"/>
      <c r="D1" s="50"/>
      <c r="E1" s="50"/>
      <c r="F1" s="50"/>
      <c r="G1" s="50"/>
      <c r="H1" s="50"/>
      <c r="I1" s="50" t="s">
        <v>19</v>
      </c>
      <c r="J1" s="50" t="s">
        <v>19</v>
      </c>
    </row>
    <row r="2" spans="1:15" x14ac:dyDescent="0.25">
      <c r="A2" s="54" t="s">
        <v>28</v>
      </c>
      <c r="B2" s="54"/>
      <c r="C2" s="54"/>
      <c r="D2" s="54" t="s">
        <v>29</v>
      </c>
      <c r="E2" s="54" t="s">
        <v>29</v>
      </c>
      <c r="F2" s="54" t="s">
        <v>30</v>
      </c>
      <c r="G2" s="54" t="s">
        <v>32</v>
      </c>
      <c r="H2" s="54" t="s">
        <v>31</v>
      </c>
      <c r="I2" s="54" t="s">
        <v>18</v>
      </c>
      <c r="J2" s="54" t="s">
        <v>64</v>
      </c>
    </row>
    <row r="3" spans="1:15" s="52" customFormat="1" ht="14.45" customHeight="1" x14ac:dyDescent="0.25">
      <c r="A3" s="51" t="s">
        <v>33</v>
      </c>
      <c r="B3" s="51" t="s">
        <v>96</v>
      </c>
      <c r="C3" s="51" t="s">
        <v>34</v>
      </c>
      <c r="D3" s="51" t="s">
        <v>35</v>
      </c>
      <c r="E3" s="51" t="s">
        <v>36</v>
      </c>
      <c r="F3" s="51" t="s">
        <v>37</v>
      </c>
      <c r="G3" s="51" t="s">
        <v>39</v>
      </c>
      <c r="H3" s="51" t="s">
        <v>38</v>
      </c>
      <c r="I3" s="51" t="s">
        <v>63</v>
      </c>
      <c r="J3" s="51" t="s">
        <v>63</v>
      </c>
      <c r="K3"/>
      <c r="L3"/>
      <c r="M3"/>
      <c r="N3"/>
      <c r="O3"/>
    </row>
    <row r="4" spans="1:15" customFormat="1" ht="14.45" customHeight="1" x14ac:dyDescent="0.25">
      <c r="A4" s="46"/>
      <c r="B4" s="46"/>
      <c r="C4" s="101"/>
      <c r="I4" s="3"/>
      <c r="J4" s="3"/>
    </row>
    <row r="5" spans="1:15" customFormat="1" ht="14.45" customHeight="1" x14ac:dyDescent="0.25">
      <c r="A5" s="139" t="str">
        <f>'CSWNA Summary'!A8&amp;" Billing Cycle"</f>
        <v>July 2020 Billing Cycle</v>
      </c>
      <c r="B5" s="58"/>
      <c r="C5" s="102"/>
      <c r="I5" s="3"/>
      <c r="J5" s="3"/>
    </row>
    <row r="6" spans="1:15" x14ac:dyDescent="0.25">
      <c r="A6" s="184" t="s">
        <v>117</v>
      </c>
      <c r="B6" s="48">
        <v>2020</v>
      </c>
      <c r="C6" s="48">
        <v>7</v>
      </c>
      <c r="D6" s="32">
        <f>HLOOKUP((C6)&amp;B6,'Meter Reading_WEMO'!$B$4:$Z$10,7,FALSE)</f>
        <v>44007</v>
      </c>
      <c r="E6" s="32">
        <f>HLOOKUP(C6+1&amp;B6,'Meter Reading_WEMO'!$B$4:$Z$10,7,FALSE)</f>
        <v>44038</v>
      </c>
      <c r="F6" s="31">
        <f>E6-D6</f>
        <v>31</v>
      </c>
      <c r="G6" s="33">
        <f>SUMIFS(HDD_Summary!$J$4:$J$369,HDD_Summary!$D$4:$D$369,"&lt;"&amp;$E6,HDD_Summary!$D$4:$D$369,"&gt;="&amp;$D6)</f>
        <v>0</v>
      </c>
      <c r="H6" s="33">
        <f>SUMIFS(HDD_Summary!$K$4:$K$369,HDD_Summary!$D$4:$D$369,"&lt;"&amp;$E6,HDD_Summary!$D$4:$D$369,"&gt;="&amp;$D6)</f>
        <v>9.3333333333333712E-2</v>
      </c>
      <c r="I6" s="127">
        <f>SUM('Customer Count by Cycle'!I27)</f>
        <v>22707</v>
      </c>
      <c r="J6" s="3">
        <f>SUM('Customer Count by Cycle'!J27)</f>
        <v>2717</v>
      </c>
    </row>
    <row r="7" spans="1:15" customFormat="1" x14ac:dyDescent="0.25">
      <c r="A7" s="48"/>
      <c r="B7" s="48"/>
      <c r="C7" s="48"/>
      <c r="D7" s="32"/>
      <c r="E7" s="32"/>
      <c r="F7" s="31"/>
      <c r="G7" s="47"/>
      <c r="H7" s="33"/>
      <c r="I7" s="127"/>
      <c r="J7" s="3"/>
    </row>
    <row r="8" spans="1:15" customFormat="1" x14ac:dyDescent="0.25">
      <c r="A8" s="139" t="str">
        <f>'CSWNA Summary'!A9&amp;" Billing Cycle"</f>
        <v>August 2020 Billing Cycle</v>
      </c>
      <c r="B8" s="58"/>
      <c r="C8" s="102"/>
      <c r="D8" s="32"/>
      <c r="E8" s="32"/>
      <c r="F8" s="31"/>
      <c r="G8" s="47"/>
      <c r="H8" s="33"/>
      <c r="I8" s="127"/>
      <c r="J8" s="3"/>
    </row>
    <row r="9" spans="1:15" customFormat="1" x14ac:dyDescent="0.25">
      <c r="A9" s="48" t="str">
        <f>A6</f>
        <v>1-19</v>
      </c>
      <c r="B9" s="48">
        <f>IF(C6=12,B6+1,B6)</f>
        <v>2020</v>
      </c>
      <c r="C9" s="48">
        <f>IF(C6=12,1,C6+1)</f>
        <v>8</v>
      </c>
      <c r="D9" s="32">
        <f>HLOOKUP((C9)&amp;B9,'Meter Reading_WEMO'!$B$4:$Z$10,7,FALSE)</f>
        <v>44038</v>
      </c>
      <c r="E9" s="32">
        <f>HLOOKUP(C9+1&amp;B9,'Meter Reading_WEMO'!$B$4:$Z$10,7,FALSE)</f>
        <v>44069</v>
      </c>
      <c r="F9" s="31">
        <f>E9-D9</f>
        <v>31</v>
      </c>
      <c r="G9" s="33">
        <f>SUMIFS(HDD_Summary!$J$4:$J$369,HDD_Summary!$D$4:$D$369,"&lt;"&amp;$E9,HDD_Summary!$D$4:$D$369,"&gt;="&amp;$D9)</f>
        <v>0</v>
      </c>
      <c r="H9" s="33">
        <f>SUMIFS(HDD_Summary!$K$4:$K$369,HDD_Summary!$D$4:$D$369,"&lt;"&amp;$E9,HDD_Summary!$D$4:$D$369,"&gt;="&amp;$D9)</f>
        <v>0.85489247311827943</v>
      </c>
      <c r="I9" s="127">
        <f>SUM('Customer Count by Cycle'!I49)</f>
        <v>22444</v>
      </c>
      <c r="J9" s="3">
        <f>SUM('Customer Count by Cycle'!J49)</f>
        <v>2675</v>
      </c>
    </row>
    <row r="10" spans="1:15" customFormat="1" x14ac:dyDescent="0.25">
      <c r="A10" s="48"/>
      <c r="B10" s="48"/>
      <c r="C10" s="48"/>
      <c r="D10" s="32"/>
      <c r="E10" s="32"/>
      <c r="F10" s="31"/>
      <c r="G10" s="47"/>
      <c r="H10" s="33"/>
      <c r="I10" s="127"/>
      <c r="J10" s="3"/>
    </row>
    <row r="11" spans="1:15" customFormat="1" x14ac:dyDescent="0.25">
      <c r="A11" s="139" t="str">
        <f>'CSWNA Summary'!A10&amp;" Billing Cycle"</f>
        <v>September 2020 Billing Cycle</v>
      </c>
      <c r="B11" s="58"/>
      <c r="C11" s="102"/>
      <c r="D11" s="32"/>
      <c r="E11" s="32"/>
      <c r="F11" s="31"/>
      <c r="G11" s="47"/>
      <c r="H11" s="33"/>
      <c r="I11" s="127"/>
      <c r="J11" s="3"/>
    </row>
    <row r="12" spans="1:15" customFormat="1" x14ac:dyDescent="0.25">
      <c r="A12" s="48" t="str">
        <f>A9</f>
        <v>1-19</v>
      </c>
      <c r="B12" s="48">
        <f>IF(C9=12,B9+1,B9)</f>
        <v>2020</v>
      </c>
      <c r="C12" s="48">
        <f>IF(C9=12,1,C9+1)</f>
        <v>9</v>
      </c>
      <c r="D12" s="32">
        <f>HLOOKUP((C12)&amp;B12,'Meter Reading_WEMO'!$B$4:$Z$10,7,FALSE)</f>
        <v>44069</v>
      </c>
      <c r="E12" s="32">
        <f>HLOOKUP(C12+1&amp;B12,'Meter Reading_WEMO'!$B$4:$Z$10,7,FALSE)</f>
        <v>44099</v>
      </c>
      <c r="F12" s="31">
        <f>E12-D12</f>
        <v>30</v>
      </c>
      <c r="G12" s="33">
        <f>SUMIFS(HDD_Summary!$J$4:$J$369,HDD_Summary!$D$4:$D$369,"&lt;"&amp;$E12,HDD_Summary!$D$4:$D$369,"&gt;="&amp;$D12)</f>
        <v>21.5</v>
      </c>
      <c r="H12" s="33">
        <f>SUMIFS(HDD_Summary!$K$4:$K$369,HDD_Summary!$D$4:$D$369,"&lt;"&amp;$E12,HDD_Summary!$D$4:$D$369,"&gt;="&amp;$D12)</f>
        <v>22.008148148148145</v>
      </c>
      <c r="I12" s="127">
        <f>SUM('Customer Count by Cycle'!I71)</f>
        <v>22227</v>
      </c>
      <c r="J12" s="3">
        <f>SUM('Customer Count by Cycle'!J71)</f>
        <v>2663</v>
      </c>
    </row>
    <row r="13" spans="1:15" customFormat="1" x14ac:dyDescent="0.25">
      <c r="A13" s="48"/>
      <c r="B13" s="48"/>
      <c r="C13" s="48"/>
      <c r="D13" s="32"/>
      <c r="E13" s="32"/>
      <c r="F13" s="31"/>
      <c r="G13" s="47"/>
      <c r="H13" s="33"/>
      <c r="I13" s="127"/>
      <c r="J13" s="3"/>
    </row>
    <row r="14" spans="1:15" customFormat="1" x14ac:dyDescent="0.25">
      <c r="A14" s="139" t="str">
        <f>'CSWNA Summary'!A11&amp;" Billing Cycle"</f>
        <v>October 2020 Billing Cycle</v>
      </c>
      <c r="B14" s="58"/>
      <c r="C14" s="102"/>
      <c r="D14" s="32"/>
      <c r="E14" s="32"/>
      <c r="F14" s="31"/>
      <c r="G14" s="47"/>
      <c r="H14" s="33"/>
      <c r="I14" s="127"/>
      <c r="J14" s="3"/>
    </row>
    <row r="15" spans="1:15" customFormat="1" x14ac:dyDescent="0.25">
      <c r="A15" s="48" t="str">
        <f>A12</f>
        <v>1-19</v>
      </c>
      <c r="B15" s="48">
        <f>IF(C12=12,B12+1,B12)</f>
        <v>2020</v>
      </c>
      <c r="C15" s="48">
        <f>IF(C12=12,1,C12+1)</f>
        <v>10</v>
      </c>
      <c r="D15" s="32">
        <f>HLOOKUP((C15)&amp;B15,'Meter Reading_WEMO'!$B$4:$Z$10,7,FALSE)</f>
        <v>44099</v>
      </c>
      <c r="E15" s="32">
        <f>HLOOKUP(C15+1&amp;B15,'Meter Reading_WEMO'!$B$4:$Z$10,7,FALSE)</f>
        <v>44130</v>
      </c>
      <c r="F15" s="31">
        <f>E15-D15</f>
        <v>31</v>
      </c>
      <c r="G15" s="33">
        <f>SUMIFS(HDD_Summary!$J$4:$J$369,HDD_Summary!$D$4:$D$369,"&lt;"&amp;$E15,HDD_Summary!$D$4:$D$369,"&gt;="&amp;$D15)</f>
        <v>206.5</v>
      </c>
      <c r="H15" s="33">
        <f>SUMIFS(HDD_Summary!$K$4:$K$369,HDD_Summary!$D$4:$D$369,"&lt;"&amp;$E15,HDD_Summary!$D$4:$D$369,"&gt;="&amp;$D15)</f>
        <v>172.13802270011948</v>
      </c>
      <c r="I15" s="127">
        <f>SUM('Customer Count by Cycle'!I93)</f>
        <v>22238</v>
      </c>
      <c r="J15" s="3">
        <f>SUM('Customer Count by Cycle'!J93)</f>
        <v>2669</v>
      </c>
    </row>
    <row r="16" spans="1:15" customFormat="1" x14ac:dyDescent="0.25">
      <c r="A16" s="48"/>
      <c r="B16" s="48"/>
      <c r="C16" s="48"/>
      <c r="D16" s="32"/>
      <c r="E16" s="32"/>
      <c r="F16" s="31"/>
      <c r="G16" s="47"/>
      <c r="H16" s="33"/>
      <c r="I16" s="127"/>
      <c r="J16" s="3"/>
    </row>
    <row r="17" spans="1:10" customFormat="1" x14ac:dyDescent="0.25">
      <c r="A17" s="139" t="str">
        <f>'CSWNA Summary'!A12&amp;" Billing Cycle"</f>
        <v>November 2020 Billing Cycle</v>
      </c>
      <c r="B17" s="58"/>
      <c r="C17" s="102"/>
      <c r="D17" s="32"/>
      <c r="E17" s="32"/>
      <c r="F17" s="31"/>
      <c r="G17" s="47"/>
      <c r="H17" s="33"/>
      <c r="I17" s="127"/>
      <c r="J17" s="3"/>
    </row>
    <row r="18" spans="1:10" customFormat="1" x14ac:dyDescent="0.25">
      <c r="A18" s="48" t="str">
        <f>A15</f>
        <v>1-19</v>
      </c>
      <c r="B18" s="48">
        <f>IF(C15=12,B15+1,B15)</f>
        <v>2020</v>
      </c>
      <c r="C18" s="48">
        <f>IF(C15=12,1,C15+1)</f>
        <v>11</v>
      </c>
      <c r="D18" s="32">
        <f>HLOOKUP((C18)&amp;B18,'Meter Reading_WEMO'!$B$4:$Z$10,7,FALSE)</f>
        <v>44130</v>
      </c>
      <c r="E18" s="32">
        <f>HLOOKUP(C18+1&amp;B18,'Meter Reading_WEMO'!$B$4:$Z$10,7,FALSE)</f>
        <v>44160</v>
      </c>
      <c r="F18" s="31">
        <f>E18-D18</f>
        <v>30</v>
      </c>
      <c r="G18" s="33">
        <f>SUMIFS(HDD_Summary!$J$4:$J$369,HDD_Summary!$D$4:$D$369,"&lt;"&amp;$E18,HDD_Summary!$D$4:$D$369,"&gt;="&amp;$D18)</f>
        <v>431</v>
      </c>
      <c r="H18" s="33">
        <f>SUMIFS(HDD_Summary!$K$4:$K$369,HDD_Summary!$D$4:$D$369,"&lt;"&amp;$E18,HDD_Summary!$D$4:$D$369,"&gt;="&amp;$D18)</f>
        <v>675.91872759856642</v>
      </c>
      <c r="I18" s="127">
        <f>SUM('Customer Count by Cycle'!I115)</f>
        <v>22619</v>
      </c>
      <c r="J18" s="3">
        <f>SUM('Customer Count by Cycle'!J115)</f>
        <v>2712</v>
      </c>
    </row>
    <row r="19" spans="1:10" customFormat="1" x14ac:dyDescent="0.25">
      <c r="A19" s="48"/>
      <c r="B19" s="48"/>
      <c r="C19" s="48"/>
      <c r="D19" s="32"/>
      <c r="E19" s="32"/>
      <c r="F19" s="31"/>
      <c r="G19" s="47"/>
      <c r="H19" s="33"/>
      <c r="I19" s="127"/>
      <c r="J19" s="3"/>
    </row>
    <row r="20" spans="1:10" customFormat="1" x14ac:dyDescent="0.25">
      <c r="A20" s="139" t="str">
        <f>'CSWNA Summary'!A13&amp;" Billing Cycle"</f>
        <v>December 2020 Billing Cycle</v>
      </c>
      <c r="B20" s="58"/>
      <c r="C20" s="102"/>
      <c r="D20" s="32"/>
      <c r="E20" s="32"/>
      <c r="F20" s="31"/>
      <c r="G20" s="47"/>
      <c r="H20" s="33"/>
      <c r="I20" s="127"/>
      <c r="J20" s="3"/>
    </row>
    <row r="21" spans="1:10" customFormat="1" x14ac:dyDescent="0.25">
      <c r="A21" s="48" t="str">
        <f>A18</f>
        <v>1-19</v>
      </c>
      <c r="B21" s="48">
        <f>IF(C18=12,B18+1,B18)</f>
        <v>2020</v>
      </c>
      <c r="C21" s="48">
        <f>IF(C18=12,1,C18+1)</f>
        <v>12</v>
      </c>
      <c r="D21" s="32">
        <f>HLOOKUP((C21)&amp;B21,'Meter Reading_WEMO'!$B$4:$Z$10,7,FALSE)</f>
        <v>44160</v>
      </c>
      <c r="E21" s="32">
        <f>HLOOKUP(IF(C21=12,(1)&amp;(B21+1),C21&amp;B21),'Meter Reading_NEMO'!$B$4:$Z$10,7,FALSE)</f>
        <v>44196</v>
      </c>
      <c r="F21" s="31">
        <f>E21-D21</f>
        <v>36</v>
      </c>
      <c r="G21" s="33">
        <f>SUMIFS(HDD_Summary!$J$4:$J$369,HDD_Summary!$D$4:$D$369,"&lt;"&amp;$E21,HDD_Summary!$D$4:$D$369,"&gt;="&amp;$D21)</f>
        <v>922</v>
      </c>
      <c r="H21" s="33">
        <f>SUMIFS(HDD_Summary!$K$4:$K$369,HDD_Summary!$D$4:$D$369,"&lt;"&amp;$E21,HDD_Summary!$D$4:$D$369,"&gt;="&amp;$D21)</f>
        <v>1025.9035304659499</v>
      </c>
      <c r="I21" s="127">
        <f>SUM('Customer Count by Cycle'!I137)</f>
        <v>22757</v>
      </c>
      <c r="J21" s="3">
        <f>SUM('Customer Count by Cycle'!J137)</f>
        <v>2752</v>
      </c>
    </row>
    <row r="22" spans="1:10" customFormat="1" x14ac:dyDescent="0.25">
      <c r="A22" s="48"/>
      <c r="B22" s="48"/>
      <c r="C22" s="48"/>
      <c r="D22" s="32"/>
      <c r="E22" s="32"/>
      <c r="F22" s="31"/>
      <c r="G22" s="47"/>
      <c r="H22" s="33"/>
      <c r="I22" s="53"/>
      <c r="J22" s="3"/>
    </row>
  </sheetData>
  <pageMargins left="0.45" right="0.45" top="0.75" bottom="0.5" header="0.3" footer="0.3"/>
  <pageSetup scale="66" orientation="landscape" horizontalDpi="72" verticalDpi="72" r:id="rId1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FFFF00"/>
  </sheetPr>
  <dimension ref="A1:Q369"/>
  <sheetViews>
    <sheetView zoomScale="85" zoomScaleNormal="85" workbookViewId="0">
      <pane xSplit="1" ySplit="3" topLeftCell="B4" activePane="bottomRight" state="frozen"/>
      <selection activeCell="K13" sqref="K13:T16"/>
      <selection pane="topRight" activeCell="K13" sqref="K13:T16"/>
      <selection pane="bottomLeft" activeCell="K13" sqref="K13:T16"/>
      <selection pane="bottomRight" activeCell="M1" sqref="M1:O1048576"/>
    </sheetView>
  </sheetViews>
  <sheetFormatPr defaultRowHeight="15" x14ac:dyDescent="0.25"/>
  <cols>
    <col min="1" max="2" width="9.140625" style="46"/>
    <col min="3" max="3" width="8.7109375" style="46"/>
    <col min="4" max="4" width="12.7109375" style="57" customWidth="1"/>
    <col min="5" max="6" width="13.5703125" style="57" customWidth="1"/>
    <col min="7" max="9" width="2.85546875" customWidth="1"/>
    <col min="10" max="11" width="13.5703125" style="4" customWidth="1"/>
    <col min="12" max="12" width="13.5703125" customWidth="1"/>
    <col min="13" max="13" width="14.7109375" bestFit="1" customWidth="1"/>
    <col min="14" max="15" width="10.5703125" customWidth="1"/>
    <col min="17" max="21" width="10.5703125" customWidth="1"/>
  </cols>
  <sheetData>
    <row r="1" spans="1:17" x14ac:dyDescent="0.25">
      <c r="A1" s="73"/>
      <c r="B1" s="74"/>
      <c r="C1" s="74"/>
      <c r="D1" s="75"/>
      <c r="E1" s="5" t="s">
        <v>232</v>
      </c>
      <c r="F1" s="81"/>
      <c r="H1" s="49"/>
      <c r="J1" s="5" t="s">
        <v>98</v>
      </c>
      <c r="K1" s="81"/>
    </row>
    <row r="2" spans="1:17" x14ac:dyDescent="0.25">
      <c r="A2" s="72"/>
      <c r="B2" s="70"/>
      <c r="C2" s="70"/>
      <c r="D2" s="71"/>
      <c r="E2" s="67" t="s">
        <v>94</v>
      </c>
      <c r="F2" s="9" t="s">
        <v>93</v>
      </c>
      <c r="H2" s="49"/>
      <c r="J2" s="67" t="s">
        <v>94</v>
      </c>
      <c r="K2" s="9" t="s">
        <v>93</v>
      </c>
    </row>
    <row r="3" spans="1:17" x14ac:dyDescent="0.25">
      <c r="A3" s="76" t="s">
        <v>41</v>
      </c>
      <c r="B3" s="77" t="s">
        <v>42</v>
      </c>
      <c r="C3" s="77" t="s">
        <v>97</v>
      </c>
      <c r="D3" s="78" t="s">
        <v>58</v>
      </c>
      <c r="E3" s="68" t="s">
        <v>95</v>
      </c>
      <c r="F3" s="69" t="s">
        <v>95</v>
      </c>
      <c r="H3" s="49"/>
      <c r="J3" s="68" t="s">
        <v>95</v>
      </c>
      <c r="K3" s="69" t="s">
        <v>95</v>
      </c>
    </row>
    <row r="4" spans="1:17" x14ac:dyDescent="0.25">
      <c r="A4" s="46">
        <f>MONTH(D4)</f>
        <v>2</v>
      </c>
      <c r="B4" s="46">
        <f>+DAY(D4)</f>
        <v>1</v>
      </c>
      <c r="C4" s="46">
        <f>YEAR(D4)</f>
        <v>2020</v>
      </c>
      <c r="D4" s="66">
        <v>43862</v>
      </c>
      <c r="E4" s="65">
        <f>IFERROR(VLOOKUP($D4,Actual_Kirk_HDD!$A$4:$F$470,6,FALSE),0)</f>
        <v>33.273600000000002</v>
      </c>
      <c r="F4" s="65">
        <f>IFERROR(VLOOKUP($A4&amp;$B4,'Staff Ranked NHDD'!$C$8:$F$374,2,FALSE),0)</f>
        <v>32.132516420361256</v>
      </c>
      <c r="H4" s="49"/>
      <c r="J4" s="65">
        <f>IFERROR(VLOOKUP($D4,Actual_CGI_HDD!$A$9:$E$531,5),0)</f>
        <v>22.5</v>
      </c>
      <c r="K4" s="65">
        <f>IFERROR(VLOOKUP($A4&amp;$B4,'Staff Ranked NHDD'!$C$8:$F$374,4,FALSE),0)</f>
        <v>26.524975369458119</v>
      </c>
      <c r="N4" s="3"/>
      <c r="O4" s="3"/>
      <c r="P4" s="63"/>
      <c r="Q4" s="3"/>
    </row>
    <row r="5" spans="1:17" x14ac:dyDescent="0.25">
      <c r="A5" s="100">
        <f>MONTH(D5)</f>
        <v>2</v>
      </c>
      <c r="B5" s="100">
        <f>+DAY(D5)</f>
        <v>2</v>
      </c>
      <c r="C5" s="100">
        <f>YEAR(D5)</f>
        <v>2020</v>
      </c>
      <c r="D5" s="66">
        <f>D4+1</f>
        <v>43863</v>
      </c>
      <c r="E5" s="251">
        <f>IFERROR(VLOOKUP($D5,Actual_Kirk_HDD!$A$4:$F$470,6,FALSE),0)</f>
        <v>28.0746</v>
      </c>
      <c r="F5" s="251">
        <f>IFERROR(VLOOKUP($A5&amp;$B5,'Staff Ranked NHDD'!$C$8:$F$374,2,FALSE),0)</f>
        <v>24.963612479474556</v>
      </c>
      <c r="H5" s="49"/>
      <c r="J5" s="65">
        <f>IFERROR(VLOOKUP($D5,Actual_CGI_HDD!$A$9:$E$531,5),0)</f>
        <v>14.5</v>
      </c>
      <c r="K5" s="251">
        <f>IFERROR(VLOOKUP($A5&amp;$B5,'Staff Ranked NHDD'!$C$8:$F$374,4,FALSE),0)</f>
        <v>19.748862889983577</v>
      </c>
      <c r="N5" s="246"/>
      <c r="O5" s="246"/>
      <c r="P5" s="63"/>
      <c r="Q5" s="246"/>
    </row>
    <row r="6" spans="1:17" x14ac:dyDescent="0.25">
      <c r="A6" s="100">
        <f t="shared" ref="A6:A69" si="0">MONTH(D6)</f>
        <v>2</v>
      </c>
      <c r="B6" s="100">
        <f t="shared" ref="B6:B69" si="1">+DAY(D6)</f>
        <v>3</v>
      </c>
      <c r="C6" s="100">
        <f t="shared" ref="C6:C69" si="2">YEAR(D6)</f>
        <v>2020</v>
      </c>
      <c r="D6" s="66">
        <f t="shared" ref="D6:D69" si="3">D5+1</f>
        <v>43864</v>
      </c>
      <c r="E6" s="251">
        <f>IFERROR(VLOOKUP($D6,Actual_Kirk_HDD!$A$4:$F$470,6,FALSE),0)</f>
        <v>20.2761</v>
      </c>
      <c r="F6" s="251">
        <f>IFERROR(VLOOKUP($A6&amp;$B6,'Staff Ranked NHDD'!$C$8:$F$374,2,FALSE),0)</f>
        <v>17.022586206896555</v>
      </c>
      <c r="H6" s="49"/>
      <c r="J6" s="65">
        <f>IFERROR(VLOOKUP($D6,Actual_CGI_HDD!$A$9:$E$531,5),0)</f>
        <v>10.5</v>
      </c>
      <c r="K6" s="251">
        <f>IFERROR(VLOOKUP($A6&amp;$B6,'Staff Ranked NHDD'!$C$8:$F$374,4,FALSE),0)</f>
        <v>11.233452380952381</v>
      </c>
      <c r="N6" s="246"/>
      <c r="O6" s="246"/>
      <c r="P6" s="63"/>
      <c r="Q6" s="246"/>
    </row>
    <row r="7" spans="1:17" x14ac:dyDescent="0.25">
      <c r="A7" s="100">
        <f t="shared" si="0"/>
        <v>2</v>
      </c>
      <c r="B7" s="100">
        <f t="shared" si="1"/>
        <v>4</v>
      </c>
      <c r="C7" s="100">
        <f t="shared" si="2"/>
        <v>2020</v>
      </c>
      <c r="D7" s="66">
        <f t="shared" si="3"/>
        <v>43865</v>
      </c>
      <c r="E7" s="251">
        <f>IFERROR(VLOOKUP($D7,Actual_Kirk_HDD!$A$4:$F$470,6,FALSE),0)</f>
        <v>28.0746</v>
      </c>
      <c r="F7" s="251">
        <f>IFERROR(VLOOKUP($A7&amp;$B7,'Staff Ranked NHDD'!$C$8:$F$374,2,FALSE),0)</f>
        <v>23.466264367816102</v>
      </c>
      <c r="H7" s="49"/>
      <c r="J7" s="65">
        <f>IFERROR(VLOOKUP($D7,Actual_CGI_HDD!$A$9:$E$531,5),0)</f>
        <v>15.5</v>
      </c>
      <c r="K7" s="251">
        <f>IFERROR(VLOOKUP($A7&amp;$B7,'Staff Ranked NHDD'!$C$8:$F$374,4,FALSE),0)</f>
        <v>15.033230706075534</v>
      </c>
      <c r="N7" s="246"/>
      <c r="O7" s="246"/>
      <c r="P7" s="63"/>
      <c r="Q7" s="246"/>
    </row>
    <row r="8" spans="1:17" x14ac:dyDescent="0.25">
      <c r="A8" s="100">
        <f t="shared" si="0"/>
        <v>2</v>
      </c>
      <c r="B8" s="100">
        <f t="shared" si="1"/>
        <v>5</v>
      </c>
      <c r="C8" s="100">
        <f t="shared" si="2"/>
        <v>2020</v>
      </c>
      <c r="D8" s="66">
        <f t="shared" si="3"/>
        <v>43866</v>
      </c>
      <c r="E8" s="251">
        <f>IFERROR(VLOOKUP($D8,Actual_Kirk_HDD!$A$4:$F$470,6,FALSE),0)</f>
        <v>38.4726</v>
      </c>
      <c r="F8" s="251">
        <f>IFERROR(VLOOKUP($A8&amp;$B8,'Staff Ranked NHDD'!$C$8:$F$374,2,FALSE),0)</f>
        <v>41.50905172413794</v>
      </c>
      <c r="H8" s="49"/>
      <c r="J8" s="65">
        <f>IFERROR(VLOOKUP($D8,Actual_CGI_HDD!$A$9:$E$531,5),0)</f>
        <v>28.5</v>
      </c>
      <c r="K8" s="251">
        <f>IFERROR(VLOOKUP($A8&amp;$B8,'Staff Ranked NHDD'!$C$8:$F$374,4,FALSE),0)</f>
        <v>30.040365353037767</v>
      </c>
      <c r="N8" s="246"/>
      <c r="O8" s="246"/>
      <c r="P8" s="63"/>
      <c r="Q8" s="246"/>
    </row>
    <row r="9" spans="1:17" x14ac:dyDescent="0.25">
      <c r="A9" s="100">
        <f t="shared" si="0"/>
        <v>2</v>
      </c>
      <c r="B9" s="100">
        <f t="shared" si="1"/>
        <v>6</v>
      </c>
      <c r="C9" s="100">
        <f t="shared" si="2"/>
        <v>2020</v>
      </c>
      <c r="D9" s="66">
        <f t="shared" si="3"/>
        <v>43867</v>
      </c>
      <c r="E9" s="251">
        <f>IFERROR(VLOOKUP($D9,Actual_Kirk_HDD!$A$4:$F$470,6,FALSE),0)</f>
        <v>45.231300000000005</v>
      </c>
      <c r="F9" s="251">
        <f>IFERROR(VLOOKUP($A9&amp;$B9,'Staff Ranked NHDD'!$C$8:$F$374,2,FALSE),0)</f>
        <v>48.819934318555013</v>
      </c>
      <c r="H9" s="49"/>
      <c r="J9" s="65">
        <f>IFERROR(VLOOKUP($D9,Actual_CGI_HDD!$A$9:$E$531,5),0)</f>
        <v>32.5</v>
      </c>
      <c r="K9" s="251">
        <f>IFERROR(VLOOKUP($A9&amp;$B9,'Staff Ranked NHDD'!$C$8:$F$374,4,FALSE),0)</f>
        <v>39.27231116584565</v>
      </c>
      <c r="N9" s="246"/>
      <c r="O9" s="246"/>
      <c r="P9" s="63"/>
      <c r="Q9" s="246"/>
    </row>
    <row r="10" spans="1:17" x14ac:dyDescent="0.25">
      <c r="A10" s="100">
        <f t="shared" si="0"/>
        <v>2</v>
      </c>
      <c r="B10" s="100">
        <f t="shared" si="1"/>
        <v>7</v>
      </c>
      <c r="C10" s="100">
        <f t="shared" si="2"/>
        <v>2020</v>
      </c>
      <c r="D10" s="66">
        <f t="shared" si="3"/>
        <v>43868</v>
      </c>
      <c r="E10" s="251">
        <f>IFERROR(VLOOKUP($D10,Actual_Kirk_HDD!$A$4:$F$470,6,FALSE),0)</f>
        <v>41.072099999999999</v>
      </c>
      <c r="F10" s="251">
        <f>IFERROR(VLOOKUP($A10&amp;$B10,'Staff Ranked NHDD'!$C$8:$F$374,2,FALSE),0)</f>
        <v>44.8792446633826</v>
      </c>
      <c r="H10" s="49"/>
      <c r="J10" s="65">
        <f>IFERROR(VLOOKUP($D10,Actual_CGI_HDD!$A$9:$E$531,5),0)</f>
        <v>29.5</v>
      </c>
      <c r="K10" s="251">
        <f>IFERROR(VLOOKUP($A10&amp;$B10,'Staff Ranked NHDD'!$C$8:$F$374,4,FALSE),0)</f>
        <v>35.55954844006569</v>
      </c>
      <c r="N10" s="246"/>
      <c r="O10" s="246"/>
      <c r="P10" s="63"/>
      <c r="Q10" s="246"/>
    </row>
    <row r="11" spans="1:17" x14ac:dyDescent="0.25">
      <c r="A11" s="100">
        <f t="shared" si="0"/>
        <v>2</v>
      </c>
      <c r="B11" s="100">
        <f t="shared" si="1"/>
        <v>8</v>
      </c>
      <c r="C11" s="100">
        <f t="shared" si="2"/>
        <v>2020</v>
      </c>
      <c r="D11" s="66">
        <f t="shared" si="3"/>
        <v>43869</v>
      </c>
      <c r="E11" s="251">
        <f>IFERROR(VLOOKUP($D11,Actual_Kirk_HDD!$A$4:$F$470,6,FALSE),0)</f>
        <v>39.5124</v>
      </c>
      <c r="F11" s="251">
        <f>IFERROR(VLOOKUP($A11&amp;$B11,'Staff Ranked NHDD'!$C$8:$F$374,2,FALSE),0)</f>
        <v>42.894445812807881</v>
      </c>
      <c r="H11" s="49"/>
      <c r="J11" s="65">
        <f>IFERROR(VLOOKUP($D11,Actual_CGI_HDD!$A$9:$E$531,5),0)</f>
        <v>27.5</v>
      </c>
      <c r="K11" s="251">
        <f>IFERROR(VLOOKUP($A11&amp;$B11,'Staff Ranked NHDD'!$C$8:$F$374,4,FALSE),0)</f>
        <v>28.941728243021352</v>
      </c>
      <c r="N11" s="246"/>
      <c r="O11" s="246"/>
      <c r="P11" s="63"/>
      <c r="Q11" s="246"/>
    </row>
    <row r="12" spans="1:17" x14ac:dyDescent="0.25">
      <c r="A12" s="100">
        <f t="shared" si="0"/>
        <v>2</v>
      </c>
      <c r="B12" s="100">
        <f t="shared" si="1"/>
        <v>9</v>
      </c>
      <c r="C12" s="100">
        <f t="shared" si="2"/>
        <v>2020</v>
      </c>
      <c r="D12" s="66">
        <f t="shared" si="3"/>
        <v>43870</v>
      </c>
      <c r="E12" s="251">
        <f>IFERROR(VLOOKUP($D12,Actual_Kirk_HDD!$A$4:$F$470,6,FALSE),0)</f>
        <v>35.873100000000001</v>
      </c>
      <c r="F12" s="251">
        <f>IFERROR(VLOOKUP($A12&amp;$B12,'Staff Ranked NHDD'!$C$8:$F$374,2,FALSE),0)</f>
        <v>37.866009852216749</v>
      </c>
      <c r="H12" s="49"/>
      <c r="J12" s="65">
        <f>IFERROR(VLOOKUP($D12,Actual_CGI_HDD!$A$9:$E$531,5),0)</f>
        <v>17</v>
      </c>
      <c r="K12" s="251">
        <f>IFERROR(VLOOKUP($A12&amp;$B12,'Staff Ranked NHDD'!$C$8:$F$374,4,FALSE),0)</f>
        <v>21.911502463054187</v>
      </c>
      <c r="N12" s="246"/>
      <c r="O12" s="246"/>
      <c r="P12" s="63"/>
      <c r="Q12" s="246"/>
    </row>
    <row r="13" spans="1:17" x14ac:dyDescent="0.25">
      <c r="A13" s="100">
        <f t="shared" si="0"/>
        <v>2</v>
      </c>
      <c r="B13" s="100">
        <f t="shared" si="1"/>
        <v>10</v>
      </c>
      <c r="C13" s="100">
        <f t="shared" si="2"/>
        <v>2020</v>
      </c>
      <c r="D13" s="66">
        <f t="shared" si="3"/>
        <v>43871</v>
      </c>
      <c r="E13" s="251">
        <f>IFERROR(VLOOKUP($D13,Actual_Kirk_HDD!$A$4:$F$470,6,FALSE),0)</f>
        <v>29.114400000000003</v>
      </c>
      <c r="F13" s="251">
        <f>IFERROR(VLOOKUP($A13&amp;$B13,'Staff Ranked NHDD'!$C$8:$F$374,2,FALSE),0)</f>
        <v>27.744831691297215</v>
      </c>
      <c r="H13" s="49"/>
      <c r="J13" s="65">
        <f>IFERROR(VLOOKUP($D13,Actual_CGI_HDD!$A$9:$E$531,5),0)</f>
        <v>19</v>
      </c>
      <c r="K13" s="251">
        <f>IFERROR(VLOOKUP($A13&amp;$B13,'Staff Ranked NHDD'!$C$8:$F$374,4,FALSE),0)</f>
        <v>24.909798850574706</v>
      </c>
      <c r="N13" s="246"/>
      <c r="O13" s="246"/>
      <c r="P13" s="63"/>
      <c r="Q13" s="246"/>
    </row>
    <row r="14" spans="1:17" x14ac:dyDescent="0.25">
      <c r="A14" s="100">
        <f t="shared" si="0"/>
        <v>2</v>
      </c>
      <c r="B14" s="100">
        <f t="shared" si="1"/>
        <v>11</v>
      </c>
      <c r="C14" s="100">
        <f t="shared" si="2"/>
        <v>2020</v>
      </c>
      <c r="D14" s="66">
        <f t="shared" si="3"/>
        <v>43872</v>
      </c>
      <c r="E14" s="251">
        <f>IFERROR(VLOOKUP($D14,Actual_Kirk_HDD!$A$4:$F$470,6,FALSE),0)</f>
        <v>34.313400000000001</v>
      </c>
      <c r="F14" s="251">
        <f>IFERROR(VLOOKUP($A14&amp;$B14,'Staff Ranked NHDD'!$C$8:$F$374,2,FALSE),0)</f>
        <v>35.623895730706067</v>
      </c>
      <c r="H14" s="49"/>
      <c r="J14" s="65">
        <f>IFERROR(VLOOKUP($D14,Actual_CGI_HDD!$A$9:$E$531,5),0)</f>
        <v>26</v>
      </c>
      <c r="K14" s="251">
        <f>IFERROR(VLOOKUP($A14&amp;$B14,'Staff Ranked NHDD'!$C$8:$F$374,4,FALSE),0)</f>
        <v>25.736999178981936</v>
      </c>
      <c r="N14" s="246"/>
      <c r="O14" s="246"/>
      <c r="P14" s="63"/>
      <c r="Q14" s="246"/>
    </row>
    <row r="15" spans="1:17" x14ac:dyDescent="0.25">
      <c r="A15" s="100">
        <f t="shared" si="0"/>
        <v>2</v>
      </c>
      <c r="B15" s="100">
        <f t="shared" si="1"/>
        <v>12</v>
      </c>
      <c r="C15" s="100">
        <f t="shared" si="2"/>
        <v>2020</v>
      </c>
      <c r="D15" s="66">
        <f t="shared" si="3"/>
        <v>43873</v>
      </c>
      <c r="E15" s="251">
        <f>IFERROR(VLOOKUP($D15,Actual_Kirk_HDD!$A$4:$F$470,6,FALSE),0)</f>
        <v>31.713900000000002</v>
      </c>
      <c r="F15" s="251">
        <f>IFERROR(VLOOKUP($A15&amp;$B15,'Staff Ranked NHDD'!$C$8:$F$374,2,FALSE),0)</f>
        <v>31.237635467980297</v>
      </c>
      <c r="H15" s="49"/>
      <c r="J15" s="65">
        <f>IFERROR(VLOOKUP($D15,Actual_CGI_HDD!$A$9:$E$531,5),0)</f>
        <v>27.5</v>
      </c>
      <c r="K15" s="251">
        <f>IFERROR(VLOOKUP($A15&amp;$B15,'Staff Ranked NHDD'!$C$8:$F$374,4,FALSE),0)</f>
        <v>34.314749589490972</v>
      </c>
      <c r="N15" s="246"/>
      <c r="O15" s="246"/>
      <c r="P15" s="63"/>
      <c r="Q15" s="246"/>
    </row>
    <row r="16" spans="1:17" x14ac:dyDescent="0.25">
      <c r="A16" s="100">
        <f t="shared" si="0"/>
        <v>2</v>
      </c>
      <c r="B16" s="100">
        <f t="shared" si="1"/>
        <v>13</v>
      </c>
      <c r="C16" s="100">
        <f t="shared" si="2"/>
        <v>2020</v>
      </c>
      <c r="D16" s="66">
        <f t="shared" si="3"/>
        <v>43874</v>
      </c>
      <c r="E16" s="251">
        <f>IFERROR(VLOOKUP($D16,Actual_Kirk_HDD!$A$4:$F$470,6,FALSE),0)</f>
        <v>51.470100000000002</v>
      </c>
      <c r="F16" s="251">
        <f>IFERROR(VLOOKUP($A16&amp;$B16,'Staff Ranked NHDD'!$C$8:$F$374,2,FALSE),0)</f>
        <v>53.574663382594416</v>
      </c>
      <c r="H16" s="49"/>
      <c r="J16" s="65">
        <f>IFERROR(VLOOKUP($D16,Actual_CGI_HDD!$A$9:$E$531,5),0)</f>
        <v>37.5</v>
      </c>
      <c r="K16" s="251">
        <f>IFERROR(VLOOKUP($A16&amp;$B16,'Staff Ranked NHDD'!$C$8:$F$374,4,FALSE),0)</f>
        <v>44.926752873563217</v>
      </c>
      <c r="N16" s="246"/>
      <c r="O16" s="246"/>
      <c r="P16" s="63"/>
      <c r="Q16" s="246"/>
    </row>
    <row r="17" spans="1:17" x14ac:dyDescent="0.25">
      <c r="A17" s="100">
        <f t="shared" si="0"/>
        <v>2</v>
      </c>
      <c r="B17" s="100">
        <f t="shared" si="1"/>
        <v>14</v>
      </c>
      <c r="C17" s="100">
        <f t="shared" si="2"/>
        <v>2020</v>
      </c>
      <c r="D17" s="66">
        <f t="shared" si="3"/>
        <v>43875</v>
      </c>
      <c r="E17" s="251">
        <f>IFERROR(VLOOKUP($D17,Actual_Kirk_HDD!$A$4:$F$470,6,FALSE),0)</f>
        <v>65.507400000000004</v>
      </c>
      <c r="F17" s="251">
        <f>IFERROR(VLOOKUP($A17&amp;$B17,'Staff Ranked NHDD'!$C$8:$F$374,2,FALSE),0)</f>
        <v>63.242389162561587</v>
      </c>
      <c r="H17" s="49"/>
      <c r="J17" s="65">
        <f>IFERROR(VLOOKUP($D17,Actual_CGI_HDD!$A$9:$E$531,5),0)</f>
        <v>45</v>
      </c>
      <c r="K17" s="251">
        <f>IFERROR(VLOOKUP($A17&amp;$B17,'Staff Ranked NHDD'!$C$8:$F$374,4,FALSE),0)</f>
        <v>52.966867816091948</v>
      </c>
      <c r="N17" s="246"/>
      <c r="O17" s="246"/>
      <c r="P17" s="63"/>
      <c r="Q17" s="246"/>
    </row>
    <row r="18" spans="1:17" x14ac:dyDescent="0.25">
      <c r="A18" s="100">
        <f t="shared" si="0"/>
        <v>2</v>
      </c>
      <c r="B18" s="100">
        <f t="shared" si="1"/>
        <v>15</v>
      </c>
      <c r="C18" s="100">
        <f t="shared" si="2"/>
        <v>2020</v>
      </c>
      <c r="D18" s="66">
        <f t="shared" si="3"/>
        <v>43876</v>
      </c>
      <c r="E18" s="251">
        <f>IFERROR(VLOOKUP($D18,Actual_Kirk_HDD!$A$4:$F$470,6,FALSE),0)</f>
        <v>54.589500000000001</v>
      </c>
      <c r="F18" s="251">
        <f>IFERROR(VLOOKUP($A18&amp;$B18,'Staff Ranked NHDD'!$C$8:$F$374,2,FALSE),0)</f>
        <v>57.00799671592776</v>
      </c>
      <c r="H18" s="49"/>
      <c r="J18" s="65">
        <f>IFERROR(VLOOKUP($D18,Actual_CGI_HDD!$A$9:$E$531,5),0)</f>
        <v>31.5</v>
      </c>
      <c r="K18" s="251">
        <f>IFERROR(VLOOKUP($A18&amp;$B18,'Staff Ranked NHDD'!$C$8:$F$374,4,FALSE),0)</f>
        <v>31.14612068965517</v>
      </c>
      <c r="N18" s="246"/>
      <c r="O18" s="246"/>
      <c r="P18" s="63"/>
      <c r="Q18" s="246"/>
    </row>
    <row r="19" spans="1:17" x14ac:dyDescent="0.25">
      <c r="A19" s="100">
        <f t="shared" si="0"/>
        <v>2</v>
      </c>
      <c r="B19" s="100">
        <f t="shared" si="1"/>
        <v>16</v>
      </c>
      <c r="C19" s="100">
        <f t="shared" si="2"/>
        <v>2020</v>
      </c>
      <c r="D19" s="66">
        <f t="shared" si="3"/>
        <v>43877</v>
      </c>
      <c r="E19" s="251">
        <f>IFERROR(VLOOKUP($D19,Actual_Kirk_HDD!$A$4:$F$470,6,FALSE),0)</f>
        <v>33.793500000000002</v>
      </c>
      <c r="F19" s="251">
        <f>IFERROR(VLOOKUP($A19&amp;$B19,'Staff Ranked NHDD'!$C$8:$F$374,2,FALSE),0)</f>
        <v>34.460303776683091</v>
      </c>
      <c r="H19" s="49"/>
      <c r="J19" s="65">
        <f>IFERROR(VLOOKUP($D19,Actual_CGI_HDD!$A$9:$E$531,5),0)</f>
        <v>20</v>
      </c>
      <c r="K19" s="251">
        <f>IFERROR(VLOOKUP($A19&amp;$B19,'Staff Ranked NHDD'!$C$8:$F$374,4,FALSE),0)</f>
        <v>27.222405582922821</v>
      </c>
      <c r="N19" s="246"/>
      <c r="O19" s="246"/>
      <c r="P19" s="63"/>
      <c r="Q19" s="246"/>
    </row>
    <row r="20" spans="1:17" x14ac:dyDescent="0.25">
      <c r="A20" s="100">
        <f t="shared" si="0"/>
        <v>2</v>
      </c>
      <c r="B20" s="100">
        <f t="shared" si="1"/>
        <v>17</v>
      </c>
      <c r="C20" s="100">
        <f t="shared" si="2"/>
        <v>2020</v>
      </c>
      <c r="D20" s="66">
        <f t="shared" si="3"/>
        <v>43878</v>
      </c>
      <c r="E20" s="251">
        <f>IFERROR(VLOOKUP($D20,Actual_Kirk_HDD!$A$4:$F$470,6,FALSE),0)</f>
        <v>30.674100000000003</v>
      </c>
      <c r="F20" s="251">
        <f>IFERROR(VLOOKUP($A20&amp;$B20,'Staff Ranked NHDD'!$C$8:$F$374,2,FALSE),0)</f>
        <v>28.929610016420369</v>
      </c>
      <c r="H20" s="49"/>
      <c r="J20" s="65">
        <f>IFERROR(VLOOKUP($D20,Actual_CGI_HDD!$A$9:$E$531,5),0)</f>
        <v>15.5</v>
      </c>
      <c r="K20" s="251">
        <f>IFERROR(VLOOKUP($A20&amp;$B20,'Staff Ranked NHDD'!$C$8:$F$374,4,FALSE),0)</f>
        <v>13.371297208538586</v>
      </c>
      <c r="N20" s="246"/>
      <c r="O20" s="246"/>
      <c r="P20" s="63"/>
      <c r="Q20" s="246"/>
    </row>
    <row r="21" spans="1:17" x14ac:dyDescent="0.25">
      <c r="A21" s="100">
        <f t="shared" si="0"/>
        <v>2</v>
      </c>
      <c r="B21" s="100">
        <f t="shared" si="1"/>
        <v>18</v>
      </c>
      <c r="C21" s="100">
        <f t="shared" si="2"/>
        <v>2020</v>
      </c>
      <c r="D21" s="66">
        <f t="shared" si="3"/>
        <v>43879</v>
      </c>
      <c r="E21" s="251">
        <f>IFERROR(VLOOKUP($D21,Actual_Kirk_HDD!$A$4:$F$470,6,FALSE),0)</f>
        <v>25.475100000000001</v>
      </c>
      <c r="F21" s="251">
        <f>IFERROR(VLOOKUP($A21&amp;$B21,'Staff Ranked NHDD'!$C$8:$F$374,2,FALSE),0)</f>
        <v>22.007783251231526</v>
      </c>
      <c r="H21" s="49"/>
      <c r="J21" s="65">
        <f>IFERROR(VLOOKUP($D21,Actual_CGI_HDD!$A$9:$E$531,5),0)</f>
        <v>21</v>
      </c>
      <c r="K21" s="251">
        <f>IFERROR(VLOOKUP($A21&amp;$B21,'Staff Ranked NHDD'!$C$8:$F$374,4,FALSE),0)</f>
        <v>23.977027914614116</v>
      </c>
      <c r="N21" s="246"/>
      <c r="O21" s="246"/>
      <c r="P21" s="63"/>
      <c r="Q21" s="246"/>
    </row>
    <row r="22" spans="1:17" x14ac:dyDescent="0.25">
      <c r="A22" s="100">
        <f t="shared" si="0"/>
        <v>2</v>
      </c>
      <c r="B22" s="100">
        <f t="shared" si="1"/>
        <v>19</v>
      </c>
      <c r="C22" s="100">
        <f t="shared" si="2"/>
        <v>2020</v>
      </c>
      <c r="D22" s="66">
        <f t="shared" si="3"/>
        <v>43880</v>
      </c>
      <c r="E22" s="251">
        <f>IFERROR(VLOOKUP($D22,Actual_Kirk_HDD!$A$4:$F$470,6,FALSE),0)</f>
        <v>34.833300000000001</v>
      </c>
      <c r="F22" s="251">
        <f>IFERROR(VLOOKUP($A22&amp;$B22,'Staff Ranked NHDD'!$C$8:$F$374,2,FALSE),0)</f>
        <v>36.764934318555007</v>
      </c>
      <c r="H22" s="49"/>
      <c r="J22" s="65">
        <f>IFERROR(VLOOKUP($D22,Actual_CGI_HDD!$A$9:$E$531,5),0)</f>
        <v>26</v>
      </c>
      <c r="K22" s="251">
        <f>IFERROR(VLOOKUP($A22&amp;$B22,'Staff Ranked NHDD'!$C$8:$F$374,4,FALSE),0)</f>
        <v>32.158132183908045</v>
      </c>
      <c r="N22" s="246"/>
      <c r="O22" s="246"/>
      <c r="P22" s="63"/>
      <c r="Q22" s="246"/>
    </row>
    <row r="23" spans="1:17" x14ac:dyDescent="0.25">
      <c r="A23" s="100">
        <f t="shared" si="0"/>
        <v>2</v>
      </c>
      <c r="B23" s="100">
        <f t="shared" si="1"/>
        <v>20</v>
      </c>
      <c r="C23" s="100">
        <f t="shared" si="2"/>
        <v>2020</v>
      </c>
      <c r="D23" s="66">
        <f t="shared" si="3"/>
        <v>43881</v>
      </c>
      <c r="E23" s="251">
        <f>IFERROR(VLOOKUP($D23,Actual_Kirk_HDD!$A$4:$F$470,6,FALSE),0)</f>
        <v>41.591999999999999</v>
      </c>
      <c r="F23" s="251">
        <f>IFERROR(VLOOKUP($A23&amp;$B23,'Staff Ranked NHDD'!$C$8:$F$374,2,FALSE),0)</f>
        <v>46.878288177339911</v>
      </c>
      <c r="H23" s="49"/>
      <c r="J23" s="65">
        <f>IFERROR(VLOOKUP($D23,Actual_CGI_HDD!$A$9:$E$531,5),0)</f>
        <v>32</v>
      </c>
      <c r="K23" s="251">
        <f>IFERROR(VLOOKUP($A23&amp;$B23,'Staff Ranked NHDD'!$C$8:$F$374,4,FALSE),0)</f>
        <v>41.328608374384231</v>
      </c>
      <c r="N23" s="246"/>
      <c r="O23" s="246"/>
      <c r="P23" s="63"/>
      <c r="Q23" s="246"/>
    </row>
    <row r="24" spans="1:17" x14ac:dyDescent="0.25">
      <c r="A24" s="100">
        <f t="shared" si="0"/>
        <v>2</v>
      </c>
      <c r="B24" s="100">
        <f t="shared" si="1"/>
        <v>21</v>
      </c>
      <c r="C24" s="100">
        <f t="shared" si="2"/>
        <v>2020</v>
      </c>
      <c r="D24" s="66">
        <f t="shared" si="3"/>
        <v>43882</v>
      </c>
      <c r="E24" s="251">
        <f>IFERROR(VLOOKUP($D24,Actual_Kirk_HDD!$A$4:$F$470,6,FALSE),0)</f>
        <v>46.791000000000004</v>
      </c>
      <c r="F24" s="251">
        <f>IFERROR(VLOOKUP($A24&amp;$B24,'Staff Ranked NHDD'!$C$8:$F$374,2,FALSE),0)</f>
        <v>50.76514778325123</v>
      </c>
      <c r="H24" s="49"/>
      <c r="J24" s="65">
        <f>IFERROR(VLOOKUP($D24,Actual_CGI_HDD!$A$9:$E$531,5),0)</f>
        <v>36</v>
      </c>
      <c r="K24" s="251">
        <f>IFERROR(VLOOKUP($A24&amp;$B24,'Staff Ranked NHDD'!$C$8:$F$374,4,FALSE),0)</f>
        <v>37.460541871921187</v>
      </c>
      <c r="N24" s="246"/>
      <c r="O24" s="246"/>
      <c r="P24" s="63"/>
      <c r="Q24" s="246"/>
    </row>
    <row r="25" spans="1:17" x14ac:dyDescent="0.25">
      <c r="A25" s="100">
        <f t="shared" si="0"/>
        <v>2</v>
      </c>
      <c r="B25" s="100">
        <f t="shared" si="1"/>
        <v>22</v>
      </c>
      <c r="C25" s="100">
        <f t="shared" si="2"/>
        <v>2020</v>
      </c>
      <c r="D25" s="66">
        <f t="shared" si="3"/>
        <v>43883</v>
      </c>
      <c r="E25" s="251">
        <f>IFERROR(VLOOKUP($D25,Actual_Kirk_HDD!$A$4:$F$470,6,FALSE),0)</f>
        <v>37.9527</v>
      </c>
      <c r="F25" s="251">
        <f>IFERROR(VLOOKUP($A25&amp;$B25,'Staff Ranked NHDD'!$C$8:$F$374,2,FALSE),0)</f>
        <v>40.177586206896557</v>
      </c>
      <c r="H25" s="49"/>
      <c r="J25" s="65">
        <f>IFERROR(VLOOKUP($D25,Actual_CGI_HDD!$A$9:$E$531,5),0)</f>
        <v>31</v>
      </c>
      <c r="K25" s="251">
        <f>IFERROR(VLOOKUP($A25&amp;$B25,'Staff Ranked NHDD'!$C$8:$F$374,4,FALSE),0)</f>
        <v>18.436087848932676</v>
      </c>
      <c r="N25" s="246"/>
      <c r="O25" s="246"/>
      <c r="P25" s="63"/>
      <c r="Q25" s="246"/>
    </row>
    <row r="26" spans="1:17" x14ac:dyDescent="0.25">
      <c r="A26" s="100">
        <f t="shared" si="0"/>
        <v>2</v>
      </c>
      <c r="B26" s="100">
        <f t="shared" si="1"/>
        <v>23</v>
      </c>
      <c r="C26" s="100">
        <f t="shared" si="2"/>
        <v>2020</v>
      </c>
      <c r="D26" s="66">
        <f t="shared" si="3"/>
        <v>43884</v>
      </c>
      <c r="E26" s="251">
        <f>IFERROR(VLOOKUP($D26,Actual_Kirk_HDD!$A$4:$F$470,6,FALSE),0)</f>
        <v>25.475100000000001</v>
      </c>
      <c r="F26" s="251">
        <f>IFERROR(VLOOKUP($A26&amp;$B26,'Staff Ranked NHDD'!$C$8:$F$374,2,FALSE),0)</f>
        <v>19.816995073891629</v>
      </c>
      <c r="H26" s="49"/>
      <c r="J26" s="65">
        <f>IFERROR(VLOOKUP($D26,Actual_CGI_HDD!$A$9:$E$531,5),0)</f>
        <v>20</v>
      </c>
      <c r="K26" s="251">
        <f>IFERROR(VLOOKUP($A26&amp;$B26,'Staff Ranked NHDD'!$C$8:$F$374,4,FALSE),0)</f>
        <v>6.2272495894909676</v>
      </c>
      <c r="N26" s="246"/>
      <c r="O26" s="246"/>
      <c r="P26" s="63"/>
      <c r="Q26" s="246"/>
    </row>
    <row r="27" spans="1:17" x14ac:dyDescent="0.25">
      <c r="A27" s="100">
        <f t="shared" si="0"/>
        <v>2</v>
      </c>
      <c r="B27" s="100">
        <f t="shared" si="1"/>
        <v>24</v>
      </c>
      <c r="C27" s="100">
        <f t="shared" si="2"/>
        <v>2020</v>
      </c>
      <c r="D27" s="66">
        <f t="shared" si="3"/>
        <v>43885</v>
      </c>
      <c r="E27" s="251">
        <f>IFERROR(VLOOKUP($D27,Actual_Kirk_HDD!$A$4:$F$470,6,FALSE),0)</f>
        <v>17.676600000000001</v>
      </c>
      <c r="F27" s="251">
        <f>IFERROR(VLOOKUP($A27&amp;$B27,'Staff Ranked NHDD'!$C$8:$F$374,2,FALSE),0)</f>
        <v>11.245615763546798</v>
      </c>
      <c r="H27" s="49"/>
      <c r="J27" s="65">
        <f>IFERROR(VLOOKUP($D27,Actual_CGI_HDD!$A$9:$E$531,5),0)</f>
        <v>17.5</v>
      </c>
      <c r="K27" s="251">
        <f>IFERROR(VLOOKUP($A27&amp;$B27,'Staff Ranked NHDD'!$C$8:$F$374,4,FALSE),0)</f>
        <v>16.720726600985223</v>
      </c>
      <c r="N27" s="246"/>
      <c r="O27" s="246"/>
      <c r="P27" s="63"/>
      <c r="Q27" s="246"/>
    </row>
    <row r="28" spans="1:17" x14ac:dyDescent="0.25">
      <c r="A28" s="100">
        <f t="shared" si="0"/>
        <v>2</v>
      </c>
      <c r="B28" s="100">
        <f t="shared" si="1"/>
        <v>25</v>
      </c>
      <c r="C28" s="100">
        <f t="shared" si="2"/>
        <v>2020</v>
      </c>
      <c r="D28" s="66">
        <f t="shared" si="3"/>
        <v>43886</v>
      </c>
      <c r="E28" s="251">
        <f>IFERROR(VLOOKUP($D28,Actual_Kirk_HDD!$A$4:$F$470,6,FALSE),0)</f>
        <v>29.114400000000003</v>
      </c>
      <c r="F28" s="251">
        <f>IFERROR(VLOOKUP($A28&amp;$B28,'Staff Ranked NHDD'!$C$8:$F$374,2,FALSE),0)</f>
        <v>26.327175697865357</v>
      </c>
      <c r="H28" s="49"/>
      <c r="J28" s="65">
        <f>IFERROR(VLOOKUP($D28,Actual_CGI_HDD!$A$9:$E$531,5),0)</f>
        <v>21</v>
      </c>
      <c r="K28" s="251">
        <f>IFERROR(VLOOKUP($A28&amp;$B28,'Staff Ranked NHDD'!$C$8:$F$374,4,FALSE),0)</f>
        <v>20.936034482758618</v>
      </c>
      <c r="N28" s="246"/>
      <c r="O28" s="246"/>
      <c r="P28" s="63"/>
      <c r="Q28" s="246"/>
    </row>
    <row r="29" spans="1:17" x14ac:dyDescent="0.25">
      <c r="A29" s="100">
        <f t="shared" si="0"/>
        <v>2</v>
      </c>
      <c r="B29" s="100">
        <f t="shared" si="1"/>
        <v>26</v>
      </c>
      <c r="C29" s="100">
        <f t="shared" si="2"/>
        <v>2020</v>
      </c>
      <c r="D29" s="66">
        <f t="shared" si="3"/>
        <v>43887</v>
      </c>
      <c r="E29" s="251">
        <f>IFERROR(VLOOKUP($D29,Actual_Kirk_HDD!$A$4:$F$470,6,FALSE),0)</f>
        <v>31.713900000000002</v>
      </c>
      <c r="F29" s="251">
        <f>IFERROR(VLOOKUP($A29&amp;$B29,'Staff Ranked NHDD'!$C$8:$F$374,2,FALSE),0)</f>
        <v>30.321371100164207</v>
      </c>
      <c r="H29" s="49"/>
      <c r="J29" s="65">
        <f>IFERROR(VLOOKUP($D29,Actual_CGI_HDD!$A$9:$E$531,5),0)</f>
        <v>31</v>
      </c>
      <c r="K29" s="251">
        <f>IFERROR(VLOOKUP($A29&amp;$B29,'Staff Ranked NHDD'!$C$8:$F$374,4,FALSE),0)</f>
        <v>33.104922003284074</v>
      </c>
      <c r="N29" s="246"/>
      <c r="O29" s="246"/>
      <c r="P29" s="63"/>
      <c r="Q29" s="246"/>
    </row>
    <row r="30" spans="1:17" x14ac:dyDescent="0.25">
      <c r="A30" s="100">
        <f t="shared" si="0"/>
        <v>2</v>
      </c>
      <c r="B30" s="100">
        <f t="shared" si="1"/>
        <v>27</v>
      </c>
      <c r="C30" s="100">
        <f t="shared" si="2"/>
        <v>2020</v>
      </c>
      <c r="D30" s="66">
        <f t="shared" si="3"/>
        <v>43888</v>
      </c>
      <c r="E30" s="251">
        <f>IFERROR(VLOOKUP($D30,Actual_Kirk_HDD!$A$4:$F$470,6,FALSE),0)</f>
        <v>36.9129</v>
      </c>
      <c r="F30" s="251">
        <f>IFERROR(VLOOKUP($A30&amp;$B30,'Staff Ranked NHDD'!$C$8:$F$374,2,FALSE),0)</f>
        <v>39.049371921182257</v>
      </c>
      <c r="H30" s="49"/>
      <c r="J30" s="65">
        <f>IFERROR(VLOOKUP($D30,Actual_CGI_HDD!$A$9:$E$531,5),0)</f>
        <v>30</v>
      </c>
      <c r="K30" s="251">
        <f>IFERROR(VLOOKUP($A30&amp;$B30,'Staff Ranked NHDD'!$C$8:$F$374,4,FALSE),0)</f>
        <v>28.081613300492609</v>
      </c>
      <c r="N30" s="246"/>
      <c r="O30" s="246"/>
      <c r="P30" s="63"/>
      <c r="Q30" s="246"/>
    </row>
    <row r="31" spans="1:17" x14ac:dyDescent="0.25">
      <c r="A31" s="100">
        <f t="shared" si="0"/>
        <v>2</v>
      </c>
      <c r="B31" s="100">
        <f t="shared" si="1"/>
        <v>28</v>
      </c>
      <c r="C31" s="100">
        <f t="shared" si="2"/>
        <v>2020</v>
      </c>
      <c r="D31" s="66">
        <f t="shared" si="3"/>
        <v>43889</v>
      </c>
      <c r="E31" s="251">
        <f>IFERROR(VLOOKUP($D31,Actual_Kirk_HDD!$A$4:$F$470,6,FALSE),0)</f>
        <v>33.793500000000002</v>
      </c>
      <c r="F31" s="251">
        <f>IFERROR(VLOOKUP($A31&amp;$B31,'Staff Ranked NHDD'!$C$8:$F$374,2,FALSE),0)</f>
        <v>33.162060755336611</v>
      </c>
      <c r="H31" s="49"/>
      <c r="J31" s="65">
        <f>IFERROR(VLOOKUP($D31,Actual_CGI_HDD!$A$9:$E$531,5),0)</f>
        <v>24.5</v>
      </c>
      <c r="K31" s="251">
        <f>IFERROR(VLOOKUP($A31&amp;$B31,'Staff Ranked NHDD'!$C$8:$F$374,4,FALSE),0)</f>
        <v>23.007339901477835</v>
      </c>
      <c r="N31" s="246"/>
      <c r="O31" s="246"/>
      <c r="P31" s="63"/>
      <c r="Q31" s="246"/>
    </row>
    <row r="32" spans="1:17" x14ac:dyDescent="0.25">
      <c r="A32" s="100">
        <f t="shared" si="0"/>
        <v>2</v>
      </c>
      <c r="B32" s="100">
        <f t="shared" si="1"/>
        <v>29</v>
      </c>
      <c r="C32" s="100">
        <f t="shared" si="2"/>
        <v>2020</v>
      </c>
      <c r="D32" s="66">
        <f t="shared" si="3"/>
        <v>43890</v>
      </c>
      <c r="E32" s="251">
        <f>IFERROR(VLOOKUP($D32,Actual_Kirk_HDD!$A$4:$F$470,6,FALSE),0)</f>
        <v>30.154200000000003</v>
      </c>
      <c r="F32" s="251">
        <f>IFERROR(VLOOKUP($A32&amp;$B32,'Staff Ranked NHDD'!$C$8:$F$374,2,FALSE),0)</f>
        <v>25.788793103448278</v>
      </c>
      <c r="H32" s="49"/>
      <c r="J32" s="65">
        <f>IFERROR(VLOOKUP($D32,Actual_CGI_HDD!$A$9:$E$531,5),0)</f>
        <v>27</v>
      </c>
      <c r="K32" s="251">
        <f>IFERROR(VLOOKUP($A32&amp;$B32,'Staff Ranked NHDD'!$C$8:$F$374,4,FALSE),0)</f>
        <v>17.817887931034484</v>
      </c>
      <c r="N32" s="246"/>
      <c r="O32" s="246"/>
      <c r="P32" s="63"/>
      <c r="Q32" s="246"/>
    </row>
    <row r="33" spans="1:17" x14ac:dyDescent="0.25">
      <c r="A33" s="100">
        <f t="shared" si="0"/>
        <v>3</v>
      </c>
      <c r="B33" s="100">
        <f t="shared" si="1"/>
        <v>1</v>
      </c>
      <c r="C33" s="100">
        <f t="shared" si="2"/>
        <v>2020</v>
      </c>
      <c r="D33" s="66">
        <f t="shared" si="3"/>
        <v>43891</v>
      </c>
      <c r="E33" s="251">
        <f>IFERROR(VLOOKUP($D33,Actual_Kirk_HDD!$A$4:$F$470,6,FALSE),0)</f>
        <v>26.229700000000001</v>
      </c>
      <c r="F33" s="251">
        <f>IFERROR(VLOOKUP($A33&amp;$B33,'Staff Ranked NHDD'!$C$8:$F$374,2,FALSE),0)</f>
        <v>30.387473118279569</v>
      </c>
      <c r="H33" s="49"/>
      <c r="J33" s="65">
        <f>IFERROR(VLOOKUP($D33,Actual_CGI_HDD!$A$9:$E$531,5),0)</f>
        <v>13.5</v>
      </c>
      <c r="K33" s="251">
        <f>IFERROR(VLOOKUP($A33&amp;$B33,'Staff Ranked NHDD'!$C$8:$F$374,4,FALSE),0)</f>
        <v>21.700322580645157</v>
      </c>
      <c r="N33" s="246"/>
      <c r="O33" s="246"/>
      <c r="P33" s="63"/>
      <c r="Q33" s="246"/>
    </row>
    <row r="34" spans="1:17" x14ac:dyDescent="0.25">
      <c r="A34" s="100">
        <f t="shared" si="0"/>
        <v>3</v>
      </c>
      <c r="B34" s="100">
        <f t="shared" si="1"/>
        <v>2</v>
      </c>
      <c r="C34" s="100">
        <f t="shared" si="2"/>
        <v>2020</v>
      </c>
      <c r="D34" s="66">
        <f t="shared" si="3"/>
        <v>43892</v>
      </c>
      <c r="E34" s="251">
        <f>IFERROR(VLOOKUP($D34,Actual_Kirk_HDD!$A$4:$F$470,6,FALSE),0)</f>
        <v>17.664899999999999</v>
      </c>
      <c r="F34" s="251">
        <f>IFERROR(VLOOKUP($A34&amp;$B34,'Staff Ranked NHDD'!$C$8:$F$374,2,FALSE),0)</f>
        <v>19.96516129032258</v>
      </c>
      <c r="H34" s="49"/>
      <c r="J34" s="65">
        <f>IFERROR(VLOOKUP($D34,Actual_CGI_HDD!$A$9:$E$531,5),0)</f>
        <v>5.5</v>
      </c>
      <c r="K34" s="251">
        <f>IFERROR(VLOOKUP($A34&amp;$B34,'Staff Ranked NHDD'!$C$8:$F$374,4,FALSE),0)</f>
        <v>7.6667921146953404</v>
      </c>
      <c r="N34" s="246"/>
      <c r="O34" s="246"/>
      <c r="P34" s="63"/>
      <c r="Q34" s="246"/>
    </row>
    <row r="35" spans="1:17" x14ac:dyDescent="0.25">
      <c r="A35" s="100">
        <f t="shared" si="0"/>
        <v>3</v>
      </c>
      <c r="B35" s="100">
        <f t="shared" si="1"/>
        <v>3</v>
      </c>
      <c r="C35" s="100">
        <f t="shared" si="2"/>
        <v>2020</v>
      </c>
      <c r="D35" s="66">
        <f t="shared" si="3"/>
        <v>43893</v>
      </c>
      <c r="E35" s="251">
        <f>IFERROR(VLOOKUP($D35,Actual_Kirk_HDD!$A$4:$F$470,6,FALSE),0)</f>
        <v>25.694400000000002</v>
      </c>
      <c r="F35" s="251">
        <f>IFERROR(VLOOKUP($A35&amp;$B35,'Staff Ranked NHDD'!$C$8:$F$374,2,FALSE),0)</f>
        <v>29.329032258064515</v>
      </c>
      <c r="H35" s="49"/>
      <c r="J35" s="65">
        <f>IFERROR(VLOOKUP($D35,Actual_CGI_HDD!$A$9:$E$531,5),0)</f>
        <v>12</v>
      </c>
      <c r="K35" s="251">
        <f>IFERROR(VLOOKUP($A35&amp;$B35,'Staff Ranked NHDD'!$C$8:$F$374,4,FALSE),0)</f>
        <v>16.338512544802871</v>
      </c>
      <c r="N35" s="246"/>
      <c r="O35" s="246"/>
      <c r="P35" s="63"/>
      <c r="Q35" s="246"/>
    </row>
    <row r="36" spans="1:17" x14ac:dyDescent="0.25">
      <c r="A36" s="100">
        <f t="shared" si="0"/>
        <v>3</v>
      </c>
      <c r="B36" s="100">
        <f t="shared" si="1"/>
        <v>4</v>
      </c>
      <c r="C36" s="100">
        <f t="shared" si="2"/>
        <v>2020</v>
      </c>
      <c r="D36" s="66">
        <f t="shared" si="3"/>
        <v>43894</v>
      </c>
      <c r="E36" s="251">
        <f>IFERROR(VLOOKUP($D36,Actual_Kirk_HDD!$A$4:$F$470,6,FALSE),0)</f>
        <v>18.200199999999999</v>
      </c>
      <c r="F36" s="251">
        <f>IFERROR(VLOOKUP($A36&amp;$B36,'Staff Ranked NHDD'!$C$8:$F$374,2,FALSE),0)</f>
        <v>22.568064516129031</v>
      </c>
      <c r="H36" s="49"/>
      <c r="J36" s="65">
        <f>IFERROR(VLOOKUP($D36,Actual_CGI_HDD!$A$9:$E$531,5),0)</f>
        <v>16.5</v>
      </c>
      <c r="K36" s="251">
        <f>IFERROR(VLOOKUP($A36&amp;$B36,'Staff Ranked NHDD'!$C$8:$F$374,4,FALSE),0)</f>
        <v>25.234408602150541</v>
      </c>
      <c r="N36" s="246"/>
      <c r="O36" s="246"/>
      <c r="P36" s="63"/>
      <c r="Q36" s="246"/>
    </row>
    <row r="37" spans="1:17" x14ac:dyDescent="0.25">
      <c r="A37" s="100">
        <f t="shared" si="0"/>
        <v>3</v>
      </c>
      <c r="B37" s="100">
        <f t="shared" si="1"/>
        <v>5</v>
      </c>
      <c r="C37" s="100">
        <f t="shared" si="2"/>
        <v>2020</v>
      </c>
      <c r="D37" s="66">
        <f t="shared" si="3"/>
        <v>43895</v>
      </c>
      <c r="E37" s="251">
        <f>IFERROR(VLOOKUP($D37,Actual_Kirk_HDD!$A$4:$F$470,6,FALSE),0)</f>
        <v>19.270800000000001</v>
      </c>
      <c r="F37" s="251">
        <f>IFERROR(VLOOKUP($A37&amp;$B37,'Staff Ranked NHDD'!$C$8:$F$374,2,FALSE),0)</f>
        <v>23.586362007168461</v>
      </c>
      <c r="H37" s="49"/>
      <c r="J37" s="65">
        <f>IFERROR(VLOOKUP($D37,Actual_CGI_HDD!$A$9:$E$531,5),0)</f>
        <v>13</v>
      </c>
      <c r="K37" s="251">
        <f>IFERROR(VLOOKUP($A37&amp;$B37,'Staff Ranked NHDD'!$C$8:$F$374,4,FALSE),0)</f>
        <v>19.980913978494627</v>
      </c>
      <c r="N37" s="246"/>
      <c r="O37" s="246"/>
      <c r="P37" s="63"/>
      <c r="Q37" s="246"/>
    </row>
    <row r="38" spans="1:17" x14ac:dyDescent="0.25">
      <c r="A38" s="100">
        <f t="shared" si="0"/>
        <v>3</v>
      </c>
      <c r="B38" s="100">
        <f t="shared" si="1"/>
        <v>6</v>
      </c>
      <c r="C38" s="100">
        <f t="shared" si="2"/>
        <v>2020</v>
      </c>
      <c r="D38" s="66">
        <f t="shared" si="3"/>
        <v>43896</v>
      </c>
      <c r="E38" s="251">
        <f>IFERROR(VLOOKUP($D38,Actual_Kirk_HDD!$A$4:$F$470,6,FALSE),0)</f>
        <v>28.370899999999999</v>
      </c>
      <c r="F38" s="251">
        <f>IFERROR(VLOOKUP($A38&amp;$B38,'Staff Ranked NHDD'!$C$8:$F$374,2,FALSE),0)</f>
        <v>33.561254480286742</v>
      </c>
      <c r="H38" s="49"/>
      <c r="J38" s="65">
        <f>IFERROR(VLOOKUP($D38,Actual_CGI_HDD!$A$9:$E$531,5),0)</f>
        <v>23</v>
      </c>
      <c r="K38" s="251">
        <f>IFERROR(VLOOKUP($A38&amp;$B38,'Staff Ranked NHDD'!$C$8:$F$374,4,FALSE),0)</f>
        <v>30.830268817204303</v>
      </c>
      <c r="N38" s="246"/>
      <c r="O38" s="246"/>
      <c r="P38" s="63"/>
      <c r="Q38" s="246"/>
    </row>
    <row r="39" spans="1:17" x14ac:dyDescent="0.25">
      <c r="A39" s="100">
        <f t="shared" si="0"/>
        <v>3</v>
      </c>
      <c r="B39" s="100">
        <f t="shared" si="1"/>
        <v>7</v>
      </c>
      <c r="C39" s="100">
        <f t="shared" si="2"/>
        <v>2020</v>
      </c>
      <c r="D39" s="66">
        <f t="shared" si="3"/>
        <v>43897</v>
      </c>
      <c r="E39" s="251">
        <f>IFERROR(VLOOKUP($D39,Actual_Kirk_HDD!$A$4:$F$470,6,FALSE),0)</f>
        <v>25.694400000000002</v>
      </c>
      <c r="F39" s="251">
        <f>IFERROR(VLOOKUP($A39&amp;$B39,'Staff Ranked NHDD'!$C$8:$F$374,2,FALSE),0)</f>
        <v>28.248763440860213</v>
      </c>
      <c r="H39" s="49"/>
      <c r="J39" s="65">
        <f>IFERROR(VLOOKUP($D39,Actual_CGI_HDD!$A$9:$E$531,5),0)</f>
        <v>24</v>
      </c>
      <c r="K39" s="251">
        <f>IFERROR(VLOOKUP($A39&amp;$B39,'Staff Ranked NHDD'!$C$8:$F$374,4,FALSE),0)</f>
        <v>41.300053763440864</v>
      </c>
      <c r="N39" s="246"/>
      <c r="O39" s="246"/>
      <c r="P39" s="63"/>
      <c r="Q39" s="246"/>
    </row>
    <row r="40" spans="1:17" x14ac:dyDescent="0.25">
      <c r="A40" s="100">
        <f t="shared" si="0"/>
        <v>3</v>
      </c>
      <c r="B40" s="100">
        <f t="shared" si="1"/>
        <v>8</v>
      </c>
      <c r="C40" s="100">
        <f t="shared" si="2"/>
        <v>2020</v>
      </c>
      <c r="D40" s="66">
        <f t="shared" si="3"/>
        <v>43898</v>
      </c>
      <c r="E40" s="251">
        <f>IFERROR(VLOOKUP($D40,Actual_Kirk_HDD!$A$4:$F$470,6,FALSE),0)</f>
        <v>16.059000000000001</v>
      </c>
      <c r="F40" s="251">
        <f>IFERROR(VLOOKUP($A40&amp;$B40,'Staff Ranked NHDD'!$C$8:$F$374,2,FALSE),0)</f>
        <v>18.895609318996417</v>
      </c>
      <c r="H40" s="49"/>
      <c r="J40" s="65">
        <f>IFERROR(VLOOKUP($D40,Actual_CGI_HDD!$A$9:$E$531,5),0)</f>
        <v>15</v>
      </c>
      <c r="K40" s="251">
        <f>IFERROR(VLOOKUP($A40&amp;$B40,'Staff Ranked NHDD'!$C$8:$F$374,4,FALSE),0)</f>
        <v>23.475107526881722</v>
      </c>
      <c r="N40" s="246"/>
      <c r="O40" s="246"/>
      <c r="P40" s="63"/>
      <c r="Q40" s="246"/>
    </row>
    <row r="41" spans="1:17" x14ac:dyDescent="0.25">
      <c r="A41" s="100">
        <f t="shared" si="0"/>
        <v>3</v>
      </c>
      <c r="B41" s="100">
        <f t="shared" si="1"/>
        <v>9</v>
      </c>
      <c r="C41" s="100">
        <f t="shared" si="2"/>
        <v>2020</v>
      </c>
      <c r="D41" s="66">
        <f t="shared" si="3"/>
        <v>43899</v>
      </c>
      <c r="E41" s="251">
        <f>IFERROR(VLOOKUP($D41,Actual_Kirk_HDD!$A$4:$F$470,6,FALSE),0)</f>
        <v>6.9588999999999999</v>
      </c>
      <c r="F41" s="251">
        <f>IFERROR(VLOOKUP($A41&amp;$B41,'Staff Ranked NHDD'!$C$8:$F$374,2,FALSE),0)</f>
        <v>3.2054301075268823</v>
      </c>
      <c r="H41" s="49"/>
      <c r="J41" s="65">
        <f>IFERROR(VLOOKUP($D41,Actual_CGI_HDD!$A$9:$E$531,5),0)</f>
        <v>7</v>
      </c>
      <c r="K41" s="251">
        <f>IFERROR(VLOOKUP($A41&amp;$B41,'Staff Ranked NHDD'!$C$8:$F$374,4,FALSE),0)</f>
        <v>9.1446774193548404</v>
      </c>
      <c r="N41" s="246"/>
      <c r="O41" s="246"/>
      <c r="P41" s="63"/>
      <c r="Q41" s="246"/>
    </row>
    <row r="42" spans="1:17" x14ac:dyDescent="0.25">
      <c r="A42" s="100">
        <f t="shared" si="0"/>
        <v>3</v>
      </c>
      <c r="B42" s="100">
        <f t="shared" si="1"/>
        <v>10</v>
      </c>
      <c r="C42" s="100">
        <f t="shared" si="2"/>
        <v>2020</v>
      </c>
      <c r="D42" s="66">
        <f t="shared" si="3"/>
        <v>43900</v>
      </c>
      <c r="E42" s="251">
        <f>IFERROR(VLOOKUP($D42,Actual_Kirk_HDD!$A$4:$F$470,6,FALSE),0)</f>
        <v>23.5532</v>
      </c>
      <c r="F42" s="251">
        <f>IFERROR(VLOOKUP($A42&amp;$B42,'Staff Ranked NHDD'!$C$8:$F$374,2,FALSE),0)</f>
        <v>26.488225806451617</v>
      </c>
      <c r="H42" s="49"/>
      <c r="J42" s="65">
        <f>IFERROR(VLOOKUP($D42,Actual_CGI_HDD!$A$9:$E$531,5),0)</f>
        <v>12.5</v>
      </c>
      <c r="K42" s="251">
        <f>IFERROR(VLOOKUP($A42&amp;$B42,'Staff Ranked NHDD'!$C$8:$F$374,4,FALSE),0)</f>
        <v>17.206129032258065</v>
      </c>
      <c r="N42" s="246"/>
      <c r="O42" s="246"/>
      <c r="P42" s="63"/>
      <c r="Q42" s="246"/>
    </row>
    <row r="43" spans="1:17" x14ac:dyDescent="0.25">
      <c r="A43" s="100">
        <f t="shared" si="0"/>
        <v>3</v>
      </c>
      <c r="B43" s="100">
        <f t="shared" si="1"/>
        <v>11</v>
      </c>
      <c r="C43" s="100">
        <f t="shared" si="2"/>
        <v>2020</v>
      </c>
      <c r="D43" s="66">
        <f t="shared" si="3"/>
        <v>43901</v>
      </c>
      <c r="E43" s="251">
        <f>IFERROR(VLOOKUP($D43,Actual_Kirk_HDD!$A$4:$F$470,6,FALSE),0)</f>
        <v>29.441500000000001</v>
      </c>
      <c r="F43" s="251">
        <f>IFERROR(VLOOKUP($A43&amp;$B43,'Staff Ranked NHDD'!$C$8:$F$374,2,FALSE),0)</f>
        <v>34.826272401433691</v>
      </c>
      <c r="H43" s="49"/>
      <c r="J43" s="65">
        <f>IFERROR(VLOOKUP($D43,Actual_CGI_HDD!$A$9:$E$531,5),0)</f>
        <v>13</v>
      </c>
      <c r="K43" s="251">
        <f>IFERROR(VLOOKUP($A43&amp;$B43,'Staff Ranked NHDD'!$C$8:$F$374,4,FALSE),0)</f>
        <v>18.949354838709674</v>
      </c>
      <c r="N43" s="246"/>
      <c r="O43" s="246"/>
      <c r="P43" s="63"/>
      <c r="Q43" s="246"/>
    </row>
    <row r="44" spans="1:17" x14ac:dyDescent="0.25">
      <c r="A44" s="100">
        <f t="shared" si="0"/>
        <v>3</v>
      </c>
      <c r="B44" s="100">
        <f t="shared" si="1"/>
        <v>12</v>
      </c>
      <c r="C44" s="100">
        <f t="shared" si="2"/>
        <v>2020</v>
      </c>
      <c r="D44" s="66">
        <f t="shared" si="3"/>
        <v>43902</v>
      </c>
      <c r="E44" s="251">
        <f>IFERROR(VLOOKUP($D44,Actual_Kirk_HDD!$A$4:$F$470,6,FALSE),0)</f>
        <v>18.200199999999999</v>
      </c>
      <c r="F44" s="251">
        <f>IFERROR(VLOOKUP($A44&amp;$B44,'Staff Ranked NHDD'!$C$8:$F$374,2,FALSE),0)</f>
        <v>21.718351254480282</v>
      </c>
      <c r="H44" s="49"/>
      <c r="J44" s="65">
        <f>IFERROR(VLOOKUP($D44,Actual_CGI_HDD!$A$9:$E$531,5),0)</f>
        <v>10.5</v>
      </c>
      <c r="K44" s="251">
        <f>IFERROR(VLOOKUP($A44&amp;$B44,'Staff Ranked NHDD'!$C$8:$F$374,4,FALSE),0)</f>
        <v>12.111397849462369</v>
      </c>
      <c r="N44" s="246"/>
      <c r="O44" s="246"/>
      <c r="P44" s="63"/>
      <c r="Q44" s="246"/>
    </row>
    <row r="45" spans="1:17" x14ac:dyDescent="0.25">
      <c r="A45" s="100">
        <f t="shared" si="0"/>
        <v>3</v>
      </c>
      <c r="B45" s="100">
        <f t="shared" si="1"/>
        <v>13</v>
      </c>
      <c r="C45" s="100">
        <f t="shared" si="2"/>
        <v>2020</v>
      </c>
      <c r="D45" s="66">
        <f t="shared" si="3"/>
        <v>43903</v>
      </c>
      <c r="E45" s="251">
        <f>IFERROR(VLOOKUP($D45,Actual_Kirk_HDD!$A$4:$F$470,6,FALSE),0)</f>
        <v>18.200199999999999</v>
      </c>
      <c r="F45" s="251">
        <f>IFERROR(VLOOKUP($A45&amp;$B45,'Staff Ranked NHDD'!$C$8:$F$374,2,FALSE),0)</f>
        <v>20.845430107526884</v>
      </c>
      <c r="H45" s="49"/>
      <c r="J45" s="65">
        <f>IFERROR(VLOOKUP($D45,Actual_CGI_HDD!$A$9:$E$531,5),0)</f>
        <v>13.5</v>
      </c>
      <c r="K45" s="251">
        <f>IFERROR(VLOOKUP($A45&amp;$B45,'Staff Ranked NHDD'!$C$8:$F$374,4,FALSE),0)</f>
        <v>20.803225806451611</v>
      </c>
      <c r="N45" s="246"/>
      <c r="O45" s="246"/>
      <c r="P45" s="63"/>
      <c r="Q45" s="246"/>
    </row>
    <row r="46" spans="1:17" x14ac:dyDescent="0.25">
      <c r="A46" s="100">
        <f t="shared" si="0"/>
        <v>3</v>
      </c>
      <c r="B46" s="100">
        <f t="shared" si="1"/>
        <v>14</v>
      </c>
      <c r="C46" s="100">
        <f t="shared" si="2"/>
        <v>2020</v>
      </c>
      <c r="D46" s="66">
        <f t="shared" si="3"/>
        <v>43904</v>
      </c>
      <c r="E46" s="251">
        <f>IFERROR(VLOOKUP($D46,Actual_Kirk_HDD!$A$4:$F$470,6,FALSE),0)</f>
        <v>28.370899999999999</v>
      </c>
      <c r="F46" s="251">
        <f>IFERROR(VLOOKUP($A46&amp;$B46,'Staff Ranked NHDD'!$C$8:$F$374,2,FALSE),0)</f>
        <v>32.419408602150533</v>
      </c>
      <c r="H46" s="49"/>
      <c r="J46" s="65">
        <f>IFERROR(VLOOKUP($D46,Actual_CGI_HDD!$A$9:$E$531,5),0)</f>
        <v>21.5</v>
      </c>
      <c r="K46" s="251">
        <f>IFERROR(VLOOKUP($A46&amp;$B46,'Staff Ranked NHDD'!$C$8:$F$374,4,FALSE),0)</f>
        <v>26.280483870967746</v>
      </c>
      <c r="N46" s="246"/>
      <c r="O46" s="246"/>
      <c r="P46" s="63"/>
      <c r="Q46" s="246"/>
    </row>
    <row r="47" spans="1:17" x14ac:dyDescent="0.25">
      <c r="A47" s="100">
        <f t="shared" si="0"/>
        <v>3</v>
      </c>
      <c r="B47" s="100">
        <f t="shared" si="1"/>
        <v>15</v>
      </c>
      <c r="C47" s="100">
        <f t="shared" si="2"/>
        <v>2020</v>
      </c>
      <c r="D47" s="66">
        <f t="shared" si="3"/>
        <v>43905</v>
      </c>
      <c r="E47" s="251">
        <f>IFERROR(VLOOKUP($D47,Actual_Kirk_HDD!$A$4:$F$470,6,FALSE),0)</f>
        <v>33.188600000000001</v>
      </c>
      <c r="F47" s="251">
        <f>IFERROR(VLOOKUP($A47&amp;$B47,'Staff Ranked NHDD'!$C$8:$F$374,2,FALSE),0)</f>
        <v>43.309784946236547</v>
      </c>
      <c r="H47" s="49"/>
      <c r="J47" s="65">
        <f>IFERROR(VLOOKUP($D47,Actual_CGI_HDD!$A$9:$E$531,5),0)</f>
        <v>24</v>
      </c>
      <c r="K47" s="251">
        <f>IFERROR(VLOOKUP($A47&amp;$B47,'Staff Ranked NHDD'!$C$8:$F$374,4,FALSE),0)</f>
        <v>33.680896057347667</v>
      </c>
      <c r="N47" s="246"/>
      <c r="O47" s="246"/>
      <c r="P47" s="63"/>
      <c r="Q47" s="246"/>
    </row>
    <row r="48" spans="1:17" x14ac:dyDescent="0.25">
      <c r="A48" s="100">
        <f t="shared" si="0"/>
        <v>3</v>
      </c>
      <c r="B48" s="100">
        <f t="shared" si="1"/>
        <v>16</v>
      </c>
      <c r="C48" s="100">
        <f t="shared" si="2"/>
        <v>2020</v>
      </c>
      <c r="D48" s="66">
        <f t="shared" si="3"/>
        <v>43906</v>
      </c>
      <c r="E48" s="251">
        <f>IFERROR(VLOOKUP($D48,Actual_Kirk_HDD!$A$4:$F$470,6,FALSE),0)</f>
        <v>32.653300000000002</v>
      </c>
      <c r="F48" s="251">
        <f>IFERROR(VLOOKUP($A48&amp;$B48,'Staff Ranked NHDD'!$C$8:$F$374,2,FALSE),0)</f>
        <v>40.023494623655907</v>
      </c>
      <c r="H48" s="49"/>
      <c r="J48" s="65">
        <f>IFERROR(VLOOKUP($D48,Actual_CGI_HDD!$A$9:$E$531,5),0)</f>
        <v>22.5</v>
      </c>
      <c r="K48" s="251">
        <f>IFERROR(VLOOKUP($A48&amp;$B48,'Staff Ranked NHDD'!$C$8:$F$374,4,FALSE),0)</f>
        <v>29.574623655913978</v>
      </c>
      <c r="N48" s="246"/>
      <c r="O48" s="246"/>
      <c r="P48" s="63"/>
      <c r="Q48" s="246"/>
    </row>
    <row r="49" spans="1:17" x14ac:dyDescent="0.25">
      <c r="A49" s="100">
        <f t="shared" si="0"/>
        <v>3</v>
      </c>
      <c r="B49" s="100">
        <f t="shared" si="1"/>
        <v>17</v>
      </c>
      <c r="C49" s="100">
        <f t="shared" si="2"/>
        <v>2020</v>
      </c>
      <c r="D49" s="66">
        <f t="shared" si="3"/>
        <v>43907</v>
      </c>
      <c r="E49" s="251">
        <f>IFERROR(VLOOKUP($D49,Actual_Kirk_HDD!$A$4:$F$470,6,FALSE),0)</f>
        <v>28.370899999999999</v>
      </c>
      <c r="F49" s="251">
        <f>IFERROR(VLOOKUP($A49&amp;$B49,'Staff Ranked NHDD'!$C$8:$F$374,2,FALSE),0)</f>
        <v>31.354838709677423</v>
      </c>
      <c r="H49" s="49"/>
      <c r="J49" s="65">
        <f>IFERROR(VLOOKUP($D49,Actual_CGI_HDD!$A$9:$E$531,5),0)</f>
        <v>13</v>
      </c>
      <c r="K49" s="251">
        <f>IFERROR(VLOOKUP($A49&amp;$B49,'Staff Ranked NHDD'!$C$8:$F$374,4,FALSE),0)</f>
        <v>18.037992831541221</v>
      </c>
      <c r="N49" s="246"/>
      <c r="O49" s="246"/>
      <c r="P49" s="63"/>
      <c r="Q49" s="246"/>
    </row>
    <row r="50" spans="1:17" x14ac:dyDescent="0.25">
      <c r="A50" s="100">
        <f t="shared" si="0"/>
        <v>3</v>
      </c>
      <c r="B50" s="100">
        <f t="shared" si="1"/>
        <v>18</v>
      </c>
      <c r="C50" s="100">
        <f t="shared" si="2"/>
        <v>2020</v>
      </c>
      <c r="D50" s="66">
        <f t="shared" si="3"/>
        <v>43908</v>
      </c>
      <c r="E50" s="251">
        <f>IFERROR(VLOOKUP($D50,Actual_Kirk_HDD!$A$4:$F$470,6,FALSE),0)</f>
        <v>23.017900000000001</v>
      </c>
      <c r="F50" s="251">
        <f>IFERROR(VLOOKUP($A50&amp;$B50,'Staff Ranked NHDD'!$C$8:$F$374,2,FALSE),0)</f>
        <v>25.571684587813614</v>
      </c>
      <c r="H50" s="49"/>
      <c r="J50" s="65">
        <f>IFERROR(VLOOKUP($D50,Actual_CGI_HDD!$A$9:$E$531,5),0)</f>
        <v>11</v>
      </c>
      <c r="K50" s="251">
        <f>IFERROR(VLOOKUP($A50&amp;$B50,'Staff Ranked NHDD'!$C$8:$F$374,4,FALSE),0)</f>
        <v>15.398709677419358</v>
      </c>
      <c r="N50" s="246"/>
      <c r="O50" s="246"/>
      <c r="P50" s="63"/>
      <c r="Q50" s="246"/>
    </row>
    <row r="51" spans="1:17" x14ac:dyDescent="0.25">
      <c r="A51" s="100">
        <f t="shared" si="0"/>
        <v>3</v>
      </c>
      <c r="B51" s="100">
        <f t="shared" si="1"/>
        <v>19</v>
      </c>
      <c r="C51" s="100">
        <f t="shared" si="2"/>
        <v>2020</v>
      </c>
      <c r="D51" s="66">
        <f t="shared" si="3"/>
        <v>43909</v>
      </c>
      <c r="E51" s="251">
        <f>IFERROR(VLOOKUP($D51,Actual_Kirk_HDD!$A$4:$F$470,6,FALSE),0)</f>
        <v>14.453099999999999</v>
      </c>
      <c r="F51" s="251">
        <f>IFERROR(VLOOKUP($A51&amp;$B51,'Staff Ranked NHDD'!$C$8:$F$374,2,FALSE),0)</f>
        <v>16.407544802867381</v>
      </c>
      <c r="H51" s="49"/>
      <c r="J51" s="65">
        <f>IFERROR(VLOOKUP($D51,Actual_CGI_HDD!$A$9:$E$531,5),0)</f>
        <v>3.5</v>
      </c>
      <c r="K51" s="251">
        <f>IFERROR(VLOOKUP($A51&amp;$B51,'Staff Ranked NHDD'!$C$8:$F$374,4,FALSE),0)</f>
        <v>4.5172222222222222</v>
      </c>
      <c r="N51" s="246"/>
      <c r="O51" s="246"/>
      <c r="P51" s="63"/>
      <c r="Q51" s="246"/>
    </row>
    <row r="52" spans="1:17" x14ac:dyDescent="0.25">
      <c r="A52" s="100">
        <f t="shared" si="0"/>
        <v>3</v>
      </c>
      <c r="B52" s="100">
        <f t="shared" si="1"/>
        <v>20</v>
      </c>
      <c r="C52" s="100">
        <f t="shared" si="2"/>
        <v>2020</v>
      </c>
      <c r="D52" s="66">
        <f t="shared" si="3"/>
        <v>43910</v>
      </c>
      <c r="E52" s="251">
        <f>IFERROR(VLOOKUP($D52,Actual_Kirk_HDD!$A$4:$F$470,6,FALSE),0)</f>
        <v>14.453099999999999</v>
      </c>
      <c r="F52" s="251">
        <f>IFERROR(VLOOKUP($A52&amp;$B52,'Staff Ranked NHDD'!$C$8:$F$374,2,FALSE),0)</f>
        <v>15.095143369175625</v>
      </c>
      <c r="H52" s="49"/>
      <c r="J52" s="65">
        <f>IFERROR(VLOOKUP($D52,Actual_CGI_HDD!$A$9:$E$531,5),0)</f>
        <v>10</v>
      </c>
      <c r="K52" s="251">
        <f>IFERROR(VLOOKUP($A52&amp;$B52,'Staff Ranked NHDD'!$C$8:$F$374,4,FALSE),0)</f>
        <v>10.051541218637992</v>
      </c>
      <c r="N52" s="246"/>
      <c r="O52" s="246"/>
      <c r="P52" s="63"/>
      <c r="Q52" s="246"/>
    </row>
    <row r="53" spans="1:17" x14ac:dyDescent="0.25">
      <c r="A53" s="100">
        <f t="shared" si="0"/>
        <v>3</v>
      </c>
      <c r="B53" s="100">
        <f t="shared" si="1"/>
        <v>21</v>
      </c>
      <c r="C53" s="100">
        <f t="shared" si="2"/>
        <v>2020</v>
      </c>
      <c r="D53" s="66">
        <f t="shared" si="3"/>
        <v>43911</v>
      </c>
      <c r="E53" s="251">
        <f>IFERROR(VLOOKUP($D53,Actual_Kirk_HDD!$A$4:$F$470,6,FALSE),0)</f>
        <v>34.2592</v>
      </c>
      <c r="F53" s="251">
        <f>IFERROR(VLOOKUP($A53&amp;$B53,'Staff Ranked NHDD'!$C$8:$F$374,2,FALSE),0)</f>
        <v>51.447849462365603</v>
      </c>
      <c r="H53" s="49"/>
      <c r="J53" s="65">
        <f>IFERROR(VLOOKUP($D53,Actual_CGI_HDD!$A$9:$E$531,5),0)</f>
        <v>22</v>
      </c>
      <c r="K53" s="251">
        <f>IFERROR(VLOOKUP($A53&amp;$B53,'Staff Ranked NHDD'!$C$8:$F$374,4,FALSE),0)</f>
        <v>27.336792114695346</v>
      </c>
      <c r="N53" s="246"/>
      <c r="O53" s="246"/>
      <c r="P53" s="63"/>
      <c r="Q53" s="246"/>
    </row>
    <row r="54" spans="1:17" x14ac:dyDescent="0.25">
      <c r="A54" s="100">
        <f t="shared" si="0"/>
        <v>3</v>
      </c>
      <c r="B54" s="100">
        <f t="shared" si="1"/>
        <v>22</v>
      </c>
      <c r="C54" s="100">
        <f t="shared" si="2"/>
        <v>2020</v>
      </c>
      <c r="D54" s="66">
        <f t="shared" si="3"/>
        <v>43912</v>
      </c>
      <c r="E54" s="251">
        <f>IFERROR(VLOOKUP($D54,Actual_Kirk_HDD!$A$4:$F$470,6,FALSE),0)</f>
        <v>31.582699999999999</v>
      </c>
      <c r="F54" s="251">
        <f>IFERROR(VLOOKUP($A54&amp;$B54,'Staff Ranked NHDD'!$C$8:$F$374,2,FALSE),0)</f>
        <v>36.30424731182795</v>
      </c>
      <c r="H54" s="49"/>
      <c r="J54" s="65">
        <f>IFERROR(VLOOKUP($D54,Actual_CGI_HDD!$A$9:$E$531,5),0)</f>
        <v>22.5</v>
      </c>
      <c r="K54" s="251">
        <f>IFERROR(VLOOKUP($A54&amp;$B54,'Staff Ranked NHDD'!$C$8:$F$374,4,FALSE),0)</f>
        <v>28.532204301075272</v>
      </c>
      <c r="N54" s="246"/>
      <c r="O54" s="246"/>
      <c r="P54" s="63"/>
      <c r="Q54" s="246"/>
    </row>
    <row r="55" spans="1:17" x14ac:dyDescent="0.25">
      <c r="A55" s="100">
        <f t="shared" si="0"/>
        <v>3</v>
      </c>
      <c r="B55" s="100">
        <f t="shared" si="1"/>
        <v>23</v>
      </c>
      <c r="C55" s="100">
        <f t="shared" si="2"/>
        <v>2020</v>
      </c>
      <c r="D55" s="66">
        <f t="shared" si="3"/>
        <v>43913</v>
      </c>
      <c r="E55" s="251">
        <f>IFERROR(VLOOKUP($D55,Actual_Kirk_HDD!$A$4:$F$470,6,FALSE),0)</f>
        <v>32.653300000000002</v>
      </c>
      <c r="F55" s="251">
        <f>IFERROR(VLOOKUP($A55&amp;$B55,'Staff Ranked NHDD'!$C$8:$F$374,2,FALSE),0)</f>
        <v>37.69301075268816</v>
      </c>
      <c r="H55" s="49"/>
      <c r="J55" s="65">
        <f>IFERROR(VLOOKUP($D55,Actual_CGI_HDD!$A$9:$E$531,5),0)</f>
        <v>15</v>
      </c>
      <c r="K55" s="251">
        <f>IFERROR(VLOOKUP($A55&amp;$B55,'Staff Ranked NHDD'!$C$8:$F$374,4,FALSE),0)</f>
        <v>22.539229390681008</v>
      </c>
      <c r="N55" s="246"/>
      <c r="O55" s="246"/>
      <c r="P55" s="63"/>
      <c r="Q55" s="246"/>
    </row>
    <row r="56" spans="1:17" x14ac:dyDescent="0.25">
      <c r="A56" s="100">
        <f t="shared" si="0"/>
        <v>3</v>
      </c>
      <c r="B56" s="100">
        <f t="shared" si="1"/>
        <v>24</v>
      </c>
      <c r="C56" s="100">
        <f t="shared" si="2"/>
        <v>2020</v>
      </c>
      <c r="D56" s="66">
        <f t="shared" si="3"/>
        <v>43914</v>
      </c>
      <c r="E56" s="251">
        <f>IFERROR(VLOOKUP($D56,Actual_Kirk_HDD!$A$4:$F$470,6,FALSE),0)</f>
        <v>24.0885</v>
      </c>
      <c r="F56" s="251">
        <f>IFERROR(VLOOKUP($A56&amp;$B56,'Staff Ranked NHDD'!$C$8:$F$374,2,FALSE),0)</f>
        <v>27.256899641577057</v>
      </c>
      <c r="H56" s="49"/>
      <c r="J56" s="65">
        <f>IFERROR(VLOOKUP($D56,Actual_CGI_HDD!$A$9:$E$531,5),0)</f>
        <v>16</v>
      </c>
      <c r="K56" s="251">
        <f>IFERROR(VLOOKUP($A56&amp;$B56,'Staff Ranked NHDD'!$C$8:$F$374,4,FALSE),0)</f>
        <v>24.273189964157705</v>
      </c>
      <c r="N56" s="246"/>
      <c r="O56" s="246"/>
      <c r="P56" s="63"/>
      <c r="Q56" s="246"/>
    </row>
    <row r="57" spans="1:17" x14ac:dyDescent="0.25">
      <c r="A57" s="100">
        <f t="shared" si="0"/>
        <v>3</v>
      </c>
      <c r="B57" s="100">
        <f t="shared" si="1"/>
        <v>25</v>
      </c>
      <c r="C57" s="100">
        <f t="shared" si="2"/>
        <v>2020</v>
      </c>
      <c r="D57" s="66">
        <f t="shared" si="3"/>
        <v>43915</v>
      </c>
      <c r="E57" s="251">
        <f>IFERROR(VLOOKUP($D57,Actual_Kirk_HDD!$A$4:$F$470,6,FALSE),0)</f>
        <v>20.3414</v>
      </c>
      <c r="F57" s="251">
        <f>IFERROR(VLOOKUP($A57&amp;$B57,'Staff Ranked NHDD'!$C$8:$F$374,2,FALSE),0)</f>
        <v>24.727096774193548</v>
      </c>
      <c r="H57" s="49"/>
      <c r="J57" s="65">
        <f>IFERROR(VLOOKUP($D57,Actual_CGI_HDD!$A$9:$E$531,5),0)</f>
        <v>11</v>
      </c>
      <c r="K57" s="251">
        <f>IFERROR(VLOOKUP($A57&amp;$B57,'Staff Ranked NHDD'!$C$8:$F$374,4,FALSE),0)</f>
        <v>14.338225806451614</v>
      </c>
      <c r="N57" s="246"/>
      <c r="O57" s="246"/>
      <c r="P57" s="63"/>
      <c r="Q57" s="246"/>
    </row>
    <row r="58" spans="1:17" x14ac:dyDescent="0.25">
      <c r="A58" s="100">
        <f t="shared" si="0"/>
        <v>3</v>
      </c>
      <c r="B58" s="100">
        <f t="shared" si="1"/>
        <v>26</v>
      </c>
      <c r="C58" s="100">
        <f t="shared" si="2"/>
        <v>2020</v>
      </c>
      <c r="D58" s="66">
        <f t="shared" si="3"/>
        <v>43916</v>
      </c>
      <c r="E58" s="251">
        <f>IFERROR(VLOOKUP($D58,Actual_Kirk_HDD!$A$4:$F$470,6,FALSE),0)</f>
        <v>13.3825</v>
      </c>
      <c r="F58" s="251">
        <f>IFERROR(VLOOKUP($A58&amp;$B58,'Staff Ranked NHDD'!$C$8:$F$374,2,FALSE),0)</f>
        <v>11.099749103942655</v>
      </c>
      <c r="H58" s="49"/>
      <c r="J58" s="65">
        <f>IFERROR(VLOOKUP($D58,Actual_CGI_HDD!$A$9:$E$531,5),0)</f>
        <v>3</v>
      </c>
      <c r="K58" s="251">
        <f>IFERROR(VLOOKUP($A58&amp;$B58,'Staff Ranked NHDD'!$C$8:$F$374,4,FALSE),0)</f>
        <v>2.3716129032258055</v>
      </c>
      <c r="N58" s="246"/>
      <c r="O58" s="246"/>
      <c r="P58" s="63"/>
      <c r="Q58" s="246"/>
    </row>
    <row r="59" spans="1:17" x14ac:dyDescent="0.25">
      <c r="A59" s="100">
        <f t="shared" si="0"/>
        <v>3</v>
      </c>
      <c r="B59" s="100">
        <f t="shared" si="1"/>
        <v>27</v>
      </c>
      <c r="C59" s="100">
        <f t="shared" si="2"/>
        <v>2020</v>
      </c>
      <c r="D59" s="66">
        <f t="shared" si="3"/>
        <v>43917</v>
      </c>
      <c r="E59" s="251">
        <f>IFERROR(VLOOKUP($D59,Actual_Kirk_HDD!$A$4:$F$470,6,FALSE),0)</f>
        <v>12.847200000000001</v>
      </c>
      <c r="F59" s="251">
        <f>IFERROR(VLOOKUP($A59&amp;$B59,'Staff Ranked NHDD'!$C$8:$F$374,2,FALSE),0)</f>
        <v>6.2624910394265232</v>
      </c>
      <c r="H59" s="49"/>
      <c r="J59" s="65">
        <f>IFERROR(VLOOKUP($D59,Actual_CGI_HDD!$A$9:$E$531,5),0)</f>
        <v>0</v>
      </c>
      <c r="K59" s="251">
        <f>IFERROR(VLOOKUP($A59&amp;$B59,'Staff Ranked NHDD'!$C$8:$F$374,4,FALSE),0)</f>
        <v>0.20666666666666628</v>
      </c>
      <c r="N59" s="246"/>
      <c r="O59" s="246"/>
      <c r="P59" s="63"/>
      <c r="Q59" s="246"/>
    </row>
    <row r="60" spans="1:17" x14ac:dyDescent="0.25">
      <c r="A60" s="100">
        <f t="shared" si="0"/>
        <v>3</v>
      </c>
      <c r="B60" s="100">
        <f t="shared" si="1"/>
        <v>28</v>
      </c>
      <c r="C60" s="100">
        <f t="shared" si="2"/>
        <v>2020</v>
      </c>
      <c r="D60" s="66">
        <f t="shared" si="3"/>
        <v>43918</v>
      </c>
      <c r="E60" s="251">
        <f>IFERROR(VLOOKUP($D60,Actual_Kirk_HDD!$A$4:$F$470,6,FALSE),0)</f>
        <v>13.3825</v>
      </c>
      <c r="F60" s="251">
        <f>IFERROR(VLOOKUP($A60&amp;$B60,'Staff Ranked NHDD'!$C$8:$F$374,2,FALSE),0)</f>
        <v>8.9012544802867417</v>
      </c>
      <c r="H60" s="49"/>
      <c r="J60" s="65">
        <f>IFERROR(VLOOKUP($D60,Actual_CGI_HDD!$A$9:$E$531,5),0)</f>
        <v>0</v>
      </c>
      <c r="K60" s="251">
        <f>IFERROR(VLOOKUP($A60&amp;$B60,'Staff Ranked NHDD'!$C$8:$F$374,4,FALSE),0)</f>
        <v>0</v>
      </c>
      <c r="N60" s="246"/>
      <c r="O60" s="246"/>
      <c r="P60" s="63"/>
      <c r="Q60" s="246"/>
    </row>
    <row r="61" spans="1:17" x14ac:dyDescent="0.25">
      <c r="A61" s="100">
        <f t="shared" si="0"/>
        <v>3</v>
      </c>
      <c r="B61" s="100">
        <f t="shared" si="1"/>
        <v>29</v>
      </c>
      <c r="C61" s="100">
        <f t="shared" si="2"/>
        <v>2020</v>
      </c>
      <c r="D61" s="66">
        <f t="shared" si="3"/>
        <v>43919</v>
      </c>
      <c r="E61" s="251">
        <f>IFERROR(VLOOKUP($D61,Actual_Kirk_HDD!$A$4:$F$470,6,FALSE),0)</f>
        <v>5.3529999999999998</v>
      </c>
      <c r="F61" s="251">
        <f>IFERROR(VLOOKUP($A61&amp;$B61,'Staff Ranked NHDD'!$C$8:$F$374,2,FALSE),0)</f>
        <v>0.40121863799283164</v>
      </c>
      <c r="H61" s="49"/>
      <c r="J61" s="65">
        <f>IFERROR(VLOOKUP($D61,Actual_CGI_HDD!$A$9:$E$531,5),0)</f>
        <v>5</v>
      </c>
      <c r="K61" s="251">
        <f>IFERROR(VLOOKUP($A61&amp;$B61,'Staff Ranked NHDD'!$C$8:$F$374,4,FALSE),0)</f>
        <v>6.2902150537634389</v>
      </c>
      <c r="N61" s="246"/>
      <c r="O61" s="246"/>
      <c r="P61" s="63"/>
      <c r="Q61" s="246"/>
    </row>
    <row r="62" spans="1:17" x14ac:dyDescent="0.25">
      <c r="A62" s="100">
        <f t="shared" si="0"/>
        <v>3</v>
      </c>
      <c r="B62" s="100">
        <f t="shared" si="1"/>
        <v>30</v>
      </c>
      <c r="C62" s="100">
        <f t="shared" si="2"/>
        <v>2020</v>
      </c>
      <c r="D62" s="66">
        <f t="shared" si="3"/>
        <v>43920</v>
      </c>
      <c r="E62" s="251">
        <f>IFERROR(VLOOKUP($D62,Actual_Kirk_HDD!$A$4:$F$470,6,FALSE),0)</f>
        <v>15.5237</v>
      </c>
      <c r="F62" s="251">
        <f>IFERROR(VLOOKUP($A62&amp;$B62,'Staff Ranked NHDD'!$C$8:$F$374,2,FALSE),0)</f>
        <v>17.751881720430106</v>
      </c>
      <c r="H62" s="49"/>
      <c r="J62" s="65">
        <f>IFERROR(VLOOKUP($D62,Actual_CGI_HDD!$A$9:$E$531,5),0)</f>
        <v>10.5</v>
      </c>
      <c r="K62" s="251">
        <f>IFERROR(VLOOKUP($A62&amp;$B62,'Staff Ranked NHDD'!$C$8:$F$374,4,FALSE),0)</f>
        <v>11.183046594982082</v>
      </c>
      <c r="N62" s="246"/>
      <c r="O62" s="246"/>
      <c r="P62" s="63"/>
      <c r="Q62" s="246"/>
    </row>
    <row r="63" spans="1:17" x14ac:dyDescent="0.25">
      <c r="A63" s="100">
        <f t="shared" si="0"/>
        <v>3</v>
      </c>
      <c r="B63" s="100">
        <f t="shared" si="1"/>
        <v>31</v>
      </c>
      <c r="C63" s="100">
        <f t="shared" si="2"/>
        <v>2020</v>
      </c>
      <c r="D63" s="66">
        <f t="shared" si="3"/>
        <v>43921</v>
      </c>
      <c r="E63" s="251">
        <f>IFERROR(VLOOKUP($D63,Actual_Kirk_HDD!$A$4:$F$470,6,FALSE),0)</f>
        <v>13.9178</v>
      </c>
      <c r="F63" s="251">
        <f>IFERROR(VLOOKUP($A63&amp;$B63,'Staff Ranked NHDD'!$C$8:$F$374,2,FALSE),0)</f>
        <v>13.324820788530467</v>
      </c>
      <c r="H63" s="49"/>
      <c r="J63" s="65">
        <f>IFERROR(VLOOKUP($D63,Actual_CGI_HDD!$A$9:$E$531,5),0)</f>
        <v>11</v>
      </c>
      <c r="K63" s="251">
        <f>IFERROR(VLOOKUP($A63&amp;$B63,'Staff Ranked NHDD'!$C$8:$F$374,4,FALSE),0)</f>
        <v>13.205000000000007</v>
      </c>
      <c r="N63" s="246"/>
      <c r="O63" s="246"/>
      <c r="P63" s="63"/>
      <c r="Q63" s="246"/>
    </row>
    <row r="64" spans="1:17" x14ac:dyDescent="0.25">
      <c r="A64" s="100">
        <f t="shared" si="0"/>
        <v>4</v>
      </c>
      <c r="B64" s="100">
        <f t="shared" si="1"/>
        <v>1</v>
      </c>
      <c r="C64" s="100">
        <f t="shared" si="2"/>
        <v>2020</v>
      </c>
      <c r="D64" s="66">
        <f t="shared" si="3"/>
        <v>43922</v>
      </c>
      <c r="E64" s="251">
        <f>IFERROR(VLOOKUP($D64,Actual_Kirk_HDD!$A$4:$F$470,6,FALSE),0)</f>
        <v>12.793750000000001</v>
      </c>
      <c r="F64" s="251">
        <f>IFERROR(VLOOKUP($A64&amp;$B64,'Staff Ranked NHDD'!$C$8:$F$374,2,FALSE),0)</f>
        <v>13.737592592592595</v>
      </c>
      <c r="H64" s="49"/>
      <c r="J64" s="65">
        <f>IFERROR(VLOOKUP($D64,Actual_CGI_HDD!$A$9:$E$531,5),0)</f>
        <v>12</v>
      </c>
      <c r="K64" s="251">
        <f>IFERROR(VLOOKUP($A64&amp;$B64,'Staff Ranked NHDD'!$C$8:$F$374,4,FALSE),0)</f>
        <v>10.356481481481483</v>
      </c>
      <c r="N64" s="246"/>
      <c r="O64" s="246"/>
      <c r="P64" s="63"/>
      <c r="Q64" s="246"/>
    </row>
    <row r="65" spans="1:17" x14ac:dyDescent="0.25">
      <c r="A65" s="100">
        <f t="shared" si="0"/>
        <v>4</v>
      </c>
      <c r="B65" s="100">
        <f t="shared" si="1"/>
        <v>2</v>
      </c>
      <c r="C65" s="100">
        <f t="shared" si="2"/>
        <v>2020</v>
      </c>
      <c r="D65" s="66">
        <f t="shared" si="3"/>
        <v>43923</v>
      </c>
      <c r="E65" s="251">
        <f>IFERROR(VLOOKUP($D65,Actual_Kirk_HDD!$A$4:$F$470,6,FALSE),0)</f>
        <v>11.125</v>
      </c>
      <c r="F65" s="251">
        <f>IFERROR(VLOOKUP($A65&amp;$B65,'Staff Ranked NHDD'!$C$8:$F$374,2,FALSE),0)</f>
        <v>12.305000000000003</v>
      </c>
      <c r="H65" s="49"/>
      <c r="J65" s="65">
        <f>IFERROR(VLOOKUP($D65,Actual_CGI_HDD!$A$9:$E$531,5),0)</f>
        <v>10</v>
      </c>
      <c r="K65" s="251">
        <f>IFERROR(VLOOKUP($A65&amp;$B65,'Staff Ranked NHDD'!$C$8:$F$374,4,FALSE),0)</f>
        <v>8.6816666666666684</v>
      </c>
      <c r="N65" s="246"/>
      <c r="O65" s="246"/>
      <c r="P65" s="63"/>
      <c r="Q65" s="246"/>
    </row>
    <row r="66" spans="1:17" x14ac:dyDescent="0.25">
      <c r="A66" s="100">
        <f t="shared" si="0"/>
        <v>4</v>
      </c>
      <c r="B66" s="100">
        <f t="shared" si="1"/>
        <v>3</v>
      </c>
      <c r="C66" s="100">
        <f t="shared" si="2"/>
        <v>2020</v>
      </c>
      <c r="D66" s="66">
        <f t="shared" si="3"/>
        <v>43924</v>
      </c>
      <c r="E66" s="251">
        <f>IFERROR(VLOOKUP($D66,Actual_Kirk_HDD!$A$4:$F$470,6,FALSE),0)</f>
        <v>13.90625</v>
      </c>
      <c r="F66" s="251">
        <f>IFERROR(VLOOKUP($A66&amp;$B66,'Staff Ranked NHDD'!$C$8:$F$374,2,FALSE),0)</f>
        <v>15.3687037037037</v>
      </c>
      <c r="H66" s="49"/>
      <c r="J66" s="65">
        <f>IFERROR(VLOOKUP($D66,Actual_CGI_HDD!$A$9:$E$531,5),0)</f>
        <v>3.5</v>
      </c>
      <c r="K66" s="251">
        <f>IFERROR(VLOOKUP($A66&amp;$B66,'Staff Ranked NHDD'!$C$8:$F$374,4,FALSE),0)</f>
        <v>0</v>
      </c>
      <c r="N66" s="246"/>
      <c r="O66" s="246"/>
      <c r="P66" s="63"/>
      <c r="Q66" s="246"/>
    </row>
    <row r="67" spans="1:17" x14ac:dyDescent="0.25">
      <c r="A67" s="100">
        <f t="shared" si="0"/>
        <v>4</v>
      </c>
      <c r="B67" s="100">
        <f t="shared" si="1"/>
        <v>4</v>
      </c>
      <c r="C67" s="100">
        <f t="shared" si="2"/>
        <v>2020</v>
      </c>
      <c r="D67" s="66">
        <f t="shared" si="3"/>
        <v>43925</v>
      </c>
      <c r="E67" s="251">
        <f>IFERROR(VLOOKUP($D67,Actual_Kirk_HDD!$A$4:$F$470,6,FALSE),0)</f>
        <v>36.712499999999999</v>
      </c>
      <c r="F67" s="251">
        <f>IFERROR(VLOOKUP($A67&amp;$B67,'Staff Ranked NHDD'!$C$8:$F$374,2,FALSE),0)</f>
        <v>33.206111111111106</v>
      </c>
      <c r="H67" s="49"/>
      <c r="J67" s="65">
        <f>IFERROR(VLOOKUP($D67,Actual_CGI_HDD!$A$9:$E$531,5),0)</f>
        <v>13.5</v>
      </c>
      <c r="K67" s="251">
        <f>IFERROR(VLOOKUP($A67&amp;$B67,'Staff Ranked NHDD'!$C$8:$F$374,4,FALSE),0)</f>
        <v>14.495555555555557</v>
      </c>
      <c r="N67" s="246"/>
      <c r="O67" s="246"/>
      <c r="P67" s="63"/>
      <c r="Q67" s="246"/>
    </row>
    <row r="68" spans="1:17" x14ac:dyDescent="0.25">
      <c r="A68" s="100">
        <f t="shared" si="0"/>
        <v>4</v>
      </c>
      <c r="B68" s="100">
        <f t="shared" si="1"/>
        <v>5</v>
      </c>
      <c r="C68" s="100">
        <f t="shared" si="2"/>
        <v>2020</v>
      </c>
      <c r="D68" s="66">
        <f t="shared" si="3"/>
        <v>43926</v>
      </c>
      <c r="E68" s="251">
        <f>IFERROR(VLOOKUP($D68,Actual_Kirk_HDD!$A$4:$F$470,6,FALSE),0)</f>
        <v>31.150000000000002</v>
      </c>
      <c r="F68" s="251">
        <f>IFERROR(VLOOKUP($A68&amp;$B68,'Staff Ranked NHDD'!$C$8:$F$374,2,FALSE),0)</f>
        <v>24.80407407407407</v>
      </c>
      <c r="H68" s="49"/>
      <c r="J68" s="65">
        <f>IFERROR(VLOOKUP($D68,Actual_CGI_HDD!$A$9:$E$531,5),0)</f>
        <v>10</v>
      </c>
      <c r="K68" s="251">
        <f>IFERROR(VLOOKUP($A68&amp;$B68,'Staff Ranked NHDD'!$C$8:$F$374,4,FALSE),0)</f>
        <v>7.8372222222222225</v>
      </c>
      <c r="N68" s="246"/>
      <c r="O68" s="246"/>
      <c r="P68" s="63"/>
      <c r="Q68" s="246"/>
    </row>
    <row r="69" spans="1:17" x14ac:dyDescent="0.25">
      <c r="A69" s="100">
        <f t="shared" si="0"/>
        <v>4</v>
      </c>
      <c r="B69" s="100">
        <f t="shared" si="1"/>
        <v>6</v>
      </c>
      <c r="C69" s="100">
        <f t="shared" si="2"/>
        <v>2020</v>
      </c>
      <c r="D69" s="66">
        <f t="shared" si="3"/>
        <v>43927</v>
      </c>
      <c r="E69" s="251">
        <f>IFERROR(VLOOKUP($D69,Actual_Kirk_HDD!$A$4:$F$470,6,FALSE),0)</f>
        <v>22.806250000000002</v>
      </c>
      <c r="F69" s="251">
        <f>IFERROR(VLOOKUP($A69&amp;$B69,'Staff Ranked NHDD'!$C$8:$F$374,2,FALSE),0)</f>
        <v>17.896296296296295</v>
      </c>
      <c r="H69" s="49"/>
      <c r="J69" s="65">
        <f>IFERROR(VLOOKUP($D69,Actual_CGI_HDD!$A$9:$E$531,5),0)</f>
        <v>4.5</v>
      </c>
      <c r="K69" s="251">
        <f>IFERROR(VLOOKUP($A69&amp;$B69,'Staff Ranked NHDD'!$C$8:$F$374,4,FALSE),0)</f>
        <v>0</v>
      </c>
      <c r="N69" s="246"/>
      <c r="O69" s="246"/>
      <c r="P69" s="63"/>
      <c r="Q69" s="246"/>
    </row>
    <row r="70" spans="1:17" x14ac:dyDescent="0.25">
      <c r="A70" s="100">
        <f t="shared" ref="A70:A133" si="4">MONTH(D70)</f>
        <v>4</v>
      </c>
      <c r="B70" s="100">
        <f t="shared" ref="B70:B133" si="5">+DAY(D70)</f>
        <v>7</v>
      </c>
      <c r="C70" s="100">
        <f t="shared" ref="C70:C133" si="6">YEAR(D70)</f>
        <v>2020</v>
      </c>
      <c r="D70" s="66">
        <f t="shared" ref="D70:D133" si="7">D69+1</f>
        <v>43928</v>
      </c>
      <c r="E70" s="251">
        <f>IFERROR(VLOOKUP($D70,Actual_Kirk_HDD!$A$4:$F$470,6,FALSE),0)</f>
        <v>8.34375</v>
      </c>
      <c r="F70" s="251">
        <f>IFERROR(VLOOKUP($A70&amp;$B70,'Staff Ranked NHDD'!$C$8:$F$374,2,FALSE),0)</f>
        <v>6.352777777777777</v>
      </c>
      <c r="H70" s="49"/>
      <c r="J70" s="65">
        <f>IFERROR(VLOOKUP($D70,Actual_CGI_HDD!$A$9:$E$531,5),0)</f>
        <v>0</v>
      </c>
      <c r="K70" s="251">
        <f>IFERROR(VLOOKUP($A70&amp;$B70,'Staff Ranked NHDD'!$C$8:$F$374,4,FALSE),0)</f>
        <v>0</v>
      </c>
      <c r="N70" s="246"/>
      <c r="O70" s="246"/>
      <c r="P70" s="63"/>
      <c r="Q70" s="246"/>
    </row>
    <row r="71" spans="1:17" x14ac:dyDescent="0.25">
      <c r="A71" s="100">
        <f t="shared" si="4"/>
        <v>4</v>
      </c>
      <c r="B71" s="100">
        <f t="shared" si="5"/>
        <v>8</v>
      </c>
      <c r="C71" s="100">
        <f t="shared" si="6"/>
        <v>2020</v>
      </c>
      <c r="D71" s="66">
        <f t="shared" si="7"/>
        <v>43929</v>
      </c>
      <c r="E71" s="251">
        <f>IFERROR(VLOOKUP($D71,Actual_Kirk_HDD!$A$4:$F$470,6,FALSE),0)</f>
        <v>0</v>
      </c>
      <c r="F71" s="251">
        <f>IFERROR(VLOOKUP($A71&amp;$B71,'Staff Ranked NHDD'!$C$8:$F$374,2,FALSE),0)</f>
        <v>0</v>
      </c>
      <c r="H71" s="49"/>
      <c r="J71" s="65">
        <f>IFERROR(VLOOKUP($D71,Actual_CGI_HDD!$A$9:$E$531,5),0)</f>
        <v>0</v>
      </c>
      <c r="K71" s="251">
        <f>IFERROR(VLOOKUP($A71&amp;$B71,'Staff Ranked NHDD'!$C$8:$F$374,4,FALSE),0)</f>
        <v>0</v>
      </c>
      <c r="N71" s="246"/>
      <c r="O71" s="246"/>
      <c r="P71" s="63"/>
      <c r="Q71" s="246"/>
    </row>
    <row r="72" spans="1:17" x14ac:dyDescent="0.25">
      <c r="A72" s="100">
        <f t="shared" si="4"/>
        <v>4</v>
      </c>
      <c r="B72" s="100">
        <f t="shared" si="5"/>
        <v>9</v>
      </c>
      <c r="C72" s="100">
        <f t="shared" si="6"/>
        <v>2020</v>
      </c>
      <c r="D72" s="66">
        <f t="shared" si="7"/>
        <v>43930</v>
      </c>
      <c r="E72" s="251">
        <f>IFERROR(VLOOKUP($D72,Actual_Kirk_HDD!$A$4:$F$470,6,FALSE),0)</f>
        <v>2.2250000000000001</v>
      </c>
      <c r="F72" s="251">
        <f>IFERROR(VLOOKUP($A72&amp;$B72,'Staff Ranked NHDD'!$C$8:$F$374,2,FALSE),0)</f>
        <v>1.0096296296296299</v>
      </c>
      <c r="H72" s="49"/>
      <c r="J72" s="65">
        <f>IFERROR(VLOOKUP($D72,Actual_CGI_HDD!$A$9:$E$531,5),0)</f>
        <v>10</v>
      </c>
      <c r="K72" s="251">
        <f>IFERROR(VLOOKUP($A72&amp;$B72,'Staff Ranked NHDD'!$C$8:$F$374,4,FALSE),0)</f>
        <v>7.1274074074074081</v>
      </c>
      <c r="N72" s="246"/>
      <c r="O72" s="246"/>
      <c r="P72" s="63"/>
      <c r="Q72" s="246"/>
    </row>
    <row r="73" spans="1:17" x14ac:dyDescent="0.25">
      <c r="A73" s="100">
        <f t="shared" si="4"/>
        <v>4</v>
      </c>
      <c r="B73" s="100">
        <f t="shared" si="5"/>
        <v>10</v>
      </c>
      <c r="C73" s="100">
        <f t="shared" si="6"/>
        <v>2020</v>
      </c>
      <c r="D73" s="66">
        <f t="shared" si="7"/>
        <v>43931</v>
      </c>
      <c r="E73" s="251">
        <f>IFERROR(VLOOKUP($D73,Actual_Kirk_HDD!$A$4:$F$470,6,FALSE),0)</f>
        <v>25.587500000000002</v>
      </c>
      <c r="F73" s="251">
        <f>IFERROR(VLOOKUP($A73&amp;$B73,'Staff Ranked NHDD'!$C$8:$F$374,2,FALSE),0)</f>
        <v>19.974629629629629</v>
      </c>
      <c r="H73" s="49"/>
      <c r="J73" s="65">
        <f>IFERROR(VLOOKUP($D73,Actual_CGI_HDD!$A$9:$E$531,5),0)</f>
        <v>18</v>
      </c>
      <c r="K73" s="251">
        <f>IFERROR(VLOOKUP($A73&amp;$B73,'Staff Ranked NHDD'!$C$8:$F$374,4,FALSE),0)</f>
        <v>18.302407407407408</v>
      </c>
      <c r="N73" s="246"/>
      <c r="O73" s="246"/>
      <c r="P73" s="63"/>
      <c r="Q73" s="246"/>
    </row>
    <row r="74" spans="1:17" x14ac:dyDescent="0.25">
      <c r="A74" s="100">
        <f t="shared" si="4"/>
        <v>4</v>
      </c>
      <c r="B74" s="100">
        <f t="shared" si="5"/>
        <v>11</v>
      </c>
      <c r="C74" s="100">
        <f t="shared" si="6"/>
        <v>2020</v>
      </c>
      <c r="D74" s="66">
        <f t="shared" si="7"/>
        <v>43932</v>
      </c>
      <c r="E74" s="251">
        <f>IFERROR(VLOOKUP($D74,Actual_Kirk_HDD!$A$4:$F$470,6,FALSE),0)</f>
        <v>25.03125</v>
      </c>
      <c r="F74" s="251">
        <f>IFERROR(VLOOKUP($A74&amp;$B74,'Staff Ranked NHDD'!$C$8:$F$374,2,FALSE),0)</f>
        <v>19.123888888888889</v>
      </c>
      <c r="H74" s="49"/>
      <c r="J74" s="65">
        <f>IFERROR(VLOOKUP($D74,Actual_CGI_HDD!$A$9:$E$531,5),0)</f>
        <v>12.5</v>
      </c>
      <c r="K74" s="251">
        <f>IFERROR(VLOOKUP($A74&amp;$B74,'Staff Ranked NHDD'!$C$8:$F$374,4,FALSE),0)</f>
        <v>12.688333333333333</v>
      </c>
      <c r="N74" s="246"/>
      <c r="O74" s="246"/>
      <c r="P74" s="63"/>
      <c r="Q74" s="246"/>
    </row>
    <row r="75" spans="1:17" x14ac:dyDescent="0.25">
      <c r="A75" s="100">
        <f t="shared" si="4"/>
        <v>4</v>
      </c>
      <c r="B75" s="100">
        <f t="shared" si="5"/>
        <v>12</v>
      </c>
      <c r="C75" s="100">
        <f t="shared" si="6"/>
        <v>2020</v>
      </c>
      <c r="D75" s="66">
        <f t="shared" si="7"/>
        <v>43933</v>
      </c>
      <c r="E75" s="251">
        <f>IFERROR(VLOOKUP($D75,Actual_Kirk_HDD!$A$4:$F$470,6,FALSE),0)</f>
        <v>10.56875</v>
      </c>
      <c r="F75" s="251">
        <f>IFERROR(VLOOKUP($A75&amp;$B75,'Staff Ranked NHDD'!$C$8:$F$374,2,FALSE),0)</f>
        <v>10.536481481481482</v>
      </c>
      <c r="H75" s="49"/>
      <c r="J75" s="65">
        <f>IFERROR(VLOOKUP($D75,Actual_CGI_HDD!$A$9:$E$531,5),0)</f>
        <v>7.5</v>
      </c>
      <c r="K75" s="251">
        <f>IFERROR(VLOOKUP($A75&amp;$B75,'Staff Ranked NHDD'!$C$8:$F$374,4,FALSE),0)</f>
        <v>3.5242592592592588</v>
      </c>
      <c r="N75" s="246"/>
      <c r="O75" s="246"/>
      <c r="P75" s="63"/>
      <c r="Q75" s="246"/>
    </row>
    <row r="76" spans="1:17" x14ac:dyDescent="0.25">
      <c r="A76" s="100">
        <f t="shared" si="4"/>
        <v>4</v>
      </c>
      <c r="B76" s="100">
        <f t="shared" si="5"/>
        <v>13</v>
      </c>
      <c r="C76" s="100">
        <f t="shared" si="6"/>
        <v>2020</v>
      </c>
      <c r="D76" s="66">
        <f t="shared" si="7"/>
        <v>43934</v>
      </c>
      <c r="E76" s="251">
        <f>IFERROR(VLOOKUP($D76,Actual_Kirk_HDD!$A$4:$F$470,6,FALSE),0)</f>
        <v>20.025000000000002</v>
      </c>
      <c r="F76" s="251">
        <f>IFERROR(VLOOKUP($A76&amp;$B76,'Staff Ranked NHDD'!$C$8:$F$374,2,FALSE),0)</f>
        <v>17.042222222222222</v>
      </c>
      <c r="H76" s="49"/>
      <c r="J76" s="65">
        <f>IFERROR(VLOOKUP($D76,Actual_CGI_HDD!$A$9:$E$531,5),0)</f>
        <v>15.5</v>
      </c>
      <c r="K76" s="251">
        <f>IFERROR(VLOOKUP($A76&amp;$B76,'Staff Ranked NHDD'!$C$8:$F$374,4,FALSE),0)</f>
        <v>15.515925925925925</v>
      </c>
      <c r="N76" s="246"/>
      <c r="O76" s="246"/>
      <c r="P76" s="63"/>
      <c r="Q76" s="246"/>
    </row>
    <row r="77" spans="1:17" x14ac:dyDescent="0.25">
      <c r="A77" s="100">
        <f t="shared" si="4"/>
        <v>4</v>
      </c>
      <c r="B77" s="100">
        <f t="shared" si="5"/>
        <v>14</v>
      </c>
      <c r="C77" s="100">
        <f t="shared" si="6"/>
        <v>2020</v>
      </c>
      <c r="D77" s="66">
        <f t="shared" si="7"/>
        <v>43935</v>
      </c>
      <c r="E77" s="251">
        <f>IFERROR(VLOOKUP($D77,Actual_Kirk_HDD!$A$4:$F$470,6,FALSE),0)</f>
        <v>32.818750000000001</v>
      </c>
      <c r="F77" s="251">
        <f>IFERROR(VLOOKUP($A77&amp;$B77,'Staff Ranked NHDD'!$C$8:$F$374,2,FALSE),0)</f>
        <v>29.198333333333334</v>
      </c>
      <c r="H77" s="49"/>
      <c r="J77" s="65">
        <f>IFERROR(VLOOKUP($D77,Actual_CGI_HDD!$A$9:$E$531,5),0)</f>
        <v>22</v>
      </c>
      <c r="K77" s="251">
        <f>IFERROR(VLOOKUP($A77&amp;$B77,'Staff Ranked NHDD'!$C$8:$F$374,4,FALSE),0)</f>
        <v>26.646851851851856</v>
      </c>
      <c r="N77" s="246"/>
      <c r="O77" s="246"/>
      <c r="P77" s="63"/>
      <c r="Q77" s="246"/>
    </row>
    <row r="78" spans="1:17" x14ac:dyDescent="0.25">
      <c r="A78" s="100">
        <f t="shared" si="4"/>
        <v>4</v>
      </c>
      <c r="B78" s="100">
        <f t="shared" si="5"/>
        <v>15</v>
      </c>
      <c r="C78" s="100">
        <f t="shared" si="6"/>
        <v>2020</v>
      </c>
      <c r="D78" s="66">
        <f t="shared" si="7"/>
        <v>43936</v>
      </c>
      <c r="E78" s="251">
        <f>IFERROR(VLOOKUP($D78,Actual_Kirk_HDD!$A$4:$F$470,6,FALSE),0)</f>
        <v>29.481250000000003</v>
      </c>
      <c r="F78" s="251">
        <f>IFERROR(VLOOKUP($A78&amp;$B78,'Staff Ranked NHDD'!$C$8:$F$374,2,FALSE),0)</f>
        <v>23.402037037037029</v>
      </c>
      <c r="H78" s="49"/>
      <c r="J78" s="65">
        <f>IFERROR(VLOOKUP($D78,Actual_CGI_HDD!$A$9:$E$531,5),0)</f>
        <v>18.5</v>
      </c>
      <c r="K78" s="251">
        <f>IFERROR(VLOOKUP($A78&amp;$B78,'Staff Ranked NHDD'!$C$8:$F$374,4,FALSE),0)</f>
        <v>19.818888888888885</v>
      </c>
      <c r="N78" s="246"/>
      <c r="O78" s="246"/>
      <c r="P78" s="63"/>
      <c r="Q78" s="246"/>
    </row>
    <row r="79" spans="1:17" x14ac:dyDescent="0.25">
      <c r="A79" s="100">
        <f t="shared" si="4"/>
        <v>4</v>
      </c>
      <c r="B79" s="100">
        <f t="shared" si="5"/>
        <v>16</v>
      </c>
      <c r="C79" s="100">
        <f t="shared" si="6"/>
        <v>2020</v>
      </c>
      <c r="D79" s="66">
        <f t="shared" si="7"/>
        <v>43937</v>
      </c>
      <c r="E79" s="251">
        <f>IFERROR(VLOOKUP($D79,Actual_Kirk_HDD!$A$4:$F$470,6,FALSE),0)</f>
        <v>27.8125</v>
      </c>
      <c r="F79" s="251">
        <f>IFERROR(VLOOKUP($A79&amp;$B79,'Staff Ranked NHDD'!$C$8:$F$374,2,FALSE),0)</f>
        <v>21.171111111111109</v>
      </c>
      <c r="H79" s="49"/>
      <c r="J79" s="65">
        <f>IFERROR(VLOOKUP($D79,Actual_CGI_HDD!$A$9:$E$531,5),0)</f>
        <v>16</v>
      </c>
      <c r="K79" s="251">
        <f>IFERROR(VLOOKUP($A79&amp;$B79,'Staff Ranked NHDD'!$C$8:$F$374,4,FALSE),0)</f>
        <v>16.889444444444443</v>
      </c>
      <c r="N79" s="246"/>
      <c r="O79" s="246"/>
      <c r="P79" s="63"/>
      <c r="Q79" s="246"/>
    </row>
    <row r="80" spans="1:17" x14ac:dyDescent="0.25">
      <c r="A80" s="100">
        <f t="shared" si="4"/>
        <v>4</v>
      </c>
      <c r="B80" s="100">
        <f t="shared" si="5"/>
        <v>17</v>
      </c>
      <c r="C80" s="100">
        <f t="shared" si="6"/>
        <v>2020</v>
      </c>
      <c r="D80" s="66">
        <f t="shared" si="7"/>
        <v>43938</v>
      </c>
      <c r="E80" s="251">
        <f>IFERROR(VLOOKUP($D80,Actual_Kirk_HDD!$A$4:$F$470,6,FALSE),0)</f>
        <v>32.818750000000001</v>
      </c>
      <c r="F80" s="251">
        <f>IFERROR(VLOOKUP($A80&amp;$B80,'Staff Ranked NHDD'!$C$8:$F$374,2,FALSE),0)</f>
        <v>26.697962962962961</v>
      </c>
      <c r="H80" s="49"/>
      <c r="J80" s="65">
        <f>IFERROR(VLOOKUP($D80,Actual_CGI_HDD!$A$9:$E$531,5),0)</f>
        <v>13.5</v>
      </c>
      <c r="K80" s="251">
        <f>IFERROR(VLOOKUP($A80&amp;$B80,'Staff Ranked NHDD'!$C$8:$F$374,4,FALSE),0)</f>
        <v>13.653703703703705</v>
      </c>
      <c r="N80" s="246"/>
      <c r="O80" s="246"/>
      <c r="P80" s="63"/>
      <c r="Q80" s="246"/>
    </row>
    <row r="81" spans="1:17" x14ac:dyDescent="0.25">
      <c r="A81" s="100">
        <f t="shared" si="4"/>
        <v>4</v>
      </c>
      <c r="B81" s="100">
        <f t="shared" si="5"/>
        <v>18</v>
      </c>
      <c r="C81" s="100">
        <f t="shared" si="6"/>
        <v>2020</v>
      </c>
      <c r="D81" s="66">
        <f t="shared" si="7"/>
        <v>43939</v>
      </c>
      <c r="E81" s="251">
        <f>IFERROR(VLOOKUP($D81,Actual_Kirk_HDD!$A$4:$F$470,6,FALSE),0)</f>
        <v>29.481250000000003</v>
      </c>
      <c r="F81" s="251">
        <f>IFERROR(VLOOKUP($A81&amp;$B81,'Staff Ranked NHDD'!$C$8:$F$374,2,FALSE),0)</f>
        <v>22.302962962962965</v>
      </c>
      <c r="H81" s="49"/>
      <c r="J81" s="65">
        <f>IFERROR(VLOOKUP($D81,Actual_CGI_HDD!$A$9:$E$531,5),0)</f>
        <v>21</v>
      </c>
      <c r="K81" s="251">
        <f>IFERROR(VLOOKUP($A81&amp;$B81,'Staff Ranked NHDD'!$C$8:$F$374,4,FALSE),0)</f>
        <v>22.43</v>
      </c>
      <c r="N81" s="246"/>
      <c r="O81" s="246"/>
      <c r="P81" s="63"/>
      <c r="Q81" s="246"/>
    </row>
    <row r="82" spans="1:17" x14ac:dyDescent="0.25">
      <c r="A82" s="100">
        <f t="shared" si="4"/>
        <v>4</v>
      </c>
      <c r="B82" s="100">
        <f t="shared" si="5"/>
        <v>19</v>
      </c>
      <c r="C82" s="100">
        <f t="shared" si="6"/>
        <v>2020</v>
      </c>
      <c r="D82" s="66">
        <f t="shared" si="7"/>
        <v>43940</v>
      </c>
      <c r="E82" s="251">
        <f>IFERROR(VLOOKUP($D82,Actual_Kirk_HDD!$A$4:$F$470,6,FALSE),0)</f>
        <v>19.46875</v>
      </c>
      <c r="F82" s="251">
        <f>IFERROR(VLOOKUP($A82&amp;$B82,'Staff Ranked NHDD'!$C$8:$F$374,2,FALSE),0)</f>
        <v>16.192037037037032</v>
      </c>
      <c r="H82" s="49"/>
      <c r="J82" s="65">
        <f>IFERROR(VLOOKUP($D82,Actual_CGI_HDD!$A$9:$E$531,5),0)</f>
        <v>11</v>
      </c>
      <c r="K82" s="251">
        <f>IFERROR(VLOOKUP($A82&amp;$B82,'Staff Ranked NHDD'!$C$8:$F$374,4,FALSE),0)</f>
        <v>9.5764814814814816</v>
      </c>
      <c r="N82" s="246"/>
      <c r="O82" s="246"/>
      <c r="P82" s="63"/>
      <c r="Q82" s="246"/>
    </row>
    <row r="83" spans="1:17" x14ac:dyDescent="0.25">
      <c r="A83" s="100">
        <f t="shared" si="4"/>
        <v>4</v>
      </c>
      <c r="B83" s="100">
        <f t="shared" si="5"/>
        <v>20</v>
      </c>
      <c r="C83" s="100">
        <f t="shared" si="6"/>
        <v>2020</v>
      </c>
      <c r="D83" s="66">
        <f t="shared" si="7"/>
        <v>43941</v>
      </c>
      <c r="E83" s="251">
        <f>IFERROR(VLOOKUP($D83,Actual_Kirk_HDD!$A$4:$F$470,6,FALSE),0)</f>
        <v>13.90625</v>
      </c>
      <c r="F83" s="251">
        <f>IFERROR(VLOOKUP($A83&amp;$B83,'Staff Ranked NHDD'!$C$8:$F$374,2,FALSE),0)</f>
        <v>14.625185185185185</v>
      </c>
      <c r="H83" s="49"/>
      <c r="J83" s="65">
        <f>IFERROR(VLOOKUP($D83,Actual_CGI_HDD!$A$9:$E$531,5),0)</f>
        <v>9.5</v>
      </c>
      <c r="K83" s="251">
        <f>IFERROR(VLOOKUP($A83&amp;$B83,'Staff Ranked NHDD'!$C$8:$F$374,4,FALSE),0)</f>
        <v>5.458333333333333</v>
      </c>
      <c r="N83" s="246"/>
      <c r="O83" s="246"/>
      <c r="P83" s="63"/>
      <c r="Q83" s="246"/>
    </row>
    <row r="84" spans="1:17" x14ac:dyDescent="0.25">
      <c r="A84" s="100">
        <f t="shared" si="4"/>
        <v>4</v>
      </c>
      <c r="B84" s="100">
        <f t="shared" si="5"/>
        <v>21</v>
      </c>
      <c r="C84" s="100">
        <f t="shared" si="6"/>
        <v>2020</v>
      </c>
      <c r="D84" s="66">
        <f t="shared" si="7"/>
        <v>43942</v>
      </c>
      <c r="E84" s="251">
        <f>IFERROR(VLOOKUP($D84,Actual_Kirk_HDD!$A$4:$F$470,6,FALSE),0)</f>
        <v>11.125</v>
      </c>
      <c r="F84" s="251">
        <f>IFERROR(VLOOKUP($A84&amp;$B84,'Staff Ranked NHDD'!$C$8:$F$374,2,FALSE),0)</f>
        <v>11.393888888888887</v>
      </c>
      <c r="H84" s="49"/>
      <c r="J84" s="65">
        <f>IFERROR(VLOOKUP($D84,Actual_CGI_HDD!$A$9:$E$531,5),0)</f>
        <v>7.5</v>
      </c>
      <c r="K84" s="251">
        <f>IFERROR(VLOOKUP($A84&amp;$B84,'Staff Ranked NHDD'!$C$8:$F$374,4,FALSE),0)</f>
        <v>2.7599999999999993</v>
      </c>
      <c r="N84" s="246"/>
      <c r="O84" s="246"/>
      <c r="P84" s="63"/>
      <c r="Q84" s="246"/>
    </row>
    <row r="85" spans="1:17" x14ac:dyDescent="0.25">
      <c r="A85" s="100">
        <f t="shared" si="4"/>
        <v>4</v>
      </c>
      <c r="B85" s="100">
        <f t="shared" si="5"/>
        <v>22</v>
      </c>
      <c r="C85" s="100">
        <f t="shared" si="6"/>
        <v>2020</v>
      </c>
      <c r="D85" s="66">
        <f t="shared" si="7"/>
        <v>43943</v>
      </c>
      <c r="E85" s="251">
        <f>IFERROR(VLOOKUP($D85,Actual_Kirk_HDD!$A$4:$F$470,6,FALSE),0)</f>
        <v>10.012500000000001</v>
      </c>
      <c r="F85" s="251">
        <f>IFERROR(VLOOKUP($A85&amp;$B85,'Staff Ranked NHDD'!$C$8:$F$374,2,FALSE),0)</f>
        <v>9.5966666666666658</v>
      </c>
      <c r="H85" s="49"/>
      <c r="J85" s="65">
        <f>IFERROR(VLOOKUP($D85,Actual_CGI_HDD!$A$9:$E$531,5),0)</f>
        <v>12.5</v>
      </c>
      <c r="K85" s="251">
        <f>IFERROR(VLOOKUP($A85&amp;$B85,'Staff Ranked NHDD'!$C$8:$F$374,4,FALSE),0)</f>
        <v>11.841666666666667</v>
      </c>
      <c r="N85" s="246"/>
      <c r="O85" s="246"/>
      <c r="P85" s="63"/>
      <c r="Q85" s="246"/>
    </row>
    <row r="86" spans="1:17" x14ac:dyDescent="0.25">
      <c r="A86" s="100">
        <f t="shared" si="4"/>
        <v>4</v>
      </c>
      <c r="B86" s="100">
        <f t="shared" si="5"/>
        <v>23</v>
      </c>
      <c r="C86" s="100">
        <f t="shared" si="6"/>
        <v>2020</v>
      </c>
      <c r="D86" s="66">
        <f t="shared" si="7"/>
        <v>43944</v>
      </c>
      <c r="E86" s="251">
        <f>IFERROR(VLOOKUP($D86,Actual_Kirk_HDD!$A$4:$F$470,6,FALSE),0)</f>
        <v>5.0062500000000005</v>
      </c>
      <c r="F86" s="251">
        <f>IFERROR(VLOOKUP($A86&amp;$B86,'Staff Ranked NHDD'!$C$8:$F$374,2,FALSE),0)</f>
        <v>5.3733333333333331</v>
      </c>
      <c r="H86" s="49"/>
      <c r="J86" s="65">
        <f>IFERROR(VLOOKUP($D86,Actual_CGI_HDD!$A$9:$E$531,5),0)</f>
        <v>8</v>
      </c>
      <c r="K86" s="251">
        <f>IFERROR(VLOOKUP($A86&amp;$B86,'Staff Ranked NHDD'!$C$8:$F$374,4,FALSE),0)</f>
        <v>4.4479629629629622</v>
      </c>
      <c r="N86" s="246"/>
      <c r="O86" s="246"/>
      <c r="P86" s="63"/>
      <c r="Q86" s="246"/>
    </row>
    <row r="87" spans="1:17" x14ac:dyDescent="0.25">
      <c r="A87" s="100">
        <f t="shared" si="4"/>
        <v>4</v>
      </c>
      <c r="B87" s="100">
        <f t="shared" si="5"/>
        <v>24</v>
      </c>
      <c r="C87" s="100">
        <f t="shared" si="6"/>
        <v>2020</v>
      </c>
      <c r="D87" s="66">
        <f t="shared" si="7"/>
        <v>43945</v>
      </c>
      <c r="E87" s="251">
        <f>IFERROR(VLOOKUP($D87,Actual_Kirk_HDD!$A$4:$F$470,6,FALSE),0)</f>
        <v>2.78125</v>
      </c>
      <c r="F87" s="251">
        <f>IFERROR(VLOOKUP($A87&amp;$B87,'Staff Ranked NHDD'!$C$8:$F$374,2,FALSE),0)</f>
        <v>2.6312962962962967</v>
      </c>
      <c r="H87" s="49"/>
      <c r="J87" s="65">
        <f>IFERROR(VLOOKUP($D87,Actual_CGI_HDD!$A$9:$E$531,5),0)</f>
        <v>7.5</v>
      </c>
      <c r="K87" s="251">
        <f>IFERROR(VLOOKUP($A87&amp;$B87,'Staff Ranked NHDD'!$C$8:$F$374,4,FALSE),0)</f>
        <v>1.6033333333333339</v>
      </c>
      <c r="N87" s="246"/>
      <c r="O87" s="246"/>
      <c r="P87" s="63"/>
      <c r="Q87" s="246"/>
    </row>
    <row r="88" spans="1:17" x14ac:dyDescent="0.25">
      <c r="A88" s="100">
        <f t="shared" si="4"/>
        <v>4</v>
      </c>
      <c r="B88" s="100">
        <f t="shared" si="5"/>
        <v>25</v>
      </c>
      <c r="C88" s="100">
        <f t="shared" si="6"/>
        <v>2020</v>
      </c>
      <c r="D88" s="66">
        <f t="shared" si="7"/>
        <v>43946</v>
      </c>
      <c r="E88" s="251">
        <f>IFERROR(VLOOKUP($D88,Actual_Kirk_HDD!$A$4:$F$470,6,FALSE),0)</f>
        <v>8.9</v>
      </c>
      <c r="F88" s="251">
        <f>IFERROR(VLOOKUP($A88&amp;$B88,'Staff Ranked NHDD'!$C$8:$F$374,2,FALSE),0)</f>
        <v>7.5246296296296293</v>
      </c>
      <c r="H88" s="49"/>
      <c r="J88" s="65">
        <f>IFERROR(VLOOKUP($D88,Actual_CGI_HDD!$A$9:$E$531,5),0)</f>
        <v>7.5</v>
      </c>
      <c r="K88" s="251">
        <f>IFERROR(VLOOKUP($A88&amp;$B88,'Staff Ranked NHDD'!$C$8:$F$374,4,FALSE),0)</f>
        <v>0.70833333333333359</v>
      </c>
      <c r="N88" s="246"/>
      <c r="O88" s="246"/>
      <c r="P88" s="63"/>
      <c r="Q88" s="246"/>
    </row>
    <row r="89" spans="1:17" x14ac:dyDescent="0.25">
      <c r="A89" s="100">
        <f t="shared" si="4"/>
        <v>4</v>
      </c>
      <c r="B89" s="100">
        <f t="shared" si="5"/>
        <v>26</v>
      </c>
      <c r="C89" s="100">
        <f t="shared" si="6"/>
        <v>2020</v>
      </c>
      <c r="D89" s="66">
        <f t="shared" si="7"/>
        <v>43947</v>
      </c>
      <c r="E89" s="251">
        <f>IFERROR(VLOOKUP($D89,Actual_Kirk_HDD!$A$4:$F$470,6,FALSE),0)</f>
        <v>12.237500000000001</v>
      </c>
      <c r="F89" s="251">
        <f>IFERROR(VLOOKUP($A89&amp;$B89,'Staff Ranked NHDD'!$C$8:$F$374,2,FALSE),0)</f>
        <v>13.144444444444446</v>
      </c>
      <c r="H89" s="49"/>
      <c r="J89" s="65">
        <f>IFERROR(VLOOKUP($D89,Actual_CGI_HDD!$A$9:$E$531,5),0)</f>
        <v>10</v>
      </c>
      <c r="K89" s="251">
        <f>IFERROR(VLOOKUP($A89&amp;$B89,'Staff Ranked NHDD'!$C$8:$F$374,4,FALSE),0)</f>
        <v>6.3129629629629624</v>
      </c>
      <c r="N89" s="246"/>
      <c r="O89" s="246"/>
      <c r="P89" s="63"/>
      <c r="Q89" s="246"/>
    </row>
    <row r="90" spans="1:17" x14ac:dyDescent="0.25">
      <c r="A90" s="100">
        <f t="shared" si="4"/>
        <v>4</v>
      </c>
      <c r="B90" s="100">
        <f t="shared" si="5"/>
        <v>27</v>
      </c>
      <c r="C90" s="100">
        <f t="shared" si="6"/>
        <v>2020</v>
      </c>
      <c r="D90" s="66">
        <f t="shared" si="7"/>
        <v>43948</v>
      </c>
      <c r="E90" s="251">
        <f>IFERROR(VLOOKUP($D90,Actual_Kirk_HDD!$A$4:$F$470,6,FALSE),0)</f>
        <v>5.0062500000000005</v>
      </c>
      <c r="F90" s="251">
        <f>IFERROR(VLOOKUP($A90&amp;$B90,'Staff Ranked NHDD'!$C$8:$F$374,2,FALSE),0)</f>
        <v>4.1103703703703705</v>
      </c>
      <c r="H90" s="49"/>
      <c r="J90" s="65">
        <f>IFERROR(VLOOKUP($D90,Actual_CGI_HDD!$A$9:$E$531,5),0)</f>
        <v>12.5</v>
      </c>
      <c r="K90" s="251">
        <f>IFERROR(VLOOKUP($A90&amp;$B90,'Staff Ranked NHDD'!$C$8:$F$374,4,FALSE),0)</f>
        <v>11.198888888888888</v>
      </c>
      <c r="N90" s="246"/>
      <c r="O90" s="246"/>
      <c r="P90" s="63"/>
      <c r="Q90" s="246"/>
    </row>
    <row r="91" spans="1:17" x14ac:dyDescent="0.25">
      <c r="A91" s="100">
        <f t="shared" si="4"/>
        <v>4</v>
      </c>
      <c r="B91" s="100">
        <f t="shared" si="5"/>
        <v>28</v>
      </c>
      <c r="C91" s="100">
        <f t="shared" si="6"/>
        <v>2020</v>
      </c>
      <c r="D91" s="66">
        <f t="shared" si="7"/>
        <v>43949</v>
      </c>
      <c r="E91" s="251">
        <f>IFERROR(VLOOKUP($D91,Actual_Kirk_HDD!$A$4:$F$470,6,FALSE),0)</f>
        <v>0.55625000000000002</v>
      </c>
      <c r="F91" s="251">
        <f>IFERROR(VLOOKUP($A91&amp;$B91,'Staff Ranked NHDD'!$C$8:$F$374,2,FALSE),0)</f>
        <v>0</v>
      </c>
      <c r="H91" s="49"/>
      <c r="J91" s="65">
        <f>IFERROR(VLOOKUP($D91,Actual_CGI_HDD!$A$9:$E$531,5),0)</f>
        <v>0.5</v>
      </c>
      <c r="K91" s="251">
        <f>IFERROR(VLOOKUP($A91&amp;$B91,'Staff Ranked NHDD'!$C$8:$F$374,4,FALSE),0)</f>
        <v>0</v>
      </c>
      <c r="N91" s="246"/>
      <c r="O91" s="246"/>
      <c r="P91" s="63"/>
      <c r="Q91" s="246"/>
    </row>
    <row r="92" spans="1:17" x14ac:dyDescent="0.25">
      <c r="A92" s="100">
        <f t="shared" si="4"/>
        <v>4</v>
      </c>
      <c r="B92" s="100">
        <f t="shared" si="5"/>
        <v>29</v>
      </c>
      <c r="C92" s="100">
        <f t="shared" si="6"/>
        <v>2020</v>
      </c>
      <c r="D92" s="66">
        <f t="shared" si="7"/>
        <v>43950</v>
      </c>
      <c r="E92" s="251">
        <f>IFERROR(VLOOKUP($D92,Actual_Kirk_HDD!$A$4:$F$470,6,FALSE),0)</f>
        <v>2.2250000000000001</v>
      </c>
      <c r="F92" s="251">
        <f>IFERROR(VLOOKUP($A92&amp;$B92,'Staff Ranked NHDD'!$C$8:$F$374,2,FALSE),0)</f>
        <v>2.222222222222096E-3</v>
      </c>
      <c r="H92" s="49"/>
      <c r="J92" s="65">
        <f>IFERROR(VLOOKUP($D92,Actual_CGI_HDD!$A$9:$E$531,5),0)</f>
        <v>4.5</v>
      </c>
      <c r="K92" s="251">
        <f>IFERROR(VLOOKUP($A92&amp;$B92,'Staff Ranked NHDD'!$C$8:$F$374,4,FALSE),0)</f>
        <v>0</v>
      </c>
      <c r="N92" s="246"/>
      <c r="O92" s="246"/>
      <c r="P92" s="63"/>
      <c r="Q92" s="246"/>
    </row>
    <row r="93" spans="1:17" x14ac:dyDescent="0.25">
      <c r="A93" s="100">
        <f t="shared" si="4"/>
        <v>4</v>
      </c>
      <c r="B93" s="100">
        <f t="shared" si="5"/>
        <v>30</v>
      </c>
      <c r="C93" s="100">
        <f t="shared" si="6"/>
        <v>2020</v>
      </c>
      <c r="D93" s="66">
        <f t="shared" si="7"/>
        <v>43951</v>
      </c>
      <c r="E93" s="251">
        <f>IFERROR(VLOOKUP($D93,Actual_Kirk_HDD!$A$4:$F$470,6,FALSE),0)</f>
        <v>9.4562500000000007</v>
      </c>
      <c r="F93" s="251">
        <f>IFERROR(VLOOKUP($A93&amp;$B93,'Staff Ranked NHDD'!$C$8:$F$374,2,FALSE),0)</f>
        <v>8.6698148148148118</v>
      </c>
      <c r="H93" s="49"/>
      <c r="J93" s="65">
        <f>IFERROR(VLOOKUP($D93,Actual_CGI_HDD!$A$9:$E$531,5),0)</f>
        <v>5.5</v>
      </c>
      <c r="K93" s="251">
        <f>IFERROR(VLOOKUP($A93&amp;$B93,'Staff Ranked NHDD'!$C$8:$F$374,4,FALSE),0)</f>
        <v>3.166666666666676E-2</v>
      </c>
      <c r="N93" s="246"/>
      <c r="O93" s="246"/>
      <c r="P93" s="63"/>
      <c r="Q93" s="246"/>
    </row>
    <row r="94" spans="1:17" x14ac:dyDescent="0.25">
      <c r="A94" s="100">
        <f t="shared" si="4"/>
        <v>5</v>
      </c>
      <c r="B94" s="100">
        <f t="shared" si="5"/>
        <v>1</v>
      </c>
      <c r="C94" s="100">
        <f t="shared" si="6"/>
        <v>2020</v>
      </c>
      <c r="D94" s="66">
        <f t="shared" si="7"/>
        <v>43952</v>
      </c>
      <c r="E94" s="251">
        <f>IFERROR(VLOOKUP($D94,Actual_Kirk_HDD!$A$4:$F$470,6,FALSE),0)</f>
        <v>6.4414999999999996</v>
      </c>
      <c r="F94" s="251">
        <f>IFERROR(VLOOKUP($A94&amp;$B94,'Staff Ranked NHDD'!$C$8:$F$374,2,FALSE),0)</f>
        <v>5.1713978494623651</v>
      </c>
      <c r="H94" s="49"/>
      <c r="J94" s="65">
        <f>IFERROR(VLOOKUP($D94,Actual_CGI_HDD!$A$9:$E$531,5),0)</f>
        <v>6</v>
      </c>
      <c r="K94" s="251">
        <f>IFERROR(VLOOKUP($A94&amp;$B94,'Staff Ranked NHDD'!$C$8:$F$374,4,FALSE),0)</f>
        <v>2.792150537634408</v>
      </c>
      <c r="N94" s="246"/>
      <c r="O94" s="246"/>
      <c r="P94" s="63"/>
      <c r="Q94" s="246"/>
    </row>
    <row r="95" spans="1:17" x14ac:dyDescent="0.25">
      <c r="A95" s="100">
        <f t="shared" si="4"/>
        <v>5</v>
      </c>
      <c r="B95" s="100">
        <f t="shared" si="5"/>
        <v>2</v>
      </c>
      <c r="C95" s="100">
        <f t="shared" si="6"/>
        <v>2020</v>
      </c>
      <c r="D95" s="66">
        <f t="shared" si="7"/>
        <v>43953</v>
      </c>
      <c r="E95" s="251">
        <f>IFERROR(VLOOKUP($D95,Actual_Kirk_HDD!$A$4:$F$470,6,FALSE),0)</f>
        <v>2.5766</v>
      </c>
      <c r="F95" s="251">
        <f>IFERROR(VLOOKUP($A95&amp;$B95,'Staff Ranked NHDD'!$C$8:$F$374,2,FALSE),0)</f>
        <v>0.78505376344085775</v>
      </c>
      <c r="H95" s="49"/>
      <c r="J95" s="65">
        <f>IFERROR(VLOOKUP($D95,Actual_CGI_HDD!$A$9:$E$531,5),0)</f>
        <v>0</v>
      </c>
      <c r="K95" s="251">
        <f>IFERROR(VLOOKUP($A95&amp;$B95,'Staff Ranked NHDD'!$C$8:$F$374,4,FALSE),0)</f>
        <v>0</v>
      </c>
      <c r="N95" s="246"/>
      <c r="O95" s="246"/>
      <c r="P95" s="63"/>
      <c r="Q95" s="246"/>
    </row>
    <row r="96" spans="1:17" x14ac:dyDescent="0.25">
      <c r="A96" s="100">
        <f t="shared" si="4"/>
        <v>5</v>
      </c>
      <c r="B96" s="100">
        <f t="shared" si="5"/>
        <v>3</v>
      </c>
      <c r="C96" s="100">
        <f t="shared" si="6"/>
        <v>2020</v>
      </c>
      <c r="D96" s="66">
        <f t="shared" si="7"/>
        <v>43954</v>
      </c>
      <c r="E96" s="251">
        <f>IFERROR(VLOOKUP($D96,Actual_Kirk_HDD!$A$4:$F$470,6,FALSE),0)</f>
        <v>0</v>
      </c>
      <c r="F96" s="251">
        <f>IFERROR(VLOOKUP($A96&amp;$B96,'Staff Ranked NHDD'!$C$8:$F$374,2,FALSE),0)</f>
        <v>0</v>
      </c>
      <c r="H96" s="49"/>
      <c r="J96" s="65">
        <f>IFERROR(VLOOKUP($D96,Actual_CGI_HDD!$A$9:$E$531,5),0)</f>
        <v>0</v>
      </c>
      <c r="K96" s="251">
        <f>IFERROR(VLOOKUP($A96&amp;$B96,'Staff Ranked NHDD'!$C$8:$F$374,4,FALSE),0)</f>
        <v>0</v>
      </c>
      <c r="N96" s="246"/>
      <c r="O96" s="246"/>
      <c r="P96" s="63"/>
      <c r="Q96" s="246"/>
    </row>
    <row r="97" spans="1:17" x14ac:dyDescent="0.25">
      <c r="A97" s="100">
        <f t="shared" si="4"/>
        <v>5</v>
      </c>
      <c r="B97" s="100">
        <f t="shared" si="5"/>
        <v>4</v>
      </c>
      <c r="C97" s="100">
        <f t="shared" si="6"/>
        <v>2020</v>
      </c>
      <c r="D97" s="66">
        <f t="shared" si="7"/>
        <v>43955</v>
      </c>
      <c r="E97" s="251">
        <f>IFERROR(VLOOKUP($D97,Actual_Kirk_HDD!$A$4:$F$470,6,FALSE),0)</f>
        <v>3.8649</v>
      </c>
      <c r="F97" s="251">
        <f>IFERROR(VLOOKUP($A97&amp;$B97,'Staff Ranked NHDD'!$C$8:$F$374,2,FALSE),0)</f>
        <v>3.8116129032258059</v>
      </c>
      <c r="H97" s="49"/>
      <c r="J97" s="65">
        <f>IFERROR(VLOOKUP($D97,Actual_CGI_HDD!$A$9:$E$531,5),0)</f>
        <v>2</v>
      </c>
      <c r="K97" s="251">
        <f>IFERROR(VLOOKUP($A97&amp;$B97,'Staff Ranked NHDD'!$C$8:$F$374,4,FALSE),0)</f>
        <v>1.221612903225809</v>
      </c>
      <c r="N97" s="246"/>
      <c r="O97" s="246"/>
      <c r="P97" s="63"/>
      <c r="Q97" s="246"/>
    </row>
    <row r="98" spans="1:17" x14ac:dyDescent="0.25">
      <c r="A98" s="100">
        <f t="shared" si="4"/>
        <v>5</v>
      </c>
      <c r="B98" s="100">
        <f t="shared" si="5"/>
        <v>5</v>
      </c>
      <c r="C98" s="100">
        <f t="shared" si="6"/>
        <v>2020</v>
      </c>
      <c r="D98" s="66">
        <f t="shared" si="7"/>
        <v>43956</v>
      </c>
      <c r="E98" s="251">
        <f>IFERROR(VLOOKUP($D98,Actual_Kirk_HDD!$A$4:$F$470,6,FALSE),0)</f>
        <v>13.527150000000001</v>
      </c>
      <c r="F98" s="251">
        <f>IFERROR(VLOOKUP($A98&amp;$B98,'Staff Ranked NHDD'!$C$8:$F$374,2,FALSE),0)</f>
        <v>9.8802150537634432</v>
      </c>
      <c r="H98" s="49"/>
      <c r="J98" s="65">
        <f>IFERROR(VLOOKUP($D98,Actual_CGI_HDD!$A$9:$E$531,5),0)</f>
        <v>1</v>
      </c>
      <c r="K98" s="251">
        <f>IFERROR(VLOOKUP($A98&amp;$B98,'Staff Ranked NHDD'!$C$8:$F$374,4,FALSE),0)</f>
        <v>0.4753405017921139</v>
      </c>
      <c r="N98" s="246"/>
      <c r="O98" s="246"/>
      <c r="P98" s="63"/>
      <c r="Q98" s="246"/>
    </row>
    <row r="99" spans="1:17" x14ac:dyDescent="0.25">
      <c r="A99" s="100">
        <f t="shared" si="4"/>
        <v>5</v>
      </c>
      <c r="B99" s="100">
        <f t="shared" si="5"/>
        <v>6</v>
      </c>
      <c r="C99" s="100">
        <f t="shared" si="6"/>
        <v>2020</v>
      </c>
      <c r="D99" s="66">
        <f t="shared" si="7"/>
        <v>43957</v>
      </c>
      <c r="E99" s="251">
        <f>IFERROR(VLOOKUP($D99,Actual_Kirk_HDD!$A$4:$F$470,6,FALSE),0)</f>
        <v>13.527150000000001</v>
      </c>
      <c r="F99" s="251">
        <f>IFERROR(VLOOKUP($A99&amp;$B99,'Staff Ranked NHDD'!$C$8:$F$374,2,FALSE),0)</f>
        <v>8.982849462365591</v>
      </c>
      <c r="H99" s="49"/>
      <c r="J99" s="65">
        <f>IFERROR(VLOOKUP($D99,Actual_CGI_HDD!$A$9:$E$531,5),0)</f>
        <v>12</v>
      </c>
      <c r="K99" s="251">
        <f>IFERROR(VLOOKUP($A99&amp;$B99,'Staff Ranked NHDD'!$C$8:$F$374,4,FALSE),0)</f>
        <v>6.4521863799283157</v>
      </c>
      <c r="N99" s="246"/>
      <c r="O99" s="246"/>
      <c r="P99" s="63"/>
      <c r="Q99" s="246"/>
    </row>
    <row r="100" spans="1:17" x14ac:dyDescent="0.25">
      <c r="A100" s="100">
        <f t="shared" si="4"/>
        <v>5</v>
      </c>
      <c r="B100" s="100">
        <f t="shared" si="5"/>
        <v>7</v>
      </c>
      <c r="C100" s="100">
        <f t="shared" si="6"/>
        <v>2020</v>
      </c>
      <c r="D100" s="66">
        <f t="shared" si="7"/>
        <v>43958</v>
      </c>
      <c r="E100" s="251">
        <f>IFERROR(VLOOKUP($D100,Actual_Kirk_HDD!$A$4:$F$470,6,FALSE),0)</f>
        <v>19.96865</v>
      </c>
      <c r="F100" s="251">
        <f>IFERROR(VLOOKUP($A100&amp;$B100,'Staff Ranked NHDD'!$C$8:$F$374,2,FALSE),0)</f>
        <v>13.489767025089604</v>
      </c>
      <c r="H100" s="49"/>
      <c r="J100" s="65">
        <f>IFERROR(VLOOKUP($D100,Actual_CGI_HDD!$A$9:$E$531,5),0)</f>
        <v>11</v>
      </c>
      <c r="K100" s="251">
        <f>IFERROR(VLOOKUP($A100&amp;$B100,'Staff Ranked NHDD'!$C$8:$F$374,4,FALSE),0)</f>
        <v>5.3442114695340477</v>
      </c>
      <c r="N100" s="246"/>
      <c r="O100" s="246"/>
      <c r="P100" s="63"/>
      <c r="Q100" s="246"/>
    </row>
    <row r="101" spans="1:17" x14ac:dyDescent="0.25">
      <c r="A101" s="100">
        <f t="shared" si="4"/>
        <v>5</v>
      </c>
      <c r="B101" s="100">
        <f t="shared" si="5"/>
        <v>8</v>
      </c>
      <c r="C101" s="100">
        <f t="shared" si="6"/>
        <v>2020</v>
      </c>
      <c r="D101" s="66">
        <f t="shared" si="7"/>
        <v>43959</v>
      </c>
      <c r="E101" s="251">
        <f>IFERROR(VLOOKUP($D101,Actual_Kirk_HDD!$A$4:$F$470,6,FALSE),0)</f>
        <v>11.5947</v>
      </c>
      <c r="F101" s="251">
        <f>IFERROR(VLOOKUP($A101&amp;$B101,'Staff Ranked NHDD'!$C$8:$F$374,2,FALSE),0)</f>
        <v>8.0816666666666688</v>
      </c>
      <c r="H101" s="49"/>
      <c r="J101" s="65">
        <f>IFERROR(VLOOKUP($D101,Actual_CGI_HDD!$A$9:$E$531,5),0)</f>
        <v>12.5</v>
      </c>
      <c r="K101" s="251">
        <f>IFERROR(VLOOKUP($A101&amp;$B101,'Staff Ranked NHDD'!$C$8:$F$374,4,FALSE),0)</f>
        <v>7.5023118279569854</v>
      </c>
      <c r="N101" s="246"/>
      <c r="O101" s="246"/>
      <c r="P101" s="63"/>
      <c r="Q101" s="246"/>
    </row>
    <row r="102" spans="1:17" x14ac:dyDescent="0.25">
      <c r="A102" s="100">
        <f t="shared" si="4"/>
        <v>5</v>
      </c>
      <c r="B102" s="100">
        <f t="shared" si="5"/>
        <v>9</v>
      </c>
      <c r="C102" s="100">
        <f t="shared" si="6"/>
        <v>2020</v>
      </c>
      <c r="D102" s="66">
        <f t="shared" si="7"/>
        <v>43960</v>
      </c>
      <c r="E102" s="251">
        <f>IFERROR(VLOOKUP($D102,Actual_Kirk_HDD!$A$4:$F$470,6,FALSE),0)</f>
        <v>23.833549999999999</v>
      </c>
      <c r="F102" s="251">
        <f>IFERROR(VLOOKUP($A102&amp;$B102,'Staff Ranked NHDD'!$C$8:$F$374,2,FALSE),0)</f>
        <v>21.017365591397848</v>
      </c>
      <c r="H102" s="49"/>
      <c r="J102" s="65">
        <f>IFERROR(VLOOKUP($D102,Actual_CGI_HDD!$A$9:$E$531,5),0)</f>
        <v>14</v>
      </c>
      <c r="K102" s="251">
        <f>IFERROR(VLOOKUP($A102&amp;$B102,'Staff Ranked NHDD'!$C$8:$F$374,4,FALSE),0)</f>
        <v>14.161756272401432</v>
      </c>
      <c r="N102" s="246"/>
      <c r="O102" s="246"/>
      <c r="P102" s="63"/>
      <c r="Q102" s="246"/>
    </row>
    <row r="103" spans="1:17" x14ac:dyDescent="0.25">
      <c r="A103" s="100">
        <f t="shared" si="4"/>
        <v>5</v>
      </c>
      <c r="B103" s="100">
        <f t="shared" si="5"/>
        <v>10</v>
      </c>
      <c r="C103" s="100">
        <f t="shared" si="6"/>
        <v>2020</v>
      </c>
      <c r="D103" s="66">
        <f t="shared" si="7"/>
        <v>43961</v>
      </c>
      <c r="E103" s="251">
        <f>IFERROR(VLOOKUP($D103,Actual_Kirk_HDD!$A$4:$F$470,6,FALSE),0)</f>
        <v>16.103750000000002</v>
      </c>
      <c r="F103" s="251">
        <f>IFERROR(VLOOKUP($A103&amp;$B103,'Staff Ranked NHDD'!$C$8:$F$374,2,FALSE),0)</f>
        <v>10.827544802867385</v>
      </c>
      <c r="H103" s="49"/>
      <c r="J103" s="65">
        <f>IFERROR(VLOOKUP($D103,Actual_CGI_HDD!$A$9:$E$531,5),0)</f>
        <v>8</v>
      </c>
      <c r="K103" s="251">
        <f>IFERROR(VLOOKUP($A103&amp;$B103,'Staff Ranked NHDD'!$C$8:$F$374,4,FALSE),0)</f>
        <v>4.3445878136200689</v>
      </c>
      <c r="N103" s="246"/>
      <c r="O103" s="246"/>
      <c r="P103" s="63"/>
      <c r="Q103" s="246"/>
    </row>
    <row r="104" spans="1:17" x14ac:dyDescent="0.25">
      <c r="A104" s="100">
        <f t="shared" si="4"/>
        <v>5</v>
      </c>
      <c r="B104" s="100">
        <f t="shared" si="5"/>
        <v>11</v>
      </c>
      <c r="C104" s="100">
        <f t="shared" si="6"/>
        <v>2020</v>
      </c>
      <c r="D104" s="66">
        <f t="shared" si="7"/>
        <v>43962</v>
      </c>
      <c r="E104" s="251">
        <f>IFERROR(VLOOKUP($D104,Actual_Kirk_HDD!$A$4:$F$470,6,FALSE),0)</f>
        <v>21.9011</v>
      </c>
      <c r="F104" s="251">
        <f>IFERROR(VLOOKUP($A104&amp;$B104,'Staff Ranked NHDD'!$C$8:$F$374,2,FALSE),0)</f>
        <v>17.241881720430108</v>
      </c>
      <c r="H104" s="49"/>
      <c r="J104" s="65">
        <f>IFERROR(VLOOKUP($D104,Actual_CGI_HDD!$A$9:$E$531,5),0)</f>
        <v>13.5</v>
      </c>
      <c r="K104" s="251">
        <f>IFERROR(VLOOKUP($A104&amp;$B104,'Staff Ranked NHDD'!$C$8:$F$374,4,FALSE),0)</f>
        <v>8.9752508960573412</v>
      </c>
      <c r="N104" s="246"/>
      <c r="O104" s="246"/>
      <c r="P104" s="63"/>
      <c r="Q104" s="246"/>
    </row>
    <row r="105" spans="1:17" x14ac:dyDescent="0.25">
      <c r="A105" s="100">
        <f t="shared" si="4"/>
        <v>5</v>
      </c>
      <c r="B105" s="100">
        <f t="shared" si="5"/>
        <v>12</v>
      </c>
      <c r="C105" s="100">
        <f t="shared" si="6"/>
        <v>2020</v>
      </c>
      <c r="D105" s="66">
        <f t="shared" si="7"/>
        <v>43963</v>
      </c>
      <c r="E105" s="251">
        <f>IFERROR(VLOOKUP($D105,Actual_Kirk_HDD!$A$4:$F$470,6,FALSE),0)</f>
        <v>20.6128</v>
      </c>
      <c r="F105" s="251">
        <f>IFERROR(VLOOKUP($A105&amp;$B105,'Staff Ranked NHDD'!$C$8:$F$374,2,FALSE),0)</f>
        <v>15.166075268817208</v>
      </c>
      <c r="H105" s="49"/>
      <c r="J105" s="65">
        <f>IFERROR(VLOOKUP($D105,Actual_CGI_HDD!$A$9:$E$531,5),0)</f>
        <v>14</v>
      </c>
      <c r="K105" s="251">
        <f>IFERROR(VLOOKUP($A105&amp;$B105,'Staff Ranked NHDD'!$C$8:$F$374,4,FALSE),0)</f>
        <v>10.776702508960573</v>
      </c>
      <c r="N105" s="246"/>
      <c r="O105" s="246"/>
      <c r="P105" s="63"/>
      <c r="Q105" s="246"/>
    </row>
    <row r="106" spans="1:17" x14ac:dyDescent="0.25">
      <c r="A106" s="100">
        <f t="shared" si="4"/>
        <v>5</v>
      </c>
      <c r="B106" s="100">
        <f t="shared" si="5"/>
        <v>13</v>
      </c>
      <c r="C106" s="100">
        <f t="shared" si="6"/>
        <v>2020</v>
      </c>
      <c r="D106" s="66">
        <f t="shared" si="7"/>
        <v>43964</v>
      </c>
      <c r="E106" s="251">
        <f>IFERROR(VLOOKUP($D106,Actual_Kirk_HDD!$A$4:$F$470,6,FALSE),0)</f>
        <v>18.680350000000001</v>
      </c>
      <c r="F106" s="251">
        <f>IFERROR(VLOOKUP($A106&amp;$B106,'Staff Ranked NHDD'!$C$8:$F$374,2,FALSE),0)</f>
        <v>12.038440860215056</v>
      </c>
      <c r="H106" s="49"/>
      <c r="J106" s="65">
        <f>IFERROR(VLOOKUP($D106,Actual_CGI_HDD!$A$9:$E$531,5),0)</f>
        <v>7.5</v>
      </c>
      <c r="K106" s="251">
        <f>IFERROR(VLOOKUP($A106&amp;$B106,'Staff Ranked NHDD'!$C$8:$F$374,4,FALSE),0)</f>
        <v>3.6909318996415759</v>
      </c>
      <c r="N106" s="246"/>
      <c r="O106" s="246"/>
      <c r="P106" s="63"/>
      <c r="Q106" s="246"/>
    </row>
    <row r="107" spans="1:17" x14ac:dyDescent="0.25">
      <c r="A107" s="100">
        <f t="shared" si="4"/>
        <v>5</v>
      </c>
      <c r="B107" s="100">
        <f t="shared" si="5"/>
        <v>14</v>
      </c>
      <c r="C107" s="100">
        <f t="shared" si="6"/>
        <v>2020</v>
      </c>
      <c r="D107" s="66">
        <f t="shared" si="7"/>
        <v>43965</v>
      </c>
      <c r="E107" s="251">
        <f>IFERROR(VLOOKUP($D107,Actual_Kirk_HDD!$A$4:$F$470,6,FALSE),0)</f>
        <v>11.5947</v>
      </c>
      <c r="F107" s="251">
        <f>IFERROR(VLOOKUP($A107&amp;$B107,'Staff Ranked NHDD'!$C$8:$F$374,2,FALSE),0)</f>
        <v>7.2565591397849447</v>
      </c>
      <c r="H107" s="49"/>
      <c r="J107" s="65">
        <f>IFERROR(VLOOKUP($D107,Actual_CGI_HDD!$A$9:$E$531,5),0)</f>
        <v>0</v>
      </c>
      <c r="K107" s="251">
        <f>IFERROR(VLOOKUP($A107&amp;$B107,'Staff Ranked NHDD'!$C$8:$F$374,4,FALSE),0)</f>
        <v>0</v>
      </c>
      <c r="N107" s="246"/>
      <c r="O107" s="246"/>
      <c r="P107" s="63"/>
      <c r="Q107" s="246"/>
    </row>
    <row r="108" spans="1:17" x14ac:dyDescent="0.25">
      <c r="A108" s="100">
        <f t="shared" si="4"/>
        <v>5</v>
      </c>
      <c r="B108" s="100">
        <f t="shared" si="5"/>
        <v>15</v>
      </c>
      <c r="C108" s="100">
        <f t="shared" si="6"/>
        <v>2020</v>
      </c>
      <c r="D108" s="66">
        <f t="shared" si="7"/>
        <v>43966</v>
      </c>
      <c r="E108" s="251">
        <f>IFERROR(VLOOKUP($D108,Actual_Kirk_HDD!$A$4:$F$470,6,FALSE),0)</f>
        <v>0</v>
      </c>
      <c r="F108" s="251">
        <f>IFERROR(VLOOKUP($A108&amp;$B108,'Staff Ranked NHDD'!$C$8:$F$374,2,FALSE),0)</f>
        <v>0</v>
      </c>
      <c r="H108" s="49"/>
      <c r="J108" s="65">
        <f>IFERROR(VLOOKUP($D108,Actual_CGI_HDD!$A$9:$E$531,5),0)</f>
        <v>0</v>
      </c>
      <c r="K108" s="251">
        <f>IFERROR(VLOOKUP($A108&amp;$B108,'Staff Ranked NHDD'!$C$8:$F$374,4,FALSE),0)</f>
        <v>0</v>
      </c>
      <c r="N108" s="246"/>
      <c r="O108" s="246"/>
      <c r="P108" s="63"/>
      <c r="Q108" s="246"/>
    </row>
    <row r="109" spans="1:17" x14ac:dyDescent="0.25">
      <c r="A109" s="100">
        <f t="shared" si="4"/>
        <v>5</v>
      </c>
      <c r="B109" s="100">
        <f t="shared" si="5"/>
        <v>16</v>
      </c>
      <c r="C109" s="100">
        <f t="shared" si="6"/>
        <v>2020</v>
      </c>
      <c r="D109" s="66">
        <f t="shared" si="7"/>
        <v>43967</v>
      </c>
      <c r="E109" s="251">
        <f>IFERROR(VLOOKUP($D109,Actual_Kirk_HDD!$A$4:$F$470,6,FALSE),0)</f>
        <v>0</v>
      </c>
      <c r="F109" s="251">
        <f>IFERROR(VLOOKUP($A109&amp;$B109,'Staff Ranked NHDD'!$C$8:$F$374,2,FALSE),0)</f>
        <v>0</v>
      </c>
      <c r="H109" s="49"/>
      <c r="J109" s="65">
        <f>IFERROR(VLOOKUP($D109,Actual_CGI_HDD!$A$9:$E$531,5),0)</f>
        <v>0</v>
      </c>
      <c r="K109" s="251">
        <f>IFERROR(VLOOKUP($A109&amp;$B109,'Staff Ranked NHDD'!$C$8:$F$374,4,FALSE),0)</f>
        <v>0</v>
      </c>
      <c r="N109" s="246"/>
      <c r="O109" s="246"/>
      <c r="P109" s="63"/>
      <c r="Q109" s="246"/>
    </row>
    <row r="110" spans="1:17" x14ac:dyDescent="0.25">
      <c r="A110" s="100">
        <f t="shared" si="4"/>
        <v>5</v>
      </c>
      <c r="B110" s="100">
        <f t="shared" si="5"/>
        <v>17</v>
      </c>
      <c r="C110" s="100">
        <f t="shared" si="6"/>
        <v>2020</v>
      </c>
      <c r="D110" s="66">
        <f t="shared" si="7"/>
        <v>43968</v>
      </c>
      <c r="E110" s="251">
        <f>IFERROR(VLOOKUP($D110,Actual_Kirk_HDD!$A$4:$F$470,6,FALSE),0)</f>
        <v>0</v>
      </c>
      <c r="F110" s="251">
        <f>IFERROR(VLOOKUP($A110&amp;$B110,'Staff Ranked NHDD'!$C$8:$F$374,2,FALSE),0)</f>
        <v>4.1075268817203893E-2</v>
      </c>
      <c r="H110" s="49"/>
      <c r="J110" s="65">
        <f>IFERROR(VLOOKUP($D110,Actual_CGI_HDD!$A$9:$E$531,5),0)</f>
        <v>0</v>
      </c>
      <c r="K110" s="251">
        <f>IFERROR(VLOOKUP($A110&amp;$B110,'Staff Ranked NHDD'!$C$8:$F$374,4,FALSE),0)</f>
        <v>0</v>
      </c>
      <c r="N110" s="246"/>
      <c r="O110" s="246"/>
      <c r="P110" s="63"/>
      <c r="Q110" s="246"/>
    </row>
    <row r="111" spans="1:17" x14ac:dyDescent="0.25">
      <c r="A111" s="100">
        <f t="shared" si="4"/>
        <v>5</v>
      </c>
      <c r="B111" s="100">
        <f t="shared" si="5"/>
        <v>18</v>
      </c>
      <c r="C111" s="100">
        <f t="shared" si="6"/>
        <v>2020</v>
      </c>
      <c r="D111" s="66">
        <f t="shared" si="7"/>
        <v>43969</v>
      </c>
      <c r="E111" s="251">
        <f>IFERROR(VLOOKUP($D111,Actual_Kirk_HDD!$A$4:$F$470,6,FALSE),0)</f>
        <v>5.1532</v>
      </c>
      <c r="F111" s="251">
        <f>IFERROR(VLOOKUP($A111&amp;$B111,'Staff Ranked NHDD'!$C$8:$F$374,2,FALSE),0)</f>
        <v>4.5589784946236547</v>
      </c>
      <c r="H111" s="49"/>
      <c r="J111" s="65">
        <f>IFERROR(VLOOKUP($D111,Actual_CGI_HDD!$A$9:$E$531,5),0)</f>
        <v>4.5</v>
      </c>
      <c r="K111" s="251">
        <f>IFERROR(VLOOKUP($A111&amp;$B111,'Staff Ranked NHDD'!$C$8:$F$374,4,FALSE),0)</f>
        <v>2.012078853046595</v>
      </c>
      <c r="N111" s="246"/>
      <c r="O111" s="246"/>
      <c r="P111" s="63"/>
      <c r="Q111" s="246"/>
    </row>
    <row r="112" spans="1:17" x14ac:dyDescent="0.25">
      <c r="A112" s="100">
        <f t="shared" si="4"/>
        <v>5</v>
      </c>
      <c r="B112" s="100">
        <f t="shared" si="5"/>
        <v>19</v>
      </c>
      <c r="C112" s="100">
        <f t="shared" si="6"/>
        <v>2020</v>
      </c>
      <c r="D112" s="66">
        <f t="shared" si="7"/>
        <v>43970</v>
      </c>
      <c r="E112" s="251">
        <f>IFERROR(VLOOKUP($D112,Actual_Kirk_HDD!$A$4:$F$470,6,FALSE),0)</f>
        <v>10.3064</v>
      </c>
      <c r="F112" s="251">
        <f>IFERROR(VLOOKUP($A112&amp;$B112,'Staff Ranked NHDD'!$C$8:$F$374,2,FALSE),0)</f>
        <v>6.6210752688172052</v>
      </c>
      <c r="H112" s="49"/>
      <c r="J112" s="65">
        <f>IFERROR(VLOOKUP($D112,Actual_CGI_HDD!$A$9:$E$531,5),0)</f>
        <v>0</v>
      </c>
      <c r="K112" s="251">
        <f>IFERROR(VLOOKUP($A112&amp;$B112,'Staff Ranked NHDD'!$C$8:$F$374,4,FALSE),0)</f>
        <v>2.1899641577060435E-2</v>
      </c>
      <c r="N112" s="246"/>
      <c r="O112" s="246"/>
      <c r="P112" s="63"/>
      <c r="Q112" s="246"/>
    </row>
    <row r="113" spans="1:17" x14ac:dyDescent="0.25">
      <c r="A113" s="100">
        <f t="shared" si="4"/>
        <v>5</v>
      </c>
      <c r="B113" s="100">
        <f t="shared" si="5"/>
        <v>20</v>
      </c>
      <c r="C113" s="100">
        <f t="shared" si="6"/>
        <v>2020</v>
      </c>
      <c r="D113" s="66">
        <f t="shared" si="7"/>
        <v>43971</v>
      </c>
      <c r="E113" s="251">
        <f>IFERROR(VLOOKUP($D113,Actual_Kirk_HDD!$A$4:$F$470,6,FALSE),0)</f>
        <v>7.0856500000000002</v>
      </c>
      <c r="F113" s="251">
        <f>IFERROR(VLOOKUP($A113&amp;$B113,'Staff Ranked NHDD'!$C$8:$F$374,2,FALSE),0)</f>
        <v>5.9051254480286746</v>
      </c>
      <c r="H113" s="49"/>
      <c r="J113" s="65">
        <f>IFERROR(VLOOKUP($D113,Actual_CGI_HDD!$A$9:$E$531,5),0)</f>
        <v>0</v>
      </c>
      <c r="K113" s="251">
        <f>IFERROR(VLOOKUP($A113&amp;$B113,'Staff Ranked NHDD'!$C$8:$F$374,4,FALSE),0)</f>
        <v>0</v>
      </c>
      <c r="N113" s="246"/>
      <c r="O113" s="246"/>
      <c r="P113" s="63"/>
      <c r="Q113" s="246"/>
    </row>
    <row r="114" spans="1:17" x14ac:dyDescent="0.25">
      <c r="A114" s="100">
        <f t="shared" si="4"/>
        <v>5</v>
      </c>
      <c r="B114" s="100">
        <f t="shared" si="5"/>
        <v>21</v>
      </c>
      <c r="C114" s="100">
        <f t="shared" si="6"/>
        <v>2020</v>
      </c>
      <c r="D114" s="66">
        <f t="shared" si="7"/>
        <v>43972</v>
      </c>
      <c r="E114" s="251">
        <f>IFERROR(VLOOKUP($D114,Actual_Kirk_HDD!$A$4:$F$470,6,FALSE),0)</f>
        <v>3.8649</v>
      </c>
      <c r="F114" s="251">
        <f>IFERROR(VLOOKUP($A114&amp;$B114,'Staff Ranked NHDD'!$C$8:$F$374,2,FALSE),0)</f>
        <v>3.0827956989247287</v>
      </c>
      <c r="H114" s="49"/>
      <c r="J114" s="65">
        <f>IFERROR(VLOOKUP($D114,Actual_CGI_HDD!$A$9:$E$531,5),0)</f>
        <v>0</v>
      </c>
      <c r="K114" s="251">
        <f>IFERROR(VLOOKUP($A114&amp;$B114,'Staff Ranked NHDD'!$C$8:$F$374,4,FALSE),0)</f>
        <v>0</v>
      </c>
      <c r="N114" s="246"/>
      <c r="O114" s="246"/>
      <c r="P114" s="63"/>
      <c r="Q114" s="246"/>
    </row>
    <row r="115" spans="1:17" x14ac:dyDescent="0.25">
      <c r="A115" s="100">
        <f t="shared" si="4"/>
        <v>5</v>
      </c>
      <c r="B115" s="100">
        <f t="shared" si="5"/>
        <v>22</v>
      </c>
      <c r="C115" s="100">
        <f t="shared" si="6"/>
        <v>2020</v>
      </c>
      <c r="D115" s="66">
        <f t="shared" si="7"/>
        <v>43973</v>
      </c>
      <c r="E115" s="251">
        <f>IFERROR(VLOOKUP($D115,Actual_Kirk_HDD!$A$4:$F$470,6,FALSE),0)</f>
        <v>3.8649</v>
      </c>
      <c r="F115" s="251">
        <f>IFERROR(VLOOKUP($A115&amp;$B115,'Staff Ranked NHDD'!$C$8:$F$374,2,FALSE),0)</f>
        <v>2.3866129032258052</v>
      </c>
      <c r="H115" s="49"/>
      <c r="J115" s="65">
        <f>IFERROR(VLOOKUP($D115,Actual_CGI_HDD!$A$9:$E$531,5),0)</f>
        <v>0</v>
      </c>
      <c r="K115" s="251">
        <f>IFERROR(VLOOKUP($A115&amp;$B115,'Staff Ranked NHDD'!$C$8:$F$374,4,FALSE),0)</f>
        <v>0</v>
      </c>
      <c r="N115" s="246"/>
      <c r="O115" s="246"/>
      <c r="P115" s="63"/>
      <c r="Q115" s="246"/>
    </row>
    <row r="116" spans="1:17" x14ac:dyDescent="0.25">
      <c r="A116" s="100">
        <f t="shared" si="4"/>
        <v>5</v>
      </c>
      <c r="B116" s="100">
        <f t="shared" si="5"/>
        <v>23</v>
      </c>
      <c r="C116" s="100">
        <f t="shared" si="6"/>
        <v>2020</v>
      </c>
      <c r="D116" s="66">
        <f t="shared" si="7"/>
        <v>43974</v>
      </c>
      <c r="E116" s="251">
        <f>IFERROR(VLOOKUP($D116,Actual_Kirk_HDD!$A$4:$F$470,6,FALSE),0)</f>
        <v>0</v>
      </c>
      <c r="F116" s="251">
        <f>IFERROR(VLOOKUP($A116&amp;$B116,'Staff Ranked NHDD'!$C$8:$F$374,2,FALSE),0)</f>
        <v>0</v>
      </c>
      <c r="H116" s="49"/>
      <c r="J116" s="65">
        <f>IFERROR(VLOOKUP($D116,Actual_CGI_HDD!$A$9:$E$531,5),0)</f>
        <v>0</v>
      </c>
      <c r="K116" s="251">
        <f>IFERROR(VLOOKUP($A116&amp;$B116,'Staff Ranked NHDD'!$C$8:$F$374,4,FALSE),0)</f>
        <v>0</v>
      </c>
      <c r="N116" s="246"/>
      <c r="O116" s="246"/>
      <c r="P116" s="63"/>
      <c r="Q116" s="246"/>
    </row>
    <row r="117" spans="1:17" x14ac:dyDescent="0.25">
      <c r="A117" s="100">
        <f t="shared" si="4"/>
        <v>5</v>
      </c>
      <c r="B117" s="100">
        <f t="shared" si="5"/>
        <v>24</v>
      </c>
      <c r="C117" s="100">
        <f t="shared" si="6"/>
        <v>2020</v>
      </c>
      <c r="D117" s="66">
        <f t="shared" si="7"/>
        <v>43975</v>
      </c>
      <c r="E117" s="251">
        <f>IFERROR(VLOOKUP($D117,Actual_Kirk_HDD!$A$4:$F$470,6,FALSE),0)</f>
        <v>0</v>
      </c>
      <c r="F117" s="251">
        <f>IFERROR(VLOOKUP($A117&amp;$B117,'Staff Ranked NHDD'!$C$8:$F$374,2,FALSE),0)</f>
        <v>0</v>
      </c>
      <c r="H117" s="49"/>
      <c r="J117" s="65">
        <f>IFERROR(VLOOKUP($D117,Actual_CGI_HDD!$A$9:$E$531,5),0)</f>
        <v>0</v>
      </c>
      <c r="K117" s="251">
        <f>IFERROR(VLOOKUP($A117&amp;$B117,'Staff Ranked NHDD'!$C$8:$F$374,4,FALSE),0)</f>
        <v>0</v>
      </c>
      <c r="N117" s="246"/>
      <c r="O117" s="246"/>
      <c r="P117" s="63"/>
      <c r="Q117" s="246"/>
    </row>
    <row r="118" spans="1:17" x14ac:dyDescent="0.25">
      <c r="A118" s="100">
        <f t="shared" si="4"/>
        <v>5</v>
      </c>
      <c r="B118" s="100">
        <f t="shared" si="5"/>
        <v>25</v>
      </c>
      <c r="C118" s="100">
        <f t="shared" si="6"/>
        <v>2020</v>
      </c>
      <c r="D118" s="66">
        <f t="shared" si="7"/>
        <v>43976</v>
      </c>
      <c r="E118" s="251">
        <f>IFERROR(VLOOKUP($D118,Actual_Kirk_HDD!$A$4:$F$470,6,FALSE),0)</f>
        <v>0</v>
      </c>
      <c r="F118" s="251">
        <f>IFERROR(VLOOKUP($A118&amp;$B118,'Staff Ranked NHDD'!$C$8:$F$374,2,FALSE),0)</f>
        <v>0</v>
      </c>
      <c r="H118" s="49"/>
      <c r="J118" s="65">
        <f>IFERROR(VLOOKUP($D118,Actual_CGI_HDD!$A$9:$E$531,5),0)</f>
        <v>0</v>
      </c>
      <c r="K118" s="251">
        <f>IFERROR(VLOOKUP($A118&amp;$B118,'Staff Ranked NHDD'!$C$8:$F$374,4,FALSE),0)</f>
        <v>0</v>
      </c>
      <c r="N118" s="246"/>
      <c r="O118" s="246"/>
      <c r="P118" s="63"/>
      <c r="Q118" s="246"/>
    </row>
    <row r="119" spans="1:17" x14ac:dyDescent="0.25">
      <c r="A119" s="100">
        <f t="shared" si="4"/>
        <v>5</v>
      </c>
      <c r="B119" s="100">
        <f t="shared" si="5"/>
        <v>26</v>
      </c>
      <c r="C119" s="100">
        <f t="shared" si="6"/>
        <v>2020</v>
      </c>
      <c r="D119" s="66">
        <f t="shared" si="7"/>
        <v>43977</v>
      </c>
      <c r="E119" s="251">
        <f>IFERROR(VLOOKUP($D119,Actual_Kirk_HDD!$A$4:$F$470,6,FALSE),0)</f>
        <v>0</v>
      </c>
      <c r="F119" s="251">
        <f>IFERROR(VLOOKUP($A119&amp;$B119,'Staff Ranked NHDD'!$C$8:$F$374,2,FALSE),0)</f>
        <v>0</v>
      </c>
      <c r="H119" s="49"/>
      <c r="J119" s="65">
        <f>IFERROR(VLOOKUP($D119,Actual_CGI_HDD!$A$9:$E$531,5),0)</f>
        <v>0</v>
      </c>
      <c r="K119" s="251">
        <f>IFERROR(VLOOKUP($A119&amp;$B119,'Staff Ranked NHDD'!$C$8:$F$374,4,FALSE),0)</f>
        <v>0</v>
      </c>
      <c r="N119" s="246"/>
      <c r="O119" s="246"/>
      <c r="P119" s="63"/>
      <c r="Q119" s="246"/>
    </row>
    <row r="120" spans="1:17" x14ac:dyDescent="0.25">
      <c r="A120" s="100">
        <f t="shared" si="4"/>
        <v>5</v>
      </c>
      <c r="B120" s="100">
        <f t="shared" si="5"/>
        <v>27</v>
      </c>
      <c r="C120" s="100">
        <f t="shared" si="6"/>
        <v>2020</v>
      </c>
      <c r="D120" s="66">
        <f t="shared" si="7"/>
        <v>43978</v>
      </c>
      <c r="E120" s="251">
        <f>IFERROR(VLOOKUP($D120,Actual_Kirk_HDD!$A$4:$F$470,6,FALSE),0)</f>
        <v>0</v>
      </c>
      <c r="F120" s="251">
        <f>IFERROR(VLOOKUP($A120&amp;$B120,'Staff Ranked NHDD'!$C$8:$F$374,2,FALSE),0)</f>
        <v>0</v>
      </c>
      <c r="H120" s="49"/>
      <c r="J120" s="65">
        <f>IFERROR(VLOOKUP($D120,Actual_CGI_HDD!$A$9:$E$531,5),0)</f>
        <v>0</v>
      </c>
      <c r="K120" s="251">
        <f>IFERROR(VLOOKUP($A120&amp;$B120,'Staff Ranked NHDD'!$C$8:$F$374,4,FALSE),0)</f>
        <v>0</v>
      </c>
      <c r="N120" s="246"/>
      <c r="O120" s="246"/>
      <c r="P120" s="63"/>
      <c r="Q120" s="246"/>
    </row>
    <row r="121" spans="1:17" x14ac:dyDescent="0.25">
      <c r="A121" s="100">
        <f t="shared" si="4"/>
        <v>5</v>
      </c>
      <c r="B121" s="100">
        <f t="shared" si="5"/>
        <v>28</v>
      </c>
      <c r="C121" s="100">
        <f t="shared" si="6"/>
        <v>2020</v>
      </c>
      <c r="D121" s="66">
        <f t="shared" si="7"/>
        <v>43979</v>
      </c>
      <c r="E121" s="251">
        <f>IFERROR(VLOOKUP($D121,Actual_Kirk_HDD!$A$4:$F$470,6,FALSE),0)</f>
        <v>0</v>
      </c>
      <c r="F121" s="251">
        <f>IFERROR(VLOOKUP($A121&amp;$B121,'Staff Ranked NHDD'!$C$8:$F$374,2,FALSE),0)</f>
        <v>0</v>
      </c>
      <c r="H121" s="49"/>
      <c r="J121" s="65">
        <f>IFERROR(VLOOKUP($D121,Actual_CGI_HDD!$A$9:$E$531,5),0)</f>
        <v>0</v>
      </c>
      <c r="K121" s="251">
        <f>IFERROR(VLOOKUP($A121&amp;$B121,'Staff Ranked NHDD'!$C$8:$F$374,4,FALSE),0)</f>
        <v>0</v>
      </c>
      <c r="N121" s="246"/>
      <c r="O121" s="246"/>
      <c r="P121" s="63"/>
      <c r="Q121" s="246"/>
    </row>
    <row r="122" spans="1:17" x14ac:dyDescent="0.25">
      <c r="A122" s="100">
        <f t="shared" si="4"/>
        <v>5</v>
      </c>
      <c r="B122" s="100">
        <f t="shared" si="5"/>
        <v>29</v>
      </c>
      <c r="C122" s="100">
        <f t="shared" si="6"/>
        <v>2020</v>
      </c>
      <c r="D122" s="66">
        <f t="shared" si="7"/>
        <v>43980</v>
      </c>
      <c r="E122" s="251">
        <f>IFERROR(VLOOKUP($D122,Actual_Kirk_HDD!$A$4:$F$470,6,FALSE),0)</f>
        <v>3.8649</v>
      </c>
      <c r="F122" s="251">
        <f>IFERROR(VLOOKUP($A122&amp;$B122,'Staff Ranked NHDD'!$C$8:$F$374,2,FALSE),0)</f>
        <v>1.6625806451612888</v>
      </c>
      <c r="H122" s="49"/>
      <c r="J122" s="65">
        <f>IFERROR(VLOOKUP($D122,Actual_CGI_HDD!$A$9:$E$531,5),0)</f>
        <v>0</v>
      </c>
      <c r="K122" s="251">
        <f>IFERROR(VLOOKUP($A122&amp;$B122,'Staff Ranked NHDD'!$C$8:$F$374,4,FALSE),0)</f>
        <v>0</v>
      </c>
      <c r="N122" s="246"/>
      <c r="O122" s="246"/>
      <c r="P122" s="63"/>
      <c r="Q122" s="246"/>
    </row>
    <row r="123" spans="1:17" x14ac:dyDescent="0.25">
      <c r="A123" s="100">
        <f t="shared" si="4"/>
        <v>5</v>
      </c>
      <c r="B123" s="100">
        <f t="shared" si="5"/>
        <v>30</v>
      </c>
      <c r="C123" s="100">
        <f t="shared" si="6"/>
        <v>2020</v>
      </c>
      <c r="D123" s="66">
        <f t="shared" si="7"/>
        <v>43981</v>
      </c>
      <c r="E123" s="251">
        <f>IFERROR(VLOOKUP($D123,Actual_Kirk_HDD!$A$4:$F$470,6,FALSE),0)</f>
        <v>0</v>
      </c>
      <c r="F123" s="251">
        <f>IFERROR(VLOOKUP($A123&amp;$B123,'Staff Ranked NHDD'!$C$8:$F$374,2,FALSE),0)</f>
        <v>0</v>
      </c>
      <c r="H123" s="49"/>
      <c r="J123" s="65">
        <f>IFERROR(VLOOKUP($D123,Actual_CGI_HDD!$A$9:$E$531,5),0)</f>
        <v>0</v>
      </c>
      <c r="K123" s="251">
        <f>IFERROR(VLOOKUP($A123&amp;$B123,'Staff Ranked NHDD'!$C$8:$F$374,4,FALSE),0)</f>
        <v>0</v>
      </c>
      <c r="N123" s="246"/>
      <c r="O123" s="246"/>
      <c r="P123" s="63"/>
      <c r="Q123" s="246"/>
    </row>
    <row r="124" spans="1:17" x14ac:dyDescent="0.25">
      <c r="A124" s="100">
        <f t="shared" si="4"/>
        <v>5</v>
      </c>
      <c r="B124" s="100">
        <f t="shared" si="5"/>
        <v>31</v>
      </c>
      <c r="C124" s="100">
        <f t="shared" si="6"/>
        <v>2020</v>
      </c>
      <c r="D124" s="66">
        <f t="shared" si="7"/>
        <v>43982</v>
      </c>
      <c r="E124" s="251">
        <f>IFERROR(VLOOKUP($D124,Actual_Kirk_HDD!$A$4:$F$470,6,FALSE),0)</f>
        <v>0</v>
      </c>
      <c r="F124" s="251">
        <f>IFERROR(VLOOKUP($A124&amp;$B124,'Staff Ranked NHDD'!$C$8:$F$374,2,FALSE),0)</f>
        <v>0</v>
      </c>
      <c r="H124" s="49"/>
      <c r="J124" s="65">
        <f>IFERROR(VLOOKUP($D124,Actual_CGI_HDD!$A$9:$E$531,5),0)</f>
        <v>0</v>
      </c>
      <c r="K124" s="251">
        <f>IFERROR(VLOOKUP($A124&amp;$B124,'Staff Ranked NHDD'!$C$8:$F$374,4,FALSE),0)</f>
        <v>0</v>
      </c>
      <c r="N124" s="246"/>
      <c r="O124" s="246"/>
      <c r="P124" s="63"/>
      <c r="Q124" s="246"/>
    </row>
    <row r="125" spans="1:17" x14ac:dyDescent="0.25">
      <c r="A125" s="100">
        <f t="shared" si="4"/>
        <v>6</v>
      </c>
      <c r="B125" s="100">
        <f t="shared" si="5"/>
        <v>1</v>
      </c>
      <c r="C125" s="100">
        <f t="shared" si="6"/>
        <v>2020</v>
      </c>
      <c r="D125" s="66">
        <f t="shared" si="7"/>
        <v>43983</v>
      </c>
      <c r="E125" s="251">
        <f>IFERROR(VLOOKUP($D125,Actual_Kirk_HDD!$A$4:$F$470,6,FALSE),0)</f>
        <v>0</v>
      </c>
      <c r="F125" s="251">
        <f>IFERROR(VLOOKUP($A125&amp;$B125,'Staff Ranked NHDD'!$C$8:$F$374,2,FALSE),0)</f>
        <v>4.7616666666666667</v>
      </c>
      <c r="H125" s="49"/>
      <c r="J125" s="65">
        <f>IFERROR(VLOOKUP($D125,Actual_CGI_HDD!$A$9:$E$531,5),0)</f>
        <v>0</v>
      </c>
      <c r="K125" s="251">
        <f>IFERROR(VLOOKUP($A125&amp;$B125,'Staff Ranked NHDD'!$C$8:$F$374,4,FALSE),0)</f>
        <v>8.0000000000000196E-2</v>
      </c>
      <c r="N125" s="246"/>
      <c r="O125" s="246"/>
      <c r="P125" s="63"/>
      <c r="Q125" s="246"/>
    </row>
    <row r="126" spans="1:17" x14ac:dyDescent="0.25">
      <c r="A126" s="100">
        <f t="shared" si="4"/>
        <v>6</v>
      </c>
      <c r="B126" s="100">
        <f t="shared" si="5"/>
        <v>2</v>
      </c>
      <c r="C126" s="100">
        <f t="shared" si="6"/>
        <v>2020</v>
      </c>
      <c r="D126" s="66">
        <f t="shared" si="7"/>
        <v>43984</v>
      </c>
      <c r="E126" s="251">
        <f>IFERROR(VLOOKUP($D126,Actual_Kirk_HDD!$A$4:$F$470,6,FALSE),0)</f>
        <v>0</v>
      </c>
      <c r="F126" s="251">
        <f>IFERROR(VLOOKUP($A126&amp;$B126,'Staff Ranked NHDD'!$C$8:$F$374,2,FALSE),0)</f>
        <v>0</v>
      </c>
      <c r="H126" s="49"/>
      <c r="J126" s="65">
        <f>IFERROR(VLOOKUP($D126,Actual_CGI_HDD!$A$9:$E$531,5),0)</f>
        <v>0</v>
      </c>
      <c r="K126" s="251">
        <f>IFERROR(VLOOKUP($A126&amp;$B126,'Staff Ranked NHDD'!$C$8:$F$374,4,FALSE),0)</f>
        <v>0</v>
      </c>
      <c r="N126" s="246"/>
      <c r="O126" s="246"/>
      <c r="P126" s="63"/>
      <c r="Q126" s="246"/>
    </row>
    <row r="127" spans="1:17" x14ac:dyDescent="0.25">
      <c r="A127" s="100">
        <f t="shared" si="4"/>
        <v>6</v>
      </c>
      <c r="B127" s="100">
        <f t="shared" si="5"/>
        <v>3</v>
      </c>
      <c r="C127" s="100">
        <f t="shared" si="6"/>
        <v>2020</v>
      </c>
      <c r="D127" s="66">
        <f t="shared" si="7"/>
        <v>43985</v>
      </c>
      <c r="E127" s="251">
        <f>IFERROR(VLOOKUP($D127,Actual_Kirk_HDD!$A$4:$F$470,6,FALSE),0)</f>
        <v>0</v>
      </c>
      <c r="F127" s="251">
        <f>IFERROR(VLOOKUP($A127&amp;$B127,'Staff Ranked NHDD'!$C$8:$F$374,2,FALSE),0)</f>
        <v>0</v>
      </c>
      <c r="H127" s="49"/>
      <c r="J127" s="65">
        <f>IFERROR(VLOOKUP($D127,Actual_CGI_HDD!$A$9:$E$531,5),0)</f>
        <v>0</v>
      </c>
      <c r="K127" s="251">
        <f>IFERROR(VLOOKUP($A127&amp;$B127,'Staff Ranked NHDD'!$C$8:$F$374,4,FALSE),0)</f>
        <v>0</v>
      </c>
      <c r="N127" s="246"/>
      <c r="O127" s="246"/>
      <c r="P127" s="63"/>
      <c r="Q127" s="246"/>
    </row>
    <row r="128" spans="1:17" x14ac:dyDescent="0.25">
      <c r="A128" s="100">
        <f t="shared" si="4"/>
        <v>6</v>
      </c>
      <c r="B128" s="100">
        <f t="shared" si="5"/>
        <v>4</v>
      </c>
      <c r="C128" s="100">
        <f t="shared" si="6"/>
        <v>2020</v>
      </c>
      <c r="D128" s="66">
        <f t="shared" si="7"/>
        <v>43986</v>
      </c>
      <c r="E128" s="251">
        <f>IFERROR(VLOOKUP($D128,Actual_Kirk_HDD!$A$4:$F$470,6,FALSE),0)</f>
        <v>0</v>
      </c>
      <c r="F128" s="251">
        <f>IFERROR(VLOOKUP($A128&amp;$B128,'Staff Ranked NHDD'!$C$8:$F$374,2,FALSE),0)</f>
        <v>0</v>
      </c>
      <c r="H128" s="49"/>
      <c r="J128" s="65">
        <f>IFERROR(VLOOKUP($D128,Actual_CGI_HDD!$A$9:$E$531,5),0)</f>
        <v>0</v>
      </c>
      <c r="K128" s="251">
        <f>IFERROR(VLOOKUP($A128&amp;$B128,'Staff Ranked NHDD'!$C$8:$F$374,4,FALSE),0)</f>
        <v>0</v>
      </c>
      <c r="N128" s="246"/>
      <c r="O128" s="246"/>
      <c r="P128" s="63"/>
      <c r="Q128" s="246"/>
    </row>
    <row r="129" spans="1:17" x14ac:dyDescent="0.25">
      <c r="A129" s="100">
        <f t="shared" si="4"/>
        <v>6</v>
      </c>
      <c r="B129" s="100">
        <f t="shared" si="5"/>
        <v>5</v>
      </c>
      <c r="C129" s="100">
        <f t="shared" si="6"/>
        <v>2020</v>
      </c>
      <c r="D129" s="66">
        <f t="shared" si="7"/>
        <v>43987</v>
      </c>
      <c r="E129" s="251">
        <f>IFERROR(VLOOKUP($D129,Actual_Kirk_HDD!$A$4:$F$470,6,FALSE),0)</f>
        <v>0</v>
      </c>
      <c r="F129" s="251">
        <f>IFERROR(VLOOKUP($A129&amp;$B129,'Staff Ranked NHDD'!$C$8:$F$374,2,FALSE),0)</f>
        <v>0</v>
      </c>
      <c r="H129" s="49"/>
      <c r="J129" s="65">
        <f>IFERROR(VLOOKUP($D129,Actual_CGI_HDD!$A$9:$E$531,5),0)</f>
        <v>0</v>
      </c>
      <c r="K129" s="251">
        <f>IFERROR(VLOOKUP($A129&amp;$B129,'Staff Ranked NHDD'!$C$8:$F$374,4,FALSE),0)</f>
        <v>0</v>
      </c>
      <c r="N129" s="246"/>
      <c r="O129" s="246"/>
      <c r="P129" s="63"/>
      <c r="Q129" s="246"/>
    </row>
    <row r="130" spans="1:17" x14ac:dyDescent="0.25">
      <c r="A130" s="100">
        <f t="shared" si="4"/>
        <v>6</v>
      </c>
      <c r="B130" s="100">
        <f t="shared" si="5"/>
        <v>6</v>
      </c>
      <c r="C130" s="100">
        <f t="shared" si="6"/>
        <v>2020</v>
      </c>
      <c r="D130" s="66">
        <f t="shared" si="7"/>
        <v>43988</v>
      </c>
      <c r="E130" s="251">
        <f>IFERROR(VLOOKUP($D130,Actual_Kirk_HDD!$A$4:$F$470,6,FALSE),0)</f>
        <v>0</v>
      </c>
      <c r="F130" s="251">
        <f>IFERROR(VLOOKUP($A130&amp;$B130,'Staff Ranked NHDD'!$C$8:$F$374,2,FALSE),0)</f>
        <v>0</v>
      </c>
      <c r="H130" s="49"/>
      <c r="J130" s="65">
        <f>IFERROR(VLOOKUP($D130,Actual_CGI_HDD!$A$9:$E$531,5),0)</f>
        <v>0</v>
      </c>
      <c r="K130" s="251">
        <f>IFERROR(VLOOKUP($A130&amp;$B130,'Staff Ranked NHDD'!$C$8:$F$374,4,FALSE),0)</f>
        <v>0</v>
      </c>
      <c r="N130" s="246"/>
      <c r="O130" s="246"/>
      <c r="P130" s="63"/>
      <c r="Q130" s="246"/>
    </row>
    <row r="131" spans="1:17" x14ac:dyDescent="0.25">
      <c r="A131" s="100">
        <f t="shared" si="4"/>
        <v>6</v>
      </c>
      <c r="B131" s="100">
        <f t="shared" si="5"/>
        <v>7</v>
      </c>
      <c r="C131" s="100">
        <f t="shared" si="6"/>
        <v>2020</v>
      </c>
      <c r="D131" s="66">
        <f t="shared" si="7"/>
        <v>43989</v>
      </c>
      <c r="E131" s="251">
        <f>IFERROR(VLOOKUP($D131,Actual_Kirk_HDD!$A$4:$F$470,6,FALSE),0)</f>
        <v>0</v>
      </c>
      <c r="F131" s="251">
        <f>IFERROR(VLOOKUP($A131&amp;$B131,'Staff Ranked NHDD'!$C$8:$F$374,2,FALSE),0)</f>
        <v>0</v>
      </c>
      <c r="H131" s="49"/>
      <c r="J131" s="65">
        <f>IFERROR(VLOOKUP($D131,Actual_CGI_HDD!$A$9:$E$531,5),0)</f>
        <v>0</v>
      </c>
      <c r="K131" s="251">
        <f>IFERROR(VLOOKUP($A131&amp;$B131,'Staff Ranked NHDD'!$C$8:$F$374,4,FALSE),0)</f>
        <v>0</v>
      </c>
      <c r="N131" s="246"/>
      <c r="O131" s="246"/>
      <c r="P131" s="63"/>
      <c r="Q131" s="246"/>
    </row>
    <row r="132" spans="1:17" x14ac:dyDescent="0.25">
      <c r="A132" s="100">
        <f t="shared" si="4"/>
        <v>6</v>
      </c>
      <c r="B132" s="100">
        <f t="shared" si="5"/>
        <v>8</v>
      </c>
      <c r="C132" s="100">
        <f t="shared" si="6"/>
        <v>2020</v>
      </c>
      <c r="D132" s="66">
        <f t="shared" si="7"/>
        <v>43990</v>
      </c>
      <c r="E132" s="251">
        <f>IFERROR(VLOOKUP($D132,Actual_Kirk_HDD!$A$4:$F$470,6,FALSE),0)</f>
        <v>0</v>
      </c>
      <c r="F132" s="251">
        <f>IFERROR(VLOOKUP($A132&amp;$B132,'Staff Ranked NHDD'!$C$8:$F$374,2,FALSE),0)</f>
        <v>0</v>
      </c>
      <c r="H132" s="49"/>
      <c r="J132" s="65">
        <f>IFERROR(VLOOKUP($D132,Actual_CGI_HDD!$A$9:$E$531,5),0)</f>
        <v>0</v>
      </c>
      <c r="K132" s="251">
        <f>IFERROR(VLOOKUP($A132&amp;$B132,'Staff Ranked NHDD'!$C$8:$F$374,4,FALSE),0)</f>
        <v>0</v>
      </c>
      <c r="N132" s="246"/>
      <c r="O132" s="246"/>
      <c r="P132" s="63"/>
      <c r="Q132" s="246"/>
    </row>
    <row r="133" spans="1:17" x14ac:dyDescent="0.25">
      <c r="A133" s="100">
        <f t="shared" si="4"/>
        <v>6</v>
      </c>
      <c r="B133" s="100">
        <f t="shared" si="5"/>
        <v>9</v>
      </c>
      <c r="C133" s="100">
        <f t="shared" si="6"/>
        <v>2020</v>
      </c>
      <c r="D133" s="66">
        <f t="shared" si="7"/>
        <v>43991</v>
      </c>
      <c r="E133" s="251">
        <f>IFERROR(VLOOKUP($D133,Actual_Kirk_HDD!$A$4:$F$470,6,FALSE),0)</f>
        <v>0</v>
      </c>
      <c r="F133" s="251">
        <f>IFERROR(VLOOKUP($A133&amp;$B133,'Staff Ranked NHDD'!$C$8:$F$374,2,FALSE),0)</f>
        <v>0</v>
      </c>
      <c r="H133" s="49"/>
      <c r="J133" s="65">
        <f>IFERROR(VLOOKUP($D133,Actual_CGI_HDD!$A$9:$E$531,5),0)</f>
        <v>0</v>
      </c>
      <c r="K133" s="251">
        <f>IFERROR(VLOOKUP($A133&amp;$B133,'Staff Ranked NHDD'!$C$8:$F$374,4,FALSE),0)</f>
        <v>0</v>
      </c>
      <c r="N133" s="246"/>
      <c r="O133" s="246"/>
      <c r="P133" s="63"/>
      <c r="Q133" s="246"/>
    </row>
    <row r="134" spans="1:17" x14ac:dyDescent="0.25">
      <c r="A134" s="100">
        <f t="shared" ref="A134:A197" si="8">MONTH(D134)</f>
        <v>6</v>
      </c>
      <c r="B134" s="100">
        <f t="shared" ref="B134:B197" si="9">+DAY(D134)</f>
        <v>10</v>
      </c>
      <c r="C134" s="100">
        <f t="shared" ref="C134:C197" si="10">YEAR(D134)</f>
        <v>2020</v>
      </c>
      <c r="D134" s="66">
        <f t="shared" ref="D134:D197" si="11">D133+1</f>
        <v>43992</v>
      </c>
      <c r="E134" s="251">
        <f>IFERROR(VLOOKUP($D134,Actual_Kirk_HDD!$A$4:$F$470,6,FALSE),0)</f>
        <v>0</v>
      </c>
      <c r="F134" s="251">
        <f>IFERROR(VLOOKUP($A134&amp;$B134,'Staff Ranked NHDD'!$C$8:$F$374,2,FALSE),0)</f>
        <v>0</v>
      </c>
      <c r="H134" s="49"/>
      <c r="J134" s="65">
        <f>IFERROR(VLOOKUP($D134,Actual_CGI_HDD!$A$9:$E$531,5),0)</f>
        <v>0</v>
      </c>
      <c r="K134" s="251">
        <f>IFERROR(VLOOKUP($A134&amp;$B134,'Staff Ranked NHDD'!$C$8:$F$374,4,FALSE),0)</f>
        <v>0</v>
      </c>
      <c r="N134" s="246"/>
      <c r="O134" s="246"/>
      <c r="P134" s="63"/>
      <c r="Q134" s="246"/>
    </row>
    <row r="135" spans="1:17" x14ac:dyDescent="0.25">
      <c r="A135" s="100">
        <f t="shared" si="8"/>
        <v>6</v>
      </c>
      <c r="B135" s="100">
        <f t="shared" si="9"/>
        <v>11</v>
      </c>
      <c r="C135" s="100">
        <f t="shared" si="10"/>
        <v>2020</v>
      </c>
      <c r="D135" s="66">
        <f t="shared" si="11"/>
        <v>43993</v>
      </c>
      <c r="E135" s="251">
        <f>IFERROR(VLOOKUP($D135,Actual_Kirk_HDD!$A$4:$F$470,6,FALSE),0)</f>
        <v>0</v>
      </c>
      <c r="F135" s="251">
        <f>IFERROR(VLOOKUP($A135&amp;$B135,'Staff Ranked NHDD'!$C$8:$F$374,2,FALSE),0)</f>
        <v>8.915555555555553</v>
      </c>
      <c r="H135" s="49"/>
      <c r="J135" s="65">
        <f>IFERROR(VLOOKUP($D135,Actual_CGI_HDD!$A$9:$E$531,5),0)</f>
        <v>0</v>
      </c>
      <c r="K135" s="251">
        <f>IFERROR(VLOOKUP($A135&amp;$B135,'Staff Ranked NHDD'!$C$8:$F$374,4,FALSE),0)</f>
        <v>0</v>
      </c>
      <c r="N135" s="246"/>
      <c r="O135" s="246"/>
      <c r="P135" s="63"/>
      <c r="Q135" s="246"/>
    </row>
    <row r="136" spans="1:17" x14ac:dyDescent="0.25">
      <c r="A136" s="100">
        <f t="shared" si="8"/>
        <v>6</v>
      </c>
      <c r="B136" s="100">
        <f t="shared" si="9"/>
        <v>12</v>
      </c>
      <c r="C136" s="100">
        <f t="shared" si="10"/>
        <v>2020</v>
      </c>
      <c r="D136" s="66">
        <f t="shared" si="11"/>
        <v>43994</v>
      </c>
      <c r="E136" s="251">
        <f>IFERROR(VLOOKUP($D136,Actual_Kirk_HDD!$A$4:$F$470,6,FALSE),0)</f>
        <v>0</v>
      </c>
      <c r="F136" s="251">
        <f>IFERROR(VLOOKUP($A136&amp;$B136,'Staff Ranked NHDD'!$C$8:$F$374,2,FALSE),0)</f>
        <v>0</v>
      </c>
      <c r="H136" s="49"/>
      <c r="J136" s="65">
        <f>IFERROR(VLOOKUP($D136,Actual_CGI_HDD!$A$9:$E$531,5),0)</f>
        <v>0</v>
      </c>
      <c r="K136" s="251">
        <f>IFERROR(VLOOKUP($A136&amp;$B136,'Staff Ranked NHDD'!$C$8:$F$374,4,FALSE),0)</f>
        <v>0</v>
      </c>
      <c r="N136" s="246"/>
      <c r="O136" s="246"/>
      <c r="P136" s="63"/>
      <c r="Q136" s="246"/>
    </row>
    <row r="137" spans="1:17" x14ac:dyDescent="0.25">
      <c r="A137" s="100">
        <f t="shared" si="8"/>
        <v>6</v>
      </c>
      <c r="B137" s="100">
        <f t="shared" si="9"/>
        <v>13</v>
      </c>
      <c r="C137" s="100">
        <f t="shared" si="10"/>
        <v>2020</v>
      </c>
      <c r="D137" s="66">
        <f t="shared" si="11"/>
        <v>43995</v>
      </c>
      <c r="E137" s="251">
        <f>IFERROR(VLOOKUP($D137,Actual_Kirk_HDD!$A$4:$F$470,6,FALSE),0)</f>
        <v>0</v>
      </c>
      <c r="F137" s="251">
        <f>IFERROR(VLOOKUP($A137&amp;$B137,'Staff Ranked NHDD'!$C$8:$F$374,2,FALSE),0)</f>
        <v>0</v>
      </c>
      <c r="H137" s="49"/>
      <c r="J137" s="65">
        <f>IFERROR(VLOOKUP($D137,Actual_CGI_HDD!$A$9:$E$531,5),0)</f>
        <v>0</v>
      </c>
      <c r="K137" s="251">
        <f>IFERROR(VLOOKUP($A137&amp;$B137,'Staff Ranked NHDD'!$C$8:$F$374,4,FALSE),0)</f>
        <v>0</v>
      </c>
      <c r="N137" s="246"/>
      <c r="O137" s="246"/>
      <c r="P137" s="63"/>
      <c r="Q137" s="246"/>
    </row>
    <row r="138" spans="1:17" x14ac:dyDescent="0.25">
      <c r="A138" s="100">
        <f t="shared" si="8"/>
        <v>6</v>
      </c>
      <c r="B138" s="100">
        <f t="shared" si="9"/>
        <v>14</v>
      </c>
      <c r="C138" s="100">
        <f t="shared" si="10"/>
        <v>2020</v>
      </c>
      <c r="D138" s="66">
        <f t="shared" si="11"/>
        <v>43996</v>
      </c>
      <c r="E138" s="251">
        <f>IFERROR(VLOOKUP($D138,Actual_Kirk_HDD!$A$4:$F$470,6,FALSE),0)</f>
        <v>0</v>
      </c>
      <c r="F138" s="251">
        <f>IFERROR(VLOOKUP($A138&amp;$B138,'Staff Ranked NHDD'!$C$8:$F$374,2,FALSE),0)</f>
        <v>0</v>
      </c>
      <c r="H138" s="49"/>
      <c r="J138" s="65">
        <f>IFERROR(VLOOKUP($D138,Actual_CGI_HDD!$A$9:$E$531,5),0)</f>
        <v>0</v>
      </c>
      <c r="K138" s="251">
        <f>IFERROR(VLOOKUP($A138&amp;$B138,'Staff Ranked NHDD'!$C$8:$F$374,4,FALSE),0)</f>
        <v>0</v>
      </c>
      <c r="N138" s="246"/>
      <c r="O138" s="246"/>
      <c r="P138" s="63"/>
      <c r="Q138" s="246"/>
    </row>
    <row r="139" spans="1:17" x14ac:dyDescent="0.25">
      <c r="A139" s="100">
        <f t="shared" si="8"/>
        <v>6</v>
      </c>
      <c r="B139" s="100">
        <f t="shared" si="9"/>
        <v>15</v>
      </c>
      <c r="C139" s="100">
        <f t="shared" si="10"/>
        <v>2020</v>
      </c>
      <c r="D139" s="66">
        <f t="shared" si="11"/>
        <v>43997</v>
      </c>
      <c r="E139" s="251">
        <f>IFERROR(VLOOKUP($D139,Actual_Kirk_HDD!$A$4:$F$470,6,FALSE),0)</f>
        <v>0</v>
      </c>
      <c r="F139" s="251">
        <f>IFERROR(VLOOKUP($A139&amp;$B139,'Staff Ranked NHDD'!$C$8:$F$374,2,FALSE),0)</f>
        <v>0</v>
      </c>
      <c r="H139" s="49"/>
      <c r="J139" s="65">
        <f>IFERROR(VLOOKUP($D139,Actual_CGI_HDD!$A$9:$E$531,5),0)</f>
        <v>0</v>
      </c>
      <c r="K139" s="251">
        <f>IFERROR(VLOOKUP($A139&amp;$B139,'Staff Ranked NHDD'!$C$8:$F$374,4,FALSE),0)</f>
        <v>0</v>
      </c>
      <c r="N139" s="246"/>
      <c r="O139" s="246"/>
      <c r="P139" s="63"/>
      <c r="Q139" s="246"/>
    </row>
    <row r="140" spans="1:17" x14ac:dyDescent="0.25">
      <c r="A140" s="100">
        <f t="shared" si="8"/>
        <v>6</v>
      </c>
      <c r="B140" s="100">
        <f t="shared" si="9"/>
        <v>16</v>
      </c>
      <c r="C140" s="100">
        <f t="shared" si="10"/>
        <v>2020</v>
      </c>
      <c r="D140" s="66">
        <f t="shared" si="11"/>
        <v>43998</v>
      </c>
      <c r="E140" s="251">
        <f>IFERROR(VLOOKUP($D140,Actual_Kirk_HDD!$A$4:$F$470,6,FALSE),0)</f>
        <v>0</v>
      </c>
      <c r="F140" s="251">
        <f>IFERROR(VLOOKUP($A140&amp;$B140,'Staff Ranked NHDD'!$C$8:$F$374,2,FALSE),0)</f>
        <v>0</v>
      </c>
      <c r="H140" s="49"/>
      <c r="J140" s="65">
        <f>IFERROR(VLOOKUP($D140,Actual_CGI_HDD!$A$9:$E$531,5),0)</f>
        <v>0</v>
      </c>
      <c r="K140" s="251">
        <f>IFERROR(VLOOKUP($A140&amp;$B140,'Staff Ranked NHDD'!$C$8:$F$374,4,FALSE),0)</f>
        <v>3.4888888888888894</v>
      </c>
      <c r="N140" s="246"/>
      <c r="O140" s="246"/>
      <c r="P140" s="63"/>
      <c r="Q140" s="246"/>
    </row>
    <row r="141" spans="1:17" x14ac:dyDescent="0.25">
      <c r="A141" s="100">
        <f t="shared" si="8"/>
        <v>6</v>
      </c>
      <c r="B141" s="100">
        <f t="shared" si="9"/>
        <v>17</v>
      </c>
      <c r="C141" s="100">
        <f t="shared" si="10"/>
        <v>2020</v>
      </c>
      <c r="D141" s="66">
        <f t="shared" si="11"/>
        <v>43999</v>
      </c>
      <c r="E141" s="251">
        <f>IFERROR(VLOOKUP($D141,Actual_Kirk_HDD!$A$4:$F$470,6,FALSE),0)</f>
        <v>0</v>
      </c>
      <c r="F141" s="251">
        <f>IFERROR(VLOOKUP($A141&amp;$B141,'Staff Ranked NHDD'!$C$8:$F$374,2,FALSE),0)</f>
        <v>0</v>
      </c>
      <c r="H141" s="49"/>
      <c r="J141" s="65">
        <f>IFERROR(VLOOKUP($D141,Actual_CGI_HDD!$A$9:$E$531,5),0)</f>
        <v>0</v>
      </c>
      <c r="K141" s="251">
        <f>IFERROR(VLOOKUP($A141&amp;$B141,'Staff Ranked NHDD'!$C$8:$F$374,4,FALSE),0)</f>
        <v>0</v>
      </c>
      <c r="N141" s="246"/>
      <c r="O141" s="246"/>
      <c r="P141" s="63"/>
      <c r="Q141" s="246"/>
    </row>
    <row r="142" spans="1:17" x14ac:dyDescent="0.25">
      <c r="A142" s="100">
        <f t="shared" si="8"/>
        <v>6</v>
      </c>
      <c r="B142" s="100">
        <f t="shared" si="9"/>
        <v>18</v>
      </c>
      <c r="C142" s="100">
        <f t="shared" si="10"/>
        <v>2020</v>
      </c>
      <c r="D142" s="66">
        <f t="shared" si="11"/>
        <v>44000</v>
      </c>
      <c r="E142" s="251">
        <f>IFERROR(VLOOKUP($D142,Actual_Kirk_HDD!$A$4:$F$470,6,FALSE),0)</f>
        <v>0</v>
      </c>
      <c r="F142" s="251">
        <f>IFERROR(VLOOKUP($A142&amp;$B142,'Staff Ranked NHDD'!$C$8:$F$374,2,FALSE),0)</f>
        <v>0</v>
      </c>
      <c r="H142" s="49"/>
      <c r="J142" s="65">
        <f>IFERROR(VLOOKUP($D142,Actual_CGI_HDD!$A$9:$E$531,5),0)</f>
        <v>0</v>
      </c>
      <c r="K142" s="251">
        <f>IFERROR(VLOOKUP($A142&amp;$B142,'Staff Ranked NHDD'!$C$8:$F$374,4,FALSE),0)</f>
        <v>0</v>
      </c>
      <c r="N142" s="246"/>
      <c r="O142" s="246"/>
      <c r="P142" s="63"/>
      <c r="Q142" s="246"/>
    </row>
    <row r="143" spans="1:17" x14ac:dyDescent="0.25">
      <c r="A143" s="100">
        <f t="shared" si="8"/>
        <v>6</v>
      </c>
      <c r="B143" s="100">
        <f t="shared" si="9"/>
        <v>19</v>
      </c>
      <c r="C143" s="100">
        <f t="shared" si="10"/>
        <v>2020</v>
      </c>
      <c r="D143" s="66">
        <f t="shared" si="11"/>
        <v>44001</v>
      </c>
      <c r="E143" s="251">
        <f>IFERROR(VLOOKUP($D143,Actual_Kirk_HDD!$A$4:$F$470,6,FALSE),0)</f>
        <v>0</v>
      </c>
      <c r="F143" s="251">
        <f>IFERROR(VLOOKUP($A143&amp;$B143,'Staff Ranked NHDD'!$C$8:$F$374,2,FALSE),0)</f>
        <v>0</v>
      </c>
      <c r="H143" s="49"/>
      <c r="J143" s="65">
        <f>IFERROR(VLOOKUP($D143,Actual_CGI_HDD!$A$9:$E$531,5),0)</f>
        <v>0</v>
      </c>
      <c r="K143" s="251">
        <f>IFERROR(VLOOKUP($A143&amp;$B143,'Staff Ranked NHDD'!$C$8:$F$374,4,FALSE),0)</f>
        <v>0</v>
      </c>
      <c r="N143" s="246"/>
      <c r="O143" s="246"/>
      <c r="P143" s="63"/>
      <c r="Q143" s="246"/>
    </row>
    <row r="144" spans="1:17" x14ac:dyDescent="0.25">
      <c r="A144" s="100">
        <f t="shared" si="8"/>
        <v>6</v>
      </c>
      <c r="B144" s="100">
        <f t="shared" si="9"/>
        <v>20</v>
      </c>
      <c r="C144" s="100">
        <f t="shared" si="10"/>
        <v>2020</v>
      </c>
      <c r="D144" s="66">
        <f t="shared" si="11"/>
        <v>44002</v>
      </c>
      <c r="E144" s="251">
        <f>IFERROR(VLOOKUP($D144,Actual_Kirk_HDD!$A$4:$F$470,6,FALSE),0)</f>
        <v>0</v>
      </c>
      <c r="F144" s="251">
        <f>IFERROR(VLOOKUP($A144&amp;$B144,'Staff Ranked NHDD'!$C$8:$F$374,2,FALSE),0)</f>
        <v>0</v>
      </c>
      <c r="H144" s="49"/>
      <c r="J144" s="65">
        <f>IFERROR(VLOOKUP($D144,Actual_CGI_HDD!$A$9:$E$531,5),0)</f>
        <v>0</v>
      </c>
      <c r="K144" s="251">
        <f>IFERROR(VLOOKUP($A144&amp;$B144,'Staff Ranked NHDD'!$C$8:$F$374,4,FALSE),0)</f>
        <v>0</v>
      </c>
      <c r="N144" s="246"/>
      <c r="O144" s="246"/>
      <c r="P144" s="63"/>
      <c r="Q144" s="246"/>
    </row>
    <row r="145" spans="1:17" x14ac:dyDescent="0.25">
      <c r="A145" s="100">
        <f t="shared" si="8"/>
        <v>6</v>
      </c>
      <c r="B145" s="100">
        <f t="shared" si="9"/>
        <v>21</v>
      </c>
      <c r="C145" s="100">
        <f t="shared" si="10"/>
        <v>2020</v>
      </c>
      <c r="D145" s="66">
        <f t="shared" si="11"/>
        <v>44003</v>
      </c>
      <c r="E145" s="251">
        <f>IFERROR(VLOOKUP($D145,Actual_Kirk_HDD!$A$4:$F$470,6,FALSE),0)</f>
        <v>0</v>
      </c>
      <c r="F145" s="251">
        <f>IFERROR(VLOOKUP($A145&amp;$B145,'Staff Ranked NHDD'!$C$8:$F$374,2,FALSE),0)</f>
        <v>0</v>
      </c>
      <c r="H145" s="49"/>
      <c r="J145" s="65">
        <f>IFERROR(VLOOKUP($D145,Actual_CGI_HDD!$A$9:$E$531,5),0)</f>
        <v>0</v>
      </c>
      <c r="K145" s="251">
        <f>IFERROR(VLOOKUP($A145&amp;$B145,'Staff Ranked NHDD'!$C$8:$F$374,4,FALSE),0)</f>
        <v>0</v>
      </c>
      <c r="N145" s="246"/>
      <c r="O145" s="246"/>
      <c r="P145" s="63"/>
      <c r="Q145" s="246"/>
    </row>
    <row r="146" spans="1:17" x14ac:dyDescent="0.25">
      <c r="A146" s="100">
        <f t="shared" si="8"/>
        <v>6</v>
      </c>
      <c r="B146" s="100">
        <f t="shared" si="9"/>
        <v>22</v>
      </c>
      <c r="C146" s="100">
        <f t="shared" si="10"/>
        <v>2020</v>
      </c>
      <c r="D146" s="66">
        <f t="shared" si="11"/>
        <v>44004</v>
      </c>
      <c r="E146" s="251">
        <f>IFERROR(VLOOKUP($D146,Actual_Kirk_HDD!$A$4:$F$470,6,FALSE),0)</f>
        <v>0</v>
      </c>
      <c r="F146" s="251">
        <f>IFERROR(VLOOKUP($A146&amp;$B146,'Staff Ranked NHDD'!$C$8:$F$374,2,FALSE),0)</f>
        <v>0</v>
      </c>
      <c r="H146" s="49"/>
      <c r="J146" s="65">
        <f>IFERROR(VLOOKUP($D146,Actual_CGI_HDD!$A$9:$E$531,5),0)</f>
        <v>0</v>
      </c>
      <c r="K146" s="251">
        <f>IFERROR(VLOOKUP($A146&amp;$B146,'Staff Ranked NHDD'!$C$8:$F$374,4,FALSE),0)</f>
        <v>0</v>
      </c>
      <c r="N146" s="246"/>
      <c r="O146" s="246"/>
      <c r="P146" s="63"/>
      <c r="Q146" s="246"/>
    </row>
    <row r="147" spans="1:17" x14ac:dyDescent="0.25">
      <c r="A147" s="100">
        <f t="shared" si="8"/>
        <v>6</v>
      </c>
      <c r="B147" s="100">
        <f t="shared" si="9"/>
        <v>23</v>
      </c>
      <c r="C147" s="100">
        <f t="shared" si="10"/>
        <v>2020</v>
      </c>
      <c r="D147" s="66">
        <f t="shared" si="11"/>
        <v>44005</v>
      </c>
      <c r="E147" s="251">
        <f>IFERROR(VLOOKUP($D147,Actual_Kirk_HDD!$A$4:$F$470,6,FALSE),0)</f>
        <v>0</v>
      </c>
      <c r="F147" s="251">
        <f>IFERROR(VLOOKUP($A147&amp;$B147,'Staff Ranked NHDD'!$C$8:$F$374,2,FALSE),0)</f>
        <v>1.5494444444444448</v>
      </c>
      <c r="H147" s="49"/>
      <c r="J147" s="65">
        <f>IFERROR(VLOOKUP($D147,Actual_CGI_HDD!$A$9:$E$531,5),0)</f>
        <v>0</v>
      </c>
      <c r="K147" s="251">
        <f>IFERROR(VLOOKUP($A147&amp;$B147,'Staff Ranked NHDD'!$C$8:$F$374,4,FALSE),0)</f>
        <v>0</v>
      </c>
      <c r="N147" s="246"/>
      <c r="O147" s="246"/>
      <c r="P147" s="63"/>
      <c r="Q147" s="246"/>
    </row>
    <row r="148" spans="1:17" x14ac:dyDescent="0.25">
      <c r="A148" s="100">
        <f t="shared" si="8"/>
        <v>6</v>
      </c>
      <c r="B148" s="100">
        <f t="shared" si="9"/>
        <v>24</v>
      </c>
      <c r="C148" s="100">
        <f t="shared" si="10"/>
        <v>2020</v>
      </c>
      <c r="D148" s="66">
        <f t="shared" si="11"/>
        <v>44006</v>
      </c>
      <c r="E148" s="251">
        <f>IFERROR(VLOOKUP($D148,Actual_Kirk_HDD!$A$4:$F$470,6,FALSE),0)</f>
        <v>0</v>
      </c>
      <c r="F148" s="251">
        <f>IFERROR(VLOOKUP($A148&amp;$B148,'Staff Ranked NHDD'!$C$8:$F$374,2,FALSE),0)</f>
        <v>2.7677777777777779</v>
      </c>
      <c r="H148" s="49"/>
      <c r="J148" s="65">
        <f>IFERROR(VLOOKUP($D148,Actual_CGI_HDD!$A$9:$E$531,5),0)</f>
        <v>0</v>
      </c>
      <c r="K148" s="251">
        <f>IFERROR(VLOOKUP($A148&amp;$B148,'Staff Ranked NHDD'!$C$8:$F$374,4,FALSE),0)</f>
        <v>0</v>
      </c>
      <c r="N148" s="246"/>
      <c r="O148" s="246"/>
      <c r="P148" s="63"/>
      <c r="Q148" s="246"/>
    </row>
    <row r="149" spans="1:17" x14ac:dyDescent="0.25">
      <c r="A149" s="100">
        <f t="shared" si="8"/>
        <v>6</v>
      </c>
      <c r="B149" s="100">
        <f t="shared" si="9"/>
        <v>25</v>
      </c>
      <c r="C149" s="100">
        <f t="shared" si="10"/>
        <v>2020</v>
      </c>
      <c r="D149" s="66">
        <f t="shared" si="11"/>
        <v>44007</v>
      </c>
      <c r="E149" s="251">
        <f>IFERROR(VLOOKUP($D149,Actual_Kirk_HDD!$A$4:$F$470,6,FALSE),0)</f>
        <v>0</v>
      </c>
      <c r="F149" s="251">
        <f>IFERROR(VLOOKUP($A149&amp;$B149,'Staff Ranked NHDD'!$C$8:$F$374,2,FALSE),0)</f>
        <v>0.46277777777777657</v>
      </c>
      <c r="H149" s="49"/>
      <c r="J149" s="65">
        <f>IFERROR(VLOOKUP($D149,Actual_CGI_HDD!$A$9:$E$531,5),0)</f>
        <v>0</v>
      </c>
      <c r="K149" s="251">
        <f>IFERROR(VLOOKUP($A149&amp;$B149,'Staff Ranked NHDD'!$C$8:$F$374,4,FALSE),0)</f>
        <v>0</v>
      </c>
      <c r="N149" s="246"/>
      <c r="O149" s="246"/>
      <c r="P149" s="63"/>
      <c r="Q149" s="246"/>
    </row>
    <row r="150" spans="1:17" x14ac:dyDescent="0.25">
      <c r="A150" s="100">
        <f t="shared" si="8"/>
        <v>6</v>
      </c>
      <c r="B150" s="100">
        <f t="shared" si="9"/>
        <v>26</v>
      </c>
      <c r="C150" s="100">
        <f t="shared" si="10"/>
        <v>2020</v>
      </c>
      <c r="D150" s="66">
        <f t="shared" si="11"/>
        <v>44008</v>
      </c>
      <c r="E150" s="251">
        <f>IFERROR(VLOOKUP($D150,Actual_Kirk_HDD!$A$4:$F$470,6,FALSE),0)</f>
        <v>0</v>
      </c>
      <c r="F150" s="251">
        <f>IFERROR(VLOOKUP($A150&amp;$B150,'Staff Ranked NHDD'!$C$8:$F$374,2,FALSE),0)</f>
        <v>0</v>
      </c>
      <c r="H150" s="49"/>
      <c r="J150" s="65">
        <f>IFERROR(VLOOKUP($D150,Actual_CGI_HDD!$A$9:$E$531,5),0)</f>
        <v>0</v>
      </c>
      <c r="K150" s="251">
        <f>IFERROR(VLOOKUP($A150&amp;$B150,'Staff Ranked NHDD'!$C$8:$F$374,4,FALSE),0)</f>
        <v>0</v>
      </c>
      <c r="N150" s="246"/>
      <c r="O150" s="246"/>
      <c r="P150" s="63"/>
      <c r="Q150" s="246"/>
    </row>
    <row r="151" spans="1:17" x14ac:dyDescent="0.25">
      <c r="A151" s="100">
        <f t="shared" si="8"/>
        <v>6</v>
      </c>
      <c r="B151" s="100">
        <f t="shared" si="9"/>
        <v>27</v>
      </c>
      <c r="C151" s="100">
        <f t="shared" si="10"/>
        <v>2020</v>
      </c>
      <c r="D151" s="66">
        <f t="shared" si="11"/>
        <v>44009</v>
      </c>
      <c r="E151" s="251">
        <f>IFERROR(VLOOKUP($D151,Actual_Kirk_HDD!$A$4:$F$470,6,FALSE),0)</f>
        <v>0</v>
      </c>
      <c r="F151" s="251">
        <f>IFERROR(VLOOKUP($A151&amp;$B151,'Staff Ranked NHDD'!$C$8:$F$374,2,FALSE),0)</f>
        <v>0</v>
      </c>
      <c r="H151" s="49"/>
      <c r="J151" s="65">
        <f>IFERROR(VLOOKUP($D151,Actual_CGI_HDD!$A$9:$E$531,5),0)</f>
        <v>0</v>
      </c>
      <c r="K151" s="251">
        <f>IFERROR(VLOOKUP($A151&amp;$B151,'Staff Ranked NHDD'!$C$8:$F$374,4,FALSE),0)</f>
        <v>0</v>
      </c>
      <c r="N151" s="246"/>
      <c r="O151" s="246"/>
      <c r="P151" s="63"/>
      <c r="Q151" s="246"/>
    </row>
    <row r="152" spans="1:17" x14ac:dyDescent="0.25">
      <c r="A152" s="100">
        <f t="shared" si="8"/>
        <v>6</v>
      </c>
      <c r="B152" s="100">
        <f t="shared" si="9"/>
        <v>28</v>
      </c>
      <c r="C152" s="100">
        <f t="shared" si="10"/>
        <v>2020</v>
      </c>
      <c r="D152" s="66">
        <f t="shared" si="11"/>
        <v>44010</v>
      </c>
      <c r="E152" s="251">
        <f>IFERROR(VLOOKUP($D152,Actual_Kirk_HDD!$A$4:$F$470,6,FALSE),0)</f>
        <v>0</v>
      </c>
      <c r="F152" s="251">
        <f>IFERROR(VLOOKUP($A152&amp;$B152,'Staff Ranked NHDD'!$C$8:$F$374,2,FALSE),0)</f>
        <v>0</v>
      </c>
      <c r="H152" s="49"/>
      <c r="J152" s="65">
        <f>IFERROR(VLOOKUP($D152,Actual_CGI_HDD!$A$9:$E$531,5),0)</f>
        <v>0</v>
      </c>
      <c r="K152" s="251">
        <f>IFERROR(VLOOKUP($A152&amp;$B152,'Staff Ranked NHDD'!$C$8:$F$374,4,FALSE),0)</f>
        <v>0</v>
      </c>
      <c r="N152" s="246"/>
      <c r="O152" s="246"/>
      <c r="P152" s="63"/>
      <c r="Q152" s="246"/>
    </row>
    <row r="153" spans="1:17" x14ac:dyDescent="0.25">
      <c r="A153" s="100">
        <f t="shared" si="8"/>
        <v>6</v>
      </c>
      <c r="B153" s="100">
        <f t="shared" si="9"/>
        <v>29</v>
      </c>
      <c r="C153" s="100">
        <f t="shared" si="10"/>
        <v>2020</v>
      </c>
      <c r="D153" s="66">
        <f t="shared" si="11"/>
        <v>44011</v>
      </c>
      <c r="E153" s="251">
        <f>IFERROR(VLOOKUP($D153,Actual_Kirk_HDD!$A$4:$F$470,6,FALSE),0)</f>
        <v>0</v>
      </c>
      <c r="F153" s="251">
        <f>IFERROR(VLOOKUP($A153&amp;$B153,'Staff Ranked NHDD'!$C$8:$F$374,2,FALSE),0)</f>
        <v>0</v>
      </c>
      <c r="H153" s="49"/>
      <c r="J153" s="65">
        <f>IFERROR(VLOOKUP($D153,Actual_CGI_HDD!$A$9:$E$531,5),0)</f>
        <v>0</v>
      </c>
      <c r="K153" s="251">
        <f>IFERROR(VLOOKUP($A153&amp;$B153,'Staff Ranked NHDD'!$C$8:$F$374,4,FALSE),0)</f>
        <v>0</v>
      </c>
      <c r="N153" s="246"/>
      <c r="O153" s="246"/>
      <c r="P153" s="63"/>
      <c r="Q153" s="246"/>
    </row>
    <row r="154" spans="1:17" x14ac:dyDescent="0.25">
      <c r="A154" s="100">
        <f t="shared" si="8"/>
        <v>6</v>
      </c>
      <c r="B154" s="100">
        <f t="shared" si="9"/>
        <v>30</v>
      </c>
      <c r="C154" s="100">
        <f t="shared" si="10"/>
        <v>2020</v>
      </c>
      <c r="D154" s="66">
        <f t="shared" si="11"/>
        <v>44012</v>
      </c>
      <c r="E154" s="251">
        <f>IFERROR(VLOOKUP($D154,Actual_Kirk_HDD!$A$4:$F$470,6,FALSE),0)</f>
        <v>0</v>
      </c>
      <c r="F154" s="251">
        <f>IFERROR(VLOOKUP($A154&amp;$B154,'Staff Ranked NHDD'!$C$8:$F$374,2,FALSE),0)</f>
        <v>0</v>
      </c>
      <c r="H154" s="49"/>
      <c r="J154" s="65">
        <f>IFERROR(VLOOKUP($D154,Actual_CGI_HDD!$A$9:$E$531,5),0)</f>
        <v>0</v>
      </c>
      <c r="K154" s="251">
        <f>IFERROR(VLOOKUP($A154&amp;$B154,'Staff Ranked NHDD'!$C$8:$F$374,4,FALSE),0)</f>
        <v>0</v>
      </c>
      <c r="N154" s="246"/>
      <c r="O154" s="246"/>
      <c r="P154" s="63"/>
      <c r="Q154" s="246"/>
    </row>
    <row r="155" spans="1:17" x14ac:dyDescent="0.25">
      <c r="A155" s="100">
        <f t="shared" si="8"/>
        <v>7</v>
      </c>
      <c r="B155" s="100">
        <f t="shared" si="9"/>
        <v>1</v>
      </c>
      <c r="C155" s="100">
        <f t="shared" si="10"/>
        <v>2020</v>
      </c>
      <c r="D155" s="66">
        <f t="shared" si="11"/>
        <v>44013</v>
      </c>
      <c r="E155" s="251">
        <f>IFERROR(VLOOKUP($D155,Actual_Kirk_HDD!$A$4:$F$470,6,FALSE),0)</f>
        <v>0</v>
      </c>
      <c r="F155" s="251">
        <f>IFERROR(VLOOKUP($A155&amp;$B155,'Staff Ranked NHDD'!$C$8:$F$374,2,FALSE),0)</f>
        <v>0</v>
      </c>
      <c r="H155" s="49"/>
      <c r="J155" s="65">
        <f>IFERROR(VLOOKUP($D155,Actual_CGI_HDD!$A$9:$E$531,5),0)</f>
        <v>0</v>
      </c>
      <c r="K155" s="251">
        <f>IFERROR(VLOOKUP($A155&amp;$B155,'Staff Ranked NHDD'!$C$8:$F$374,4,FALSE),0)</f>
        <v>9.3333333333333712E-2</v>
      </c>
      <c r="N155" s="246"/>
      <c r="O155" s="246"/>
      <c r="P155" s="63"/>
      <c r="Q155" s="246"/>
    </row>
    <row r="156" spans="1:17" x14ac:dyDescent="0.25">
      <c r="A156" s="100">
        <f t="shared" si="8"/>
        <v>7</v>
      </c>
      <c r="B156" s="100">
        <f t="shared" si="9"/>
        <v>2</v>
      </c>
      <c r="C156" s="100">
        <f t="shared" si="10"/>
        <v>2020</v>
      </c>
      <c r="D156" s="66">
        <f t="shared" si="11"/>
        <v>44014</v>
      </c>
      <c r="E156" s="251">
        <f>IFERROR(VLOOKUP($D156,Actual_Kirk_HDD!$A$4:$F$470,6,FALSE),0)</f>
        <v>0</v>
      </c>
      <c r="F156" s="251">
        <f>IFERROR(VLOOKUP($A156&amp;$B156,'Staff Ranked NHDD'!$C$8:$F$374,2,FALSE),0)</f>
        <v>0</v>
      </c>
      <c r="H156" s="49"/>
      <c r="J156" s="65">
        <f>IFERROR(VLOOKUP($D156,Actual_CGI_HDD!$A$9:$E$531,5),0)</f>
        <v>0</v>
      </c>
      <c r="K156" s="251">
        <f>IFERROR(VLOOKUP($A156&amp;$B156,'Staff Ranked NHDD'!$C$8:$F$374,4,FALSE),0)</f>
        <v>0</v>
      </c>
      <c r="N156" s="246"/>
      <c r="O156" s="246"/>
      <c r="P156" s="63"/>
      <c r="Q156" s="246"/>
    </row>
    <row r="157" spans="1:17" x14ac:dyDescent="0.25">
      <c r="A157" s="100">
        <f t="shared" si="8"/>
        <v>7</v>
      </c>
      <c r="B157" s="100">
        <f t="shared" si="9"/>
        <v>3</v>
      </c>
      <c r="C157" s="100">
        <f t="shared" si="10"/>
        <v>2020</v>
      </c>
      <c r="D157" s="66">
        <f t="shared" si="11"/>
        <v>44015</v>
      </c>
      <c r="E157" s="251">
        <f>IFERROR(VLOOKUP($D157,Actual_Kirk_HDD!$A$4:$F$470,6,FALSE),0)</f>
        <v>0</v>
      </c>
      <c r="F157" s="251">
        <f>IFERROR(VLOOKUP($A157&amp;$B157,'Staff Ranked NHDD'!$C$8:$F$374,2,FALSE),0)</f>
        <v>0</v>
      </c>
      <c r="H157" s="49"/>
      <c r="J157" s="65">
        <f>IFERROR(VLOOKUP($D157,Actual_CGI_HDD!$A$9:$E$531,5),0)</f>
        <v>0</v>
      </c>
      <c r="K157" s="251">
        <f>IFERROR(VLOOKUP($A157&amp;$B157,'Staff Ranked NHDD'!$C$8:$F$374,4,FALSE),0)</f>
        <v>0</v>
      </c>
      <c r="N157" s="246"/>
      <c r="O157" s="246"/>
      <c r="P157" s="63"/>
      <c r="Q157" s="246"/>
    </row>
    <row r="158" spans="1:17" x14ac:dyDescent="0.25">
      <c r="A158" s="100">
        <f t="shared" si="8"/>
        <v>7</v>
      </c>
      <c r="B158" s="100">
        <f t="shared" si="9"/>
        <v>4</v>
      </c>
      <c r="C158" s="100">
        <f t="shared" si="10"/>
        <v>2020</v>
      </c>
      <c r="D158" s="66">
        <f t="shared" si="11"/>
        <v>44016</v>
      </c>
      <c r="E158" s="251">
        <f>IFERROR(VLOOKUP($D158,Actual_Kirk_HDD!$A$4:$F$470,6,FALSE),0)</f>
        <v>0</v>
      </c>
      <c r="F158" s="251">
        <f>IFERROR(VLOOKUP($A158&amp;$B158,'Staff Ranked NHDD'!$C$8:$F$374,2,FALSE),0)</f>
        <v>0</v>
      </c>
      <c r="H158" s="49"/>
      <c r="J158" s="65">
        <f>IFERROR(VLOOKUP($D158,Actual_CGI_HDD!$A$9:$E$531,5),0)</f>
        <v>0</v>
      </c>
      <c r="K158" s="251">
        <f>IFERROR(VLOOKUP($A158&amp;$B158,'Staff Ranked NHDD'!$C$8:$F$374,4,FALSE),0)</f>
        <v>0</v>
      </c>
      <c r="N158" s="246"/>
      <c r="O158" s="246"/>
      <c r="P158" s="63"/>
      <c r="Q158" s="246"/>
    </row>
    <row r="159" spans="1:17" x14ac:dyDescent="0.25">
      <c r="A159" s="100">
        <f t="shared" si="8"/>
        <v>7</v>
      </c>
      <c r="B159" s="100">
        <f t="shared" si="9"/>
        <v>5</v>
      </c>
      <c r="C159" s="100">
        <f t="shared" si="10"/>
        <v>2020</v>
      </c>
      <c r="D159" s="66">
        <f t="shared" si="11"/>
        <v>44017</v>
      </c>
      <c r="E159" s="251">
        <f>IFERROR(VLOOKUP($D159,Actual_Kirk_HDD!$A$4:$F$470,6,FALSE),0)</f>
        <v>0</v>
      </c>
      <c r="F159" s="251">
        <f>IFERROR(VLOOKUP($A159&amp;$B159,'Staff Ranked NHDD'!$C$8:$F$374,2,FALSE),0)</f>
        <v>0</v>
      </c>
      <c r="H159" s="49"/>
      <c r="J159" s="65">
        <f>IFERROR(VLOOKUP($D159,Actual_CGI_HDD!$A$9:$E$531,5),0)</f>
        <v>0</v>
      </c>
      <c r="K159" s="251">
        <f>IFERROR(VLOOKUP($A159&amp;$B159,'Staff Ranked NHDD'!$C$8:$F$374,4,FALSE),0)</f>
        <v>0</v>
      </c>
      <c r="N159" s="246"/>
      <c r="O159" s="246"/>
      <c r="P159" s="63"/>
      <c r="Q159" s="246"/>
    </row>
    <row r="160" spans="1:17" x14ac:dyDescent="0.25">
      <c r="A160" s="100">
        <f t="shared" si="8"/>
        <v>7</v>
      </c>
      <c r="B160" s="100">
        <f t="shared" si="9"/>
        <v>6</v>
      </c>
      <c r="C160" s="100">
        <f t="shared" si="10"/>
        <v>2020</v>
      </c>
      <c r="D160" s="66">
        <f t="shared" si="11"/>
        <v>44018</v>
      </c>
      <c r="E160" s="251">
        <f>IFERROR(VLOOKUP($D160,Actual_Kirk_HDD!$A$4:$F$470,6,FALSE),0)</f>
        <v>0</v>
      </c>
      <c r="F160" s="251">
        <f>IFERROR(VLOOKUP($A160&amp;$B160,'Staff Ranked NHDD'!$C$8:$F$374,2,FALSE),0)</f>
        <v>0</v>
      </c>
      <c r="H160" s="49"/>
      <c r="J160" s="65">
        <f>IFERROR(VLOOKUP($D160,Actual_CGI_HDD!$A$9:$E$531,5),0)</f>
        <v>0</v>
      </c>
      <c r="K160" s="251">
        <f>IFERROR(VLOOKUP($A160&amp;$B160,'Staff Ranked NHDD'!$C$8:$F$374,4,FALSE),0)</f>
        <v>0</v>
      </c>
      <c r="N160" s="246"/>
      <c r="O160" s="246"/>
      <c r="P160" s="63"/>
      <c r="Q160" s="246"/>
    </row>
    <row r="161" spans="1:17" x14ac:dyDescent="0.25">
      <c r="A161" s="100">
        <f t="shared" si="8"/>
        <v>7</v>
      </c>
      <c r="B161" s="100">
        <f t="shared" si="9"/>
        <v>7</v>
      </c>
      <c r="C161" s="100">
        <f t="shared" si="10"/>
        <v>2020</v>
      </c>
      <c r="D161" s="66">
        <f t="shared" si="11"/>
        <v>44019</v>
      </c>
      <c r="E161" s="251">
        <f>IFERROR(VLOOKUP($D161,Actual_Kirk_HDD!$A$4:$F$470,6,FALSE),0)</f>
        <v>0</v>
      </c>
      <c r="F161" s="251">
        <f>IFERROR(VLOOKUP($A161&amp;$B161,'Staff Ranked NHDD'!$C$8:$F$374,2,FALSE),0)</f>
        <v>0</v>
      </c>
      <c r="H161" s="49"/>
      <c r="J161" s="65">
        <f>IFERROR(VLOOKUP($D161,Actual_CGI_HDD!$A$9:$E$531,5),0)</f>
        <v>0</v>
      </c>
      <c r="K161" s="251">
        <f>IFERROR(VLOOKUP($A161&amp;$B161,'Staff Ranked NHDD'!$C$8:$F$374,4,FALSE),0)</f>
        <v>0</v>
      </c>
      <c r="N161" s="246"/>
      <c r="O161" s="246"/>
      <c r="P161" s="63"/>
      <c r="Q161" s="246"/>
    </row>
    <row r="162" spans="1:17" x14ac:dyDescent="0.25">
      <c r="A162" s="100">
        <f t="shared" si="8"/>
        <v>7</v>
      </c>
      <c r="B162" s="100">
        <f t="shared" si="9"/>
        <v>8</v>
      </c>
      <c r="C162" s="100">
        <f t="shared" si="10"/>
        <v>2020</v>
      </c>
      <c r="D162" s="66">
        <f t="shared" si="11"/>
        <v>44020</v>
      </c>
      <c r="E162" s="251">
        <f>IFERROR(VLOOKUP($D162,Actual_Kirk_HDD!$A$4:$F$470,6,FALSE),0)</f>
        <v>0</v>
      </c>
      <c r="F162" s="251">
        <f>IFERROR(VLOOKUP($A162&amp;$B162,'Staff Ranked NHDD'!$C$8:$F$374,2,FALSE),0)</f>
        <v>0</v>
      </c>
      <c r="H162" s="49"/>
      <c r="J162" s="65">
        <f>IFERROR(VLOOKUP($D162,Actual_CGI_HDD!$A$9:$E$531,5),0)</f>
        <v>0</v>
      </c>
      <c r="K162" s="251">
        <f>IFERROR(VLOOKUP($A162&amp;$B162,'Staff Ranked NHDD'!$C$8:$F$374,4,FALSE),0)</f>
        <v>0</v>
      </c>
      <c r="N162" s="246"/>
      <c r="O162" s="246"/>
      <c r="P162" s="63"/>
      <c r="Q162" s="246"/>
    </row>
    <row r="163" spans="1:17" x14ac:dyDescent="0.25">
      <c r="A163" s="100">
        <f t="shared" si="8"/>
        <v>7</v>
      </c>
      <c r="B163" s="100">
        <f t="shared" si="9"/>
        <v>9</v>
      </c>
      <c r="C163" s="100">
        <f t="shared" si="10"/>
        <v>2020</v>
      </c>
      <c r="D163" s="66">
        <f t="shared" si="11"/>
        <v>44021</v>
      </c>
      <c r="E163" s="251">
        <f>IFERROR(VLOOKUP($D163,Actual_Kirk_HDD!$A$4:$F$470,6,FALSE),0)</f>
        <v>0</v>
      </c>
      <c r="F163" s="251">
        <f>IFERROR(VLOOKUP($A163&amp;$B163,'Staff Ranked NHDD'!$C$8:$F$374,2,FALSE),0)</f>
        <v>0</v>
      </c>
      <c r="H163" s="49"/>
      <c r="J163" s="65">
        <f>IFERROR(VLOOKUP($D163,Actual_CGI_HDD!$A$9:$E$531,5),0)</f>
        <v>0</v>
      </c>
      <c r="K163" s="251">
        <f>IFERROR(VLOOKUP($A163&amp;$B163,'Staff Ranked NHDD'!$C$8:$F$374,4,FALSE),0)</f>
        <v>0</v>
      </c>
      <c r="N163" s="246"/>
      <c r="O163" s="246"/>
      <c r="P163" s="63"/>
      <c r="Q163" s="246"/>
    </row>
    <row r="164" spans="1:17" x14ac:dyDescent="0.25">
      <c r="A164" s="100">
        <f t="shared" si="8"/>
        <v>7</v>
      </c>
      <c r="B164" s="100">
        <f t="shared" si="9"/>
        <v>10</v>
      </c>
      <c r="C164" s="100">
        <f t="shared" si="10"/>
        <v>2020</v>
      </c>
      <c r="D164" s="66">
        <f t="shared" si="11"/>
        <v>44022</v>
      </c>
      <c r="E164" s="251">
        <f>IFERROR(VLOOKUP($D164,Actual_Kirk_HDD!$A$4:$F$470,6,FALSE),0)</f>
        <v>0</v>
      </c>
      <c r="F164" s="251">
        <f>IFERROR(VLOOKUP($A164&amp;$B164,'Staff Ranked NHDD'!$C$8:$F$374,2,FALSE),0)</f>
        <v>0</v>
      </c>
      <c r="H164" s="49"/>
      <c r="J164" s="65">
        <f>IFERROR(VLOOKUP($D164,Actual_CGI_HDD!$A$9:$E$531,5),0)</f>
        <v>0</v>
      </c>
      <c r="K164" s="251">
        <f>IFERROR(VLOOKUP($A164&amp;$B164,'Staff Ranked NHDD'!$C$8:$F$374,4,FALSE),0)</f>
        <v>0</v>
      </c>
      <c r="N164" s="246"/>
      <c r="O164" s="246"/>
      <c r="P164" s="63"/>
      <c r="Q164" s="246"/>
    </row>
    <row r="165" spans="1:17" x14ac:dyDescent="0.25">
      <c r="A165" s="100">
        <f t="shared" si="8"/>
        <v>7</v>
      </c>
      <c r="B165" s="100">
        <f t="shared" si="9"/>
        <v>11</v>
      </c>
      <c r="C165" s="100">
        <f t="shared" si="10"/>
        <v>2020</v>
      </c>
      <c r="D165" s="66">
        <f t="shared" si="11"/>
        <v>44023</v>
      </c>
      <c r="E165" s="251">
        <f>IFERROR(VLOOKUP($D165,Actual_Kirk_HDD!$A$4:$F$470,6,FALSE),0)</f>
        <v>0</v>
      </c>
      <c r="F165" s="251">
        <f>IFERROR(VLOOKUP($A165&amp;$B165,'Staff Ranked NHDD'!$C$8:$F$374,2,FALSE),0)</f>
        <v>0</v>
      </c>
      <c r="H165" s="49"/>
      <c r="J165" s="65">
        <f>IFERROR(VLOOKUP($D165,Actual_CGI_HDD!$A$9:$E$531,5),0)</f>
        <v>0</v>
      </c>
      <c r="K165" s="251">
        <f>IFERROR(VLOOKUP($A165&amp;$B165,'Staff Ranked NHDD'!$C$8:$F$374,4,FALSE),0)</f>
        <v>0</v>
      </c>
      <c r="N165" s="246"/>
      <c r="O165" s="246"/>
      <c r="P165" s="63"/>
      <c r="Q165" s="246"/>
    </row>
    <row r="166" spans="1:17" x14ac:dyDescent="0.25">
      <c r="A166" s="100">
        <f t="shared" si="8"/>
        <v>7</v>
      </c>
      <c r="B166" s="100">
        <f t="shared" si="9"/>
        <v>12</v>
      </c>
      <c r="C166" s="100">
        <f t="shared" si="10"/>
        <v>2020</v>
      </c>
      <c r="D166" s="66">
        <f t="shared" si="11"/>
        <v>44024</v>
      </c>
      <c r="E166" s="251">
        <f>IFERROR(VLOOKUP($D166,Actual_Kirk_HDD!$A$4:$F$470,6,FALSE),0)</f>
        <v>0</v>
      </c>
      <c r="F166" s="251">
        <f>IFERROR(VLOOKUP($A166&amp;$B166,'Staff Ranked NHDD'!$C$8:$F$374,2,FALSE),0)</f>
        <v>0</v>
      </c>
      <c r="H166" s="49"/>
      <c r="J166" s="65">
        <f>IFERROR(VLOOKUP($D166,Actual_CGI_HDD!$A$9:$E$531,5),0)</f>
        <v>0</v>
      </c>
      <c r="K166" s="251">
        <f>IFERROR(VLOOKUP($A166&amp;$B166,'Staff Ranked NHDD'!$C$8:$F$374,4,FALSE),0)</f>
        <v>0</v>
      </c>
      <c r="N166" s="246"/>
      <c r="O166" s="246"/>
      <c r="P166" s="63"/>
      <c r="Q166" s="246"/>
    </row>
    <row r="167" spans="1:17" x14ac:dyDescent="0.25">
      <c r="A167" s="100">
        <f t="shared" si="8"/>
        <v>7</v>
      </c>
      <c r="B167" s="100">
        <f t="shared" si="9"/>
        <v>13</v>
      </c>
      <c r="C167" s="100">
        <f t="shared" si="10"/>
        <v>2020</v>
      </c>
      <c r="D167" s="66">
        <f t="shared" si="11"/>
        <v>44025</v>
      </c>
      <c r="E167" s="251">
        <f>IFERROR(VLOOKUP($D167,Actual_Kirk_HDD!$A$4:$F$470,6,FALSE),0)</f>
        <v>0</v>
      </c>
      <c r="F167" s="251">
        <f>IFERROR(VLOOKUP($A167&amp;$B167,'Staff Ranked NHDD'!$C$8:$F$374,2,FALSE),0)</f>
        <v>0</v>
      </c>
      <c r="H167" s="49"/>
      <c r="J167" s="65">
        <f>IFERROR(VLOOKUP($D167,Actual_CGI_HDD!$A$9:$E$531,5),0)</f>
        <v>0</v>
      </c>
      <c r="K167" s="251">
        <f>IFERROR(VLOOKUP($A167&amp;$B167,'Staff Ranked NHDD'!$C$8:$F$374,4,FALSE),0)</f>
        <v>0</v>
      </c>
      <c r="N167" s="246"/>
      <c r="O167" s="246"/>
      <c r="P167" s="63"/>
      <c r="Q167" s="246"/>
    </row>
    <row r="168" spans="1:17" x14ac:dyDescent="0.25">
      <c r="A168" s="100">
        <f t="shared" si="8"/>
        <v>7</v>
      </c>
      <c r="B168" s="100">
        <f t="shared" si="9"/>
        <v>14</v>
      </c>
      <c r="C168" s="100">
        <f t="shared" si="10"/>
        <v>2020</v>
      </c>
      <c r="D168" s="66">
        <f t="shared" si="11"/>
        <v>44026</v>
      </c>
      <c r="E168" s="251">
        <f>IFERROR(VLOOKUP($D168,Actual_Kirk_HDD!$A$4:$F$470,6,FALSE),0)</f>
        <v>0</v>
      </c>
      <c r="F168" s="251">
        <f>IFERROR(VLOOKUP($A168&amp;$B168,'Staff Ranked NHDD'!$C$8:$F$374,2,FALSE),0)</f>
        <v>0</v>
      </c>
      <c r="H168" s="49"/>
      <c r="J168" s="65">
        <f>IFERROR(VLOOKUP($D168,Actual_CGI_HDD!$A$9:$E$531,5),0)</f>
        <v>0</v>
      </c>
      <c r="K168" s="251">
        <f>IFERROR(VLOOKUP($A168&amp;$B168,'Staff Ranked NHDD'!$C$8:$F$374,4,FALSE),0)</f>
        <v>0</v>
      </c>
      <c r="N168" s="246"/>
      <c r="O168" s="246"/>
      <c r="P168" s="63"/>
      <c r="Q168" s="246"/>
    </row>
    <row r="169" spans="1:17" x14ac:dyDescent="0.25">
      <c r="A169" s="100">
        <f t="shared" si="8"/>
        <v>7</v>
      </c>
      <c r="B169" s="100">
        <f t="shared" si="9"/>
        <v>15</v>
      </c>
      <c r="C169" s="100">
        <f t="shared" si="10"/>
        <v>2020</v>
      </c>
      <c r="D169" s="66">
        <f t="shared" si="11"/>
        <v>44027</v>
      </c>
      <c r="E169" s="251">
        <f>IFERROR(VLOOKUP($D169,Actual_Kirk_HDD!$A$4:$F$470,6,FALSE),0)</f>
        <v>0</v>
      </c>
      <c r="F169" s="251">
        <f>IFERROR(VLOOKUP($A169&amp;$B169,'Staff Ranked NHDD'!$C$8:$F$374,2,FALSE),0)</f>
        <v>0</v>
      </c>
      <c r="H169" s="49"/>
      <c r="J169" s="65">
        <f>IFERROR(VLOOKUP($D169,Actual_CGI_HDD!$A$9:$E$531,5),0)</f>
        <v>0</v>
      </c>
      <c r="K169" s="251">
        <f>IFERROR(VLOOKUP($A169&amp;$B169,'Staff Ranked NHDD'!$C$8:$F$374,4,FALSE),0)</f>
        <v>0</v>
      </c>
      <c r="N169" s="246"/>
      <c r="O169" s="246"/>
      <c r="P169" s="63"/>
      <c r="Q169" s="246"/>
    </row>
    <row r="170" spans="1:17" x14ac:dyDescent="0.25">
      <c r="A170" s="100">
        <f t="shared" si="8"/>
        <v>7</v>
      </c>
      <c r="B170" s="100">
        <f t="shared" si="9"/>
        <v>16</v>
      </c>
      <c r="C170" s="100">
        <f t="shared" si="10"/>
        <v>2020</v>
      </c>
      <c r="D170" s="66">
        <f t="shared" si="11"/>
        <v>44028</v>
      </c>
      <c r="E170" s="251">
        <f>IFERROR(VLOOKUP($D170,Actual_Kirk_HDD!$A$4:$F$470,6,FALSE),0)</f>
        <v>0</v>
      </c>
      <c r="F170" s="251">
        <f>IFERROR(VLOOKUP($A170&amp;$B170,'Staff Ranked NHDD'!$C$8:$F$374,2,FALSE),0)</f>
        <v>1.9386200716845867</v>
      </c>
      <c r="H170" s="49"/>
      <c r="J170" s="65">
        <f>IFERROR(VLOOKUP($D170,Actual_CGI_HDD!$A$9:$E$531,5),0)</f>
        <v>0</v>
      </c>
      <c r="K170" s="251">
        <f>IFERROR(VLOOKUP($A170&amp;$B170,'Staff Ranked NHDD'!$C$8:$F$374,4,FALSE),0)</f>
        <v>0</v>
      </c>
      <c r="N170" s="246"/>
      <c r="O170" s="246"/>
      <c r="P170" s="63"/>
      <c r="Q170" s="246"/>
    </row>
    <row r="171" spans="1:17" x14ac:dyDescent="0.25">
      <c r="A171" s="100">
        <f t="shared" si="8"/>
        <v>7</v>
      </c>
      <c r="B171" s="100">
        <f t="shared" si="9"/>
        <v>17</v>
      </c>
      <c r="C171" s="100">
        <f t="shared" si="10"/>
        <v>2020</v>
      </c>
      <c r="D171" s="66">
        <f t="shared" si="11"/>
        <v>44029</v>
      </c>
      <c r="E171" s="251">
        <f>IFERROR(VLOOKUP($D171,Actual_Kirk_HDD!$A$4:$F$470,6,FALSE),0)</f>
        <v>0</v>
      </c>
      <c r="F171" s="251">
        <f>IFERROR(VLOOKUP($A171&amp;$B171,'Staff Ranked NHDD'!$C$8:$F$374,2,FALSE),0)</f>
        <v>0</v>
      </c>
      <c r="H171" s="49"/>
      <c r="J171" s="65">
        <f>IFERROR(VLOOKUP($D171,Actual_CGI_HDD!$A$9:$E$531,5),0)</f>
        <v>0</v>
      </c>
      <c r="K171" s="251">
        <f>IFERROR(VLOOKUP($A171&amp;$B171,'Staff Ranked NHDD'!$C$8:$F$374,4,FALSE),0)</f>
        <v>0</v>
      </c>
      <c r="N171" s="246"/>
      <c r="O171" s="246"/>
      <c r="P171" s="63"/>
      <c r="Q171" s="246"/>
    </row>
    <row r="172" spans="1:17" x14ac:dyDescent="0.25">
      <c r="A172" s="100">
        <f t="shared" si="8"/>
        <v>7</v>
      </c>
      <c r="B172" s="100">
        <f t="shared" si="9"/>
        <v>18</v>
      </c>
      <c r="C172" s="100">
        <f t="shared" si="10"/>
        <v>2020</v>
      </c>
      <c r="D172" s="66">
        <f t="shared" si="11"/>
        <v>44030</v>
      </c>
      <c r="E172" s="251">
        <f>IFERROR(VLOOKUP($D172,Actual_Kirk_HDD!$A$4:$F$470,6,FALSE),0)</f>
        <v>0</v>
      </c>
      <c r="F172" s="251">
        <f>IFERROR(VLOOKUP($A172&amp;$B172,'Staff Ranked NHDD'!$C$8:$F$374,2,FALSE),0)</f>
        <v>0</v>
      </c>
      <c r="H172" s="49"/>
      <c r="J172" s="65">
        <f>IFERROR(VLOOKUP($D172,Actual_CGI_HDD!$A$9:$E$531,5),0)</f>
        <v>0</v>
      </c>
      <c r="K172" s="251">
        <f>IFERROR(VLOOKUP($A172&amp;$B172,'Staff Ranked NHDD'!$C$8:$F$374,4,FALSE),0)</f>
        <v>0</v>
      </c>
      <c r="N172" s="246"/>
      <c r="O172" s="246"/>
      <c r="P172" s="63"/>
      <c r="Q172" s="246"/>
    </row>
    <row r="173" spans="1:17" x14ac:dyDescent="0.25">
      <c r="A173" s="100">
        <f t="shared" si="8"/>
        <v>7</v>
      </c>
      <c r="B173" s="100">
        <f t="shared" si="9"/>
        <v>19</v>
      </c>
      <c r="C173" s="100">
        <f t="shared" si="10"/>
        <v>2020</v>
      </c>
      <c r="D173" s="66">
        <f t="shared" si="11"/>
        <v>44031</v>
      </c>
      <c r="E173" s="251">
        <f>IFERROR(VLOOKUP($D173,Actual_Kirk_HDD!$A$4:$F$470,6,FALSE),0)</f>
        <v>0</v>
      </c>
      <c r="F173" s="251">
        <f>IFERROR(VLOOKUP($A173&amp;$B173,'Staff Ranked NHDD'!$C$8:$F$374,2,FALSE),0)</f>
        <v>0</v>
      </c>
      <c r="H173" s="49"/>
      <c r="J173" s="65">
        <f>IFERROR(VLOOKUP($D173,Actual_CGI_HDD!$A$9:$E$531,5),0)</f>
        <v>0</v>
      </c>
      <c r="K173" s="251">
        <f>IFERROR(VLOOKUP($A173&amp;$B173,'Staff Ranked NHDD'!$C$8:$F$374,4,FALSE),0)</f>
        <v>0</v>
      </c>
      <c r="N173" s="246"/>
      <c r="O173" s="246"/>
      <c r="P173" s="63"/>
      <c r="Q173" s="246"/>
    </row>
    <row r="174" spans="1:17" x14ac:dyDescent="0.25">
      <c r="A174" s="100">
        <f t="shared" si="8"/>
        <v>7</v>
      </c>
      <c r="B174" s="100">
        <f t="shared" si="9"/>
        <v>20</v>
      </c>
      <c r="C174" s="100">
        <f t="shared" si="10"/>
        <v>2020</v>
      </c>
      <c r="D174" s="66">
        <f t="shared" si="11"/>
        <v>44032</v>
      </c>
      <c r="E174" s="251">
        <f>IFERROR(VLOOKUP($D174,Actual_Kirk_HDD!$A$4:$F$470,6,FALSE),0)</f>
        <v>0</v>
      </c>
      <c r="F174" s="251">
        <f>IFERROR(VLOOKUP($A174&amp;$B174,'Staff Ranked NHDD'!$C$8:$F$374,2,FALSE),0)</f>
        <v>0</v>
      </c>
      <c r="H174" s="49"/>
      <c r="J174" s="65">
        <f>IFERROR(VLOOKUP($D174,Actual_CGI_HDD!$A$9:$E$531,5),0)</f>
        <v>0</v>
      </c>
      <c r="K174" s="251">
        <f>IFERROR(VLOOKUP($A174&amp;$B174,'Staff Ranked NHDD'!$C$8:$F$374,4,FALSE),0)</f>
        <v>0</v>
      </c>
      <c r="N174" s="246"/>
      <c r="O174" s="246"/>
      <c r="P174" s="63"/>
      <c r="Q174" s="246"/>
    </row>
    <row r="175" spans="1:17" x14ac:dyDescent="0.25">
      <c r="A175" s="100">
        <f t="shared" si="8"/>
        <v>7</v>
      </c>
      <c r="B175" s="100">
        <f t="shared" si="9"/>
        <v>21</v>
      </c>
      <c r="C175" s="100">
        <f t="shared" si="10"/>
        <v>2020</v>
      </c>
      <c r="D175" s="66">
        <f t="shared" si="11"/>
        <v>44033</v>
      </c>
      <c r="E175" s="251">
        <f>IFERROR(VLOOKUP($D175,Actual_Kirk_HDD!$A$4:$F$470,6,FALSE),0)</f>
        <v>0</v>
      </c>
      <c r="F175" s="251">
        <f>IFERROR(VLOOKUP($A175&amp;$B175,'Staff Ranked NHDD'!$C$8:$F$374,2,FALSE),0)</f>
        <v>0</v>
      </c>
      <c r="H175" s="49"/>
      <c r="J175" s="65">
        <f>IFERROR(VLOOKUP($D175,Actual_CGI_HDD!$A$9:$E$531,5),0)</f>
        <v>0</v>
      </c>
      <c r="K175" s="251">
        <f>IFERROR(VLOOKUP($A175&amp;$B175,'Staff Ranked NHDD'!$C$8:$F$374,4,FALSE),0)</f>
        <v>0</v>
      </c>
      <c r="N175" s="246"/>
      <c r="O175" s="246"/>
      <c r="P175" s="63"/>
      <c r="Q175" s="246"/>
    </row>
    <row r="176" spans="1:17" x14ac:dyDescent="0.25">
      <c r="A176" s="100">
        <f t="shared" si="8"/>
        <v>7</v>
      </c>
      <c r="B176" s="100">
        <f t="shared" si="9"/>
        <v>22</v>
      </c>
      <c r="C176" s="100">
        <f t="shared" si="10"/>
        <v>2020</v>
      </c>
      <c r="D176" s="66">
        <f t="shared" si="11"/>
        <v>44034</v>
      </c>
      <c r="E176" s="251">
        <f>IFERROR(VLOOKUP($D176,Actual_Kirk_HDD!$A$4:$F$470,6,FALSE),0)</f>
        <v>0</v>
      </c>
      <c r="F176" s="251">
        <f>IFERROR(VLOOKUP($A176&amp;$B176,'Staff Ranked NHDD'!$C$8:$F$374,2,FALSE),0)</f>
        <v>0</v>
      </c>
      <c r="H176" s="49"/>
      <c r="J176" s="65">
        <f>IFERROR(VLOOKUP($D176,Actual_CGI_HDD!$A$9:$E$531,5),0)</f>
        <v>0</v>
      </c>
      <c r="K176" s="251">
        <f>IFERROR(VLOOKUP($A176&amp;$B176,'Staff Ranked NHDD'!$C$8:$F$374,4,FALSE),0)</f>
        <v>0</v>
      </c>
      <c r="N176" s="246"/>
      <c r="O176" s="246"/>
      <c r="P176" s="63"/>
      <c r="Q176" s="246"/>
    </row>
    <row r="177" spans="1:17" x14ac:dyDescent="0.25">
      <c r="A177" s="100">
        <f t="shared" si="8"/>
        <v>7</v>
      </c>
      <c r="B177" s="100">
        <f t="shared" si="9"/>
        <v>23</v>
      </c>
      <c r="C177" s="100">
        <f t="shared" si="10"/>
        <v>2020</v>
      </c>
      <c r="D177" s="66">
        <f t="shared" si="11"/>
        <v>44035</v>
      </c>
      <c r="E177" s="251">
        <f>IFERROR(VLOOKUP($D177,Actual_Kirk_HDD!$A$4:$F$470,6,FALSE),0)</f>
        <v>0</v>
      </c>
      <c r="F177" s="251">
        <f>IFERROR(VLOOKUP($A177&amp;$B177,'Staff Ranked NHDD'!$C$8:$F$374,2,FALSE),0)</f>
        <v>0</v>
      </c>
      <c r="H177" s="49"/>
      <c r="J177" s="65">
        <f>IFERROR(VLOOKUP($D177,Actual_CGI_HDD!$A$9:$E$531,5),0)</f>
        <v>0</v>
      </c>
      <c r="K177" s="251">
        <f>IFERROR(VLOOKUP($A177&amp;$B177,'Staff Ranked NHDD'!$C$8:$F$374,4,FALSE),0)</f>
        <v>0</v>
      </c>
      <c r="N177" s="246"/>
      <c r="O177" s="246"/>
      <c r="P177" s="63"/>
      <c r="Q177" s="246"/>
    </row>
    <row r="178" spans="1:17" x14ac:dyDescent="0.25">
      <c r="A178" s="100">
        <f t="shared" si="8"/>
        <v>7</v>
      </c>
      <c r="B178" s="100">
        <f t="shared" si="9"/>
        <v>24</v>
      </c>
      <c r="C178" s="100">
        <f t="shared" si="10"/>
        <v>2020</v>
      </c>
      <c r="D178" s="66">
        <f t="shared" si="11"/>
        <v>44036</v>
      </c>
      <c r="E178" s="251">
        <f>IFERROR(VLOOKUP($D178,Actual_Kirk_HDD!$A$4:$F$470,6,FALSE),0)</f>
        <v>0</v>
      </c>
      <c r="F178" s="251">
        <f>IFERROR(VLOOKUP($A178&amp;$B178,'Staff Ranked NHDD'!$C$8:$F$374,2,FALSE),0)</f>
        <v>0</v>
      </c>
      <c r="H178" s="49"/>
      <c r="J178" s="65">
        <f>IFERROR(VLOOKUP($D178,Actual_CGI_HDD!$A$9:$E$531,5),0)</f>
        <v>0</v>
      </c>
      <c r="K178" s="251">
        <f>IFERROR(VLOOKUP($A178&amp;$B178,'Staff Ranked NHDD'!$C$8:$F$374,4,FALSE),0)</f>
        <v>0</v>
      </c>
      <c r="N178" s="246"/>
      <c r="O178" s="246"/>
      <c r="P178" s="63"/>
      <c r="Q178" s="246"/>
    </row>
    <row r="179" spans="1:17" x14ac:dyDescent="0.25">
      <c r="A179" s="100">
        <f t="shared" si="8"/>
        <v>7</v>
      </c>
      <c r="B179" s="100">
        <f t="shared" si="9"/>
        <v>25</v>
      </c>
      <c r="C179" s="100">
        <f t="shared" si="10"/>
        <v>2020</v>
      </c>
      <c r="D179" s="66">
        <f t="shared" si="11"/>
        <v>44037</v>
      </c>
      <c r="E179" s="251">
        <f>IFERROR(VLOOKUP($D179,Actual_Kirk_HDD!$A$4:$F$470,6,FALSE),0)</f>
        <v>0</v>
      </c>
      <c r="F179" s="251">
        <f>IFERROR(VLOOKUP($A179&amp;$B179,'Staff Ranked NHDD'!$C$8:$F$374,2,FALSE),0)</f>
        <v>0</v>
      </c>
      <c r="H179" s="49"/>
      <c r="J179" s="65">
        <f>IFERROR(VLOOKUP($D179,Actual_CGI_HDD!$A$9:$E$531,5),0)</f>
        <v>0</v>
      </c>
      <c r="K179" s="251">
        <f>IFERROR(VLOOKUP($A179&amp;$B179,'Staff Ranked NHDD'!$C$8:$F$374,4,FALSE),0)</f>
        <v>0</v>
      </c>
      <c r="N179" s="246"/>
      <c r="O179" s="246"/>
      <c r="P179" s="63"/>
      <c r="Q179" s="246"/>
    </row>
    <row r="180" spans="1:17" x14ac:dyDescent="0.25">
      <c r="A180" s="100">
        <f t="shared" si="8"/>
        <v>7</v>
      </c>
      <c r="B180" s="100">
        <f t="shared" si="9"/>
        <v>26</v>
      </c>
      <c r="C180" s="100">
        <f t="shared" si="10"/>
        <v>2020</v>
      </c>
      <c r="D180" s="66">
        <f t="shared" si="11"/>
        <v>44038</v>
      </c>
      <c r="E180" s="251">
        <f>IFERROR(VLOOKUP($D180,Actual_Kirk_HDD!$A$4:$F$470,6,FALSE),0)</f>
        <v>0</v>
      </c>
      <c r="F180" s="251">
        <f>IFERROR(VLOOKUP($A180&amp;$B180,'Staff Ranked NHDD'!$C$8:$F$374,2,FALSE),0)</f>
        <v>0</v>
      </c>
      <c r="H180" s="49"/>
      <c r="J180" s="65">
        <f>IFERROR(VLOOKUP($D180,Actual_CGI_HDD!$A$9:$E$531,5),0)</f>
        <v>0</v>
      </c>
      <c r="K180" s="251">
        <f>IFERROR(VLOOKUP($A180&amp;$B180,'Staff Ranked NHDD'!$C$8:$F$374,4,FALSE),0)</f>
        <v>0</v>
      </c>
      <c r="N180" s="246"/>
      <c r="O180" s="246"/>
      <c r="P180" s="63"/>
      <c r="Q180" s="246"/>
    </row>
    <row r="181" spans="1:17" x14ac:dyDescent="0.25">
      <c r="A181" s="100">
        <f t="shared" si="8"/>
        <v>7</v>
      </c>
      <c r="B181" s="100">
        <f t="shared" si="9"/>
        <v>27</v>
      </c>
      <c r="C181" s="100">
        <f t="shared" si="10"/>
        <v>2020</v>
      </c>
      <c r="D181" s="66">
        <f t="shared" si="11"/>
        <v>44039</v>
      </c>
      <c r="E181" s="251">
        <f>IFERROR(VLOOKUP($D181,Actual_Kirk_HDD!$A$4:$F$470,6,FALSE),0)</f>
        <v>0</v>
      </c>
      <c r="F181" s="251">
        <f>IFERROR(VLOOKUP($A181&amp;$B181,'Staff Ranked NHDD'!$C$8:$F$374,2,FALSE),0)</f>
        <v>0</v>
      </c>
      <c r="H181" s="49"/>
      <c r="J181" s="65">
        <f>IFERROR(VLOOKUP($D181,Actual_CGI_HDD!$A$9:$E$531,5),0)</f>
        <v>0</v>
      </c>
      <c r="K181" s="251">
        <f>IFERROR(VLOOKUP($A181&amp;$B181,'Staff Ranked NHDD'!$C$8:$F$374,4,FALSE),0)</f>
        <v>0</v>
      </c>
      <c r="N181" s="246"/>
      <c r="O181" s="246"/>
      <c r="P181" s="63"/>
      <c r="Q181" s="246"/>
    </row>
    <row r="182" spans="1:17" x14ac:dyDescent="0.25">
      <c r="A182" s="100">
        <f t="shared" si="8"/>
        <v>7</v>
      </c>
      <c r="B182" s="100">
        <f t="shared" si="9"/>
        <v>28</v>
      </c>
      <c r="C182" s="100">
        <f t="shared" si="10"/>
        <v>2020</v>
      </c>
      <c r="D182" s="66">
        <f t="shared" si="11"/>
        <v>44040</v>
      </c>
      <c r="E182" s="251">
        <f>IFERROR(VLOOKUP($D182,Actual_Kirk_HDD!$A$4:$F$470,6,FALSE),0)</f>
        <v>0</v>
      </c>
      <c r="F182" s="251">
        <f>IFERROR(VLOOKUP($A182&amp;$B182,'Staff Ranked NHDD'!$C$8:$F$374,2,FALSE),0)</f>
        <v>0</v>
      </c>
      <c r="H182" s="49"/>
      <c r="J182" s="65">
        <f>IFERROR(VLOOKUP($D182,Actual_CGI_HDD!$A$9:$E$531,5),0)</f>
        <v>0</v>
      </c>
      <c r="K182" s="251">
        <f>IFERROR(VLOOKUP($A182&amp;$B182,'Staff Ranked NHDD'!$C$8:$F$374,4,FALSE),0)</f>
        <v>0</v>
      </c>
      <c r="N182" s="246"/>
      <c r="O182" s="246"/>
      <c r="P182" s="63"/>
      <c r="Q182" s="246"/>
    </row>
    <row r="183" spans="1:17" x14ac:dyDescent="0.25">
      <c r="A183" s="100">
        <f t="shared" si="8"/>
        <v>7</v>
      </c>
      <c r="B183" s="100">
        <f t="shared" si="9"/>
        <v>29</v>
      </c>
      <c r="C183" s="100">
        <f t="shared" si="10"/>
        <v>2020</v>
      </c>
      <c r="D183" s="66">
        <f t="shared" si="11"/>
        <v>44041</v>
      </c>
      <c r="E183" s="251">
        <f>IFERROR(VLOOKUP($D183,Actual_Kirk_HDD!$A$4:$F$470,6,FALSE),0)</f>
        <v>0</v>
      </c>
      <c r="F183" s="251">
        <f>IFERROR(VLOOKUP($A183&amp;$B183,'Staff Ranked NHDD'!$C$8:$F$374,2,FALSE),0)</f>
        <v>0</v>
      </c>
      <c r="H183" s="49"/>
      <c r="J183" s="65">
        <f>IFERROR(VLOOKUP($D183,Actual_CGI_HDD!$A$9:$E$531,5),0)</f>
        <v>0</v>
      </c>
      <c r="K183" s="251">
        <f>IFERROR(VLOOKUP($A183&amp;$B183,'Staff Ranked NHDD'!$C$8:$F$374,4,FALSE),0)</f>
        <v>0</v>
      </c>
      <c r="N183" s="246"/>
      <c r="O183" s="246"/>
      <c r="P183" s="63"/>
      <c r="Q183" s="246"/>
    </row>
    <row r="184" spans="1:17" x14ac:dyDescent="0.25">
      <c r="A184" s="100">
        <f t="shared" si="8"/>
        <v>7</v>
      </c>
      <c r="B184" s="100">
        <f t="shared" si="9"/>
        <v>30</v>
      </c>
      <c r="C184" s="100">
        <f t="shared" si="10"/>
        <v>2020</v>
      </c>
      <c r="D184" s="66">
        <f t="shared" si="11"/>
        <v>44042</v>
      </c>
      <c r="E184" s="251">
        <f>IFERROR(VLOOKUP($D184,Actual_Kirk_HDD!$A$4:$F$470,6,FALSE),0)</f>
        <v>0</v>
      </c>
      <c r="F184" s="251">
        <f>IFERROR(VLOOKUP($A184&amp;$B184,'Staff Ranked NHDD'!$C$8:$F$374,2,FALSE),0)</f>
        <v>0</v>
      </c>
      <c r="H184" s="49"/>
      <c r="J184" s="65">
        <f>IFERROR(VLOOKUP($D184,Actual_CGI_HDD!$A$9:$E$531,5),0)</f>
        <v>0</v>
      </c>
      <c r="K184" s="251">
        <f>IFERROR(VLOOKUP($A184&amp;$B184,'Staff Ranked NHDD'!$C$8:$F$374,4,FALSE),0)</f>
        <v>0</v>
      </c>
      <c r="N184" s="246"/>
      <c r="O184" s="246"/>
      <c r="P184" s="63"/>
      <c r="Q184" s="246"/>
    </row>
    <row r="185" spans="1:17" x14ac:dyDescent="0.25">
      <c r="A185" s="100">
        <f t="shared" si="8"/>
        <v>7</v>
      </c>
      <c r="B185" s="100">
        <f t="shared" si="9"/>
        <v>31</v>
      </c>
      <c r="C185" s="100">
        <f t="shared" si="10"/>
        <v>2020</v>
      </c>
      <c r="D185" s="66">
        <f t="shared" si="11"/>
        <v>44043</v>
      </c>
      <c r="E185" s="251">
        <f>IFERROR(VLOOKUP($D185,Actual_Kirk_HDD!$A$4:$F$470,6,FALSE),0)</f>
        <v>0</v>
      </c>
      <c r="F185" s="251">
        <f>IFERROR(VLOOKUP($A185&amp;$B185,'Staff Ranked NHDD'!$C$8:$F$374,2,FALSE),0)</f>
        <v>0</v>
      </c>
      <c r="H185" s="49"/>
      <c r="J185" s="65">
        <f>IFERROR(VLOOKUP($D185,Actual_CGI_HDD!$A$9:$E$531,5),0)</f>
        <v>0</v>
      </c>
      <c r="K185" s="251">
        <f>IFERROR(VLOOKUP($A185&amp;$B185,'Staff Ranked NHDD'!$C$8:$F$374,4,FALSE),0)</f>
        <v>0</v>
      </c>
      <c r="N185" s="246"/>
      <c r="O185" s="246"/>
      <c r="P185" s="63"/>
      <c r="Q185" s="246"/>
    </row>
    <row r="186" spans="1:17" x14ac:dyDescent="0.25">
      <c r="A186" s="100">
        <f t="shared" si="8"/>
        <v>8</v>
      </c>
      <c r="B186" s="100">
        <f t="shared" si="9"/>
        <v>1</v>
      </c>
      <c r="C186" s="100">
        <f t="shared" si="10"/>
        <v>2020</v>
      </c>
      <c r="D186" s="66">
        <f t="shared" si="11"/>
        <v>44044</v>
      </c>
      <c r="E186" s="251">
        <f>IFERROR(VLOOKUP($D186,Actual_Kirk_HDD!$A$4:$F$470,6,FALSE),0)</f>
        <v>0</v>
      </c>
      <c r="F186" s="251">
        <f>IFERROR(VLOOKUP($A186&amp;$B186,'Staff Ranked NHDD'!$C$8:$F$374,2,FALSE),0)</f>
        <v>0</v>
      </c>
      <c r="H186" s="49"/>
      <c r="J186" s="65">
        <f>IFERROR(VLOOKUP($D186,Actual_CGI_HDD!$A$9:$E$531,5),0)</f>
        <v>0</v>
      </c>
      <c r="K186" s="251">
        <f>IFERROR(VLOOKUP($A186&amp;$B186,'Staff Ranked NHDD'!$C$8:$F$374,4,FALSE),0)</f>
        <v>0</v>
      </c>
      <c r="N186" s="246"/>
      <c r="O186" s="246"/>
      <c r="P186" s="63"/>
      <c r="Q186" s="246"/>
    </row>
    <row r="187" spans="1:17" x14ac:dyDescent="0.25">
      <c r="A187" s="100">
        <f t="shared" si="8"/>
        <v>8</v>
      </c>
      <c r="B187" s="100">
        <f t="shared" si="9"/>
        <v>2</v>
      </c>
      <c r="C187" s="100">
        <f t="shared" si="10"/>
        <v>2020</v>
      </c>
      <c r="D187" s="66">
        <f t="shared" si="11"/>
        <v>44045</v>
      </c>
      <c r="E187" s="251">
        <f>IFERROR(VLOOKUP($D187,Actual_Kirk_HDD!$A$4:$F$470,6,FALSE),0)</f>
        <v>0</v>
      </c>
      <c r="F187" s="251">
        <f>IFERROR(VLOOKUP($A187&amp;$B187,'Staff Ranked NHDD'!$C$8:$F$374,2,FALSE),0)</f>
        <v>0</v>
      </c>
      <c r="H187" s="49"/>
      <c r="J187" s="65">
        <f>IFERROR(VLOOKUP($D187,Actual_CGI_HDD!$A$9:$E$531,5),0)</f>
        <v>0</v>
      </c>
      <c r="K187" s="251">
        <f>IFERROR(VLOOKUP($A187&amp;$B187,'Staff Ranked NHDD'!$C$8:$F$374,4,FALSE),0)</f>
        <v>0</v>
      </c>
      <c r="N187" s="246"/>
      <c r="O187" s="246"/>
      <c r="P187" s="63"/>
      <c r="Q187" s="246"/>
    </row>
    <row r="188" spans="1:17" x14ac:dyDescent="0.25">
      <c r="A188" s="100">
        <f t="shared" si="8"/>
        <v>8</v>
      </c>
      <c r="B188" s="100">
        <f t="shared" si="9"/>
        <v>3</v>
      </c>
      <c r="C188" s="100">
        <f t="shared" si="10"/>
        <v>2020</v>
      </c>
      <c r="D188" s="66">
        <f t="shared" si="11"/>
        <v>44046</v>
      </c>
      <c r="E188" s="251">
        <f>IFERROR(VLOOKUP($D188,Actual_Kirk_HDD!$A$4:$F$470,6,FALSE),0)</f>
        <v>0</v>
      </c>
      <c r="F188" s="251">
        <f>IFERROR(VLOOKUP($A188&amp;$B188,'Staff Ranked NHDD'!$C$8:$F$374,2,FALSE),0)</f>
        <v>0</v>
      </c>
      <c r="H188" s="49"/>
      <c r="J188" s="65">
        <f>IFERROR(VLOOKUP($D188,Actual_CGI_HDD!$A$9:$E$531,5),0)</f>
        <v>0</v>
      </c>
      <c r="K188" s="251">
        <f>IFERROR(VLOOKUP($A188&amp;$B188,'Staff Ranked NHDD'!$C$8:$F$374,4,FALSE),0)</f>
        <v>0</v>
      </c>
      <c r="N188" s="246"/>
      <c r="O188" s="246"/>
      <c r="P188" s="63"/>
      <c r="Q188" s="246"/>
    </row>
    <row r="189" spans="1:17" x14ac:dyDescent="0.25">
      <c r="A189" s="100">
        <f t="shared" si="8"/>
        <v>8</v>
      </c>
      <c r="B189" s="100">
        <f t="shared" si="9"/>
        <v>4</v>
      </c>
      <c r="C189" s="100">
        <f t="shared" si="10"/>
        <v>2020</v>
      </c>
      <c r="D189" s="66">
        <f t="shared" si="11"/>
        <v>44047</v>
      </c>
      <c r="E189" s="251">
        <f>IFERROR(VLOOKUP($D189,Actual_Kirk_HDD!$A$4:$F$470,6,FALSE),0)</f>
        <v>3.1137000000000001</v>
      </c>
      <c r="F189" s="251">
        <f>IFERROR(VLOOKUP($A189&amp;$B189,'Staff Ranked NHDD'!$C$8:$F$374,2,FALSE),0)</f>
        <v>4.868709677419349</v>
      </c>
      <c r="H189" s="49"/>
      <c r="J189" s="65">
        <f>IFERROR(VLOOKUP($D189,Actual_CGI_HDD!$A$9:$E$531,5),0)</f>
        <v>0</v>
      </c>
      <c r="K189" s="251">
        <f>IFERROR(VLOOKUP($A189&amp;$B189,'Staff Ranked NHDD'!$C$8:$F$374,4,FALSE),0)</f>
        <v>0</v>
      </c>
      <c r="N189" s="246"/>
      <c r="O189" s="246"/>
      <c r="P189" s="63"/>
      <c r="Q189" s="246"/>
    </row>
    <row r="190" spans="1:17" x14ac:dyDescent="0.25">
      <c r="A190" s="100">
        <f t="shared" si="8"/>
        <v>8</v>
      </c>
      <c r="B190" s="100">
        <f t="shared" si="9"/>
        <v>5</v>
      </c>
      <c r="C190" s="100">
        <f t="shared" si="10"/>
        <v>2020</v>
      </c>
      <c r="D190" s="66">
        <f t="shared" si="11"/>
        <v>44048</v>
      </c>
      <c r="E190" s="251">
        <f>IFERROR(VLOOKUP($D190,Actual_Kirk_HDD!$A$4:$F$470,6,FALSE),0)</f>
        <v>2.0758000000000001</v>
      </c>
      <c r="F190" s="251">
        <f>IFERROR(VLOOKUP($A190&amp;$B190,'Staff Ranked NHDD'!$C$8:$F$374,2,FALSE),0)</f>
        <v>1.5306989247311804</v>
      </c>
      <c r="H190" s="49"/>
      <c r="J190" s="65">
        <f>IFERROR(VLOOKUP($D190,Actual_CGI_HDD!$A$9:$E$531,5),0)</f>
        <v>0</v>
      </c>
      <c r="K190" s="251">
        <f>IFERROR(VLOOKUP($A190&amp;$B190,'Staff Ranked NHDD'!$C$8:$F$374,4,FALSE),0)</f>
        <v>0.85489247311827943</v>
      </c>
      <c r="N190" s="246"/>
      <c r="O190" s="246"/>
      <c r="P190" s="63"/>
      <c r="Q190" s="246"/>
    </row>
    <row r="191" spans="1:17" x14ac:dyDescent="0.25">
      <c r="A191" s="100">
        <f t="shared" si="8"/>
        <v>8</v>
      </c>
      <c r="B191" s="100">
        <f t="shared" si="9"/>
        <v>6</v>
      </c>
      <c r="C191" s="100">
        <f t="shared" si="10"/>
        <v>2020</v>
      </c>
      <c r="D191" s="66">
        <f t="shared" si="11"/>
        <v>44049</v>
      </c>
      <c r="E191" s="251">
        <f>IFERROR(VLOOKUP($D191,Actual_Kirk_HDD!$A$4:$F$470,6,FALSE),0)</f>
        <v>0</v>
      </c>
      <c r="F191" s="251">
        <f>IFERROR(VLOOKUP($A191&amp;$B191,'Staff Ranked NHDD'!$C$8:$F$374,2,FALSE),0)</f>
        <v>4.2473118279569157E-2</v>
      </c>
      <c r="H191" s="49"/>
      <c r="J191" s="65">
        <f>IFERROR(VLOOKUP($D191,Actual_CGI_HDD!$A$9:$E$531,5),0)</f>
        <v>0</v>
      </c>
      <c r="K191" s="251">
        <f>IFERROR(VLOOKUP($A191&amp;$B191,'Staff Ranked NHDD'!$C$8:$F$374,4,FALSE),0)</f>
        <v>0</v>
      </c>
      <c r="N191" s="246"/>
      <c r="O191" s="246"/>
      <c r="P191" s="63"/>
      <c r="Q191" s="246"/>
    </row>
    <row r="192" spans="1:17" x14ac:dyDescent="0.25">
      <c r="A192" s="100">
        <f t="shared" si="8"/>
        <v>8</v>
      </c>
      <c r="B192" s="100">
        <f t="shared" si="9"/>
        <v>7</v>
      </c>
      <c r="C192" s="100">
        <f t="shared" si="10"/>
        <v>2020</v>
      </c>
      <c r="D192" s="66">
        <f t="shared" si="11"/>
        <v>44050</v>
      </c>
      <c r="E192" s="251">
        <f>IFERROR(VLOOKUP($D192,Actual_Kirk_HDD!$A$4:$F$470,6,FALSE),0)</f>
        <v>0</v>
      </c>
      <c r="F192" s="251">
        <f>IFERROR(VLOOKUP($A192&amp;$B192,'Staff Ranked NHDD'!$C$8:$F$374,2,FALSE),0)</f>
        <v>0</v>
      </c>
      <c r="H192" s="49"/>
      <c r="J192" s="65">
        <f>IFERROR(VLOOKUP($D192,Actual_CGI_HDD!$A$9:$E$531,5),0)</f>
        <v>0</v>
      </c>
      <c r="K192" s="251">
        <f>IFERROR(VLOOKUP($A192&amp;$B192,'Staff Ranked NHDD'!$C$8:$F$374,4,FALSE),0)</f>
        <v>0</v>
      </c>
      <c r="N192" s="246"/>
      <c r="O192" s="246"/>
      <c r="P192" s="63"/>
      <c r="Q192" s="246"/>
    </row>
    <row r="193" spans="1:17" x14ac:dyDescent="0.25">
      <c r="A193" s="100">
        <f t="shared" si="8"/>
        <v>8</v>
      </c>
      <c r="B193" s="100">
        <f t="shared" si="9"/>
        <v>8</v>
      </c>
      <c r="C193" s="100">
        <f t="shared" si="10"/>
        <v>2020</v>
      </c>
      <c r="D193" s="66">
        <f t="shared" si="11"/>
        <v>44051</v>
      </c>
      <c r="E193" s="251">
        <f>IFERROR(VLOOKUP($D193,Actual_Kirk_HDD!$A$4:$F$470,6,FALSE),0)</f>
        <v>0</v>
      </c>
      <c r="F193" s="251">
        <f>IFERROR(VLOOKUP($A193&amp;$B193,'Staff Ranked NHDD'!$C$8:$F$374,2,FALSE),0)</f>
        <v>0</v>
      </c>
      <c r="H193" s="49"/>
      <c r="J193" s="65">
        <f>IFERROR(VLOOKUP($D193,Actual_CGI_HDD!$A$9:$E$531,5),0)</f>
        <v>0</v>
      </c>
      <c r="K193" s="251">
        <f>IFERROR(VLOOKUP($A193&amp;$B193,'Staff Ranked NHDD'!$C$8:$F$374,4,FALSE),0)</f>
        <v>0</v>
      </c>
      <c r="N193" s="246"/>
      <c r="O193" s="246"/>
      <c r="P193" s="63"/>
      <c r="Q193" s="246"/>
    </row>
    <row r="194" spans="1:17" x14ac:dyDescent="0.25">
      <c r="A194" s="100">
        <f t="shared" si="8"/>
        <v>8</v>
      </c>
      <c r="B194" s="100">
        <f t="shared" si="9"/>
        <v>9</v>
      </c>
      <c r="C194" s="100">
        <f t="shared" si="10"/>
        <v>2020</v>
      </c>
      <c r="D194" s="66">
        <f t="shared" si="11"/>
        <v>44052</v>
      </c>
      <c r="E194" s="251">
        <f>IFERROR(VLOOKUP($D194,Actual_Kirk_HDD!$A$4:$F$470,6,FALSE),0)</f>
        <v>0</v>
      </c>
      <c r="F194" s="251">
        <f>IFERROR(VLOOKUP($A194&amp;$B194,'Staff Ranked NHDD'!$C$8:$F$374,2,FALSE),0)</f>
        <v>0</v>
      </c>
      <c r="H194" s="49"/>
      <c r="J194" s="65">
        <f>IFERROR(VLOOKUP($D194,Actual_CGI_HDD!$A$9:$E$531,5),0)</f>
        <v>0</v>
      </c>
      <c r="K194" s="251">
        <f>IFERROR(VLOOKUP($A194&amp;$B194,'Staff Ranked NHDD'!$C$8:$F$374,4,FALSE),0)</f>
        <v>0</v>
      </c>
      <c r="N194" s="246"/>
      <c r="O194" s="246"/>
      <c r="P194" s="63"/>
      <c r="Q194" s="246"/>
    </row>
    <row r="195" spans="1:17" x14ac:dyDescent="0.25">
      <c r="A195" s="100">
        <f t="shared" si="8"/>
        <v>8</v>
      </c>
      <c r="B195" s="100">
        <f t="shared" si="9"/>
        <v>10</v>
      </c>
      <c r="C195" s="100">
        <f t="shared" si="10"/>
        <v>2020</v>
      </c>
      <c r="D195" s="66">
        <f t="shared" si="11"/>
        <v>44053</v>
      </c>
      <c r="E195" s="251">
        <f>IFERROR(VLOOKUP($D195,Actual_Kirk_HDD!$A$4:$F$470,6,FALSE),0)</f>
        <v>0</v>
      </c>
      <c r="F195" s="251">
        <f>IFERROR(VLOOKUP($A195&amp;$B195,'Staff Ranked NHDD'!$C$8:$F$374,2,FALSE),0)</f>
        <v>0</v>
      </c>
      <c r="H195" s="49"/>
      <c r="J195" s="65">
        <f>IFERROR(VLOOKUP($D195,Actual_CGI_HDD!$A$9:$E$531,5),0)</f>
        <v>0</v>
      </c>
      <c r="K195" s="251">
        <f>IFERROR(VLOOKUP($A195&amp;$B195,'Staff Ranked NHDD'!$C$8:$F$374,4,FALSE),0)</f>
        <v>0</v>
      </c>
      <c r="N195" s="246"/>
      <c r="O195" s="246"/>
      <c r="P195" s="63"/>
      <c r="Q195" s="246"/>
    </row>
    <row r="196" spans="1:17" x14ac:dyDescent="0.25">
      <c r="A196" s="100">
        <f t="shared" si="8"/>
        <v>8</v>
      </c>
      <c r="B196" s="100">
        <f t="shared" si="9"/>
        <v>11</v>
      </c>
      <c r="C196" s="100">
        <f t="shared" si="10"/>
        <v>2020</v>
      </c>
      <c r="D196" s="66">
        <f t="shared" si="11"/>
        <v>44054</v>
      </c>
      <c r="E196" s="251">
        <f>IFERROR(VLOOKUP($D196,Actual_Kirk_HDD!$A$4:$F$470,6,FALSE),0)</f>
        <v>0</v>
      </c>
      <c r="F196" s="251">
        <f>IFERROR(VLOOKUP($A196&amp;$B196,'Staff Ranked NHDD'!$C$8:$F$374,2,FALSE),0)</f>
        <v>0</v>
      </c>
      <c r="H196" s="49"/>
      <c r="J196" s="65">
        <f>IFERROR(VLOOKUP($D196,Actual_CGI_HDD!$A$9:$E$531,5),0)</f>
        <v>0</v>
      </c>
      <c r="K196" s="251">
        <f>IFERROR(VLOOKUP($A196&amp;$B196,'Staff Ranked NHDD'!$C$8:$F$374,4,FALSE),0)</f>
        <v>0</v>
      </c>
      <c r="N196" s="246"/>
      <c r="O196" s="246"/>
      <c r="P196" s="63"/>
      <c r="Q196" s="246"/>
    </row>
    <row r="197" spans="1:17" x14ac:dyDescent="0.25">
      <c r="A197" s="100">
        <f t="shared" si="8"/>
        <v>8</v>
      </c>
      <c r="B197" s="100">
        <f t="shared" si="9"/>
        <v>12</v>
      </c>
      <c r="C197" s="100">
        <f t="shared" si="10"/>
        <v>2020</v>
      </c>
      <c r="D197" s="66">
        <f t="shared" si="11"/>
        <v>44055</v>
      </c>
      <c r="E197" s="251">
        <f>IFERROR(VLOOKUP($D197,Actual_Kirk_HDD!$A$4:$F$470,6,FALSE),0)</f>
        <v>0</v>
      </c>
      <c r="F197" s="251">
        <f>IFERROR(VLOOKUP($A197&amp;$B197,'Staff Ranked NHDD'!$C$8:$F$374,2,FALSE),0)</f>
        <v>0</v>
      </c>
      <c r="H197" s="49"/>
      <c r="J197" s="65">
        <f>IFERROR(VLOOKUP($D197,Actual_CGI_HDD!$A$9:$E$531,5),0)</f>
        <v>0</v>
      </c>
      <c r="K197" s="251">
        <f>IFERROR(VLOOKUP($A197&amp;$B197,'Staff Ranked NHDD'!$C$8:$F$374,4,FALSE),0)</f>
        <v>0</v>
      </c>
      <c r="N197" s="246"/>
      <c r="O197" s="246"/>
      <c r="P197" s="63"/>
      <c r="Q197" s="246"/>
    </row>
    <row r="198" spans="1:17" x14ac:dyDescent="0.25">
      <c r="A198" s="100">
        <f t="shared" ref="A198:A261" si="12">MONTH(D198)</f>
        <v>8</v>
      </c>
      <c r="B198" s="100">
        <f t="shared" ref="B198:B261" si="13">+DAY(D198)</f>
        <v>13</v>
      </c>
      <c r="C198" s="100">
        <f t="shared" ref="C198:C261" si="14">YEAR(D198)</f>
        <v>2020</v>
      </c>
      <c r="D198" s="66">
        <f t="shared" ref="D198:D261" si="15">D197+1</f>
        <v>44056</v>
      </c>
      <c r="E198" s="251">
        <f>IFERROR(VLOOKUP($D198,Actual_Kirk_HDD!$A$4:$F$470,6,FALSE),0)</f>
        <v>0</v>
      </c>
      <c r="F198" s="251">
        <f>IFERROR(VLOOKUP($A198&amp;$B198,'Staff Ranked NHDD'!$C$8:$F$374,2,FALSE),0)</f>
        <v>0</v>
      </c>
      <c r="H198" s="49"/>
      <c r="J198" s="65">
        <f>IFERROR(VLOOKUP($D198,Actual_CGI_HDD!$A$9:$E$531,5),0)</f>
        <v>0</v>
      </c>
      <c r="K198" s="251">
        <f>IFERROR(VLOOKUP($A198&amp;$B198,'Staff Ranked NHDD'!$C$8:$F$374,4,FALSE),0)</f>
        <v>0</v>
      </c>
      <c r="N198" s="246"/>
      <c r="O198" s="246"/>
      <c r="P198" s="63"/>
      <c r="Q198" s="246"/>
    </row>
    <row r="199" spans="1:17" x14ac:dyDescent="0.25">
      <c r="A199" s="100">
        <f t="shared" si="12"/>
        <v>8</v>
      </c>
      <c r="B199" s="100">
        <f t="shared" si="13"/>
        <v>14</v>
      </c>
      <c r="C199" s="100">
        <f t="shared" si="14"/>
        <v>2020</v>
      </c>
      <c r="D199" s="66">
        <f t="shared" si="15"/>
        <v>44057</v>
      </c>
      <c r="E199" s="251">
        <f>IFERROR(VLOOKUP($D199,Actual_Kirk_HDD!$A$4:$F$470,6,FALSE),0)</f>
        <v>0</v>
      </c>
      <c r="F199" s="251">
        <f>IFERROR(VLOOKUP($A199&amp;$B199,'Staff Ranked NHDD'!$C$8:$F$374,2,FALSE),0)</f>
        <v>0</v>
      </c>
      <c r="H199" s="49"/>
      <c r="J199" s="65">
        <f>IFERROR(VLOOKUP($D199,Actual_CGI_HDD!$A$9:$E$531,5),0)</f>
        <v>0</v>
      </c>
      <c r="K199" s="251">
        <f>IFERROR(VLOOKUP($A199&amp;$B199,'Staff Ranked NHDD'!$C$8:$F$374,4,FALSE),0)</f>
        <v>0</v>
      </c>
      <c r="N199" s="246"/>
      <c r="O199" s="246"/>
      <c r="P199" s="63"/>
      <c r="Q199" s="246"/>
    </row>
    <row r="200" spans="1:17" x14ac:dyDescent="0.25">
      <c r="A200" s="100">
        <f t="shared" si="12"/>
        <v>8</v>
      </c>
      <c r="B200" s="100">
        <f t="shared" si="13"/>
        <v>15</v>
      </c>
      <c r="C200" s="100">
        <f t="shared" si="14"/>
        <v>2020</v>
      </c>
      <c r="D200" s="66">
        <f t="shared" si="15"/>
        <v>44058</v>
      </c>
      <c r="E200" s="251">
        <f>IFERROR(VLOOKUP($D200,Actual_Kirk_HDD!$A$4:$F$470,6,FALSE),0)</f>
        <v>0</v>
      </c>
      <c r="F200" s="251">
        <f>IFERROR(VLOOKUP($A200&amp;$B200,'Staff Ranked NHDD'!$C$8:$F$374,2,FALSE),0)</f>
        <v>0</v>
      </c>
      <c r="H200" s="49"/>
      <c r="J200" s="65">
        <f>IFERROR(VLOOKUP($D200,Actual_CGI_HDD!$A$9:$E$531,5),0)</f>
        <v>0</v>
      </c>
      <c r="K200" s="251">
        <f>IFERROR(VLOOKUP($A200&amp;$B200,'Staff Ranked NHDD'!$C$8:$F$374,4,FALSE),0)</f>
        <v>0</v>
      </c>
      <c r="N200" s="246"/>
      <c r="O200" s="246"/>
      <c r="P200" s="63"/>
      <c r="Q200" s="246"/>
    </row>
    <row r="201" spans="1:17" x14ac:dyDescent="0.25">
      <c r="A201" s="100">
        <f t="shared" si="12"/>
        <v>8</v>
      </c>
      <c r="B201" s="100">
        <f t="shared" si="13"/>
        <v>16</v>
      </c>
      <c r="C201" s="100">
        <f t="shared" si="14"/>
        <v>2020</v>
      </c>
      <c r="D201" s="66">
        <f t="shared" si="15"/>
        <v>44059</v>
      </c>
      <c r="E201" s="251">
        <f>IFERROR(VLOOKUP($D201,Actual_Kirk_HDD!$A$4:$F$470,6,FALSE),0)</f>
        <v>0</v>
      </c>
      <c r="F201" s="251">
        <f>IFERROR(VLOOKUP($A201&amp;$B201,'Staff Ranked NHDD'!$C$8:$F$374,2,FALSE),0)</f>
        <v>0</v>
      </c>
      <c r="H201" s="49"/>
      <c r="J201" s="65">
        <f>IFERROR(VLOOKUP($D201,Actual_CGI_HDD!$A$9:$E$531,5),0)</f>
        <v>0</v>
      </c>
      <c r="K201" s="251">
        <f>IFERROR(VLOOKUP($A201&amp;$B201,'Staff Ranked NHDD'!$C$8:$F$374,4,FALSE),0)</f>
        <v>0</v>
      </c>
      <c r="N201" s="246"/>
      <c r="O201" s="246"/>
      <c r="P201" s="63"/>
      <c r="Q201" s="246"/>
    </row>
    <row r="202" spans="1:17" x14ac:dyDescent="0.25">
      <c r="A202" s="100">
        <f t="shared" si="12"/>
        <v>8</v>
      </c>
      <c r="B202" s="100">
        <f t="shared" si="13"/>
        <v>17</v>
      </c>
      <c r="C202" s="100">
        <f t="shared" si="14"/>
        <v>2020</v>
      </c>
      <c r="D202" s="66">
        <f t="shared" si="15"/>
        <v>44060</v>
      </c>
      <c r="E202" s="251">
        <f>IFERROR(VLOOKUP($D202,Actual_Kirk_HDD!$A$4:$F$470,6,FALSE),0)</f>
        <v>0</v>
      </c>
      <c r="F202" s="251">
        <f>IFERROR(VLOOKUP($A202&amp;$B202,'Staff Ranked NHDD'!$C$8:$F$374,2,FALSE),0)</f>
        <v>0</v>
      </c>
      <c r="H202" s="49"/>
      <c r="J202" s="65">
        <f>IFERROR(VLOOKUP($D202,Actual_CGI_HDD!$A$9:$E$531,5),0)</f>
        <v>0</v>
      </c>
      <c r="K202" s="251">
        <f>IFERROR(VLOOKUP($A202&amp;$B202,'Staff Ranked NHDD'!$C$8:$F$374,4,FALSE),0)</f>
        <v>0</v>
      </c>
      <c r="N202" s="246"/>
      <c r="O202" s="246"/>
      <c r="P202" s="63"/>
      <c r="Q202" s="246"/>
    </row>
    <row r="203" spans="1:17" x14ac:dyDescent="0.25">
      <c r="A203" s="100">
        <f t="shared" si="12"/>
        <v>8</v>
      </c>
      <c r="B203" s="100">
        <f t="shared" si="13"/>
        <v>18</v>
      </c>
      <c r="C203" s="100">
        <f t="shared" si="14"/>
        <v>2020</v>
      </c>
      <c r="D203" s="66">
        <f t="shared" si="15"/>
        <v>44061</v>
      </c>
      <c r="E203" s="251">
        <f>IFERROR(VLOOKUP($D203,Actual_Kirk_HDD!$A$4:$F$470,6,FALSE),0)</f>
        <v>0</v>
      </c>
      <c r="F203" s="251">
        <f>IFERROR(VLOOKUP($A203&amp;$B203,'Staff Ranked NHDD'!$C$8:$F$374,2,FALSE),0)</f>
        <v>0</v>
      </c>
      <c r="H203" s="49"/>
      <c r="J203" s="65">
        <f>IFERROR(VLOOKUP($D203,Actual_CGI_HDD!$A$9:$E$531,5),0)</f>
        <v>0</v>
      </c>
      <c r="K203" s="251">
        <f>IFERROR(VLOOKUP($A203&amp;$B203,'Staff Ranked NHDD'!$C$8:$F$374,4,FALSE),0)</f>
        <v>0</v>
      </c>
      <c r="N203" s="246"/>
      <c r="O203" s="246"/>
      <c r="P203" s="63"/>
      <c r="Q203" s="246"/>
    </row>
    <row r="204" spans="1:17" x14ac:dyDescent="0.25">
      <c r="A204" s="100">
        <f t="shared" si="12"/>
        <v>8</v>
      </c>
      <c r="B204" s="100">
        <f t="shared" si="13"/>
        <v>19</v>
      </c>
      <c r="C204" s="100">
        <f t="shared" si="14"/>
        <v>2020</v>
      </c>
      <c r="D204" s="66">
        <f t="shared" si="15"/>
        <v>44062</v>
      </c>
      <c r="E204" s="251">
        <f>IFERROR(VLOOKUP($D204,Actual_Kirk_HDD!$A$4:$F$470,6,FALSE),0)</f>
        <v>0</v>
      </c>
      <c r="F204" s="251">
        <f>IFERROR(VLOOKUP($A204&amp;$B204,'Staff Ranked NHDD'!$C$8:$F$374,2,FALSE),0)</f>
        <v>0</v>
      </c>
      <c r="H204" s="49"/>
      <c r="J204" s="65">
        <f>IFERROR(VLOOKUP($D204,Actual_CGI_HDD!$A$9:$E$531,5),0)</f>
        <v>0</v>
      </c>
      <c r="K204" s="251">
        <f>IFERROR(VLOOKUP($A204&amp;$B204,'Staff Ranked NHDD'!$C$8:$F$374,4,FALSE),0)</f>
        <v>0</v>
      </c>
      <c r="N204" s="246"/>
      <c r="O204" s="246"/>
      <c r="P204" s="63"/>
      <c r="Q204" s="246"/>
    </row>
    <row r="205" spans="1:17" x14ac:dyDescent="0.25">
      <c r="A205" s="100">
        <f t="shared" si="12"/>
        <v>8</v>
      </c>
      <c r="B205" s="100">
        <f t="shared" si="13"/>
        <v>20</v>
      </c>
      <c r="C205" s="100">
        <f t="shared" si="14"/>
        <v>2020</v>
      </c>
      <c r="D205" s="66">
        <f t="shared" si="15"/>
        <v>44063</v>
      </c>
      <c r="E205" s="251">
        <f>IFERROR(VLOOKUP($D205,Actual_Kirk_HDD!$A$4:$F$470,6,FALSE),0)</f>
        <v>0</v>
      </c>
      <c r="F205" s="251">
        <f>IFERROR(VLOOKUP($A205&amp;$B205,'Staff Ranked NHDD'!$C$8:$F$374,2,FALSE),0)</f>
        <v>0</v>
      </c>
      <c r="H205" s="49"/>
      <c r="J205" s="65">
        <f>IFERROR(VLOOKUP($D205,Actual_CGI_HDD!$A$9:$E$531,5),0)</f>
        <v>0</v>
      </c>
      <c r="K205" s="251">
        <f>IFERROR(VLOOKUP($A205&amp;$B205,'Staff Ranked NHDD'!$C$8:$F$374,4,FALSE),0)</f>
        <v>0</v>
      </c>
      <c r="N205" s="246"/>
      <c r="O205" s="246"/>
      <c r="P205" s="63"/>
      <c r="Q205" s="246"/>
    </row>
    <row r="206" spans="1:17" x14ac:dyDescent="0.25">
      <c r="A206" s="100">
        <f t="shared" si="12"/>
        <v>8</v>
      </c>
      <c r="B206" s="100">
        <f t="shared" si="13"/>
        <v>21</v>
      </c>
      <c r="C206" s="100">
        <f t="shared" si="14"/>
        <v>2020</v>
      </c>
      <c r="D206" s="66">
        <f t="shared" si="15"/>
        <v>44064</v>
      </c>
      <c r="E206" s="251">
        <f>IFERROR(VLOOKUP($D206,Actual_Kirk_HDD!$A$4:$F$470,6,FALSE),0)</f>
        <v>0</v>
      </c>
      <c r="F206" s="251">
        <f>IFERROR(VLOOKUP($A206&amp;$B206,'Staff Ranked NHDD'!$C$8:$F$374,2,FALSE),0)</f>
        <v>0</v>
      </c>
      <c r="H206" s="49"/>
      <c r="J206" s="65">
        <f>IFERROR(VLOOKUP($D206,Actual_CGI_HDD!$A$9:$E$531,5),0)</f>
        <v>0</v>
      </c>
      <c r="K206" s="251">
        <f>IFERROR(VLOOKUP($A206&amp;$B206,'Staff Ranked NHDD'!$C$8:$F$374,4,FALSE),0)</f>
        <v>0</v>
      </c>
      <c r="N206" s="246"/>
      <c r="O206" s="246"/>
      <c r="P206" s="63"/>
      <c r="Q206" s="246"/>
    </row>
    <row r="207" spans="1:17" x14ac:dyDescent="0.25">
      <c r="A207" s="100">
        <f t="shared" si="12"/>
        <v>8</v>
      </c>
      <c r="B207" s="100">
        <f t="shared" si="13"/>
        <v>22</v>
      </c>
      <c r="C207" s="100">
        <f t="shared" si="14"/>
        <v>2020</v>
      </c>
      <c r="D207" s="66">
        <f t="shared" si="15"/>
        <v>44065</v>
      </c>
      <c r="E207" s="251">
        <f>IFERROR(VLOOKUP($D207,Actual_Kirk_HDD!$A$4:$F$470,6,FALSE),0)</f>
        <v>0</v>
      </c>
      <c r="F207" s="251">
        <f>IFERROR(VLOOKUP($A207&amp;$B207,'Staff Ranked NHDD'!$C$8:$F$374,2,FALSE),0)</f>
        <v>0</v>
      </c>
      <c r="H207" s="49"/>
      <c r="J207" s="65">
        <f>IFERROR(VLOOKUP($D207,Actual_CGI_HDD!$A$9:$E$531,5),0)</f>
        <v>0</v>
      </c>
      <c r="K207" s="251">
        <f>IFERROR(VLOOKUP($A207&amp;$B207,'Staff Ranked NHDD'!$C$8:$F$374,4,FALSE),0)</f>
        <v>0</v>
      </c>
      <c r="N207" s="246"/>
      <c r="O207" s="246"/>
      <c r="P207" s="63"/>
      <c r="Q207" s="246"/>
    </row>
    <row r="208" spans="1:17" x14ac:dyDescent="0.25">
      <c r="A208" s="100">
        <f t="shared" si="12"/>
        <v>8</v>
      </c>
      <c r="B208" s="100">
        <f t="shared" si="13"/>
        <v>23</v>
      </c>
      <c r="C208" s="100">
        <f t="shared" si="14"/>
        <v>2020</v>
      </c>
      <c r="D208" s="66">
        <f t="shared" si="15"/>
        <v>44066</v>
      </c>
      <c r="E208" s="251">
        <f>IFERROR(VLOOKUP($D208,Actual_Kirk_HDD!$A$4:$F$470,6,FALSE),0)</f>
        <v>0</v>
      </c>
      <c r="F208" s="251">
        <f>IFERROR(VLOOKUP($A208&amp;$B208,'Staff Ranked NHDD'!$C$8:$F$374,2,FALSE),0)</f>
        <v>0</v>
      </c>
      <c r="H208" s="49"/>
      <c r="J208" s="65">
        <f>IFERROR(VLOOKUP($D208,Actual_CGI_HDD!$A$9:$E$531,5),0)</f>
        <v>0</v>
      </c>
      <c r="K208" s="251">
        <f>IFERROR(VLOOKUP($A208&amp;$B208,'Staff Ranked NHDD'!$C$8:$F$374,4,FALSE),0)</f>
        <v>0</v>
      </c>
      <c r="N208" s="246"/>
      <c r="O208" s="246"/>
      <c r="P208" s="63"/>
      <c r="Q208" s="246"/>
    </row>
    <row r="209" spans="1:17" x14ac:dyDescent="0.25">
      <c r="A209" s="100">
        <f t="shared" si="12"/>
        <v>8</v>
      </c>
      <c r="B209" s="100">
        <f t="shared" si="13"/>
        <v>24</v>
      </c>
      <c r="C209" s="100">
        <f t="shared" si="14"/>
        <v>2020</v>
      </c>
      <c r="D209" s="66">
        <f t="shared" si="15"/>
        <v>44067</v>
      </c>
      <c r="E209" s="251">
        <f>IFERROR(VLOOKUP($D209,Actual_Kirk_HDD!$A$4:$F$470,6,FALSE),0)</f>
        <v>0</v>
      </c>
      <c r="F209" s="251">
        <f>IFERROR(VLOOKUP($A209&amp;$B209,'Staff Ranked NHDD'!$C$8:$F$374,2,FALSE),0)</f>
        <v>0</v>
      </c>
      <c r="H209" s="49"/>
      <c r="J209" s="65">
        <f>IFERROR(VLOOKUP($D209,Actual_CGI_HDD!$A$9:$E$531,5),0)</f>
        <v>0</v>
      </c>
      <c r="K209" s="251">
        <f>IFERROR(VLOOKUP($A209&amp;$B209,'Staff Ranked NHDD'!$C$8:$F$374,4,FALSE),0)</f>
        <v>0</v>
      </c>
      <c r="N209" s="246"/>
      <c r="O209" s="246"/>
      <c r="P209" s="63"/>
      <c r="Q209" s="246"/>
    </row>
    <row r="210" spans="1:17" x14ac:dyDescent="0.25">
      <c r="A210" s="100">
        <f t="shared" si="12"/>
        <v>8</v>
      </c>
      <c r="B210" s="100">
        <f t="shared" si="13"/>
        <v>25</v>
      </c>
      <c r="C210" s="100">
        <f t="shared" si="14"/>
        <v>2020</v>
      </c>
      <c r="D210" s="66">
        <f t="shared" si="15"/>
        <v>44068</v>
      </c>
      <c r="E210" s="251">
        <f>IFERROR(VLOOKUP($D210,Actual_Kirk_HDD!$A$4:$F$470,6,FALSE),0)</f>
        <v>0</v>
      </c>
      <c r="F210" s="251">
        <f>IFERROR(VLOOKUP($A210&amp;$B210,'Staff Ranked NHDD'!$C$8:$F$374,2,FALSE),0)</f>
        <v>0</v>
      </c>
      <c r="H210" s="49"/>
      <c r="J210" s="65">
        <f>IFERROR(VLOOKUP($D210,Actual_CGI_HDD!$A$9:$E$531,5),0)</f>
        <v>0</v>
      </c>
      <c r="K210" s="251">
        <f>IFERROR(VLOOKUP($A210&amp;$B210,'Staff Ranked NHDD'!$C$8:$F$374,4,FALSE),0)</f>
        <v>0</v>
      </c>
      <c r="N210" s="246"/>
      <c r="O210" s="246"/>
      <c r="P210" s="63"/>
      <c r="Q210" s="246"/>
    </row>
    <row r="211" spans="1:17" x14ac:dyDescent="0.25">
      <c r="A211" s="100">
        <f t="shared" si="12"/>
        <v>8</v>
      </c>
      <c r="B211" s="100">
        <f t="shared" si="13"/>
        <v>26</v>
      </c>
      <c r="C211" s="100">
        <f t="shared" si="14"/>
        <v>2020</v>
      </c>
      <c r="D211" s="66">
        <f t="shared" si="15"/>
        <v>44069</v>
      </c>
      <c r="E211" s="251">
        <f>IFERROR(VLOOKUP($D211,Actual_Kirk_HDD!$A$4:$F$470,6,FALSE),0)</f>
        <v>0</v>
      </c>
      <c r="F211" s="251">
        <f>IFERROR(VLOOKUP($A211&amp;$B211,'Staff Ranked NHDD'!$C$8:$F$374,2,FALSE),0)</f>
        <v>0</v>
      </c>
      <c r="H211" s="49"/>
      <c r="J211" s="65">
        <f>IFERROR(VLOOKUP($D211,Actual_CGI_HDD!$A$9:$E$531,5),0)</f>
        <v>0</v>
      </c>
      <c r="K211" s="251">
        <f>IFERROR(VLOOKUP($A211&amp;$B211,'Staff Ranked NHDD'!$C$8:$F$374,4,FALSE),0)</f>
        <v>0</v>
      </c>
      <c r="N211" s="246"/>
      <c r="O211" s="246"/>
      <c r="P211" s="63"/>
      <c r="Q211" s="246"/>
    </row>
    <row r="212" spans="1:17" x14ac:dyDescent="0.25">
      <c r="A212" s="100">
        <f t="shared" si="12"/>
        <v>8</v>
      </c>
      <c r="B212" s="100">
        <f t="shared" si="13"/>
        <v>27</v>
      </c>
      <c r="C212" s="100">
        <f t="shared" si="14"/>
        <v>2020</v>
      </c>
      <c r="D212" s="66">
        <f t="shared" si="15"/>
        <v>44070</v>
      </c>
      <c r="E212" s="251">
        <f>IFERROR(VLOOKUP($D212,Actual_Kirk_HDD!$A$4:$F$470,6,FALSE),0)</f>
        <v>0</v>
      </c>
      <c r="F212" s="251">
        <f>IFERROR(VLOOKUP($A212&amp;$B212,'Staff Ranked NHDD'!$C$8:$F$374,2,FALSE),0)</f>
        <v>0</v>
      </c>
      <c r="H212" s="49"/>
      <c r="J212" s="65">
        <f>IFERROR(VLOOKUP($D212,Actual_CGI_HDD!$A$9:$E$531,5),0)</f>
        <v>0</v>
      </c>
      <c r="K212" s="251">
        <f>IFERROR(VLOOKUP($A212&amp;$B212,'Staff Ranked NHDD'!$C$8:$F$374,4,FALSE),0)</f>
        <v>0</v>
      </c>
      <c r="N212" s="246"/>
      <c r="O212" s="246"/>
      <c r="P212" s="63"/>
      <c r="Q212" s="246"/>
    </row>
    <row r="213" spans="1:17" x14ac:dyDescent="0.25">
      <c r="A213" s="100">
        <f t="shared" si="12"/>
        <v>8</v>
      </c>
      <c r="B213" s="100">
        <f t="shared" si="13"/>
        <v>28</v>
      </c>
      <c r="C213" s="100">
        <f t="shared" si="14"/>
        <v>2020</v>
      </c>
      <c r="D213" s="66">
        <f t="shared" si="15"/>
        <v>44071</v>
      </c>
      <c r="E213" s="251">
        <f>IFERROR(VLOOKUP($D213,Actual_Kirk_HDD!$A$4:$F$470,6,FALSE),0)</f>
        <v>0</v>
      </c>
      <c r="F213" s="251">
        <f>IFERROR(VLOOKUP($A213&amp;$B213,'Staff Ranked NHDD'!$C$8:$F$374,2,FALSE),0)</f>
        <v>0</v>
      </c>
      <c r="H213" s="49"/>
      <c r="J213" s="65">
        <f>IFERROR(VLOOKUP($D213,Actual_CGI_HDD!$A$9:$E$531,5),0)</f>
        <v>0</v>
      </c>
      <c r="K213" s="251">
        <f>IFERROR(VLOOKUP($A213&amp;$B213,'Staff Ranked NHDD'!$C$8:$F$374,4,FALSE),0)</f>
        <v>0</v>
      </c>
      <c r="N213" s="246"/>
      <c r="O213" s="246"/>
      <c r="P213" s="63"/>
      <c r="Q213" s="246"/>
    </row>
    <row r="214" spans="1:17" x14ac:dyDescent="0.25">
      <c r="A214" s="100">
        <f t="shared" si="12"/>
        <v>8</v>
      </c>
      <c r="B214" s="100">
        <f t="shared" si="13"/>
        <v>29</v>
      </c>
      <c r="C214" s="100">
        <f t="shared" si="14"/>
        <v>2020</v>
      </c>
      <c r="D214" s="66">
        <f t="shared" si="15"/>
        <v>44072</v>
      </c>
      <c r="E214" s="251">
        <f>IFERROR(VLOOKUP($D214,Actual_Kirk_HDD!$A$4:$F$470,6,FALSE),0)</f>
        <v>0</v>
      </c>
      <c r="F214" s="251">
        <f>IFERROR(VLOOKUP($A214&amp;$B214,'Staff Ranked NHDD'!$C$8:$F$374,2,FALSE),0)</f>
        <v>0</v>
      </c>
      <c r="H214" s="49"/>
      <c r="J214" s="65">
        <f>IFERROR(VLOOKUP($D214,Actual_CGI_HDD!$A$9:$E$531,5),0)</f>
        <v>0</v>
      </c>
      <c r="K214" s="251">
        <f>IFERROR(VLOOKUP($A214&amp;$B214,'Staff Ranked NHDD'!$C$8:$F$374,4,FALSE),0)</f>
        <v>0</v>
      </c>
      <c r="N214" s="246"/>
      <c r="O214" s="246"/>
      <c r="P214" s="63"/>
      <c r="Q214" s="246"/>
    </row>
    <row r="215" spans="1:17" x14ac:dyDescent="0.25">
      <c r="A215" s="100">
        <f t="shared" si="12"/>
        <v>8</v>
      </c>
      <c r="B215" s="100">
        <f t="shared" si="13"/>
        <v>30</v>
      </c>
      <c r="C215" s="100">
        <f t="shared" si="14"/>
        <v>2020</v>
      </c>
      <c r="D215" s="66">
        <f t="shared" si="15"/>
        <v>44073</v>
      </c>
      <c r="E215" s="251">
        <f>IFERROR(VLOOKUP($D215,Actual_Kirk_HDD!$A$4:$F$470,6,FALSE),0)</f>
        <v>0</v>
      </c>
      <c r="F215" s="251">
        <f>IFERROR(VLOOKUP($A215&amp;$B215,'Staff Ranked NHDD'!$C$8:$F$374,2,FALSE),0)</f>
        <v>0</v>
      </c>
      <c r="H215" s="49"/>
      <c r="J215" s="65">
        <f>IFERROR(VLOOKUP($D215,Actual_CGI_HDD!$A$9:$E$531,5),0)</f>
        <v>0</v>
      </c>
      <c r="K215" s="251">
        <f>IFERROR(VLOOKUP($A215&amp;$B215,'Staff Ranked NHDD'!$C$8:$F$374,4,FALSE),0)</f>
        <v>0</v>
      </c>
      <c r="N215" s="246"/>
      <c r="O215" s="246"/>
      <c r="P215" s="63"/>
      <c r="Q215" s="246"/>
    </row>
    <row r="216" spans="1:17" x14ac:dyDescent="0.25">
      <c r="A216" s="100">
        <f t="shared" si="12"/>
        <v>8</v>
      </c>
      <c r="B216" s="100">
        <f t="shared" si="13"/>
        <v>31</v>
      </c>
      <c r="C216" s="100">
        <f t="shared" si="14"/>
        <v>2020</v>
      </c>
      <c r="D216" s="66">
        <f t="shared" si="15"/>
        <v>44074</v>
      </c>
      <c r="E216" s="251">
        <f>IFERROR(VLOOKUP($D216,Actual_Kirk_HDD!$A$4:$F$470,6,FALSE),0)</f>
        <v>0</v>
      </c>
      <c r="F216" s="251">
        <f>IFERROR(VLOOKUP($A216&amp;$B216,'Staff Ranked NHDD'!$C$8:$F$374,2,FALSE),0)</f>
        <v>0</v>
      </c>
      <c r="H216" s="49"/>
      <c r="J216" s="65">
        <f>IFERROR(VLOOKUP($D216,Actual_CGI_HDD!$A$9:$E$531,5),0)</f>
        <v>0</v>
      </c>
      <c r="K216" s="251">
        <f>IFERROR(VLOOKUP($A216&amp;$B216,'Staff Ranked NHDD'!$C$8:$F$374,4,FALSE),0)</f>
        <v>0</v>
      </c>
      <c r="N216" s="246"/>
      <c r="O216" s="246"/>
      <c r="P216" s="63"/>
      <c r="Q216" s="246"/>
    </row>
    <row r="217" spans="1:17" x14ac:dyDescent="0.25">
      <c r="A217" s="100">
        <f t="shared" si="12"/>
        <v>9</v>
      </c>
      <c r="B217" s="100">
        <f t="shared" si="13"/>
        <v>1</v>
      </c>
      <c r="C217" s="100">
        <f t="shared" si="14"/>
        <v>2020</v>
      </c>
      <c r="D217" s="66">
        <f t="shared" si="15"/>
        <v>44075</v>
      </c>
      <c r="E217" s="251">
        <f>IFERROR(VLOOKUP($D217,Actual_Kirk_HDD!$A$4:$F$470,6,FALSE),0)</f>
        <v>0</v>
      </c>
      <c r="F217" s="251">
        <f>IFERROR(VLOOKUP($A217&amp;$B217,'Staff Ranked NHDD'!$C$8:$F$374,2,FALSE),0)</f>
        <v>0</v>
      </c>
      <c r="H217" s="49"/>
      <c r="J217" s="65">
        <f>IFERROR(VLOOKUP($D217,Actual_CGI_HDD!$A$9:$E$531,5),0)</f>
        <v>0</v>
      </c>
      <c r="K217" s="251">
        <f>IFERROR(VLOOKUP($A217&amp;$B217,'Staff Ranked NHDD'!$C$8:$F$374,4,FALSE),0)</f>
        <v>0</v>
      </c>
      <c r="N217" s="246"/>
      <c r="O217" s="246"/>
      <c r="P217" s="63"/>
      <c r="Q217" s="246"/>
    </row>
    <row r="218" spans="1:17" x14ac:dyDescent="0.25">
      <c r="A218" s="100">
        <f t="shared" si="12"/>
        <v>9</v>
      </c>
      <c r="B218" s="100">
        <f t="shared" si="13"/>
        <v>2</v>
      </c>
      <c r="C218" s="100">
        <f t="shared" si="14"/>
        <v>2020</v>
      </c>
      <c r="D218" s="66">
        <f t="shared" si="15"/>
        <v>44076</v>
      </c>
      <c r="E218" s="251">
        <f>IFERROR(VLOOKUP($D218,Actual_Kirk_HDD!$A$4:$F$470,6,FALSE),0)</f>
        <v>0</v>
      </c>
      <c r="F218" s="251">
        <f>IFERROR(VLOOKUP($A218&amp;$B218,'Staff Ranked NHDD'!$C$8:$F$374,2,FALSE),0)</f>
        <v>0</v>
      </c>
      <c r="H218" s="49"/>
      <c r="J218" s="65">
        <f>IFERROR(VLOOKUP($D218,Actual_CGI_HDD!$A$9:$E$531,5),0)</f>
        <v>0</v>
      </c>
      <c r="K218" s="251">
        <f>IFERROR(VLOOKUP($A218&amp;$B218,'Staff Ranked NHDD'!$C$8:$F$374,4,FALSE),0)</f>
        <v>0</v>
      </c>
      <c r="N218" s="246"/>
      <c r="O218" s="246"/>
      <c r="P218" s="63"/>
      <c r="Q218" s="246"/>
    </row>
    <row r="219" spans="1:17" x14ac:dyDescent="0.25">
      <c r="A219" s="100">
        <f t="shared" si="12"/>
        <v>9</v>
      </c>
      <c r="B219" s="100">
        <f t="shared" si="13"/>
        <v>3</v>
      </c>
      <c r="C219" s="100">
        <f t="shared" si="14"/>
        <v>2020</v>
      </c>
      <c r="D219" s="66">
        <f t="shared" si="15"/>
        <v>44077</v>
      </c>
      <c r="E219" s="251">
        <f>IFERROR(VLOOKUP($D219,Actual_Kirk_HDD!$A$4:$F$470,6,FALSE),0)</f>
        <v>0</v>
      </c>
      <c r="F219" s="251">
        <f>IFERROR(VLOOKUP($A219&amp;$B219,'Staff Ranked NHDD'!$C$8:$F$374,2,FALSE),0)</f>
        <v>0</v>
      </c>
      <c r="H219" s="49"/>
      <c r="J219" s="65">
        <f>IFERROR(VLOOKUP($D219,Actual_CGI_HDD!$A$9:$E$531,5),0)</f>
        <v>0</v>
      </c>
      <c r="K219" s="251">
        <f>IFERROR(VLOOKUP($A219&amp;$B219,'Staff Ranked NHDD'!$C$8:$F$374,4,FALSE),0)</f>
        <v>0</v>
      </c>
      <c r="N219" s="246"/>
      <c r="O219" s="246"/>
      <c r="P219" s="63"/>
      <c r="Q219" s="246"/>
    </row>
    <row r="220" spans="1:17" x14ac:dyDescent="0.25">
      <c r="A220" s="100">
        <f t="shared" si="12"/>
        <v>9</v>
      </c>
      <c r="B220" s="100">
        <f t="shared" si="13"/>
        <v>4</v>
      </c>
      <c r="C220" s="100">
        <f t="shared" si="14"/>
        <v>2020</v>
      </c>
      <c r="D220" s="66">
        <f t="shared" si="15"/>
        <v>44078</v>
      </c>
      <c r="E220" s="251">
        <f>IFERROR(VLOOKUP($D220,Actual_Kirk_HDD!$A$4:$F$470,6,FALSE),0)</f>
        <v>0</v>
      </c>
      <c r="F220" s="251">
        <f>IFERROR(VLOOKUP($A220&amp;$B220,'Staff Ranked NHDD'!$C$8:$F$374,2,FALSE),0)</f>
        <v>0</v>
      </c>
      <c r="H220" s="49"/>
      <c r="J220" s="65">
        <f>IFERROR(VLOOKUP($D220,Actual_CGI_HDD!$A$9:$E$531,5),0)</f>
        <v>0</v>
      </c>
      <c r="K220" s="251">
        <f>IFERROR(VLOOKUP($A220&amp;$B220,'Staff Ranked NHDD'!$C$8:$F$374,4,FALSE),0)</f>
        <v>0</v>
      </c>
      <c r="N220" s="246"/>
      <c r="O220" s="246"/>
      <c r="P220" s="63"/>
      <c r="Q220" s="246"/>
    </row>
    <row r="221" spans="1:17" x14ac:dyDescent="0.25">
      <c r="A221" s="100">
        <f t="shared" si="12"/>
        <v>9</v>
      </c>
      <c r="B221" s="100">
        <f t="shared" si="13"/>
        <v>5</v>
      </c>
      <c r="C221" s="100">
        <f t="shared" si="14"/>
        <v>2020</v>
      </c>
      <c r="D221" s="66">
        <f t="shared" si="15"/>
        <v>44079</v>
      </c>
      <c r="E221" s="251">
        <f>IFERROR(VLOOKUP($D221,Actual_Kirk_HDD!$A$4:$F$470,6,FALSE),0)</f>
        <v>0</v>
      </c>
      <c r="F221" s="251">
        <f>IFERROR(VLOOKUP($A221&amp;$B221,'Staff Ranked NHDD'!$C$8:$F$374,2,FALSE),0)</f>
        <v>0</v>
      </c>
      <c r="H221" s="49"/>
      <c r="J221" s="65">
        <f>IFERROR(VLOOKUP($D221,Actual_CGI_HDD!$A$9:$E$531,5),0)</f>
        <v>0</v>
      </c>
      <c r="K221" s="251">
        <f>IFERROR(VLOOKUP($A221&amp;$B221,'Staff Ranked NHDD'!$C$8:$F$374,4,FALSE),0)</f>
        <v>0</v>
      </c>
      <c r="N221" s="246"/>
      <c r="O221" s="246"/>
      <c r="P221" s="63"/>
      <c r="Q221" s="246"/>
    </row>
    <row r="222" spans="1:17" x14ac:dyDescent="0.25">
      <c r="A222" s="100">
        <f t="shared" si="12"/>
        <v>9</v>
      </c>
      <c r="B222" s="100">
        <f t="shared" si="13"/>
        <v>6</v>
      </c>
      <c r="C222" s="100">
        <f t="shared" si="14"/>
        <v>2020</v>
      </c>
      <c r="D222" s="66">
        <f t="shared" si="15"/>
        <v>44080</v>
      </c>
      <c r="E222" s="251">
        <f>IFERROR(VLOOKUP($D222,Actual_Kirk_HDD!$A$4:$F$470,6,FALSE),0)</f>
        <v>0</v>
      </c>
      <c r="F222" s="251">
        <f>IFERROR(VLOOKUP($A222&amp;$B222,'Staff Ranked NHDD'!$C$8:$F$374,2,FALSE),0)</f>
        <v>0</v>
      </c>
      <c r="H222" s="49"/>
      <c r="J222" s="65">
        <f>IFERROR(VLOOKUP($D222,Actual_CGI_HDD!$A$9:$E$531,5),0)</f>
        <v>0</v>
      </c>
      <c r="K222" s="251">
        <f>IFERROR(VLOOKUP($A222&amp;$B222,'Staff Ranked NHDD'!$C$8:$F$374,4,FALSE),0)</f>
        <v>0</v>
      </c>
      <c r="N222" s="246"/>
      <c r="O222" s="246"/>
      <c r="P222" s="63"/>
      <c r="Q222" s="246"/>
    </row>
    <row r="223" spans="1:17" x14ac:dyDescent="0.25">
      <c r="A223" s="100">
        <f t="shared" si="12"/>
        <v>9</v>
      </c>
      <c r="B223" s="100">
        <f t="shared" si="13"/>
        <v>7</v>
      </c>
      <c r="C223" s="100">
        <f t="shared" si="14"/>
        <v>2020</v>
      </c>
      <c r="D223" s="66">
        <f t="shared" si="15"/>
        <v>44081</v>
      </c>
      <c r="E223" s="251">
        <f>IFERROR(VLOOKUP($D223,Actual_Kirk_HDD!$A$4:$F$470,6,FALSE),0)</f>
        <v>0</v>
      </c>
      <c r="F223" s="251">
        <f>IFERROR(VLOOKUP($A223&amp;$B223,'Staff Ranked NHDD'!$C$8:$F$374,2,FALSE),0)</f>
        <v>0</v>
      </c>
      <c r="H223" s="49"/>
      <c r="J223" s="65">
        <f>IFERROR(VLOOKUP($D223,Actual_CGI_HDD!$A$9:$E$531,5),0)</f>
        <v>0</v>
      </c>
      <c r="K223" s="251">
        <f>IFERROR(VLOOKUP($A223&amp;$B223,'Staff Ranked NHDD'!$C$8:$F$374,4,FALSE),0)</f>
        <v>0</v>
      </c>
      <c r="N223" s="246"/>
      <c r="O223" s="246"/>
      <c r="P223" s="63"/>
      <c r="Q223" s="246"/>
    </row>
    <row r="224" spans="1:17" x14ac:dyDescent="0.25">
      <c r="A224" s="100">
        <f t="shared" si="12"/>
        <v>9</v>
      </c>
      <c r="B224" s="100">
        <f t="shared" si="13"/>
        <v>8</v>
      </c>
      <c r="C224" s="100">
        <f t="shared" si="14"/>
        <v>2020</v>
      </c>
      <c r="D224" s="66">
        <f t="shared" si="15"/>
        <v>44082</v>
      </c>
      <c r="E224" s="251">
        <f>IFERROR(VLOOKUP($D224,Actual_Kirk_HDD!$A$4:$F$470,6,FALSE),0)</f>
        <v>0</v>
      </c>
      <c r="F224" s="251">
        <f>IFERROR(VLOOKUP($A224&amp;$B224,'Staff Ranked NHDD'!$C$8:$F$374,2,FALSE),0)</f>
        <v>0</v>
      </c>
      <c r="H224" s="49"/>
      <c r="J224" s="65">
        <f>IFERROR(VLOOKUP($D224,Actual_CGI_HDD!$A$9:$E$531,5),0)</f>
        <v>0</v>
      </c>
      <c r="K224" s="251">
        <f>IFERROR(VLOOKUP($A224&amp;$B224,'Staff Ranked NHDD'!$C$8:$F$374,4,FALSE),0)</f>
        <v>0</v>
      </c>
      <c r="N224" s="246"/>
      <c r="O224" s="246"/>
      <c r="P224" s="63"/>
      <c r="Q224" s="246"/>
    </row>
    <row r="225" spans="1:17" x14ac:dyDescent="0.25">
      <c r="A225" s="100">
        <f t="shared" si="12"/>
        <v>9</v>
      </c>
      <c r="B225" s="100">
        <f t="shared" si="13"/>
        <v>9</v>
      </c>
      <c r="C225" s="100">
        <f t="shared" si="14"/>
        <v>2020</v>
      </c>
      <c r="D225" s="66">
        <f t="shared" si="15"/>
        <v>44083</v>
      </c>
      <c r="E225" s="251">
        <f>IFERROR(VLOOKUP($D225,Actual_Kirk_HDD!$A$4:$F$470,6,FALSE),0)</f>
        <v>15.711599999999999</v>
      </c>
      <c r="F225" s="251">
        <f>IFERROR(VLOOKUP($A225&amp;$B225,'Staff Ranked NHDD'!$C$8:$F$374,2,FALSE),0)</f>
        <v>13.436296296296296</v>
      </c>
      <c r="H225" s="49"/>
      <c r="J225" s="65">
        <f>IFERROR(VLOOKUP($D225,Actual_CGI_HDD!$A$9:$E$531,5),0)</f>
        <v>0</v>
      </c>
      <c r="K225" s="251">
        <f>IFERROR(VLOOKUP($A225&amp;$B225,'Staff Ranked NHDD'!$C$8:$F$374,4,FALSE),0)</f>
        <v>0</v>
      </c>
      <c r="N225" s="246"/>
      <c r="O225" s="246"/>
      <c r="P225" s="63"/>
      <c r="Q225" s="246"/>
    </row>
    <row r="226" spans="1:17" x14ac:dyDescent="0.25">
      <c r="A226" s="100">
        <f t="shared" si="12"/>
        <v>9</v>
      </c>
      <c r="B226" s="100">
        <f t="shared" si="13"/>
        <v>10</v>
      </c>
      <c r="C226" s="100">
        <f t="shared" si="14"/>
        <v>2020</v>
      </c>
      <c r="D226" s="66">
        <f t="shared" si="15"/>
        <v>44084</v>
      </c>
      <c r="E226" s="251">
        <f>IFERROR(VLOOKUP($D226,Actual_Kirk_HDD!$A$4:$F$470,6,FALSE),0)</f>
        <v>17.020899999999997</v>
      </c>
      <c r="F226" s="251">
        <f>IFERROR(VLOOKUP($A226&amp;$B226,'Staff Ranked NHDD'!$C$8:$F$374,2,FALSE),0)</f>
        <v>17.450925925925926</v>
      </c>
      <c r="H226" s="49"/>
      <c r="J226" s="65">
        <f>IFERROR(VLOOKUP($D226,Actual_CGI_HDD!$A$9:$E$531,5),0)</f>
        <v>0</v>
      </c>
      <c r="K226" s="251">
        <f>IFERROR(VLOOKUP($A226&amp;$B226,'Staff Ranked NHDD'!$C$8:$F$374,4,FALSE),0)</f>
        <v>0</v>
      </c>
      <c r="N226" s="246"/>
      <c r="O226" s="246"/>
      <c r="P226" s="63"/>
      <c r="Q226" s="246"/>
    </row>
    <row r="227" spans="1:17" x14ac:dyDescent="0.25">
      <c r="A227" s="100">
        <f t="shared" si="12"/>
        <v>9</v>
      </c>
      <c r="B227" s="100">
        <f t="shared" si="13"/>
        <v>11</v>
      </c>
      <c r="C227" s="100">
        <f t="shared" si="14"/>
        <v>2020</v>
      </c>
      <c r="D227" s="66">
        <f t="shared" si="15"/>
        <v>44085</v>
      </c>
      <c r="E227" s="251">
        <f>IFERROR(VLOOKUP($D227,Actual_Kirk_HDD!$A$4:$F$470,6,FALSE),0)</f>
        <v>15.056949999999999</v>
      </c>
      <c r="F227" s="251">
        <f>IFERROR(VLOOKUP($A227&amp;$B227,'Staff Ranked NHDD'!$C$8:$F$374,2,FALSE),0)</f>
        <v>11.309259259259257</v>
      </c>
      <c r="H227" s="49"/>
      <c r="J227" s="65">
        <f>IFERROR(VLOOKUP($D227,Actual_CGI_HDD!$A$9:$E$531,5),0)</f>
        <v>0</v>
      </c>
      <c r="K227" s="251">
        <f>IFERROR(VLOOKUP($A227&amp;$B227,'Staff Ranked NHDD'!$C$8:$F$374,4,FALSE),0)</f>
        <v>0</v>
      </c>
      <c r="N227" s="246"/>
      <c r="O227" s="246"/>
      <c r="P227" s="63"/>
      <c r="Q227" s="246"/>
    </row>
    <row r="228" spans="1:17" x14ac:dyDescent="0.25">
      <c r="A228" s="100">
        <f t="shared" si="12"/>
        <v>9</v>
      </c>
      <c r="B228" s="100">
        <f t="shared" si="13"/>
        <v>12</v>
      </c>
      <c r="C228" s="100">
        <f t="shared" si="14"/>
        <v>2020</v>
      </c>
      <c r="D228" s="66">
        <f t="shared" si="15"/>
        <v>44086</v>
      </c>
      <c r="E228" s="251">
        <f>IFERROR(VLOOKUP($D228,Actual_Kirk_HDD!$A$4:$F$470,6,FALSE),0)</f>
        <v>7.8557999999999995</v>
      </c>
      <c r="F228" s="251">
        <f>IFERROR(VLOOKUP($A228&amp;$B228,'Staff Ranked NHDD'!$C$8:$F$374,2,FALSE),0)</f>
        <v>5.2650000000000006</v>
      </c>
      <c r="H228" s="49"/>
      <c r="J228" s="65">
        <f>IFERROR(VLOOKUP($D228,Actual_CGI_HDD!$A$9:$E$531,5),0)</f>
        <v>0</v>
      </c>
      <c r="K228" s="251">
        <f>IFERROR(VLOOKUP($A228&amp;$B228,'Staff Ranked NHDD'!$C$8:$F$374,4,FALSE),0)</f>
        <v>0</v>
      </c>
      <c r="N228" s="246"/>
      <c r="O228" s="246"/>
      <c r="P228" s="63"/>
      <c r="Q228" s="246"/>
    </row>
    <row r="229" spans="1:17" x14ac:dyDescent="0.25">
      <c r="A229" s="100">
        <f t="shared" si="12"/>
        <v>9</v>
      </c>
      <c r="B229" s="100">
        <f t="shared" si="13"/>
        <v>13</v>
      </c>
      <c r="C229" s="100">
        <f t="shared" si="14"/>
        <v>2020</v>
      </c>
      <c r="D229" s="66">
        <f t="shared" si="15"/>
        <v>44087</v>
      </c>
      <c r="E229" s="251">
        <f>IFERROR(VLOOKUP($D229,Actual_Kirk_HDD!$A$4:$F$470,6,FALSE),0)</f>
        <v>1.3092999999999999</v>
      </c>
      <c r="F229" s="251">
        <f>IFERROR(VLOOKUP($A229&amp;$B229,'Staff Ranked NHDD'!$C$8:$F$374,2,FALSE),0)</f>
        <v>1.3109259259259254</v>
      </c>
      <c r="H229" s="49"/>
      <c r="J229" s="65">
        <f>IFERROR(VLOOKUP($D229,Actual_CGI_HDD!$A$9:$E$531,5),0)</f>
        <v>0</v>
      </c>
      <c r="K229" s="251">
        <f>IFERROR(VLOOKUP($A229&amp;$B229,'Staff Ranked NHDD'!$C$8:$F$374,4,FALSE),0)</f>
        <v>0</v>
      </c>
      <c r="N229" s="246"/>
      <c r="O229" s="246"/>
      <c r="P229" s="63"/>
      <c r="Q229" s="246"/>
    </row>
    <row r="230" spans="1:17" x14ac:dyDescent="0.25">
      <c r="A230" s="100">
        <f t="shared" si="12"/>
        <v>9</v>
      </c>
      <c r="B230" s="100">
        <f t="shared" si="13"/>
        <v>14</v>
      </c>
      <c r="C230" s="100">
        <f t="shared" si="14"/>
        <v>2020</v>
      </c>
      <c r="D230" s="66">
        <f t="shared" si="15"/>
        <v>44088</v>
      </c>
      <c r="E230" s="251">
        <f>IFERROR(VLOOKUP($D230,Actual_Kirk_HDD!$A$4:$F$470,6,FALSE),0)</f>
        <v>1.3092999999999999</v>
      </c>
      <c r="F230" s="251">
        <f>IFERROR(VLOOKUP($A230&amp;$B230,'Staff Ranked NHDD'!$C$8:$F$374,2,FALSE),0)</f>
        <v>0.40222222222222398</v>
      </c>
      <c r="H230" s="49"/>
      <c r="J230" s="65">
        <f>IFERROR(VLOOKUP($D230,Actual_CGI_HDD!$A$9:$E$531,5),0)</f>
        <v>0</v>
      </c>
      <c r="K230" s="251">
        <f>IFERROR(VLOOKUP($A230&amp;$B230,'Staff Ranked NHDD'!$C$8:$F$374,4,FALSE),0)</f>
        <v>0</v>
      </c>
      <c r="N230" s="246"/>
      <c r="O230" s="246"/>
      <c r="P230" s="63"/>
      <c r="Q230" s="246"/>
    </row>
    <row r="231" spans="1:17" x14ac:dyDescent="0.25">
      <c r="A231" s="100">
        <f t="shared" si="12"/>
        <v>9</v>
      </c>
      <c r="B231" s="100">
        <f t="shared" si="13"/>
        <v>15</v>
      </c>
      <c r="C231" s="100">
        <f t="shared" si="14"/>
        <v>2020</v>
      </c>
      <c r="D231" s="66">
        <f t="shared" si="15"/>
        <v>44089</v>
      </c>
      <c r="E231" s="251">
        <f>IFERROR(VLOOKUP($D231,Actual_Kirk_HDD!$A$4:$F$470,6,FALSE),0)</f>
        <v>0</v>
      </c>
      <c r="F231" s="251">
        <f>IFERROR(VLOOKUP($A231&amp;$B231,'Staff Ranked NHDD'!$C$8:$F$374,2,FALSE),0)</f>
        <v>0</v>
      </c>
      <c r="H231" s="49"/>
      <c r="J231" s="65">
        <f>IFERROR(VLOOKUP($D231,Actual_CGI_HDD!$A$9:$E$531,5),0)</f>
        <v>0</v>
      </c>
      <c r="K231" s="251">
        <f>IFERROR(VLOOKUP($A231&amp;$B231,'Staff Ranked NHDD'!$C$8:$F$374,4,FALSE),0)</f>
        <v>0</v>
      </c>
      <c r="N231" s="246"/>
      <c r="O231" s="246"/>
      <c r="P231" s="63"/>
      <c r="Q231" s="246"/>
    </row>
    <row r="232" spans="1:17" x14ac:dyDescent="0.25">
      <c r="A232" s="100">
        <f t="shared" si="12"/>
        <v>9</v>
      </c>
      <c r="B232" s="100">
        <f t="shared" si="13"/>
        <v>16</v>
      </c>
      <c r="C232" s="100">
        <f t="shared" si="14"/>
        <v>2020</v>
      </c>
      <c r="D232" s="66">
        <f t="shared" si="15"/>
        <v>44090</v>
      </c>
      <c r="E232" s="251">
        <f>IFERROR(VLOOKUP($D232,Actual_Kirk_HDD!$A$4:$F$470,6,FALSE),0)</f>
        <v>0</v>
      </c>
      <c r="F232" s="251">
        <f>IFERROR(VLOOKUP($A232&amp;$B232,'Staff Ranked NHDD'!$C$8:$F$374,2,FALSE),0)</f>
        <v>0</v>
      </c>
      <c r="H232" s="49"/>
      <c r="J232" s="65">
        <f>IFERROR(VLOOKUP($D232,Actual_CGI_HDD!$A$9:$E$531,5),0)</f>
        <v>0</v>
      </c>
      <c r="K232" s="251">
        <f>IFERROR(VLOOKUP($A232&amp;$B232,'Staff Ranked NHDD'!$C$8:$F$374,4,FALSE),0)</f>
        <v>0</v>
      </c>
      <c r="N232" s="246"/>
      <c r="O232" s="246"/>
      <c r="P232" s="63"/>
      <c r="Q232" s="246"/>
    </row>
    <row r="233" spans="1:17" x14ac:dyDescent="0.25">
      <c r="A233" s="100">
        <f t="shared" si="12"/>
        <v>9</v>
      </c>
      <c r="B233" s="100">
        <f t="shared" si="13"/>
        <v>17</v>
      </c>
      <c r="C233" s="100">
        <f t="shared" si="14"/>
        <v>2020</v>
      </c>
      <c r="D233" s="66">
        <f t="shared" si="15"/>
        <v>44091</v>
      </c>
      <c r="E233" s="251">
        <f>IFERROR(VLOOKUP($D233,Actual_Kirk_HDD!$A$4:$F$470,6,FALSE),0)</f>
        <v>0</v>
      </c>
      <c r="F233" s="251">
        <f>IFERROR(VLOOKUP($A233&amp;$B233,'Staff Ranked NHDD'!$C$8:$F$374,2,FALSE),0)</f>
        <v>0</v>
      </c>
      <c r="H233" s="49"/>
      <c r="J233" s="65">
        <f>IFERROR(VLOOKUP($D233,Actual_CGI_HDD!$A$9:$E$531,5),0)</f>
        <v>0</v>
      </c>
      <c r="K233" s="251">
        <f>IFERROR(VLOOKUP($A233&amp;$B233,'Staff Ranked NHDD'!$C$8:$F$374,4,FALSE),0)</f>
        <v>0</v>
      </c>
      <c r="N233" s="246"/>
      <c r="O233" s="246"/>
      <c r="P233" s="63"/>
      <c r="Q233" s="246"/>
    </row>
    <row r="234" spans="1:17" x14ac:dyDescent="0.25">
      <c r="A234" s="100">
        <f t="shared" si="12"/>
        <v>9</v>
      </c>
      <c r="B234" s="100">
        <f t="shared" si="13"/>
        <v>18</v>
      </c>
      <c r="C234" s="100">
        <f t="shared" si="14"/>
        <v>2020</v>
      </c>
      <c r="D234" s="66">
        <f t="shared" si="15"/>
        <v>44092</v>
      </c>
      <c r="E234" s="251">
        <f>IFERROR(VLOOKUP($D234,Actual_Kirk_HDD!$A$4:$F$470,6,FALSE),0)</f>
        <v>4.5825499999999995</v>
      </c>
      <c r="F234" s="251">
        <f>IFERROR(VLOOKUP($A234&amp;$B234,'Staff Ranked NHDD'!$C$8:$F$374,2,FALSE),0)</f>
        <v>3.8581481481481479</v>
      </c>
      <c r="H234" s="49"/>
      <c r="J234" s="65">
        <f>IFERROR(VLOOKUP($D234,Actual_CGI_HDD!$A$9:$E$531,5),0)</f>
        <v>0.5</v>
      </c>
      <c r="K234" s="251">
        <f>IFERROR(VLOOKUP($A234&amp;$B234,'Staff Ranked NHDD'!$C$8:$F$374,4,FALSE),0)</f>
        <v>0</v>
      </c>
      <c r="N234" s="246"/>
      <c r="O234" s="246"/>
      <c r="P234" s="63"/>
      <c r="Q234" s="246"/>
    </row>
    <row r="235" spans="1:17" x14ac:dyDescent="0.25">
      <c r="A235" s="100">
        <f t="shared" si="12"/>
        <v>9</v>
      </c>
      <c r="B235" s="100">
        <f t="shared" si="13"/>
        <v>19</v>
      </c>
      <c r="C235" s="100">
        <f t="shared" si="14"/>
        <v>2020</v>
      </c>
      <c r="D235" s="66">
        <f t="shared" si="15"/>
        <v>44093</v>
      </c>
      <c r="E235" s="251">
        <f>IFERROR(VLOOKUP($D235,Actual_Kirk_HDD!$A$4:$F$470,6,FALSE),0)</f>
        <v>2.6185999999999998</v>
      </c>
      <c r="F235" s="251">
        <f>IFERROR(VLOOKUP($A235&amp;$B235,'Staff Ranked NHDD'!$C$8:$F$374,2,FALSE),0)</f>
        <v>2.9318518518518517</v>
      </c>
      <c r="H235" s="49"/>
      <c r="J235" s="65">
        <f>IFERROR(VLOOKUP($D235,Actual_CGI_HDD!$A$9:$E$531,5),0)</f>
        <v>5.5</v>
      </c>
      <c r="K235" s="251">
        <f>IFERROR(VLOOKUP($A235&amp;$B235,'Staff Ranked NHDD'!$C$8:$F$374,4,FALSE),0)</f>
        <v>8.9072222222222202</v>
      </c>
      <c r="N235" s="246"/>
      <c r="O235" s="246"/>
      <c r="P235" s="63"/>
      <c r="Q235" s="246"/>
    </row>
    <row r="236" spans="1:17" x14ac:dyDescent="0.25">
      <c r="A236" s="100">
        <f t="shared" si="12"/>
        <v>9</v>
      </c>
      <c r="B236" s="100">
        <f t="shared" si="13"/>
        <v>20</v>
      </c>
      <c r="C236" s="100">
        <f t="shared" si="14"/>
        <v>2020</v>
      </c>
      <c r="D236" s="66">
        <f t="shared" si="15"/>
        <v>44094</v>
      </c>
      <c r="E236" s="251">
        <f>IFERROR(VLOOKUP($D236,Actual_Kirk_HDD!$A$4:$F$470,6,FALSE),0)</f>
        <v>9.8197499999999991</v>
      </c>
      <c r="F236" s="251">
        <f>IFERROR(VLOOKUP($A236&amp;$B236,'Staff Ranked NHDD'!$C$8:$F$374,2,FALSE),0)</f>
        <v>7.2085185185185194</v>
      </c>
      <c r="H236" s="49"/>
      <c r="J236" s="65">
        <f>IFERROR(VLOOKUP($D236,Actual_CGI_HDD!$A$9:$E$531,5),0)</f>
        <v>4.5</v>
      </c>
      <c r="K236" s="251">
        <f>IFERROR(VLOOKUP($A236&amp;$B236,'Staff Ranked NHDD'!$C$8:$F$374,4,FALSE),0)</f>
        <v>5.1659259259259249</v>
      </c>
      <c r="N236" s="246"/>
      <c r="O236" s="246"/>
      <c r="P236" s="63"/>
      <c r="Q236" s="246"/>
    </row>
    <row r="237" spans="1:17" x14ac:dyDescent="0.25">
      <c r="A237" s="100">
        <f t="shared" si="12"/>
        <v>9</v>
      </c>
      <c r="B237" s="100">
        <f t="shared" si="13"/>
        <v>21</v>
      </c>
      <c r="C237" s="100">
        <f t="shared" si="14"/>
        <v>2020</v>
      </c>
      <c r="D237" s="66">
        <f t="shared" si="15"/>
        <v>44095</v>
      </c>
      <c r="E237" s="251">
        <f>IFERROR(VLOOKUP($D237,Actual_Kirk_HDD!$A$4:$F$470,6,FALSE),0)</f>
        <v>5.8918499999999998</v>
      </c>
      <c r="F237" s="251">
        <f>IFERROR(VLOOKUP($A237&amp;$B237,'Staff Ranked NHDD'!$C$8:$F$374,2,FALSE),0)</f>
        <v>4.532222222222221</v>
      </c>
      <c r="H237" s="49"/>
      <c r="J237" s="65">
        <f>IFERROR(VLOOKUP($D237,Actual_CGI_HDD!$A$9:$E$531,5),0)</f>
        <v>1.5</v>
      </c>
      <c r="K237" s="251">
        <f>IFERROR(VLOOKUP($A237&amp;$B237,'Staff Ranked NHDD'!$C$8:$F$374,4,FALSE),0)</f>
        <v>0</v>
      </c>
      <c r="N237" s="246"/>
      <c r="O237" s="246"/>
      <c r="P237" s="63"/>
      <c r="Q237" s="246"/>
    </row>
    <row r="238" spans="1:17" x14ac:dyDescent="0.25">
      <c r="A238" s="100">
        <f t="shared" si="12"/>
        <v>9</v>
      </c>
      <c r="B238" s="100">
        <f t="shared" si="13"/>
        <v>22</v>
      </c>
      <c r="C238" s="100">
        <f t="shared" si="14"/>
        <v>2020</v>
      </c>
      <c r="D238" s="66">
        <f t="shared" si="15"/>
        <v>44096</v>
      </c>
      <c r="E238" s="251">
        <f>IFERROR(VLOOKUP($D238,Actual_Kirk_HDD!$A$4:$F$470,6,FALSE),0)</f>
        <v>1.9639499999999999</v>
      </c>
      <c r="F238" s="251">
        <f>IFERROR(VLOOKUP($A238&amp;$B238,'Staff Ranked NHDD'!$C$8:$F$374,2,FALSE),0)</f>
        <v>2.153703703703703</v>
      </c>
      <c r="H238" s="49"/>
      <c r="J238" s="65">
        <f>IFERROR(VLOOKUP($D238,Actual_CGI_HDD!$A$9:$E$531,5),0)</f>
        <v>4</v>
      </c>
      <c r="K238" s="251">
        <f>IFERROR(VLOOKUP($A238&amp;$B238,'Staff Ranked NHDD'!$C$8:$F$374,4,FALSE),0)</f>
        <v>3.5187037037037028</v>
      </c>
      <c r="N238" s="246"/>
      <c r="O238" s="246"/>
      <c r="P238" s="63"/>
      <c r="Q238" s="246"/>
    </row>
    <row r="239" spans="1:17" x14ac:dyDescent="0.25">
      <c r="A239" s="100">
        <f t="shared" si="12"/>
        <v>9</v>
      </c>
      <c r="B239" s="100">
        <f t="shared" si="13"/>
        <v>23</v>
      </c>
      <c r="C239" s="100">
        <f t="shared" si="14"/>
        <v>2020</v>
      </c>
      <c r="D239" s="66">
        <f t="shared" si="15"/>
        <v>44097</v>
      </c>
      <c r="E239" s="251">
        <f>IFERROR(VLOOKUP($D239,Actual_Kirk_HDD!$A$4:$F$470,6,FALSE),0)</f>
        <v>0</v>
      </c>
      <c r="F239" s="251">
        <f>IFERROR(VLOOKUP($A239&amp;$B239,'Staff Ranked NHDD'!$C$8:$F$374,2,FALSE),0)</f>
        <v>0</v>
      </c>
      <c r="H239" s="49"/>
      <c r="J239" s="65">
        <f>IFERROR(VLOOKUP($D239,Actual_CGI_HDD!$A$9:$E$531,5),0)</f>
        <v>3</v>
      </c>
      <c r="K239" s="251">
        <f>IFERROR(VLOOKUP($A239&amp;$B239,'Staff Ranked NHDD'!$C$8:$F$374,4,FALSE),0)</f>
        <v>2.6896296296296298</v>
      </c>
      <c r="N239" s="246"/>
      <c r="O239" s="246"/>
      <c r="P239" s="63"/>
      <c r="Q239" s="246"/>
    </row>
    <row r="240" spans="1:17" x14ac:dyDescent="0.25">
      <c r="A240" s="100">
        <f t="shared" si="12"/>
        <v>9</v>
      </c>
      <c r="B240" s="100">
        <f t="shared" si="13"/>
        <v>24</v>
      </c>
      <c r="C240" s="100">
        <f t="shared" si="14"/>
        <v>2020</v>
      </c>
      <c r="D240" s="66">
        <f t="shared" si="15"/>
        <v>44098</v>
      </c>
      <c r="E240" s="251">
        <f>IFERROR(VLOOKUP($D240,Actual_Kirk_HDD!$A$4:$F$470,6,FALSE),0)</f>
        <v>0</v>
      </c>
      <c r="F240" s="251">
        <f>IFERROR(VLOOKUP($A240&amp;$B240,'Staff Ranked NHDD'!$C$8:$F$374,2,FALSE),0)</f>
        <v>0</v>
      </c>
      <c r="H240" s="49"/>
      <c r="J240" s="65">
        <f>IFERROR(VLOOKUP($D240,Actual_CGI_HDD!$A$9:$E$531,5),0)</f>
        <v>2.5</v>
      </c>
      <c r="K240" s="251">
        <f>IFERROR(VLOOKUP($A240&amp;$B240,'Staff Ranked NHDD'!$C$8:$F$374,4,FALSE),0)</f>
        <v>1.7266666666666675</v>
      </c>
      <c r="N240" s="246"/>
      <c r="O240" s="246"/>
      <c r="P240" s="63"/>
      <c r="Q240" s="246"/>
    </row>
    <row r="241" spans="1:17" x14ac:dyDescent="0.25">
      <c r="A241" s="100">
        <f t="shared" si="12"/>
        <v>9</v>
      </c>
      <c r="B241" s="100">
        <f t="shared" si="13"/>
        <v>25</v>
      </c>
      <c r="C241" s="100">
        <f t="shared" si="14"/>
        <v>2020</v>
      </c>
      <c r="D241" s="66">
        <f t="shared" si="15"/>
        <v>44099</v>
      </c>
      <c r="E241" s="251">
        <f>IFERROR(VLOOKUP($D241,Actual_Kirk_HDD!$A$4:$F$470,6,FALSE),0)</f>
        <v>0</v>
      </c>
      <c r="F241" s="251">
        <f>IFERROR(VLOOKUP($A241&amp;$B241,'Staff Ranked NHDD'!$C$8:$F$374,2,FALSE),0)</f>
        <v>0</v>
      </c>
      <c r="H241" s="49"/>
      <c r="J241" s="65">
        <f>IFERROR(VLOOKUP($D241,Actual_CGI_HDD!$A$9:$E$531,5),0)</f>
        <v>2</v>
      </c>
      <c r="K241" s="251">
        <f>IFERROR(VLOOKUP($A241&amp;$B241,'Staff Ranked NHDD'!$C$8:$F$374,4,FALSE),0)</f>
        <v>0.89222222222222025</v>
      </c>
      <c r="N241" s="246"/>
      <c r="O241" s="246"/>
      <c r="P241" s="63"/>
      <c r="Q241" s="246"/>
    </row>
    <row r="242" spans="1:17" x14ac:dyDescent="0.25">
      <c r="A242" s="100">
        <f t="shared" si="12"/>
        <v>9</v>
      </c>
      <c r="B242" s="100">
        <f t="shared" si="13"/>
        <v>26</v>
      </c>
      <c r="C242" s="100">
        <f t="shared" si="14"/>
        <v>2020</v>
      </c>
      <c r="D242" s="66">
        <f t="shared" si="15"/>
        <v>44100</v>
      </c>
      <c r="E242" s="251">
        <f>IFERROR(VLOOKUP($D242,Actual_Kirk_HDD!$A$4:$F$470,6,FALSE),0)</f>
        <v>0</v>
      </c>
      <c r="F242" s="251">
        <f>IFERROR(VLOOKUP($A242&amp;$B242,'Staff Ranked NHDD'!$C$8:$F$374,2,FALSE),0)</f>
        <v>0</v>
      </c>
      <c r="H242" s="49"/>
      <c r="J242" s="65">
        <f>IFERROR(VLOOKUP($D242,Actual_CGI_HDD!$A$9:$E$531,5),0)</f>
        <v>0</v>
      </c>
      <c r="K242" s="251">
        <f>IFERROR(VLOOKUP($A242&amp;$B242,'Staff Ranked NHDD'!$C$8:$F$374,4,FALSE),0)</f>
        <v>0</v>
      </c>
      <c r="N242" s="246"/>
      <c r="O242" s="246"/>
      <c r="P242" s="63"/>
      <c r="Q242" s="246"/>
    </row>
    <row r="243" spans="1:17" x14ac:dyDescent="0.25">
      <c r="A243" s="100">
        <f t="shared" si="12"/>
        <v>9</v>
      </c>
      <c r="B243" s="100">
        <f t="shared" si="13"/>
        <v>27</v>
      </c>
      <c r="C243" s="100">
        <f t="shared" si="14"/>
        <v>2020</v>
      </c>
      <c r="D243" s="66">
        <f t="shared" si="15"/>
        <v>44101</v>
      </c>
      <c r="E243" s="251">
        <f>IFERROR(VLOOKUP($D243,Actual_Kirk_HDD!$A$4:$F$470,6,FALSE),0)</f>
        <v>0</v>
      </c>
      <c r="F243" s="251">
        <f>IFERROR(VLOOKUP($A243&amp;$B243,'Staff Ranked NHDD'!$C$8:$F$374,2,FALSE),0)</f>
        <v>0</v>
      </c>
      <c r="H243" s="49"/>
      <c r="J243" s="65">
        <f>IFERROR(VLOOKUP($D243,Actual_CGI_HDD!$A$9:$E$531,5),0)</f>
        <v>0</v>
      </c>
      <c r="K243" s="251">
        <f>IFERROR(VLOOKUP($A243&amp;$B243,'Staff Ranked NHDD'!$C$8:$F$374,4,FALSE),0)</f>
        <v>0</v>
      </c>
      <c r="N243" s="246"/>
      <c r="O243" s="246"/>
      <c r="P243" s="63"/>
      <c r="Q243" s="246"/>
    </row>
    <row r="244" spans="1:17" x14ac:dyDescent="0.25">
      <c r="A244" s="100">
        <f t="shared" si="12"/>
        <v>9</v>
      </c>
      <c r="B244" s="100">
        <f t="shared" si="13"/>
        <v>28</v>
      </c>
      <c r="C244" s="100">
        <f t="shared" si="14"/>
        <v>2020</v>
      </c>
      <c r="D244" s="66">
        <f t="shared" si="15"/>
        <v>44102</v>
      </c>
      <c r="E244" s="251">
        <f>IFERROR(VLOOKUP($D244,Actual_Kirk_HDD!$A$4:$F$470,6,FALSE),0)</f>
        <v>8.5104499999999987</v>
      </c>
      <c r="F244" s="251">
        <f>IFERROR(VLOOKUP($A244&amp;$B244,'Staff Ranked NHDD'!$C$8:$F$374,2,FALSE),0)</f>
        <v>6.1688888888888895</v>
      </c>
      <c r="H244" s="49"/>
      <c r="J244" s="65">
        <f>IFERROR(VLOOKUP($D244,Actual_CGI_HDD!$A$9:$E$531,5),0)</f>
        <v>5.5</v>
      </c>
      <c r="K244" s="251">
        <f>IFERROR(VLOOKUP($A244&amp;$B244,'Staff Ranked NHDD'!$C$8:$F$374,4,FALSE),0)</f>
        <v>6.7099999999999982</v>
      </c>
      <c r="N244" s="246"/>
      <c r="O244" s="246"/>
      <c r="P244" s="63"/>
      <c r="Q244" s="246"/>
    </row>
    <row r="245" spans="1:17" x14ac:dyDescent="0.25">
      <c r="A245" s="100">
        <f t="shared" si="12"/>
        <v>9</v>
      </c>
      <c r="B245" s="100">
        <f t="shared" si="13"/>
        <v>29</v>
      </c>
      <c r="C245" s="100">
        <f t="shared" si="14"/>
        <v>2020</v>
      </c>
      <c r="D245" s="66">
        <f t="shared" si="15"/>
        <v>44103</v>
      </c>
      <c r="E245" s="251">
        <f>IFERROR(VLOOKUP($D245,Actual_Kirk_HDD!$A$4:$F$470,6,FALSE),0)</f>
        <v>14.402299999999999</v>
      </c>
      <c r="F245" s="251">
        <f>IFERROR(VLOOKUP($A245&amp;$B245,'Staff Ranked NHDD'!$C$8:$F$374,2,FALSE),0)</f>
        <v>9.779814814814813</v>
      </c>
      <c r="H245" s="49"/>
      <c r="J245" s="65">
        <f>IFERROR(VLOOKUP($D245,Actual_CGI_HDD!$A$9:$E$531,5),0)</f>
        <v>10</v>
      </c>
      <c r="K245" s="251">
        <f>IFERROR(VLOOKUP($A245&amp;$B245,'Staff Ranked NHDD'!$C$8:$F$374,4,FALSE),0)</f>
        <v>12.64222222222222</v>
      </c>
      <c r="N245" s="246"/>
      <c r="O245" s="246"/>
      <c r="P245" s="63"/>
      <c r="Q245" s="246"/>
    </row>
    <row r="246" spans="1:17" x14ac:dyDescent="0.25">
      <c r="A246" s="100">
        <f t="shared" si="12"/>
        <v>9</v>
      </c>
      <c r="B246" s="100">
        <f t="shared" si="13"/>
        <v>30</v>
      </c>
      <c r="C246" s="100">
        <f t="shared" si="14"/>
        <v>2020</v>
      </c>
      <c r="D246" s="66">
        <f t="shared" si="15"/>
        <v>44104</v>
      </c>
      <c r="E246" s="251">
        <f>IFERROR(VLOOKUP($D246,Actual_Kirk_HDD!$A$4:$F$470,6,FALSE),0)</f>
        <v>10.474399999999999</v>
      </c>
      <c r="F246" s="251">
        <f>IFERROR(VLOOKUP($A246&amp;$B246,'Staff Ranked NHDD'!$C$8:$F$374,2,FALSE),0)</f>
        <v>8.3977777777777796</v>
      </c>
      <c r="H246" s="49"/>
      <c r="J246" s="65">
        <f>IFERROR(VLOOKUP($D246,Actual_CGI_HDD!$A$9:$E$531,5),0)</f>
        <v>2</v>
      </c>
      <c r="K246" s="251">
        <f>IFERROR(VLOOKUP($A246&amp;$B246,'Staff Ranked NHDD'!$C$8:$F$374,4,FALSE),0)</f>
        <v>0.21425925925925829</v>
      </c>
      <c r="N246" s="246"/>
      <c r="O246" s="246"/>
      <c r="P246" s="63"/>
      <c r="Q246" s="246"/>
    </row>
    <row r="247" spans="1:17" x14ac:dyDescent="0.25">
      <c r="A247" s="100">
        <f t="shared" si="12"/>
        <v>10</v>
      </c>
      <c r="B247" s="100">
        <f t="shared" si="13"/>
        <v>1</v>
      </c>
      <c r="C247" s="100">
        <f t="shared" si="14"/>
        <v>2020</v>
      </c>
      <c r="D247" s="66">
        <f t="shared" si="15"/>
        <v>44105</v>
      </c>
      <c r="E247" s="251">
        <f>IFERROR(VLOOKUP($D247,Actual_Kirk_HDD!$A$4:$F$470,6,FALSE),0)</f>
        <v>9.4468999999999994</v>
      </c>
      <c r="F247" s="251">
        <f>IFERROR(VLOOKUP($A247&amp;$B247,'Staff Ranked NHDD'!$C$8:$F$374,2,FALSE),0)</f>
        <v>8.1101612903225835</v>
      </c>
      <c r="H247" s="49"/>
      <c r="J247" s="65">
        <f>IFERROR(VLOOKUP($D247,Actual_CGI_HDD!$A$9:$E$531,5),0)</f>
        <v>8</v>
      </c>
      <c r="K247" s="251">
        <f>IFERROR(VLOOKUP($A247&amp;$B247,'Staff Ranked NHDD'!$C$8:$F$374,4,FALSE),0)</f>
        <v>5.9418817204301089</v>
      </c>
      <c r="N247" s="246"/>
      <c r="O247" s="246"/>
      <c r="P247" s="63"/>
      <c r="Q247" s="246"/>
    </row>
    <row r="248" spans="1:17" x14ac:dyDescent="0.25">
      <c r="A248" s="100">
        <f t="shared" si="12"/>
        <v>10</v>
      </c>
      <c r="B248" s="100">
        <f t="shared" si="13"/>
        <v>2</v>
      </c>
      <c r="C248" s="100">
        <f t="shared" si="14"/>
        <v>2020</v>
      </c>
      <c r="D248" s="66">
        <f t="shared" si="15"/>
        <v>44106</v>
      </c>
      <c r="E248" s="251">
        <f>IFERROR(VLOOKUP($D248,Actual_Kirk_HDD!$A$4:$F$470,6,FALSE),0)</f>
        <v>18.893799999999999</v>
      </c>
      <c r="F248" s="251">
        <f>IFERROR(VLOOKUP($A248&amp;$B248,'Staff Ranked NHDD'!$C$8:$F$374,2,FALSE),0)</f>
        <v>12.091738351254483</v>
      </c>
      <c r="H248" s="49"/>
      <c r="J248" s="65">
        <f>IFERROR(VLOOKUP($D248,Actual_CGI_HDD!$A$9:$E$531,5),0)</f>
        <v>14.5</v>
      </c>
      <c r="K248" s="251">
        <f>IFERROR(VLOOKUP($A248&amp;$B248,'Staff Ranked NHDD'!$C$8:$F$374,4,FALSE),0)</f>
        <v>11.301021505376344</v>
      </c>
      <c r="N248" s="246"/>
      <c r="O248" s="246"/>
      <c r="P248" s="63"/>
      <c r="Q248" s="246"/>
    </row>
    <row r="249" spans="1:17" x14ac:dyDescent="0.25">
      <c r="A249" s="100">
        <f t="shared" si="12"/>
        <v>10</v>
      </c>
      <c r="B249" s="100">
        <f t="shared" si="13"/>
        <v>3</v>
      </c>
      <c r="C249" s="100">
        <f t="shared" si="14"/>
        <v>2020</v>
      </c>
      <c r="D249" s="66">
        <f t="shared" si="15"/>
        <v>44107</v>
      </c>
      <c r="E249" s="251">
        <f>IFERROR(VLOOKUP($D249,Actual_Kirk_HDD!$A$4:$F$470,6,FALSE),0)</f>
        <v>18.893799999999999</v>
      </c>
      <c r="F249" s="251">
        <f>IFERROR(VLOOKUP($A249&amp;$B249,'Staff Ranked NHDD'!$C$8:$F$374,2,FALSE),0)</f>
        <v>11.306774193548389</v>
      </c>
      <c r="H249" s="49"/>
      <c r="J249" s="65">
        <f>IFERROR(VLOOKUP($D249,Actual_CGI_HDD!$A$9:$E$531,5),0)</f>
        <v>12.5</v>
      </c>
      <c r="K249" s="251">
        <f>IFERROR(VLOOKUP($A249&amp;$B249,'Staff Ranked NHDD'!$C$8:$F$374,4,FALSE),0)</f>
        <v>8.8601792114695357</v>
      </c>
      <c r="N249" s="246"/>
      <c r="O249" s="246"/>
      <c r="P249" s="63"/>
      <c r="Q249" s="246"/>
    </row>
    <row r="250" spans="1:17" x14ac:dyDescent="0.25">
      <c r="A250" s="100">
        <f t="shared" si="12"/>
        <v>10</v>
      </c>
      <c r="B250" s="100">
        <f t="shared" si="13"/>
        <v>4</v>
      </c>
      <c r="C250" s="100">
        <f t="shared" si="14"/>
        <v>2020</v>
      </c>
      <c r="D250" s="66">
        <f t="shared" si="15"/>
        <v>44108</v>
      </c>
      <c r="E250" s="251">
        <f>IFERROR(VLOOKUP($D250,Actual_Kirk_HDD!$A$4:$F$470,6,FALSE),0)</f>
        <v>17.226699999999997</v>
      </c>
      <c r="F250" s="251">
        <f>IFERROR(VLOOKUP($A250&amp;$B250,'Staff Ranked NHDD'!$C$8:$F$374,2,FALSE),0)</f>
        <v>10.560179211469537</v>
      </c>
      <c r="H250" s="49"/>
      <c r="J250" s="65">
        <f>IFERROR(VLOOKUP($D250,Actual_CGI_HDD!$A$9:$E$531,5),0)</f>
        <v>15</v>
      </c>
      <c r="K250" s="251">
        <f>IFERROR(VLOOKUP($A250&amp;$B250,'Staff Ranked NHDD'!$C$8:$F$374,4,FALSE),0)</f>
        <v>12.226075268817205</v>
      </c>
      <c r="N250" s="246"/>
      <c r="O250" s="246"/>
      <c r="P250" s="63"/>
      <c r="Q250" s="246"/>
    </row>
    <row r="251" spans="1:17" x14ac:dyDescent="0.25">
      <c r="A251" s="100">
        <f t="shared" si="12"/>
        <v>10</v>
      </c>
      <c r="B251" s="100">
        <f t="shared" si="13"/>
        <v>5</v>
      </c>
      <c r="C251" s="100">
        <f t="shared" si="14"/>
        <v>2020</v>
      </c>
      <c r="D251" s="66">
        <f t="shared" si="15"/>
        <v>44109</v>
      </c>
      <c r="E251" s="251">
        <f>IFERROR(VLOOKUP($D251,Actual_Kirk_HDD!$A$4:$F$470,6,FALSE),0)</f>
        <v>16.670999999999999</v>
      </c>
      <c r="F251" s="251">
        <f>IFERROR(VLOOKUP($A251&amp;$B251,'Staff Ranked NHDD'!$C$8:$F$374,2,FALSE),0)</f>
        <v>9.6870430107526921</v>
      </c>
      <c r="H251" s="49"/>
      <c r="J251" s="65">
        <f>IFERROR(VLOOKUP($D251,Actual_CGI_HDD!$A$9:$E$531,5),0)</f>
        <v>15.5</v>
      </c>
      <c r="K251" s="251">
        <f>IFERROR(VLOOKUP($A251&amp;$B251,'Staff Ranked NHDD'!$C$8:$F$374,4,FALSE),0)</f>
        <v>15.162688172043014</v>
      </c>
      <c r="N251" s="246"/>
      <c r="O251" s="246"/>
      <c r="P251" s="63"/>
      <c r="Q251" s="246"/>
    </row>
    <row r="252" spans="1:17" x14ac:dyDescent="0.25">
      <c r="A252" s="100">
        <f t="shared" si="12"/>
        <v>10</v>
      </c>
      <c r="B252" s="100">
        <f t="shared" si="13"/>
        <v>6</v>
      </c>
      <c r="C252" s="100">
        <f t="shared" si="14"/>
        <v>2020</v>
      </c>
      <c r="D252" s="66">
        <f t="shared" si="15"/>
        <v>44110</v>
      </c>
      <c r="E252" s="251">
        <f>IFERROR(VLOOKUP($D252,Actual_Kirk_HDD!$A$4:$F$470,6,FALSE),0)</f>
        <v>10.002599999999999</v>
      </c>
      <c r="F252" s="251">
        <f>IFERROR(VLOOKUP($A252&amp;$B252,'Staff Ranked NHDD'!$C$8:$F$374,2,FALSE),0)</f>
        <v>8.9029928315412192</v>
      </c>
      <c r="H252" s="49"/>
      <c r="J252" s="65">
        <f>IFERROR(VLOOKUP($D252,Actual_CGI_HDD!$A$9:$E$531,5),0)</f>
        <v>8</v>
      </c>
      <c r="K252" s="251">
        <f>IFERROR(VLOOKUP($A252&amp;$B252,'Staff Ranked NHDD'!$C$8:$F$374,4,FALSE),0)</f>
        <v>5.080322580645162</v>
      </c>
      <c r="N252" s="246"/>
      <c r="O252" s="246"/>
      <c r="P252" s="63"/>
      <c r="Q252" s="246"/>
    </row>
    <row r="253" spans="1:17" x14ac:dyDescent="0.25">
      <c r="A253" s="100">
        <f t="shared" si="12"/>
        <v>10</v>
      </c>
      <c r="B253" s="100">
        <f t="shared" si="13"/>
        <v>7</v>
      </c>
      <c r="C253" s="100">
        <f t="shared" si="14"/>
        <v>2020</v>
      </c>
      <c r="D253" s="66">
        <f t="shared" si="15"/>
        <v>44111</v>
      </c>
      <c r="E253" s="251">
        <f>IFERROR(VLOOKUP($D253,Actual_Kirk_HDD!$A$4:$F$470,6,FALSE),0)</f>
        <v>1.1113999999999999</v>
      </c>
      <c r="F253" s="251">
        <f>IFERROR(VLOOKUP($A253&amp;$B253,'Staff Ranked NHDD'!$C$8:$F$374,2,FALSE),0)</f>
        <v>2.9795519713261664</v>
      </c>
      <c r="H253" s="49"/>
      <c r="J253" s="65">
        <f>IFERROR(VLOOKUP($D253,Actual_CGI_HDD!$A$9:$E$531,5),0)</f>
        <v>0</v>
      </c>
      <c r="K253" s="251">
        <f>IFERROR(VLOOKUP($A253&amp;$B253,'Staff Ranked NHDD'!$C$8:$F$374,4,FALSE),0)</f>
        <v>0</v>
      </c>
      <c r="N253" s="246"/>
      <c r="O253" s="246"/>
      <c r="P253" s="63"/>
      <c r="Q253" s="246"/>
    </row>
    <row r="254" spans="1:17" x14ac:dyDescent="0.25">
      <c r="A254" s="100">
        <f t="shared" si="12"/>
        <v>10</v>
      </c>
      <c r="B254" s="100">
        <f t="shared" si="13"/>
        <v>8</v>
      </c>
      <c r="C254" s="100">
        <f t="shared" si="14"/>
        <v>2020</v>
      </c>
      <c r="D254" s="66">
        <f t="shared" si="15"/>
        <v>44112</v>
      </c>
      <c r="E254" s="251">
        <f>IFERROR(VLOOKUP($D254,Actual_Kirk_HDD!$A$4:$F$470,6,FALSE),0)</f>
        <v>0</v>
      </c>
      <c r="F254" s="251">
        <f>IFERROR(VLOOKUP($A254&amp;$B254,'Staff Ranked NHDD'!$C$8:$F$374,2,FALSE),0)</f>
        <v>0.6302688172043015</v>
      </c>
      <c r="H254" s="49"/>
      <c r="J254" s="65">
        <f>IFERROR(VLOOKUP($D254,Actual_CGI_HDD!$A$9:$E$531,5),0)</f>
        <v>0</v>
      </c>
      <c r="K254" s="251">
        <f>IFERROR(VLOOKUP($A254&amp;$B254,'Staff Ranked NHDD'!$C$8:$F$374,4,FALSE),0)</f>
        <v>3.4946236559136425E-3</v>
      </c>
      <c r="N254" s="246"/>
      <c r="O254" s="246"/>
      <c r="P254" s="63"/>
      <c r="Q254" s="246"/>
    </row>
    <row r="255" spans="1:17" x14ac:dyDescent="0.25">
      <c r="A255" s="100">
        <f t="shared" si="12"/>
        <v>10</v>
      </c>
      <c r="B255" s="100">
        <f t="shared" si="13"/>
        <v>9</v>
      </c>
      <c r="C255" s="100">
        <f t="shared" si="14"/>
        <v>2020</v>
      </c>
      <c r="D255" s="66">
        <f t="shared" si="15"/>
        <v>44113</v>
      </c>
      <c r="E255" s="251">
        <f>IFERROR(VLOOKUP($D255,Actual_Kirk_HDD!$A$4:$F$470,6,FALSE),0)</f>
        <v>0</v>
      </c>
      <c r="F255" s="251">
        <f>IFERROR(VLOOKUP($A255&amp;$B255,'Staff Ranked NHDD'!$C$8:$F$374,2,FALSE),0)</f>
        <v>0</v>
      </c>
      <c r="H255" s="49"/>
      <c r="J255" s="65">
        <f>IFERROR(VLOOKUP($D255,Actual_CGI_HDD!$A$9:$E$531,5),0)</f>
        <v>0</v>
      </c>
      <c r="K255" s="251">
        <f>IFERROR(VLOOKUP($A255&amp;$B255,'Staff Ranked NHDD'!$C$8:$F$374,4,FALSE),0)</f>
        <v>0</v>
      </c>
      <c r="N255" s="246"/>
      <c r="O255" s="246"/>
      <c r="P255" s="63"/>
      <c r="Q255" s="246"/>
    </row>
    <row r="256" spans="1:17" x14ac:dyDescent="0.25">
      <c r="A256" s="100">
        <f t="shared" si="12"/>
        <v>10</v>
      </c>
      <c r="B256" s="100">
        <f t="shared" si="13"/>
        <v>10</v>
      </c>
      <c r="C256" s="100">
        <f t="shared" si="14"/>
        <v>2020</v>
      </c>
      <c r="D256" s="66">
        <f t="shared" si="15"/>
        <v>44114</v>
      </c>
      <c r="E256" s="251">
        <f>IFERROR(VLOOKUP($D256,Actual_Kirk_HDD!$A$4:$F$470,6,FALSE),0)</f>
        <v>0</v>
      </c>
      <c r="F256" s="251">
        <f>IFERROR(VLOOKUP($A256&amp;$B256,'Staff Ranked NHDD'!$C$8:$F$374,2,FALSE),0)</f>
        <v>0</v>
      </c>
      <c r="H256" s="49"/>
      <c r="J256" s="65">
        <f>IFERROR(VLOOKUP($D256,Actual_CGI_HDD!$A$9:$E$531,5),0)</f>
        <v>0</v>
      </c>
      <c r="K256" s="251">
        <f>IFERROR(VLOOKUP($A256&amp;$B256,'Staff Ranked NHDD'!$C$8:$F$374,4,FALSE),0)</f>
        <v>0</v>
      </c>
      <c r="N256" s="246"/>
      <c r="O256" s="246"/>
      <c r="P256" s="63"/>
      <c r="Q256" s="246"/>
    </row>
    <row r="257" spans="1:17" x14ac:dyDescent="0.25">
      <c r="A257" s="100">
        <f t="shared" si="12"/>
        <v>10</v>
      </c>
      <c r="B257" s="100">
        <f t="shared" si="13"/>
        <v>11</v>
      </c>
      <c r="C257" s="100">
        <f t="shared" si="14"/>
        <v>2020</v>
      </c>
      <c r="D257" s="66">
        <f t="shared" si="15"/>
        <v>44115</v>
      </c>
      <c r="E257" s="251">
        <f>IFERROR(VLOOKUP($D257,Actual_Kirk_HDD!$A$4:$F$470,6,FALSE),0)</f>
        <v>0</v>
      </c>
      <c r="F257" s="251">
        <f>IFERROR(VLOOKUP($A257&amp;$B257,'Staff Ranked NHDD'!$C$8:$F$374,2,FALSE),0)</f>
        <v>0</v>
      </c>
      <c r="H257" s="49"/>
      <c r="J257" s="65">
        <f>IFERROR(VLOOKUP($D257,Actual_CGI_HDD!$A$9:$E$531,5),0)</f>
        <v>0</v>
      </c>
      <c r="K257" s="251">
        <f>IFERROR(VLOOKUP($A257&amp;$B257,'Staff Ranked NHDD'!$C$8:$F$374,4,FALSE),0)</f>
        <v>0</v>
      </c>
      <c r="N257" s="246"/>
      <c r="O257" s="246"/>
      <c r="P257" s="63"/>
      <c r="Q257" s="246"/>
    </row>
    <row r="258" spans="1:17" x14ac:dyDescent="0.25">
      <c r="A258" s="100">
        <f t="shared" si="12"/>
        <v>10</v>
      </c>
      <c r="B258" s="100">
        <f t="shared" si="13"/>
        <v>12</v>
      </c>
      <c r="C258" s="100">
        <f t="shared" si="14"/>
        <v>2020</v>
      </c>
      <c r="D258" s="66">
        <f t="shared" si="15"/>
        <v>44116</v>
      </c>
      <c r="E258" s="251">
        <f>IFERROR(VLOOKUP($D258,Actual_Kirk_HDD!$A$4:$F$470,6,FALSE),0)</f>
        <v>0</v>
      </c>
      <c r="F258" s="251">
        <f>IFERROR(VLOOKUP($A258&amp;$B258,'Staff Ranked NHDD'!$C$8:$F$374,2,FALSE),0)</f>
        <v>0</v>
      </c>
      <c r="H258" s="49"/>
      <c r="J258" s="65">
        <f>IFERROR(VLOOKUP($D258,Actual_CGI_HDD!$A$9:$E$531,5),0)</f>
        <v>4</v>
      </c>
      <c r="K258" s="251">
        <f>IFERROR(VLOOKUP($A258&amp;$B258,'Staff Ranked NHDD'!$C$8:$F$374,4,FALSE),0)</f>
        <v>2.5030645161290335</v>
      </c>
      <c r="N258" s="246"/>
      <c r="O258" s="246"/>
      <c r="P258" s="63"/>
      <c r="Q258" s="246"/>
    </row>
    <row r="259" spans="1:17" x14ac:dyDescent="0.25">
      <c r="A259" s="100">
        <f t="shared" si="12"/>
        <v>10</v>
      </c>
      <c r="B259" s="100">
        <f t="shared" si="13"/>
        <v>13</v>
      </c>
      <c r="C259" s="100">
        <f t="shared" si="14"/>
        <v>2020</v>
      </c>
      <c r="D259" s="66">
        <f t="shared" si="15"/>
        <v>44117</v>
      </c>
      <c r="E259" s="251">
        <f>IFERROR(VLOOKUP($D259,Actual_Kirk_HDD!$A$4:$F$470,6,FALSE),0)</f>
        <v>9.4468999999999994</v>
      </c>
      <c r="F259" s="251">
        <f>IFERROR(VLOOKUP($A259&amp;$B259,'Staff Ranked NHDD'!$C$8:$F$374,2,FALSE),0)</f>
        <v>7.2248387096774218</v>
      </c>
      <c r="H259" s="49"/>
      <c r="J259" s="65">
        <f>IFERROR(VLOOKUP($D259,Actual_CGI_HDD!$A$9:$E$531,5),0)</f>
        <v>9</v>
      </c>
      <c r="K259" s="251">
        <f>IFERROR(VLOOKUP($A259&amp;$B259,'Staff Ranked NHDD'!$C$8:$F$374,4,FALSE),0)</f>
        <v>7.7068279569892484</v>
      </c>
      <c r="N259" s="246"/>
      <c r="O259" s="246"/>
      <c r="P259" s="63"/>
      <c r="Q259" s="246"/>
    </row>
    <row r="260" spans="1:17" x14ac:dyDescent="0.25">
      <c r="A260" s="100">
        <f t="shared" si="12"/>
        <v>10</v>
      </c>
      <c r="B260" s="100">
        <f t="shared" si="13"/>
        <v>14</v>
      </c>
      <c r="C260" s="100">
        <f t="shared" si="14"/>
        <v>2020</v>
      </c>
      <c r="D260" s="66">
        <f t="shared" si="15"/>
        <v>44118</v>
      </c>
      <c r="E260" s="251">
        <f>IFERROR(VLOOKUP($D260,Actual_Kirk_HDD!$A$4:$F$470,6,FALSE),0)</f>
        <v>3.8898999999999999</v>
      </c>
      <c r="F260" s="251">
        <f>IFERROR(VLOOKUP($A260&amp;$B260,'Staff Ranked NHDD'!$C$8:$F$374,2,FALSE),0)</f>
        <v>3.9418817204301084</v>
      </c>
      <c r="H260" s="49"/>
      <c r="J260" s="65">
        <f>IFERROR(VLOOKUP($D260,Actual_CGI_HDD!$A$9:$E$531,5),0)</f>
        <v>4.5</v>
      </c>
      <c r="K260" s="251">
        <f>IFERROR(VLOOKUP($A260&amp;$B260,'Staff Ranked NHDD'!$C$8:$F$374,4,FALSE),0)</f>
        <v>3.4233870967741939</v>
      </c>
      <c r="N260" s="246"/>
      <c r="O260" s="246"/>
      <c r="P260" s="63"/>
      <c r="Q260" s="246"/>
    </row>
    <row r="261" spans="1:17" x14ac:dyDescent="0.25">
      <c r="A261" s="100">
        <f t="shared" si="12"/>
        <v>10</v>
      </c>
      <c r="B261" s="100">
        <f t="shared" si="13"/>
        <v>15</v>
      </c>
      <c r="C261" s="100">
        <f t="shared" si="14"/>
        <v>2020</v>
      </c>
      <c r="D261" s="66">
        <f t="shared" si="15"/>
        <v>44119</v>
      </c>
      <c r="E261" s="251">
        <f>IFERROR(VLOOKUP($D261,Actual_Kirk_HDD!$A$4:$F$470,6,FALSE),0)</f>
        <v>0</v>
      </c>
      <c r="F261" s="251">
        <f>IFERROR(VLOOKUP($A261&amp;$B261,'Staff Ranked NHDD'!$C$8:$F$374,2,FALSE),0)</f>
        <v>1.7708960573476709</v>
      </c>
      <c r="H261" s="49"/>
      <c r="J261" s="65">
        <f>IFERROR(VLOOKUP($D261,Actual_CGI_HDD!$A$9:$E$531,5),0)</f>
        <v>8.5</v>
      </c>
      <c r="K261" s="251">
        <f>IFERROR(VLOOKUP($A261&amp;$B261,'Staff Ranked NHDD'!$C$8:$F$374,4,FALSE),0)</f>
        <v>6.9212365591397855</v>
      </c>
      <c r="N261" s="246"/>
      <c r="O261" s="246"/>
      <c r="P261" s="63"/>
      <c r="Q261" s="246"/>
    </row>
    <row r="262" spans="1:17" x14ac:dyDescent="0.25">
      <c r="A262" s="100">
        <f t="shared" ref="A262:A325" si="16">MONTH(D262)</f>
        <v>10</v>
      </c>
      <c r="B262" s="100">
        <f t="shared" ref="B262:B325" si="17">+DAY(D262)</f>
        <v>16</v>
      </c>
      <c r="C262" s="100">
        <f t="shared" ref="C262:C325" si="18">YEAR(D262)</f>
        <v>2020</v>
      </c>
      <c r="D262" s="66">
        <f t="shared" ref="D262:D325" si="19">D261+1</f>
        <v>44120</v>
      </c>
      <c r="E262" s="251">
        <f>IFERROR(VLOOKUP($D262,Actual_Kirk_HDD!$A$4:$F$470,6,FALSE),0)</f>
        <v>22.7837</v>
      </c>
      <c r="F262" s="251">
        <f>IFERROR(VLOOKUP($A262&amp;$B262,'Staff Ranked NHDD'!$C$8:$F$374,2,FALSE),0)</f>
        <v>13.884193548387097</v>
      </c>
      <c r="H262" s="49"/>
      <c r="J262" s="65">
        <f>IFERROR(VLOOKUP($D262,Actual_CGI_HDD!$A$9:$E$531,5),0)</f>
        <v>17</v>
      </c>
      <c r="K262" s="251">
        <f>IFERROR(VLOOKUP($A262&amp;$B262,'Staff Ranked NHDD'!$C$8:$F$374,4,FALSE),0)</f>
        <v>18.00413978494624</v>
      </c>
      <c r="N262" s="246"/>
      <c r="O262" s="246"/>
      <c r="P262" s="63"/>
      <c r="Q262" s="246"/>
    </row>
    <row r="263" spans="1:17" x14ac:dyDescent="0.25">
      <c r="A263" s="100">
        <f t="shared" si="16"/>
        <v>10</v>
      </c>
      <c r="B263" s="100">
        <f t="shared" si="17"/>
        <v>17</v>
      </c>
      <c r="C263" s="100">
        <f t="shared" si="18"/>
        <v>2020</v>
      </c>
      <c r="D263" s="66">
        <f t="shared" si="19"/>
        <v>44121</v>
      </c>
      <c r="E263" s="251">
        <f>IFERROR(VLOOKUP($D263,Actual_Kirk_HDD!$A$4:$F$470,6,FALSE),0)</f>
        <v>20.5609</v>
      </c>
      <c r="F263" s="251">
        <f>IFERROR(VLOOKUP($A263&amp;$B263,'Staff Ranked NHDD'!$C$8:$F$374,2,FALSE),0)</f>
        <v>12.987240143369178</v>
      </c>
      <c r="H263" s="49"/>
      <c r="J263" s="65">
        <f>IFERROR(VLOOKUP($D263,Actual_CGI_HDD!$A$9:$E$531,5),0)</f>
        <v>13</v>
      </c>
      <c r="K263" s="251">
        <f>IFERROR(VLOOKUP($A263&amp;$B263,'Staff Ranked NHDD'!$C$8:$F$374,4,FALSE),0)</f>
        <v>9.7119892473118288</v>
      </c>
      <c r="N263" s="246"/>
      <c r="O263" s="246"/>
      <c r="P263" s="63"/>
      <c r="Q263" s="246"/>
    </row>
    <row r="264" spans="1:17" x14ac:dyDescent="0.25">
      <c r="A264" s="100">
        <f t="shared" si="16"/>
        <v>10</v>
      </c>
      <c r="B264" s="100">
        <f t="shared" si="17"/>
        <v>18</v>
      </c>
      <c r="C264" s="100">
        <f t="shared" si="18"/>
        <v>2020</v>
      </c>
      <c r="D264" s="66">
        <f t="shared" si="19"/>
        <v>44122</v>
      </c>
      <c r="E264" s="251">
        <f>IFERROR(VLOOKUP($D264,Actual_Kirk_HDD!$A$4:$F$470,6,FALSE),0)</f>
        <v>8.8911999999999995</v>
      </c>
      <c r="F264" s="251">
        <f>IFERROR(VLOOKUP($A264&amp;$B264,'Staff Ranked NHDD'!$C$8:$F$374,2,FALSE),0)</f>
        <v>6.0353942652329762</v>
      </c>
      <c r="H264" s="49"/>
      <c r="J264" s="65">
        <f>IFERROR(VLOOKUP($D264,Actual_CGI_HDD!$A$9:$E$531,5),0)</f>
        <v>4</v>
      </c>
      <c r="K264" s="251">
        <f>IFERROR(VLOOKUP($A264&amp;$B264,'Staff Ranked NHDD'!$C$8:$F$374,4,FALSE),0)</f>
        <v>1.5839784946236561</v>
      </c>
      <c r="N264" s="246"/>
      <c r="O264" s="246"/>
      <c r="P264" s="63"/>
      <c r="Q264" s="246"/>
    </row>
    <row r="265" spans="1:17" x14ac:dyDescent="0.25">
      <c r="A265" s="100">
        <f t="shared" si="16"/>
        <v>10</v>
      </c>
      <c r="B265" s="100">
        <f t="shared" si="17"/>
        <v>19</v>
      </c>
      <c r="C265" s="100">
        <f t="shared" si="18"/>
        <v>2020</v>
      </c>
      <c r="D265" s="66">
        <f t="shared" si="19"/>
        <v>44123</v>
      </c>
      <c r="E265" s="251">
        <f>IFERROR(VLOOKUP($D265,Actual_Kirk_HDD!$A$4:$F$470,6,FALSE),0)</f>
        <v>27.785</v>
      </c>
      <c r="F265" s="251">
        <f>IFERROR(VLOOKUP($A265&amp;$B265,'Staff Ranked NHDD'!$C$8:$F$374,2,FALSE),0)</f>
        <v>18.662240143369175</v>
      </c>
      <c r="H265" s="49"/>
      <c r="J265" s="65">
        <f>IFERROR(VLOOKUP($D265,Actual_CGI_HDD!$A$9:$E$531,5),0)</f>
        <v>14.5</v>
      </c>
      <c r="K265" s="251">
        <f>IFERROR(VLOOKUP($A265&amp;$B265,'Staff Ranked NHDD'!$C$8:$F$374,4,FALSE),0)</f>
        <v>10.613333333333337</v>
      </c>
      <c r="N265" s="246"/>
      <c r="O265" s="246"/>
      <c r="P265" s="63"/>
      <c r="Q265" s="246"/>
    </row>
    <row r="266" spans="1:17" x14ac:dyDescent="0.25">
      <c r="A266" s="100">
        <f t="shared" si="16"/>
        <v>10</v>
      </c>
      <c r="B266" s="100">
        <f t="shared" si="17"/>
        <v>20</v>
      </c>
      <c r="C266" s="100">
        <f t="shared" si="18"/>
        <v>2020</v>
      </c>
      <c r="D266" s="66">
        <f t="shared" si="19"/>
        <v>44124</v>
      </c>
      <c r="E266" s="251">
        <f>IFERROR(VLOOKUP($D266,Actual_Kirk_HDD!$A$4:$F$470,6,FALSE),0)</f>
        <v>27.785</v>
      </c>
      <c r="F266" s="251">
        <f>IFERROR(VLOOKUP($A266&amp;$B266,'Staff Ranked NHDD'!$C$8:$F$374,2,FALSE),0)</f>
        <v>17.582616487455198</v>
      </c>
      <c r="H266" s="49"/>
      <c r="J266" s="65">
        <f>IFERROR(VLOOKUP($D266,Actual_CGI_HDD!$A$9:$E$531,5),0)</f>
        <v>8</v>
      </c>
      <c r="K266" s="251">
        <f>IFERROR(VLOOKUP($A266&amp;$B266,'Staff Ranked NHDD'!$C$8:$F$374,4,FALSE),0)</f>
        <v>4.3270430107526883</v>
      </c>
      <c r="N266" s="246"/>
      <c r="O266" s="246"/>
      <c r="P266" s="63"/>
      <c r="Q266" s="246"/>
    </row>
    <row r="267" spans="1:17" x14ac:dyDescent="0.25">
      <c r="A267" s="100">
        <f t="shared" si="16"/>
        <v>10</v>
      </c>
      <c r="B267" s="100">
        <f t="shared" si="17"/>
        <v>21</v>
      </c>
      <c r="C267" s="100">
        <f t="shared" si="18"/>
        <v>2020</v>
      </c>
      <c r="D267" s="66">
        <f t="shared" si="19"/>
        <v>44125</v>
      </c>
      <c r="E267" s="251">
        <f>IFERROR(VLOOKUP($D267,Actual_Kirk_HDD!$A$4:$F$470,6,FALSE),0)</f>
        <v>26.6736</v>
      </c>
      <c r="F267" s="251">
        <f>IFERROR(VLOOKUP($A267&amp;$B267,'Staff Ranked NHDD'!$C$8:$F$374,2,FALSE),0)</f>
        <v>16.682347670250898</v>
      </c>
      <c r="H267" s="49"/>
      <c r="J267" s="65">
        <f>IFERROR(VLOOKUP($D267,Actual_CGI_HDD!$A$9:$E$531,5),0)</f>
        <v>0</v>
      </c>
      <c r="K267" s="251">
        <f>IFERROR(VLOOKUP($A267&amp;$B267,'Staff Ranked NHDD'!$C$8:$F$374,4,FALSE),0)</f>
        <v>0</v>
      </c>
      <c r="N267" s="246"/>
      <c r="O267" s="246"/>
      <c r="P267" s="63"/>
      <c r="Q267" s="246"/>
    </row>
    <row r="268" spans="1:17" x14ac:dyDescent="0.25">
      <c r="A268" s="100">
        <f t="shared" si="16"/>
        <v>10</v>
      </c>
      <c r="B268" s="100">
        <f t="shared" si="17"/>
        <v>22</v>
      </c>
      <c r="C268" s="100">
        <f t="shared" si="18"/>
        <v>2020</v>
      </c>
      <c r="D268" s="66">
        <f t="shared" si="19"/>
        <v>44126</v>
      </c>
      <c r="E268" s="251">
        <f>IFERROR(VLOOKUP($D268,Actual_Kirk_HDD!$A$4:$F$470,6,FALSE),0)</f>
        <v>23.895099999999999</v>
      </c>
      <c r="F268" s="251">
        <f>IFERROR(VLOOKUP($A268&amp;$B268,'Staff Ranked NHDD'!$C$8:$F$374,2,FALSE),0)</f>
        <v>14.861003584229392</v>
      </c>
      <c r="H268" s="49"/>
      <c r="J268" s="65">
        <f>IFERROR(VLOOKUP($D268,Actual_CGI_HDD!$A$9:$E$531,5),0)</f>
        <v>0</v>
      </c>
      <c r="K268" s="251">
        <f>IFERROR(VLOOKUP($A268&amp;$B268,'Staff Ranked NHDD'!$C$8:$F$374,4,FALSE),0)</f>
        <v>0</v>
      </c>
      <c r="N268" s="246"/>
      <c r="O268" s="246"/>
      <c r="P268" s="63"/>
      <c r="Q268" s="246"/>
    </row>
    <row r="269" spans="1:17" x14ac:dyDescent="0.25">
      <c r="A269" s="100">
        <f t="shared" si="16"/>
        <v>10</v>
      </c>
      <c r="B269" s="100">
        <f t="shared" si="17"/>
        <v>23</v>
      </c>
      <c r="C269" s="100">
        <f t="shared" si="18"/>
        <v>2020</v>
      </c>
      <c r="D269" s="66">
        <f t="shared" si="19"/>
        <v>44127</v>
      </c>
      <c r="E269" s="251">
        <f>IFERROR(VLOOKUP($D269,Actual_Kirk_HDD!$A$4:$F$470,6,FALSE),0)</f>
        <v>5.5569999999999995</v>
      </c>
      <c r="F269" s="251">
        <f>IFERROR(VLOOKUP($A269&amp;$B269,'Staff Ranked NHDD'!$C$8:$F$374,2,FALSE),0)</f>
        <v>5.0546057347670255</v>
      </c>
      <c r="H269" s="49"/>
      <c r="J269" s="65">
        <f>IFERROR(VLOOKUP($D269,Actual_CGI_HDD!$A$9:$E$531,5),0)</f>
        <v>1</v>
      </c>
      <c r="K269" s="251">
        <f>IFERROR(VLOOKUP($A269&amp;$B269,'Staff Ranked NHDD'!$C$8:$F$374,4,FALSE),0)</f>
        <v>0.67763440860215218</v>
      </c>
      <c r="N269" s="246"/>
      <c r="O269" s="246"/>
      <c r="P269" s="63"/>
      <c r="Q269" s="246"/>
    </row>
    <row r="270" spans="1:17" x14ac:dyDescent="0.25">
      <c r="A270" s="100">
        <f t="shared" si="16"/>
        <v>10</v>
      </c>
      <c r="B270" s="100">
        <f t="shared" si="17"/>
        <v>24</v>
      </c>
      <c r="C270" s="100">
        <f t="shared" si="18"/>
        <v>2020</v>
      </c>
      <c r="D270" s="66">
        <f t="shared" si="19"/>
        <v>44128</v>
      </c>
      <c r="E270" s="251">
        <f>IFERROR(VLOOKUP($D270,Actual_Kirk_HDD!$A$4:$F$470,6,FALSE),0)</f>
        <v>28.8964</v>
      </c>
      <c r="F270" s="251">
        <f>IFERROR(VLOOKUP($A270&amp;$B270,'Staff Ranked NHDD'!$C$8:$F$374,2,FALSE),0)</f>
        <v>19.630035842293911</v>
      </c>
      <c r="H270" s="49"/>
      <c r="J270" s="65">
        <f>IFERROR(VLOOKUP($D270,Actual_CGI_HDD!$A$9:$E$531,5),0)</f>
        <v>17.5</v>
      </c>
      <c r="K270" s="251">
        <f>IFERROR(VLOOKUP($A270&amp;$B270,'Staff Ranked NHDD'!$C$8:$F$374,4,FALSE),0)</f>
        <v>19.342903225806456</v>
      </c>
      <c r="N270" s="246"/>
      <c r="O270" s="246"/>
      <c r="P270" s="63"/>
      <c r="Q270" s="246"/>
    </row>
    <row r="271" spans="1:17" x14ac:dyDescent="0.25">
      <c r="A271" s="100">
        <f t="shared" si="16"/>
        <v>10</v>
      </c>
      <c r="B271" s="100">
        <f t="shared" si="17"/>
        <v>25</v>
      </c>
      <c r="C271" s="100">
        <f t="shared" si="18"/>
        <v>2020</v>
      </c>
      <c r="D271" s="66">
        <f t="shared" si="19"/>
        <v>44129</v>
      </c>
      <c r="E271" s="251">
        <f>IFERROR(VLOOKUP($D271,Actual_Kirk_HDD!$A$4:$F$470,6,FALSE),0)</f>
        <v>30.563499999999998</v>
      </c>
      <c r="F271" s="251">
        <f>IFERROR(VLOOKUP($A271&amp;$B271,'Staff Ranked NHDD'!$C$8:$F$374,2,FALSE),0)</f>
        <v>21.906021505376348</v>
      </c>
      <c r="H271" s="49"/>
      <c r="J271" s="65">
        <f>IFERROR(VLOOKUP($D271,Actual_CGI_HDD!$A$9:$E$531,5),0)</f>
        <v>12.5</v>
      </c>
      <c r="K271" s="251">
        <f>IFERROR(VLOOKUP($A271&amp;$B271,'Staff Ranked NHDD'!$C$8:$F$374,4,FALSE),0)</f>
        <v>8.2881182795698951</v>
      </c>
      <c r="N271" s="246"/>
      <c r="O271" s="246"/>
      <c r="P271" s="63"/>
      <c r="Q271" s="246"/>
    </row>
    <row r="272" spans="1:17" x14ac:dyDescent="0.25">
      <c r="A272" s="100">
        <f t="shared" si="16"/>
        <v>10</v>
      </c>
      <c r="B272" s="100">
        <f t="shared" si="17"/>
        <v>26</v>
      </c>
      <c r="C272" s="100">
        <f t="shared" si="18"/>
        <v>2020</v>
      </c>
      <c r="D272" s="66">
        <f t="shared" si="19"/>
        <v>44130</v>
      </c>
      <c r="E272" s="251">
        <f>IFERROR(VLOOKUP($D272,Actual_Kirk_HDD!$A$4:$F$470,6,FALSE),0)</f>
        <v>35.009099999999997</v>
      </c>
      <c r="F272" s="251">
        <f>IFERROR(VLOOKUP($A272&amp;$B272,'Staff Ranked NHDD'!$C$8:$F$374,2,FALSE),0)</f>
        <v>24.451899641577064</v>
      </c>
      <c r="H272" s="49"/>
      <c r="J272" s="65">
        <f>IFERROR(VLOOKUP($D272,Actual_CGI_HDD!$A$9:$E$531,5),0)</f>
        <v>17</v>
      </c>
      <c r="K272" s="251">
        <f>IFERROR(VLOOKUP($A272&amp;$B272,'Staff Ranked NHDD'!$C$8:$F$374,4,FALSE),0)</f>
        <v>16.957419354838709</v>
      </c>
      <c r="N272" s="246"/>
      <c r="O272" s="246"/>
      <c r="P272" s="63"/>
      <c r="Q272" s="246"/>
    </row>
    <row r="273" spans="1:17" x14ac:dyDescent="0.25">
      <c r="A273" s="100">
        <f t="shared" si="16"/>
        <v>10</v>
      </c>
      <c r="B273" s="100">
        <f t="shared" si="17"/>
        <v>27</v>
      </c>
      <c r="C273" s="100">
        <f t="shared" si="18"/>
        <v>2020</v>
      </c>
      <c r="D273" s="66">
        <f t="shared" si="19"/>
        <v>44131</v>
      </c>
      <c r="E273" s="251">
        <f>IFERROR(VLOOKUP($D273,Actual_Kirk_HDD!$A$4:$F$470,6,FALSE),0)</f>
        <v>40.010399999999997</v>
      </c>
      <c r="F273" s="251">
        <f>IFERROR(VLOOKUP($A273&amp;$B273,'Staff Ranked NHDD'!$C$8:$F$374,2,FALSE),0)</f>
        <v>30.566308243727597</v>
      </c>
      <c r="H273" s="49"/>
      <c r="J273" s="65">
        <f>IFERROR(VLOOKUP($D273,Actual_CGI_HDD!$A$9:$E$531,5),0)</f>
        <v>21</v>
      </c>
      <c r="K273" s="251">
        <f>IFERROR(VLOOKUP($A273&amp;$B273,'Staff Ranked NHDD'!$C$8:$F$374,4,FALSE),0)</f>
        <v>24.472096774193549</v>
      </c>
      <c r="N273" s="246"/>
      <c r="O273" s="246"/>
      <c r="P273" s="63"/>
      <c r="Q273" s="246"/>
    </row>
    <row r="274" spans="1:17" x14ac:dyDescent="0.25">
      <c r="A274" s="100">
        <f t="shared" si="16"/>
        <v>10</v>
      </c>
      <c r="B274" s="100">
        <f t="shared" si="17"/>
        <v>28</v>
      </c>
      <c r="C274" s="100">
        <f t="shared" si="18"/>
        <v>2020</v>
      </c>
      <c r="D274" s="66">
        <f t="shared" si="19"/>
        <v>44132</v>
      </c>
      <c r="E274" s="251">
        <f>IFERROR(VLOOKUP($D274,Actual_Kirk_HDD!$A$4:$F$470,6,FALSE),0)</f>
        <v>36.676200000000001</v>
      </c>
      <c r="F274" s="251">
        <f>IFERROR(VLOOKUP($A274&amp;$B274,'Staff Ranked NHDD'!$C$8:$F$374,2,FALSE),0)</f>
        <v>26.103745519713264</v>
      </c>
      <c r="H274" s="49"/>
      <c r="J274" s="65">
        <f>IFERROR(VLOOKUP($D274,Actual_CGI_HDD!$A$9:$E$531,5),0)</f>
        <v>15.5</v>
      </c>
      <c r="K274" s="251">
        <f>IFERROR(VLOOKUP($A274&amp;$B274,'Staff Ranked NHDD'!$C$8:$F$374,4,FALSE),0)</f>
        <v>14.038620071684587</v>
      </c>
      <c r="N274" s="246"/>
      <c r="O274" s="246"/>
      <c r="P274" s="63"/>
      <c r="Q274" s="246"/>
    </row>
    <row r="275" spans="1:17" x14ac:dyDescent="0.25">
      <c r="A275" s="100">
        <f t="shared" si="16"/>
        <v>10</v>
      </c>
      <c r="B275" s="100">
        <f t="shared" si="17"/>
        <v>29</v>
      </c>
      <c r="C275" s="100">
        <f t="shared" si="18"/>
        <v>2020</v>
      </c>
      <c r="D275" s="66">
        <f t="shared" si="19"/>
        <v>44133</v>
      </c>
      <c r="E275" s="251">
        <f>IFERROR(VLOOKUP($D275,Actual_Kirk_HDD!$A$4:$F$470,6,FALSE),0)</f>
        <v>31.119199999999999</v>
      </c>
      <c r="F275" s="251">
        <f>IFERROR(VLOOKUP($A275&amp;$B275,'Staff Ranked NHDD'!$C$8:$F$374,2,FALSE),0)</f>
        <v>23.15010752688173</v>
      </c>
      <c r="H275" s="49"/>
      <c r="J275" s="65">
        <f>IFERROR(VLOOKUP($D275,Actual_CGI_HDD!$A$9:$E$531,5),0)</f>
        <v>17</v>
      </c>
      <c r="K275" s="251">
        <f>IFERROR(VLOOKUP($A275&amp;$B275,'Staff Ranked NHDD'!$C$8:$F$374,4,FALSE),0)</f>
        <v>16.041182795698926</v>
      </c>
      <c r="N275" s="246"/>
      <c r="O275" s="246"/>
      <c r="P275" s="63"/>
      <c r="Q275" s="246"/>
    </row>
    <row r="276" spans="1:17" x14ac:dyDescent="0.25">
      <c r="A276" s="100">
        <f t="shared" si="16"/>
        <v>10</v>
      </c>
      <c r="B276" s="100">
        <f t="shared" si="17"/>
        <v>30</v>
      </c>
      <c r="C276" s="100">
        <f t="shared" si="18"/>
        <v>2020</v>
      </c>
      <c r="D276" s="66">
        <f t="shared" si="19"/>
        <v>44134</v>
      </c>
      <c r="E276" s="251">
        <f>IFERROR(VLOOKUP($D276,Actual_Kirk_HDD!$A$4:$F$470,6,FALSE),0)</f>
        <v>30.0078</v>
      </c>
      <c r="F276" s="251">
        <f>IFERROR(VLOOKUP($A276&amp;$B276,'Staff Ranked NHDD'!$C$8:$F$374,2,FALSE),0)</f>
        <v>20.623530465949823</v>
      </c>
      <c r="H276" s="49"/>
      <c r="J276" s="65">
        <f>IFERROR(VLOOKUP($D276,Actual_CGI_HDD!$A$9:$E$531,5),0)</f>
        <v>19.5</v>
      </c>
      <c r="K276" s="251">
        <f>IFERROR(VLOOKUP($A276&amp;$B276,'Staff Ranked NHDD'!$C$8:$F$374,4,FALSE),0)</f>
        <v>20.572921146953398</v>
      </c>
      <c r="N276" s="246"/>
      <c r="O276" s="246"/>
      <c r="P276" s="63"/>
      <c r="Q276" s="246"/>
    </row>
    <row r="277" spans="1:17" x14ac:dyDescent="0.25">
      <c r="A277" s="100">
        <f t="shared" si="16"/>
        <v>10</v>
      </c>
      <c r="B277" s="100">
        <f t="shared" si="17"/>
        <v>31</v>
      </c>
      <c r="C277" s="100">
        <f t="shared" si="18"/>
        <v>2020</v>
      </c>
      <c r="D277" s="66">
        <f t="shared" si="19"/>
        <v>44135</v>
      </c>
      <c r="E277" s="251">
        <f>IFERROR(VLOOKUP($D277,Actual_Kirk_HDD!$A$4:$F$470,6,FALSE),0)</f>
        <v>26.117899999999999</v>
      </c>
      <c r="F277" s="251">
        <f>IFERROR(VLOOKUP($A277&amp;$B277,'Staff Ranked NHDD'!$C$8:$F$374,2,FALSE),0)</f>
        <v>15.821451612903227</v>
      </c>
      <c r="H277" s="49"/>
      <c r="J277" s="65">
        <f>IFERROR(VLOOKUP($D277,Actual_CGI_HDD!$A$9:$E$531,5),0)</f>
        <v>15.5</v>
      </c>
      <c r="K277" s="251">
        <f>IFERROR(VLOOKUP($A277&amp;$B277,'Staff Ranked NHDD'!$C$8:$F$374,4,FALSE),0)</f>
        <v>13.030483870967741</v>
      </c>
      <c r="N277" s="246"/>
      <c r="O277" s="246"/>
      <c r="P277" s="63"/>
      <c r="Q277" s="246"/>
    </row>
    <row r="278" spans="1:17" x14ac:dyDescent="0.25">
      <c r="A278" s="100">
        <f t="shared" si="16"/>
        <v>11</v>
      </c>
      <c r="B278" s="100">
        <f t="shared" si="17"/>
        <v>1</v>
      </c>
      <c r="C278" s="100">
        <f t="shared" si="18"/>
        <v>2020</v>
      </c>
      <c r="D278" s="66">
        <f t="shared" si="19"/>
        <v>44136</v>
      </c>
      <c r="E278" s="251">
        <f>IFERROR(VLOOKUP($D278,Actual_Kirk_HDD!$A$4:$F$470,6,FALSE),0)</f>
        <v>14.075099999999999</v>
      </c>
      <c r="F278" s="251">
        <f>IFERROR(VLOOKUP($A278&amp;$B278,'Staff Ranked NHDD'!$C$8:$F$374,2,FALSE),0)</f>
        <v>46.415931899641571</v>
      </c>
      <c r="H278" s="49"/>
      <c r="J278" s="65">
        <f>IFERROR(VLOOKUP($D278,Actual_CGI_HDD!$A$9:$E$531,5),0)</f>
        <v>22</v>
      </c>
      <c r="K278" s="251">
        <f>IFERROR(VLOOKUP($A278&amp;$B278,'Staff Ranked NHDD'!$C$8:$F$374,4,FALSE),0)</f>
        <v>55.906344086021498</v>
      </c>
      <c r="N278" s="246"/>
      <c r="O278" s="246"/>
      <c r="P278" s="63"/>
      <c r="Q278" s="246"/>
    </row>
    <row r="279" spans="1:17" x14ac:dyDescent="0.25">
      <c r="A279" s="100">
        <f t="shared" si="16"/>
        <v>11</v>
      </c>
      <c r="B279" s="100">
        <f t="shared" si="17"/>
        <v>2</v>
      </c>
      <c r="C279" s="100">
        <f t="shared" si="18"/>
        <v>2020</v>
      </c>
      <c r="D279" s="66">
        <f t="shared" si="19"/>
        <v>44137</v>
      </c>
      <c r="E279" s="251">
        <f>IFERROR(VLOOKUP($D279,Actual_Kirk_HDD!$A$4:$F$470,6,FALSE),0)</f>
        <v>30.235399999999998</v>
      </c>
      <c r="F279" s="251">
        <f>IFERROR(VLOOKUP($A279&amp;$B279,'Staff Ranked NHDD'!$C$8:$F$374,2,FALSE),0)</f>
        <v>32.111827956989238</v>
      </c>
      <c r="H279" s="49"/>
      <c r="J279" s="65">
        <f>IFERROR(VLOOKUP($D279,Actual_CGI_HDD!$A$9:$E$531,5),0)</f>
        <v>25.5</v>
      </c>
      <c r="K279" s="251">
        <f>IFERROR(VLOOKUP($A279&amp;$B279,'Staff Ranked NHDD'!$C$8:$F$374,4,FALSE),0)</f>
        <v>43.95225806451613</v>
      </c>
      <c r="N279" s="246"/>
      <c r="O279" s="246"/>
      <c r="P279" s="63"/>
      <c r="Q279" s="246"/>
    </row>
    <row r="280" spans="1:17" x14ac:dyDescent="0.25">
      <c r="A280" s="100">
        <f t="shared" si="16"/>
        <v>11</v>
      </c>
      <c r="B280" s="100">
        <f t="shared" si="17"/>
        <v>3</v>
      </c>
      <c r="C280" s="100">
        <f t="shared" si="18"/>
        <v>2020</v>
      </c>
      <c r="D280" s="66">
        <f t="shared" si="19"/>
        <v>44138</v>
      </c>
      <c r="E280" s="251">
        <f>IFERROR(VLOOKUP($D280,Actual_Kirk_HDD!$A$4:$F$470,6,FALSE),0)</f>
        <v>19.2881</v>
      </c>
      <c r="F280" s="251">
        <f>IFERROR(VLOOKUP($A280&amp;$B280,'Staff Ranked NHDD'!$C$8:$F$374,2,FALSE),0)</f>
        <v>21.201881720430098</v>
      </c>
      <c r="H280" s="49"/>
      <c r="J280" s="65">
        <f>IFERROR(VLOOKUP($D280,Actual_CGI_HDD!$A$9:$E$531,5),0)</f>
        <v>14</v>
      </c>
      <c r="K280" s="251">
        <f>IFERROR(VLOOKUP($A280&amp;$B280,'Staff Ranked NHDD'!$C$8:$F$374,4,FALSE),0)</f>
        <v>33.682956989247309</v>
      </c>
      <c r="N280" s="246"/>
      <c r="O280" s="246"/>
      <c r="P280" s="63"/>
      <c r="Q280" s="246"/>
    </row>
    <row r="281" spans="1:17" x14ac:dyDescent="0.25">
      <c r="A281" s="100">
        <f t="shared" si="16"/>
        <v>11</v>
      </c>
      <c r="B281" s="100">
        <f t="shared" si="17"/>
        <v>4</v>
      </c>
      <c r="C281" s="100">
        <f t="shared" si="18"/>
        <v>2020</v>
      </c>
      <c r="D281" s="66">
        <f t="shared" si="19"/>
        <v>44139</v>
      </c>
      <c r="E281" s="251">
        <f>IFERROR(VLOOKUP($D281,Actual_Kirk_HDD!$A$4:$F$470,6,FALSE),0)</f>
        <v>10.426</v>
      </c>
      <c r="F281" s="251">
        <f>IFERROR(VLOOKUP($A281&amp;$B281,'Staff Ranked NHDD'!$C$8:$F$374,2,FALSE),0)</f>
        <v>15.503064516129026</v>
      </c>
      <c r="H281" s="49"/>
      <c r="J281" s="65">
        <f>IFERROR(VLOOKUP($D281,Actual_CGI_HDD!$A$9:$E$531,5),0)</f>
        <v>8</v>
      </c>
      <c r="K281" s="251">
        <f>IFERROR(VLOOKUP($A281&amp;$B281,'Staff Ranked NHDD'!$C$8:$F$374,4,FALSE),0)</f>
        <v>16.200913978494626</v>
      </c>
      <c r="N281" s="246"/>
      <c r="O281" s="246"/>
      <c r="P281" s="63"/>
      <c r="Q281" s="246"/>
    </row>
    <row r="282" spans="1:17" x14ac:dyDescent="0.25">
      <c r="A282" s="100">
        <f t="shared" si="16"/>
        <v>11</v>
      </c>
      <c r="B282" s="100">
        <f t="shared" si="17"/>
        <v>5</v>
      </c>
      <c r="C282" s="100">
        <f t="shared" si="18"/>
        <v>2020</v>
      </c>
      <c r="D282" s="66">
        <f t="shared" si="19"/>
        <v>44140</v>
      </c>
      <c r="E282" s="251">
        <f>IFERROR(VLOOKUP($D282,Actual_Kirk_HDD!$A$4:$F$470,6,FALSE),0)</f>
        <v>7.2981999999999996</v>
      </c>
      <c r="F282" s="251">
        <f>IFERROR(VLOOKUP($A282&amp;$B282,'Staff Ranked NHDD'!$C$8:$F$374,2,FALSE),0)</f>
        <v>29.395394265232973</v>
      </c>
      <c r="H282" s="49"/>
      <c r="J282" s="65">
        <f>IFERROR(VLOOKUP($D282,Actual_CGI_HDD!$A$9:$E$531,5),0)</f>
        <v>7.5</v>
      </c>
      <c r="K282" s="251">
        <f>IFERROR(VLOOKUP($A282&amp;$B282,'Staff Ranked NHDD'!$C$8:$F$374,4,FALSE),0)</f>
        <v>30.823225806451614</v>
      </c>
      <c r="N282" s="246"/>
      <c r="O282" s="246"/>
      <c r="P282" s="63"/>
      <c r="Q282" s="246"/>
    </row>
    <row r="283" spans="1:17" x14ac:dyDescent="0.25">
      <c r="A283" s="100">
        <f t="shared" si="16"/>
        <v>11</v>
      </c>
      <c r="B283" s="100">
        <f t="shared" si="17"/>
        <v>6</v>
      </c>
      <c r="C283" s="100">
        <f t="shared" si="18"/>
        <v>2020</v>
      </c>
      <c r="D283" s="66">
        <f t="shared" si="19"/>
        <v>44141</v>
      </c>
      <c r="E283" s="251">
        <f>IFERROR(VLOOKUP($D283,Actual_Kirk_HDD!$A$4:$F$470,6,FALSE),0)</f>
        <v>6.7768999999999995</v>
      </c>
      <c r="F283" s="251">
        <f>IFERROR(VLOOKUP($A283&amp;$B283,'Staff Ranked NHDD'!$C$8:$F$374,2,FALSE),0)</f>
        <v>32.992311827956982</v>
      </c>
      <c r="H283" s="49"/>
      <c r="J283" s="65">
        <f>IFERROR(VLOOKUP($D283,Actual_CGI_HDD!$A$9:$E$531,5),0)</f>
        <v>9.5</v>
      </c>
      <c r="K283" s="251">
        <f>IFERROR(VLOOKUP($A283&amp;$B283,'Staff Ranked NHDD'!$C$8:$F$374,4,FALSE),0)</f>
        <v>30.130483870967748</v>
      </c>
      <c r="N283" s="246"/>
      <c r="O283" s="246"/>
      <c r="P283" s="63"/>
      <c r="Q283" s="246"/>
    </row>
    <row r="284" spans="1:17" x14ac:dyDescent="0.25">
      <c r="A284" s="100">
        <f t="shared" si="16"/>
        <v>11</v>
      </c>
      <c r="B284" s="100">
        <f t="shared" si="17"/>
        <v>7</v>
      </c>
      <c r="C284" s="100">
        <f t="shared" si="18"/>
        <v>2020</v>
      </c>
      <c r="D284" s="66">
        <f t="shared" si="19"/>
        <v>44142</v>
      </c>
      <c r="E284" s="251">
        <f>IFERROR(VLOOKUP($D284,Actual_Kirk_HDD!$A$4:$F$470,6,FALSE),0)</f>
        <v>6.2555999999999994</v>
      </c>
      <c r="F284" s="251">
        <f>IFERROR(VLOOKUP($A284&amp;$B284,'Staff Ranked NHDD'!$C$8:$F$374,2,FALSE),0)</f>
        <v>42.183512544802859</v>
      </c>
      <c r="H284" s="49"/>
      <c r="J284" s="65">
        <f>IFERROR(VLOOKUP($D284,Actual_CGI_HDD!$A$9:$E$531,5),0)</f>
        <v>6.5</v>
      </c>
      <c r="K284" s="251">
        <f>IFERROR(VLOOKUP($A284&amp;$B284,'Staff Ranked NHDD'!$C$8:$F$374,4,FALSE),0)</f>
        <v>26.843870967741932</v>
      </c>
      <c r="N284" s="246"/>
      <c r="O284" s="246"/>
      <c r="P284" s="63"/>
      <c r="Q284" s="246"/>
    </row>
    <row r="285" spans="1:17" x14ac:dyDescent="0.25">
      <c r="A285" s="100">
        <f t="shared" si="16"/>
        <v>11</v>
      </c>
      <c r="B285" s="100">
        <f t="shared" si="17"/>
        <v>8</v>
      </c>
      <c r="C285" s="100">
        <f t="shared" si="18"/>
        <v>2020</v>
      </c>
      <c r="D285" s="66">
        <f t="shared" si="19"/>
        <v>44143</v>
      </c>
      <c r="E285" s="251">
        <f>IFERROR(VLOOKUP($D285,Actual_Kirk_HDD!$A$4:$F$470,6,FALSE),0)</f>
        <v>4.6917</v>
      </c>
      <c r="F285" s="251">
        <f>IFERROR(VLOOKUP($A285&amp;$B285,'Staff Ranked NHDD'!$C$8:$F$374,2,FALSE),0)</f>
        <v>38.514211469534047</v>
      </c>
      <c r="H285" s="49"/>
      <c r="J285" s="65">
        <f>IFERROR(VLOOKUP($D285,Actual_CGI_HDD!$A$9:$E$531,5),0)</f>
        <v>0</v>
      </c>
      <c r="K285" s="251">
        <f>IFERROR(VLOOKUP($A285&amp;$B285,'Staff Ranked NHDD'!$C$8:$F$374,4,FALSE),0)</f>
        <v>29.225000000000005</v>
      </c>
      <c r="N285" s="246"/>
      <c r="O285" s="246"/>
      <c r="P285" s="63"/>
      <c r="Q285" s="246"/>
    </row>
    <row r="286" spans="1:17" x14ac:dyDescent="0.25">
      <c r="A286" s="100">
        <f t="shared" si="16"/>
        <v>11</v>
      </c>
      <c r="B286" s="100">
        <f t="shared" si="17"/>
        <v>9</v>
      </c>
      <c r="C286" s="100">
        <f t="shared" si="18"/>
        <v>2020</v>
      </c>
      <c r="D286" s="66">
        <f t="shared" si="19"/>
        <v>44144</v>
      </c>
      <c r="E286" s="251">
        <f>IFERROR(VLOOKUP($D286,Actual_Kirk_HDD!$A$4:$F$470,6,FALSE),0)</f>
        <v>0</v>
      </c>
      <c r="F286" s="251">
        <f>IFERROR(VLOOKUP($A286&amp;$B286,'Staff Ranked NHDD'!$C$8:$F$374,2,FALSE),0)</f>
        <v>40.864462365591393</v>
      </c>
      <c r="H286" s="49"/>
      <c r="J286" s="65">
        <f>IFERROR(VLOOKUP($D286,Actual_CGI_HDD!$A$9:$E$531,5),0)</f>
        <v>0</v>
      </c>
      <c r="K286" s="251">
        <f>IFERROR(VLOOKUP($A286&amp;$B286,'Staff Ranked NHDD'!$C$8:$F$374,4,FALSE),0)</f>
        <v>25.056505376344091</v>
      </c>
      <c r="N286" s="246"/>
      <c r="O286" s="246"/>
      <c r="P286" s="63"/>
      <c r="Q286" s="246"/>
    </row>
    <row r="287" spans="1:17" x14ac:dyDescent="0.25">
      <c r="A287" s="100">
        <f t="shared" si="16"/>
        <v>11</v>
      </c>
      <c r="B287" s="100">
        <f t="shared" si="17"/>
        <v>10</v>
      </c>
      <c r="C287" s="100">
        <f t="shared" si="18"/>
        <v>2020</v>
      </c>
      <c r="D287" s="66">
        <f t="shared" si="19"/>
        <v>44145</v>
      </c>
      <c r="E287" s="251">
        <f>IFERROR(VLOOKUP($D287,Actual_Kirk_HDD!$A$4:$F$470,6,FALSE),0)</f>
        <v>5.2130000000000001</v>
      </c>
      <c r="F287" s="251">
        <f>IFERROR(VLOOKUP($A287&amp;$B287,'Staff Ranked NHDD'!$C$8:$F$374,2,FALSE),0)</f>
        <v>7.9072222222222202</v>
      </c>
      <c r="H287" s="49"/>
      <c r="J287" s="65">
        <f>IFERROR(VLOOKUP($D287,Actual_CGI_HDD!$A$9:$E$531,5),0)</f>
        <v>0</v>
      </c>
      <c r="K287" s="251">
        <f>IFERROR(VLOOKUP($A287&amp;$B287,'Staff Ranked NHDD'!$C$8:$F$374,4,FALSE),0)</f>
        <v>4.1988888888888871</v>
      </c>
      <c r="N287" s="246"/>
      <c r="O287" s="246"/>
      <c r="P287" s="63"/>
      <c r="Q287" s="246"/>
    </row>
    <row r="288" spans="1:17" x14ac:dyDescent="0.25">
      <c r="A288" s="100">
        <f t="shared" si="16"/>
        <v>11</v>
      </c>
      <c r="B288" s="100">
        <f t="shared" si="17"/>
        <v>11</v>
      </c>
      <c r="C288" s="100">
        <f t="shared" si="18"/>
        <v>2020</v>
      </c>
      <c r="D288" s="66">
        <f t="shared" si="19"/>
        <v>44146</v>
      </c>
      <c r="E288" s="251">
        <f>IFERROR(VLOOKUP($D288,Actual_Kirk_HDD!$A$4:$F$470,6,FALSE),0)</f>
        <v>27.628899999999998</v>
      </c>
      <c r="F288" s="251">
        <f>IFERROR(VLOOKUP($A288&amp;$B288,'Staff Ranked NHDD'!$C$8:$F$374,2,FALSE),0)</f>
        <v>33.244814814814809</v>
      </c>
      <c r="H288" s="49"/>
      <c r="J288" s="65">
        <f>IFERROR(VLOOKUP($D288,Actual_CGI_HDD!$A$9:$E$531,5),0)</f>
        <v>18</v>
      </c>
      <c r="K288" s="251">
        <f>IFERROR(VLOOKUP($A288&amp;$B288,'Staff Ranked NHDD'!$C$8:$F$374,4,FALSE),0)</f>
        <v>19.793333333333333</v>
      </c>
      <c r="N288" s="246"/>
      <c r="O288" s="246"/>
      <c r="P288" s="63"/>
      <c r="Q288" s="246"/>
    </row>
    <row r="289" spans="1:17" x14ac:dyDescent="0.25">
      <c r="A289" s="100">
        <f t="shared" si="16"/>
        <v>11</v>
      </c>
      <c r="B289" s="100">
        <f t="shared" si="17"/>
        <v>12</v>
      </c>
      <c r="C289" s="100">
        <f t="shared" si="18"/>
        <v>2020</v>
      </c>
      <c r="D289" s="66">
        <f t="shared" si="19"/>
        <v>44147</v>
      </c>
      <c r="E289" s="251">
        <f>IFERROR(VLOOKUP($D289,Actual_Kirk_HDD!$A$4:$F$470,6,FALSE),0)</f>
        <v>23.979800000000001</v>
      </c>
      <c r="F289" s="251">
        <f>IFERROR(VLOOKUP($A289&amp;$B289,'Staff Ranked NHDD'!$C$8:$F$374,2,FALSE),0)</f>
        <v>25.420370370370367</v>
      </c>
      <c r="H289" s="49"/>
      <c r="J289" s="65">
        <f>IFERROR(VLOOKUP($D289,Actual_CGI_HDD!$A$9:$E$531,5),0)</f>
        <v>17.5</v>
      </c>
      <c r="K289" s="251">
        <f>IFERROR(VLOOKUP($A289&amp;$B289,'Staff Ranked NHDD'!$C$8:$F$374,4,FALSE),0)</f>
        <v>18.811111111111114</v>
      </c>
      <c r="N289" s="246"/>
      <c r="O289" s="246"/>
      <c r="P289" s="63"/>
      <c r="Q289" s="246"/>
    </row>
    <row r="290" spans="1:17" x14ac:dyDescent="0.25">
      <c r="A290" s="100">
        <f t="shared" si="16"/>
        <v>11</v>
      </c>
      <c r="B290" s="100">
        <f t="shared" si="17"/>
        <v>13</v>
      </c>
      <c r="C290" s="100">
        <f t="shared" si="18"/>
        <v>2020</v>
      </c>
      <c r="D290" s="66">
        <f t="shared" si="19"/>
        <v>44148</v>
      </c>
      <c r="E290" s="251">
        <f>IFERROR(VLOOKUP($D290,Actual_Kirk_HDD!$A$4:$F$470,6,FALSE),0)</f>
        <v>26.064999999999998</v>
      </c>
      <c r="F290" s="251">
        <f>IFERROR(VLOOKUP($A290&amp;$B290,'Staff Ranked NHDD'!$C$8:$F$374,2,FALSE),0)</f>
        <v>30.960740740740736</v>
      </c>
      <c r="H290" s="49"/>
      <c r="J290" s="65">
        <f>IFERROR(VLOOKUP($D290,Actual_CGI_HDD!$A$9:$E$531,5),0)</f>
        <v>19</v>
      </c>
      <c r="K290" s="251">
        <f>IFERROR(VLOOKUP($A290&amp;$B290,'Staff Ranked NHDD'!$C$8:$F$374,4,FALSE),0)</f>
        <v>21.687222222222221</v>
      </c>
      <c r="N290" s="246"/>
      <c r="O290" s="246"/>
      <c r="P290" s="63"/>
      <c r="Q290" s="246"/>
    </row>
    <row r="291" spans="1:17" x14ac:dyDescent="0.25">
      <c r="A291" s="100">
        <f t="shared" si="16"/>
        <v>11</v>
      </c>
      <c r="B291" s="100">
        <f t="shared" si="17"/>
        <v>14</v>
      </c>
      <c r="C291" s="100">
        <f t="shared" si="18"/>
        <v>2020</v>
      </c>
      <c r="D291" s="66">
        <f t="shared" si="19"/>
        <v>44149</v>
      </c>
      <c r="E291" s="251">
        <f>IFERROR(VLOOKUP($D291,Actual_Kirk_HDD!$A$4:$F$470,6,FALSE),0)</f>
        <v>32.841900000000003</v>
      </c>
      <c r="F291" s="251">
        <f>IFERROR(VLOOKUP($A291&amp;$B291,'Staff Ranked NHDD'!$C$8:$F$374,2,FALSE),0)</f>
        <v>41.107222222222205</v>
      </c>
      <c r="H291" s="49"/>
      <c r="J291" s="65">
        <f>IFERROR(VLOOKUP($D291,Actual_CGI_HDD!$A$9:$E$531,5),0)</f>
        <v>11</v>
      </c>
      <c r="K291" s="251">
        <f>IFERROR(VLOOKUP($A291&amp;$B291,'Staff Ranked NHDD'!$C$8:$F$374,4,FALSE),0)</f>
        <v>14.735000000000003</v>
      </c>
      <c r="N291" s="246"/>
      <c r="O291" s="246"/>
      <c r="P291" s="63"/>
      <c r="Q291" s="246"/>
    </row>
    <row r="292" spans="1:17" x14ac:dyDescent="0.25">
      <c r="A292" s="100">
        <f t="shared" si="16"/>
        <v>11</v>
      </c>
      <c r="B292" s="100">
        <f t="shared" si="17"/>
        <v>15</v>
      </c>
      <c r="C292" s="100">
        <f t="shared" si="18"/>
        <v>2020</v>
      </c>
      <c r="D292" s="66">
        <f t="shared" si="19"/>
        <v>44150</v>
      </c>
      <c r="E292" s="251">
        <f>IFERROR(VLOOKUP($D292,Actual_Kirk_HDD!$A$4:$F$470,6,FALSE),0)</f>
        <v>15.638999999999999</v>
      </c>
      <c r="F292" s="251">
        <f>IFERROR(VLOOKUP($A292&amp;$B292,'Staff Ranked NHDD'!$C$8:$F$374,2,FALSE),0)</f>
        <v>19.576666666666664</v>
      </c>
      <c r="H292" s="49"/>
      <c r="J292" s="65">
        <f>IFERROR(VLOOKUP($D292,Actual_CGI_HDD!$A$9:$E$531,5),0)</f>
        <v>12.5</v>
      </c>
      <c r="K292" s="251">
        <f>IFERROR(VLOOKUP($A292&amp;$B292,'Staff Ranked NHDD'!$C$8:$F$374,4,FALSE),0)</f>
        <v>16.290000000000006</v>
      </c>
      <c r="N292" s="246"/>
      <c r="O292" s="246"/>
      <c r="P292" s="63"/>
      <c r="Q292" s="246"/>
    </row>
    <row r="293" spans="1:17" x14ac:dyDescent="0.25">
      <c r="A293" s="100">
        <f t="shared" si="16"/>
        <v>11</v>
      </c>
      <c r="B293" s="100">
        <f t="shared" si="17"/>
        <v>16</v>
      </c>
      <c r="C293" s="100">
        <f t="shared" si="18"/>
        <v>2020</v>
      </c>
      <c r="D293" s="66">
        <f t="shared" si="19"/>
        <v>44151</v>
      </c>
      <c r="E293" s="251">
        <f>IFERROR(VLOOKUP($D293,Actual_Kirk_HDD!$A$4:$F$470,6,FALSE),0)</f>
        <v>26.064999999999998</v>
      </c>
      <c r="F293" s="251">
        <f>IFERROR(VLOOKUP($A293&amp;$B293,'Staff Ranked NHDD'!$C$8:$F$374,2,FALSE),0)</f>
        <v>29.911111111111111</v>
      </c>
      <c r="H293" s="49"/>
      <c r="J293" s="65">
        <f>IFERROR(VLOOKUP($D293,Actual_CGI_HDD!$A$9:$E$531,5),0)</f>
        <v>20</v>
      </c>
      <c r="K293" s="251">
        <f>IFERROR(VLOOKUP($A293&amp;$B293,'Staff Ranked NHDD'!$C$8:$F$374,4,FALSE),0)</f>
        <v>23.131666666666671</v>
      </c>
      <c r="N293" s="246"/>
      <c r="O293" s="246"/>
      <c r="P293" s="63"/>
      <c r="Q293" s="246"/>
    </row>
    <row r="294" spans="1:17" x14ac:dyDescent="0.25">
      <c r="A294" s="100">
        <f t="shared" si="16"/>
        <v>11</v>
      </c>
      <c r="B294" s="100">
        <f t="shared" si="17"/>
        <v>17</v>
      </c>
      <c r="C294" s="100">
        <f t="shared" si="18"/>
        <v>2020</v>
      </c>
      <c r="D294" s="66">
        <f t="shared" si="19"/>
        <v>44152</v>
      </c>
      <c r="E294" s="251">
        <f>IFERROR(VLOOKUP($D294,Actual_Kirk_HDD!$A$4:$F$470,6,FALSE),0)</f>
        <v>21.3733</v>
      </c>
      <c r="F294" s="251">
        <f>IFERROR(VLOOKUP($A294&amp;$B294,'Staff Ranked NHDD'!$C$8:$F$374,2,FALSE),0)</f>
        <v>23.609259259259261</v>
      </c>
      <c r="H294" s="49"/>
      <c r="J294" s="65">
        <f>IFERROR(VLOOKUP($D294,Actual_CGI_HDD!$A$9:$E$531,5),0)</f>
        <v>23</v>
      </c>
      <c r="K294" s="251">
        <f>IFERROR(VLOOKUP($A294&amp;$B294,'Staff Ranked NHDD'!$C$8:$F$374,4,FALSE),0)</f>
        <v>29.47388888888889</v>
      </c>
      <c r="N294" s="246"/>
      <c r="O294" s="246"/>
      <c r="P294" s="63"/>
      <c r="Q294" s="246"/>
    </row>
    <row r="295" spans="1:17" x14ac:dyDescent="0.25">
      <c r="A295" s="100">
        <f t="shared" si="16"/>
        <v>11</v>
      </c>
      <c r="B295" s="100">
        <f t="shared" si="17"/>
        <v>18</v>
      </c>
      <c r="C295" s="100">
        <f t="shared" si="18"/>
        <v>2020</v>
      </c>
      <c r="D295" s="66">
        <f t="shared" si="19"/>
        <v>44153</v>
      </c>
      <c r="E295" s="251">
        <f>IFERROR(VLOOKUP($D295,Actual_Kirk_HDD!$A$4:$F$470,6,FALSE),0)</f>
        <v>25.543699999999998</v>
      </c>
      <c r="F295" s="251">
        <f>IFERROR(VLOOKUP($A295&amp;$B295,'Staff Ranked NHDD'!$C$8:$F$374,2,FALSE),0)</f>
        <v>27.719629629629626</v>
      </c>
      <c r="H295" s="49"/>
      <c r="J295" s="65">
        <f>IFERROR(VLOOKUP($D295,Actual_CGI_HDD!$A$9:$E$531,5),0)</f>
        <v>20</v>
      </c>
      <c r="K295" s="251">
        <f>IFERROR(VLOOKUP($A295&amp;$B295,'Staff Ranked NHDD'!$C$8:$F$374,4,FALSE),0)</f>
        <v>22.360555555555553</v>
      </c>
      <c r="N295" s="246"/>
      <c r="O295" s="246"/>
      <c r="P295" s="63"/>
      <c r="Q295" s="246"/>
    </row>
    <row r="296" spans="1:17" x14ac:dyDescent="0.25">
      <c r="A296" s="100">
        <f t="shared" si="16"/>
        <v>11</v>
      </c>
      <c r="B296" s="100">
        <f t="shared" si="17"/>
        <v>19</v>
      </c>
      <c r="C296" s="100">
        <f t="shared" si="18"/>
        <v>2020</v>
      </c>
      <c r="D296" s="66">
        <f t="shared" si="19"/>
        <v>44154</v>
      </c>
      <c r="E296" s="251">
        <f>IFERROR(VLOOKUP($D296,Actual_Kirk_HDD!$A$4:$F$470,6,FALSE),0)</f>
        <v>11.9899</v>
      </c>
      <c r="F296" s="251">
        <f>IFERROR(VLOOKUP($A296&amp;$B296,'Staff Ranked NHDD'!$C$8:$F$374,2,FALSE),0)</f>
        <v>17.13425925925926</v>
      </c>
      <c r="H296" s="49"/>
      <c r="J296" s="65">
        <f>IFERROR(VLOOKUP($D296,Actual_CGI_HDD!$A$9:$E$531,5),0)</f>
        <v>12</v>
      </c>
      <c r="K296" s="251">
        <f>IFERROR(VLOOKUP($A296&amp;$B296,'Staff Ranked NHDD'!$C$8:$F$374,4,FALSE),0)</f>
        <v>15.471666666666669</v>
      </c>
      <c r="N296" s="246"/>
      <c r="O296" s="246"/>
      <c r="P296" s="63"/>
      <c r="Q296" s="246"/>
    </row>
    <row r="297" spans="1:17" x14ac:dyDescent="0.25">
      <c r="A297" s="100">
        <f t="shared" si="16"/>
        <v>11</v>
      </c>
      <c r="B297" s="100">
        <f t="shared" si="17"/>
        <v>20</v>
      </c>
      <c r="C297" s="100">
        <f t="shared" si="18"/>
        <v>2020</v>
      </c>
      <c r="D297" s="66">
        <f t="shared" si="19"/>
        <v>44155</v>
      </c>
      <c r="E297" s="251">
        <f>IFERROR(VLOOKUP($D297,Actual_Kirk_HDD!$A$4:$F$470,6,FALSE),0)</f>
        <v>6.2555999999999994</v>
      </c>
      <c r="F297" s="251">
        <f>IFERROR(VLOOKUP($A297&amp;$B297,'Staff Ranked NHDD'!$C$8:$F$374,2,FALSE),0)</f>
        <v>10.467222222222222</v>
      </c>
      <c r="H297" s="49"/>
      <c r="J297" s="65">
        <f>IFERROR(VLOOKUP($D297,Actual_CGI_HDD!$A$9:$E$531,5),0)</f>
        <v>5.5</v>
      </c>
      <c r="K297" s="251">
        <f>IFERROR(VLOOKUP($A297&amp;$B297,'Staff Ranked NHDD'!$C$8:$F$374,4,FALSE),0)</f>
        <v>6.1916666666666655</v>
      </c>
      <c r="N297" s="246"/>
      <c r="O297" s="246"/>
      <c r="P297" s="63"/>
      <c r="Q297" s="246"/>
    </row>
    <row r="298" spans="1:17" x14ac:dyDescent="0.25">
      <c r="A298" s="100">
        <f t="shared" si="16"/>
        <v>11</v>
      </c>
      <c r="B298" s="100">
        <f t="shared" si="17"/>
        <v>21</v>
      </c>
      <c r="C298" s="100">
        <f t="shared" si="18"/>
        <v>2020</v>
      </c>
      <c r="D298" s="66">
        <f t="shared" si="19"/>
        <v>44156</v>
      </c>
      <c r="E298" s="251">
        <f>IFERROR(VLOOKUP($D298,Actual_Kirk_HDD!$A$4:$F$470,6,FALSE),0)</f>
        <v>18.2455</v>
      </c>
      <c r="F298" s="251">
        <f>IFERROR(VLOOKUP($A298&amp;$B298,'Staff Ranked NHDD'!$C$8:$F$374,2,FALSE),0)</f>
        <v>20.594444444444441</v>
      </c>
      <c r="H298" s="49"/>
      <c r="J298" s="65">
        <f>IFERROR(VLOOKUP($D298,Actual_CGI_HDD!$A$9:$E$531,5),0)</f>
        <v>11</v>
      </c>
      <c r="K298" s="251">
        <f>IFERROR(VLOOKUP($A298&amp;$B298,'Staff Ranked NHDD'!$C$8:$F$374,4,FALSE),0)</f>
        <v>13.763333333333332</v>
      </c>
      <c r="N298" s="246"/>
      <c r="O298" s="246"/>
      <c r="P298" s="63"/>
      <c r="Q298" s="246"/>
    </row>
    <row r="299" spans="1:17" x14ac:dyDescent="0.25">
      <c r="A299" s="100">
        <f t="shared" si="16"/>
        <v>11</v>
      </c>
      <c r="B299" s="100">
        <f t="shared" si="17"/>
        <v>22</v>
      </c>
      <c r="C299" s="100">
        <f t="shared" si="18"/>
        <v>2020</v>
      </c>
      <c r="D299" s="66">
        <f t="shared" si="19"/>
        <v>44157</v>
      </c>
      <c r="E299" s="251">
        <f>IFERROR(VLOOKUP($D299,Actual_Kirk_HDD!$A$4:$F$470,6,FALSE),0)</f>
        <v>24.501100000000001</v>
      </c>
      <c r="F299" s="251">
        <f>IFERROR(VLOOKUP($A299&amp;$B299,'Staff Ranked NHDD'!$C$8:$F$374,2,FALSE),0)</f>
        <v>26.551111111111105</v>
      </c>
      <c r="H299" s="49"/>
      <c r="J299" s="65">
        <f>IFERROR(VLOOKUP($D299,Actual_CGI_HDD!$A$9:$E$531,5),0)</f>
        <v>23</v>
      </c>
      <c r="K299" s="251">
        <f>IFERROR(VLOOKUP($A299&amp;$B299,'Staff Ranked NHDD'!$C$8:$F$374,4,FALSE),0)</f>
        <v>28.121111111111116</v>
      </c>
      <c r="N299" s="246"/>
      <c r="O299" s="246"/>
      <c r="P299" s="63"/>
      <c r="Q299" s="246"/>
    </row>
    <row r="300" spans="1:17" x14ac:dyDescent="0.25">
      <c r="A300" s="100">
        <f t="shared" si="16"/>
        <v>11</v>
      </c>
      <c r="B300" s="100">
        <f t="shared" si="17"/>
        <v>23</v>
      </c>
      <c r="C300" s="100">
        <f t="shared" si="18"/>
        <v>2020</v>
      </c>
      <c r="D300" s="66">
        <f t="shared" si="19"/>
        <v>44158</v>
      </c>
      <c r="E300" s="251">
        <f>IFERROR(VLOOKUP($D300,Actual_Kirk_HDD!$A$4:$F$470,6,FALSE),0)</f>
        <v>27.107599999999998</v>
      </c>
      <c r="F300" s="251">
        <f>IFERROR(VLOOKUP($A300&amp;$B300,'Staff Ranked NHDD'!$C$8:$F$374,2,FALSE),0)</f>
        <v>31.984259259259254</v>
      </c>
      <c r="H300" s="49"/>
      <c r="J300" s="65">
        <f>IFERROR(VLOOKUP($D300,Actual_CGI_HDD!$A$9:$E$531,5),0)</f>
        <v>23</v>
      </c>
      <c r="K300" s="251">
        <f>IFERROR(VLOOKUP($A300&amp;$B300,'Staff Ranked NHDD'!$C$8:$F$374,4,FALSE),0)</f>
        <v>27.060000000000002</v>
      </c>
      <c r="N300" s="246"/>
      <c r="O300" s="246"/>
      <c r="P300" s="63"/>
      <c r="Q300" s="246"/>
    </row>
    <row r="301" spans="1:17" x14ac:dyDescent="0.25">
      <c r="A301" s="100">
        <f t="shared" si="16"/>
        <v>11</v>
      </c>
      <c r="B301" s="100">
        <f t="shared" si="17"/>
        <v>24</v>
      </c>
      <c r="C301" s="100">
        <f t="shared" si="18"/>
        <v>2020</v>
      </c>
      <c r="D301" s="66">
        <f t="shared" si="19"/>
        <v>44159</v>
      </c>
      <c r="E301" s="251">
        <f>IFERROR(VLOOKUP($D301,Actual_Kirk_HDD!$A$4:$F$470,6,FALSE),0)</f>
        <v>32.320599999999999</v>
      </c>
      <c r="F301" s="251">
        <f>IFERROR(VLOOKUP($A301&amp;$B301,'Staff Ranked NHDD'!$C$8:$F$374,2,FALSE),0)</f>
        <v>38.468148148148153</v>
      </c>
      <c r="H301" s="49"/>
      <c r="J301" s="65">
        <f>IFERROR(VLOOKUP($D301,Actual_CGI_HDD!$A$9:$E$531,5),0)</f>
        <v>17</v>
      </c>
      <c r="K301" s="251">
        <f>IFERROR(VLOOKUP($A301&amp;$B301,'Staff Ranked NHDD'!$C$8:$F$374,4,FALSE),0)</f>
        <v>17.895000000000003</v>
      </c>
      <c r="N301" s="246"/>
      <c r="O301" s="246"/>
      <c r="P301" s="63"/>
      <c r="Q301" s="246"/>
    </row>
    <row r="302" spans="1:17" x14ac:dyDescent="0.25">
      <c r="A302" s="100">
        <f t="shared" si="16"/>
        <v>11</v>
      </c>
      <c r="B302" s="100">
        <f t="shared" si="17"/>
        <v>25</v>
      </c>
      <c r="C302" s="100">
        <f t="shared" si="18"/>
        <v>2020</v>
      </c>
      <c r="D302" s="66">
        <f t="shared" si="19"/>
        <v>44160</v>
      </c>
      <c r="E302" s="251">
        <f>IFERROR(VLOOKUP($D302,Actual_Kirk_HDD!$A$4:$F$470,6,FALSE),0)</f>
        <v>19.2881</v>
      </c>
      <c r="F302" s="251">
        <f>IFERROR(VLOOKUP($A302&amp;$B302,'Staff Ranked NHDD'!$C$8:$F$374,2,FALSE),0)</f>
        <v>21.27277777777778</v>
      </c>
      <c r="H302" s="49"/>
      <c r="J302" s="65">
        <f>IFERROR(VLOOKUP($D302,Actual_CGI_HDD!$A$9:$E$531,5),0)</f>
        <v>10</v>
      </c>
      <c r="K302" s="251">
        <f>IFERROR(VLOOKUP($A302&amp;$B302,'Staff Ranked NHDD'!$C$8:$F$374,4,FALSE),0)</f>
        <v>12.59611111111111</v>
      </c>
      <c r="N302" s="246"/>
      <c r="O302" s="246"/>
      <c r="P302" s="63"/>
      <c r="Q302" s="246"/>
    </row>
    <row r="303" spans="1:17" x14ac:dyDescent="0.25">
      <c r="A303" s="100">
        <f t="shared" si="16"/>
        <v>11</v>
      </c>
      <c r="B303" s="100">
        <f t="shared" si="17"/>
        <v>26</v>
      </c>
      <c r="C303" s="100">
        <f t="shared" si="18"/>
        <v>2020</v>
      </c>
      <c r="D303" s="66">
        <f t="shared" si="19"/>
        <v>44161</v>
      </c>
      <c r="E303" s="251">
        <f>IFERROR(VLOOKUP($D303,Actual_Kirk_HDD!$A$4:$F$470,6,FALSE),0)</f>
        <v>28.671499999999998</v>
      </c>
      <c r="F303" s="251">
        <f>IFERROR(VLOOKUP($A303&amp;$B303,'Staff Ranked NHDD'!$C$8:$F$374,2,FALSE),0)</f>
        <v>34.695555555555543</v>
      </c>
      <c r="H303" s="49"/>
      <c r="J303" s="65">
        <f>IFERROR(VLOOKUP($D303,Actual_CGI_HDD!$A$9:$E$531,5),0)</f>
        <v>21</v>
      </c>
      <c r="K303" s="251">
        <f>IFERROR(VLOOKUP($A303&amp;$B303,'Staff Ranked NHDD'!$C$8:$F$374,4,FALSE),0)</f>
        <v>24.106666666666673</v>
      </c>
      <c r="N303" s="246"/>
      <c r="O303" s="246"/>
      <c r="P303" s="63"/>
      <c r="Q303" s="246"/>
    </row>
    <row r="304" spans="1:17" x14ac:dyDescent="0.25">
      <c r="A304" s="100">
        <f t="shared" si="16"/>
        <v>11</v>
      </c>
      <c r="B304" s="100">
        <f t="shared" si="17"/>
        <v>27</v>
      </c>
      <c r="C304" s="100">
        <f t="shared" si="18"/>
        <v>2020</v>
      </c>
      <c r="D304" s="66">
        <f t="shared" si="19"/>
        <v>44162</v>
      </c>
      <c r="E304" s="251">
        <f>IFERROR(VLOOKUP($D304,Actual_Kirk_HDD!$A$4:$F$470,6,FALSE),0)</f>
        <v>22.937200000000001</v>
      </c>
      <c r="F304" s="251">
        <f>IFERROR(VLOOKUP($A304&amp;$B304,'Staff Ranked NHDD'!$C$8:$F$374,2,FALSE),0)</f>
        <v>24.463518518518519</v>
      </c>
      <c r="H304" s="49"/>
      <c r="J304" s="65">
        <f>IFERROR(VLOOKUP($D304,Actual_CGI_HDD!$A$9:$E$531,5),0)</f>
        <v>18.5</v>
      </c>
      <c r="K304" s="251">
        <f>IFERROR(VLOOKUP($A304&amp;$B304,'Staff Ranked NHDD'!$C$8:$F$374,4,FALSE),0)</f>
        <v>20.800555555555555</v>
      </c>
      <c r="N304" s="246"/>
      <c r="O304" s="246"/>
      <c r="P304" s="63"/>
      <c r="Q304" s="246"/>
    </row>
    <row r="305" spans="1:17" x14ac:dyDescent="0.25">
      <c r="A305" s="100">
        <f t="shared" si="16"/>
        <v>11</v>
      </c>
      <c r="B305" s="100">
        <f t="shared" si="17"/>
        <v>28</v>
      </c>
      <c r="C305" s="100">
        <f t="shared" si="18"/>
        <v>2020</v>
      </c>
      <c r="D305" s="66">
        <f t="shared" si="19"/>
        <v>44163</v>
      </c>
      <c r="E305" s="251">
        <f>IFERROR(VLOOKUP($D305,Actual_Kirk_HDD!$A$4:$F$470,6,FALSE),0)</f>
        <v>26.064999999999998</v>
      </c>
      <c r="F305" s="251">
        <f>IFERROR(VLOOKUP($A305&amp;$B305,'Staff Ranked NHDD'!$C$8:$F$374,2,FALSE),0)</f>
        <v>28.929259259259258</v>
      </c>
      <c r="H305" s="49"/>
      <c r="J305" s="65">
        <f>IFERROR(VLOOKUP($D305,Actual_CGI_HDD!$A$9:$E$531,5),0)</f>
        <v>23</v>
      </c>
      <c r="K305" s="251">
        <f>IFERROR(VLOOKUP($A305&amp;$B305,'Staff Ranked NHDD'!$C$8:$F$374,4,FALSE),0)</f>
        <v>26.114444444444437</v>
      </c>
      <c r="N305" s="246"/>
      <c r="O305" s="246"/>
      <c r="P305" s="63"/>
      <c r="Q305" s="246"/>
    </row>
    <row r="306" spans="1:17" x14ac:dyDescent="0.25">
      <c r="A306" s="100">
        <f t="shared" si="16"/>
        <v>11</v>
      </c>
      <c r="B306" s="100">
        <f t="shared" si="17"/>
        <v>29</v>
      </c>
      <c r="C306" s="100">
        <f t="shared" si="18"/>
        <v>2020</v>
      </c>
      <c r="D306" s="66">
        <f t="shared" si="19"/>
        <v>44164</v>
      </c>
      <c r="E306" s="251">
        <f>IFERROR(VLOOKUP($D306,Actual_Kirk_HDD!$A$4:$F$470,6,FALSE),0)</f>
        <v>21.3733</v>
      </c>
      <c r="F306" s="251">
        <f>IFERROR(VLOOKUP($A306&amp;$B306,'Staff Ranked NHDD'!$C$8:$F$374,2,FALSE),0)</f>
        <v>22.759814814814813</v>
      </c>
      <c r="H306" s="49"/>
      <c r="J306" s="65">
        <f>IFERROR(VLOOKUP($D306,Actual_CGI_HDD!$A$9:$E$531,5),0)</f>
        <v>27</v>
      </c>
      <c r="K306" s="251">
        <f>IFERROR(VLOOKUP($A306&amp;$B306,'Staff Ranked NHDD'!$C$8:$F$374,4,FALSE),0)</f>
        <v>33.203888888888891</v>
      </c>
      <c r="N306" s="246"/>
      <c r="O306" s="246"/>
      <c r="P306" s="63"/>
      <c r="Q306" s="246"/>
    </row>
    <row r="307" spans="1:17" x14ac:dyDescent="0.25">
      <c r="A307" s="100">
        <f t="shared" si="16"/>
        <v>11</v>
      </c>
      <c r="B307" s="100">
        <f t="shared" si="17"/>
        <v>30</v>
      </c>
      <c r="C307" s="100">
        <f t="shared" si="18"/>
        <v>2020</v>
      </c>
      <c r="D307" s="66">
        <f t="shared" si="19"/>
        <v>44165</v>
      </c>
      <c r="E307" s="251">
        <f>IFERROR(VLOOKUP($D307,Actual_Kirk_HDD!$A$4:$F$470,6,FALSE),0)</f>
        <v>34.927099999999996</v>
      </c>
      <c r="F307" s="251">
        <f>IFERROR(VLOOKUP($A307&amp;$B307,'Staff Ranked NHDD'!$C$8:$F$374,2,FALSE),0)</f>
        <v>47.151666666666671</v>
      </c>
      <c r="H307" s="49"/>
      <c r="J307" s="65">
        <f>IFERROR(VLOOKUP($D307,Actual_CGI_HDD!$A$9:$E$531,5),0)</f>
        <v>32</v>
      </c>
      <c r="K307" s="251">
        <f>IFERROR(VLOOKUP($A307&amp;$B307,'Staff Ranked NHDD'!$C$8:$F$374,4,FALSE),0)</f>
        <v>37.907777777777788</v>
      </c>
      <c r="N307" s="246"/>
      <c r="O307" s="246"/>
      <c r="P307" s="63"/>
      <c r="Q307" s="246"/>
    </row>
    <row r="308" spans="1:17" x14ac:dyDescent="0.25">
      <c r="A308" s="100">
        <f t="shared" si="16"/>
        <v>12</v>
      </c>
      <c r="B308" s="100">
        <f t="shared" si="17"/>
        <v>1</v>
      </c>
      <c r="C308" s="100">
        <f t="shared" si="18"/>
        <v>2020</v>
      </c>
      <c r="D308" s="66">
        <f t="shared" si="19"/>
        <v>44166</v>
      </c>
      <c r="E308" s="251">
        <f>IFERROR(VLOOKUP($D308,Actual_Kirk_HDD!$A$4:$F$470,6,FALSE),0)</f>
        <v>40.123199999999997</v>
      </c>
      <c r="F308" s="251">
        <f>IFERROR(VLOOKUP($A308&amp;$B308,'Staff Ranked NHDD'!$C$8:$F$374,2,FALSE),0)</f>
        <v>27.088584229390676</v>
      </c>
      <c r="H308" s="49"/>
      <c r="J308" s="65">
        <f>IFERROR(VLOOKUP($D308,Actual_CGI_HDD!$A$9:$E$531,5),0)</f>
        <v>33</v>
      </c>
      <c r="K308" s="251">
        <f>IFERROR(VLOOKUP($A308&amp;$B308,'Staff Ranked NHDD'!$C$8:$F$374,4,FALSE),0)</f>
        <v>21.907741935483877</v>
      </c>
      <c r="N308" s="246"/>
      <c r="O308" s="246"/>
      <c r="P308" s="63"/>
      <c r="Q308" s="246"/>
    </row>
    <row r="309" spans="1:17" x14ac:dyDescent="0.25">
      <c r="A309" s="100">
        <f t="shared" si="16"/>
        <v>12</v>
      </c>
      <c r="B309" s="100">
        <f t="shared" si="17"/>
        <v>2</v>
      </c>
      <c r="C309" s="100">
        <f t="shared" si="18"/>
        <v>2020</v>
      </c>
      <c r="D309" s="66">
        <f t="shared" si="19"/>
        <v>44167</v>
      </c>
      <c r="E309" s="251">
        <f>IFERROR(VLOOKUP($D309,Actual_Kirk_HDD!$A$4:$F$470,6,FALSE),0)</f>
        <v>36.522399999999998</v>
      </c>
      <c r="F309" s="251">
        <f>IFERROR(VLOOKUP($A309&amp;$B309,'Staff Ranked NHDD'!$C$8:$F$374,2,FALSE),0)</f>
        <v>23.563172043010745</v>
      </c>
      <c r="H309" s="49"/>
      <c r="J309" s="65">
        <f>IFERROR(VLOOKUP($D309,Actual_CGI_HDD!$A$9:$E$531,5),0)</f>
        <v>29.5</v>
      </c>
      <c r="K309" s="251">
        <f>IFERROR(VLOOKUP($A309&amp;$B309,'Staff Ranked NHDD'!$C$8:$F$374,4,FALSE),0)</f>
        <v>32.192580645161293</v>
      </c>
      <c r="N309" s="246"/>
      <c r="O309" s="246"/>
      <c r="P309" s="63"/>
      <c r="Q309" s="246"/>
    </row>
    <row r="310" spans="1:17" x14ac:dyDescent="0.25">
      <c r="A310" s="100">
        <f t="shared" si="16"/>
        <v>12</v>
      </c>
      <c r="B310" s="100">
        <f t="shared" si="17"/>
        <v>3</v>
      </c>
      <c r="C310" s="100">
        <f t="shared" si="18"/>
        <v>2020</v>
      </c>
      <c r="D310" s="66">
        <f t="shared" si="19"/>
        <v>44168</v>
      </c>
      <c r="E310" s="251">
        <f>IFERROR(VLOOKUP($D310,Actual_Kirk_HDD!$A$4:$F$470,6,FALSE),0)</f>
        <v>29.320799999999998</v>
      </c>
      <c r="F310" s="251">
        <f>IFERROR(VLOOKUP($A310&amp;$B310,'Staff Ranked NHDD'!$C$8:$F$374,2,FALSE),0)</f>
        <v>49.684964157706091</v>
      </c>
      <c r="H310" s="49"/>
      <c r="J310" s="65">
        <f>IFERROR(VLOOKUP($D310,Actual_CGI_HDD!$A$9:$E$531,5),0)</f>
        <v>26</v>
      </c>
      <c r="K310" s="251">
        <f>IFERROR(VLOOKUP($A310&amp;$B310,'Staff Ranked NHDD'!$C$8:$F$374,4,FALSE),0)</f>
        <v>40.360698924731182</v>
      </c>
      <c r="N310" s="246"/>
      <c r="O310" s="246"/>
      <c r="P310" s="63"/>
      <c r="Q310" s="246"/>
    </row>
    <row r="311" spans="1:17" x14ac:dyDescent="0.25">
      <c r="A311" s="100">
        <f t="shared" si="16"/>
        <v>12</v>
      </c>
      <c r="B311" s="100">
        <f t="shared" si="17"/>
        <v>4</v>
      </c>
      <c r="C311" s="100">
        <f t="shared" si="18"/>
        <v>2020</v>
      </c>
      <c r="D311" s="66">
        <f t="shared" si="19"/>
        <v>44169</v>
      </c>
      <c r="E311" s="251">
        <f>IFERROR(VLOOKUP($D311,Actual_Kirk_HDD!$A$4:$F$470,6,FALSE),0)</f>
        <v>32.921599999999998</v>
      </c>
      <c r="F311" s="251">
        <f>IFERROR(VLOOKUP($A311&amp;$B311,'Staff Ranked NHDD'!$C$8:$F$374,2,FALSE),0)</f>
        <v>45.240573476702501</v>
      </c>
      <c r="H311" s="49"/>
      <c r="J311" s="65">
        <f>IFERROR(VLOOKUP($D311,Actual_CGI_HDD!$A$9:$E$531,5),0)</f>
        <v>25</v>
      </c>
      <c r="K311" s="251">
        <f>IFERROR(VLOOKUP($A311&amp;$B311,'Staff Ranked NHDD'!$C$8:$F$374,4,FALSE),0)</f>
        <v>23.068602150537636</v>
      </c>
      <c r="N311" s="246"/>
      <c r="O311" s="246"/>
      <c r="P311" s="63"/>
      <c r="Q311" s="246"/>
    </row>
    <row r="312" spans="1:17" x14ac:dyDescent="0.25">
      <c r="A312" s="100">
        <f t="shared" si="16"/>
        <v>12</v>
      </c>
      <c r="B312" s="100">
        <f t="shared" si="17"/>
        <v>5</v>
      </c>
      <c r="C312" s="100">
        <f t="shared" si="18"/>
        <v>2020</v>
      </c>
      <c r="D312" s="66">
        <f t="shared" si="19"/>
        <v>44170</v>
      </c>
      <c r="E312" s="251">
        <f>IFERROR(VLOOKUP($D312,Actual_Kirk_HDD!$A$4:$F$470,6,FALSE),0)</f>
        <v>28.291999999999998</v>
      </c>
      <c r="F312" s="251">
        <f>IFERROR(VLOOKUP($A312&amp;$B312,'Staff Ranked NHDD'!$C$8:$F$374,2,FALSE),0)</f>
        <v>30.768136200716835</v>
      </c>
      <c r="H312" s="49"/>
      <c r="J312" s="65">
        <f>IFERROR(VLOOKUP($D312,Actual_CGI_HDD!$A$9:$E$531,5),0)</f>
        <v>23</v>
      </c>
      <c r="K312" s="251">
        <f>IFERROR(VLOOKUP($A312&amp;$B312,'Staff Ranked NHDD'!$C$8:$F$374,4,FALSE),0)</f>
        <v>20.284462365591402</v>
      </c>
      <c r="N312" s="246"/>
      <c r="O312" s="246"/>
      <c r="P312" s="63"/>
      <c r="Q312" s="246"/>
    </row>
    <row r="313" spans="1:17" x14ac:dyDescent="0.25">
      <c r="A313" s="100">
        <f t="shared" si="16"/>
        <v>12</v>
      </c>
      <c r="B313" s="100">
        <f t="shared" si="17"/>
        <v>6</v>
      </c>
      <c r="C313" s="100">
        <f t="shared" si="18"/>
        <v>2020</v>
      </c>
      <c r="D313" s="66">
        <f t="shared" si="19"/>
        <v>44171</v>
      </c>
      <c r="E313" s="251">
        <f>IFERROR(VLOOKUP($D313,Actual_Kirk_HDD!$A$4:$F$470,6,FALSE),0)</f>
        <v>27.7776</v>
      </c>
      <c r="F313" s="251">
        <f>IFERROR(VLOOKUP($A313&amp;$B313,'Staff Ranked NHDD'!$C$8:$F$374,2,FALSE),0)</f>
        <v>44.340537634408598</v>
      </c>
      <c r="H313" s="49"/>
      <c r="J313" s="65">
        <f>IFERROR(VLOOKUP($D313,Actual_CGI_HDD!$A$9:$E$531,5),0)</f>
        <v>26</v>
      </c>
      <c r="K313" s="251">
        <f>IFERROR(VLOOKUP($A313&amp;$B313,'Staff Ranked NHDD'!$C$8:$F$374,4,FALSE),0)</f>
        <v>18.45956989247312</v>
      </c>
      <c r="N313" s="246"/>
      <c r="O313" s="246"/>
      <c r="P313" s="63"/>
      <c r="Q313" s="246"/>
    </row>
    <row r="314" spans="1:17" x14ac:dyDescent="0.25">
      <c r="A314" s="100">
        <f t="shared" si="16"/>
        <v>12</v>
      </c>
      <c r="B314" s="100">
        <f t="shared" si="17"/>
        <v>7</v>
      </c>
      <c r="C314" s="100">
        <f t="shared" si="18"/>
        <v>2020</v>
      </c>
      <c r="D314" s="66">
        <f t="shared" si="19"/>
        <v>44172</v>
      </c>
      <c r="E314" s="251">
        <f>IFERROR(VLOOKUP($D314,Actual_Kirk_HDD!$A$4:$F$470,6,FALSE),0)</f>
        <v>29.835199999999997</v>
      </c>
      <c r="F314" s="251">
        <f>IFERROR(VLOOKUP($A314&amp;$B314,'Staff Ranked NHDD'!$C$8:$F$374,2,FALSE),0)</f>
        <v>53.204211469534037</v>
      </c>
      <c r="H314" s="49"/>
      <c r="J314" s="65">
        <f>IFERROR(VLOOKUP($D314,Actual_CGI_HDD!$A$9:$E$531,5),0)</f>
        <v>29</v>
      </c>
      <c r="K314" s="251">
        <f>IFERROR(VLOOKUP($A314&amp;$B314,'Staff Ranked NHDD'!$C$8:$F$374,4,FALSE),0)</f>
        <v>42.089086021505381</v>
      </c>
      <c r="N314" s="246"/>
      <c r="O314" s="246"/>
      <c r="P314" s="63"/>
      <c r="Q314" s="246"/>
    </row>
    <row r="315" spans="1:17" x14ac:dyDescent="0.25">
      <c r="A315" s="100">
        <f t="shared" si="16"/>
        <v>12</v>
      </c>
      <c r="B315" s="100">
        <f t="shared" si="17"/>
        <v>8</v>
      </c>
      <c r="C315" s="100">
        <f t="shared" si="18"/>
        <v>2020</v>
      </c>
      <c r="D315" s="66">
        <f t="shared" si="19"/>
        <v>44173</v>
      </c>
      <c r="E315" s="251">
        <f>IFERROR(VLOOKUP($D315,Actual_Kirk_HDD!$A$4:$F$470,6,FALSE),0)</f>
        <v>34.979199999999999</v>
      </c>
      <c r="F315" s="251">
        <f>IFERROR(VLOOKUP($A315&amp;$B315,'Staff Ranked NHDD'!$C$8:$F$374,2,FALSE),0)</f>
        <v>65.822706093189979</v>
      </c>
      <c r="H315" s="49"/>
      <c r="J315" s="65">
        <f>IFERROR(VLOOKUP($D315,Actual_CGI_HDD!$A$9:$E$531,5),0)</f>
        <v>28</v>
      </c>
      <c r="K315" s="251">
        <f>IFERROR(VLOOKUP($A315&amp;$B315,'Staff Ranked NHDD'!$C$8:$F$374,4,FALSE),0)</f>
        <v>49.522903225806452</v>
      </c>
      <c r="N315" s="246"/>
      <c r="O315" s="246"/>
      <c r="P315" s="63"/>
      <c r="Q315" s="246"/>
    </row>
    <row r="316" spans="1:17" x14ac:dyDescent="0.25">
      <c r="A316" s="100">
        <f t="shared" si="16"/>
        <v>12</v>
      </c>
      <c r="B316" s="100">
        <f t="shared" si="17"/>
        <v>9</v>
      </c>
      <c r="C316" s="100">
        <f t="shared" si="18"/>
        <v>2020</v>
      </c>
      <c r="D316" s="66">
        <f t="shared" si="19"/>
        <v>44174</v>
      </c>
      <c r="E316" s="251">
        <f>IFERROR(VLOOKUP($D316,Actual_Kirk_HDD!$A$4:$F$470,6,FALSE),0)</f>
        <v>32.407199999999996</v>
      </c>
      <c r="F316" s="251">
        <f>IFERROR(VLOOKUP($A316&amp;$B316,'Staff Ranked NHDD'!$C$8:$F$374,2,FALSE),0)</f>
        <v>60.72220430107528</v>
      </c>
      <c r="H316" s="49"/>
      <c r="J316" s="65">
        <f>IFERROR(VLOOKUP($D316,Actual_CGI_HDD!$A$9:$E$531,5),0)</f>
        <v>18</v>
      </c>
      <c r="K316" s="251">
        <f>IFERROR(VLOOKUP($A316&amp;$B316,'Staff Ranked NHDD'!$C$8:$F$374,4,FALSE),0)</f>
        <v>38.913440860215054</v>
      </c>
      <c r="N316" s="246"/>
      <c r="O316" s="246"/>
      <c r="P316" s="63"/>
      <c r="Q316" s="246"/>
    </row>
    <row r="317" spans="1:17" x14ac:dyDescent="0.25">
      <c r="A317" s="100">
        <f t="shared" si="16"/>
        <v>12</v>
      </c>
      <c r="B317" s="100">
        <f t="shared" si="17"/>
        <v>10</v>
      </c>
      <c r="C317" s="100">
        <f t="shared" si="18"/>
        <v>2020</v>
      </c>
      <c r="D317" s="66">
        <f t="shared" si="19"/>
        <v>44175</v>
      </c>
      <c r="E317" s="251">
        <f>IFERROR(VLOOKUP($D317,Actual_Kirk_HDD!$A$4:$F$470,6,FALSE),0)</f>
        <v>19.5472</v>
      </c>
      <c r="F317" s="251">
        <f>IFERROR(VLOOKUP($A317&amp;$B317,'Staff Ranked NHDD'!$C$8:$F$374,2,FALSE),0)</f>
        <v>18.225089605734766</v>
      </c>
      <c r="H317" s="49"/>
      <c r="J317" s="65">
        <f>IFERROR(VLOOKUP($D317,Actual_CGI_HDD!$A$9:$E$531,5),0)</f>
        <v>16.5</v>
      </c>
      <c r="K317" s="251">
        <f>IFERROR(VLOOKUP($A317&amp;$B317,'Staff Ranked NHDD'!$C$8:$F$374,4,FALSE),0)</f>
        <v>15.691720430107525</v>
      </c>
      <c r="N317" s="246"/>
      <c r="O317" s="246"/>
      <c r="P317" s="63"/>
      <c r="Q317" s="246"/>
    </row>
    <row r="318" spans="1:17" x14ac:dyDescent="0.25">
      <c r="A318" s="100">
        <f t="shared" si="16"/>
        <v>12</v>
      </c>
      <c r="B318" s="100">
        <f t="shared" si="17"/>
        <v>11</v>
      </c>
      <c r="C318" s="100">
        <f t="shared" si="18"/>
        <v>2020</v>
      </c>
      <c r="D318" s="66">
        <f t="shared" si="19"/>
        <v>44176</v>
      </c>
      <c r="E318" s="251">
        <f>IFERROR(VLOOKUP($D318,Actual_Kirk_HDD!$A$4:$F$470,6,FALSE),0)</f>
        <v>15.946399999999999</v>
      </c>
      <c r="F318" s="251">
        <f>IFERROR(VLOOKUP($A318&amp;$B318,'Staff Ranked NHDD'!$C$8:$F$374,2,FALSE),0)</f>
        <v>12.179946236559145</v>
      </c>
      <c r="H318" s="49"/>
      <c r="J318" s="65">
        <f>IFERROR(VLOOKUP($D318,Actual_CGI_HDD!$A$9:$E$531,5),0)</f>
        <v>12</v>
      </c>
      <c r="K318" s="251">
        <f>IFERROR(VLOOKUP($A318&amp;$B318,'Staff Ranked NHDD'!$C$8:$F$374,4,FALSE),0)</f>
        <v>5.1909139784946223</v>
      </c>
      <c r="N318" s="246"/>
      <c r="O318" s="246"/>
      <c r="P318" s="63"/>
      <c r="Q318" s="246"/>
    </row>
    <row r="319" spans="1:17" x14ac:dyDescent="0.25">
      <c r="A319" s="100">
        <f t="shared" si="16"/>
        <v>12</v>
      </c>
      <c r="B319" s="100">
        <f t="shared" si="17"/>
        <v>12</v>
      </c>
      <c r="C319" s="100">
        <f t="shared" si="18"/>
        <v>2020</v>
      </c>
      <c r="D319" s="66">
        <f t="shared" si="19"/>
        <v>44177</v>
      </c>
      <c r="E319" s="251">
        <f>IFERROR(VLOOKUP($D319,Actual_Kirk_HDD!$A$4:$F$470,6,FALSE),0)</f>
        <v>28.806399999999996</v>
      </c>
      <c r="F319" s="251">
        <f>IFERROR(VLOOKUP($A319&amp;$B319,'Staff Ranked NHDD'!$C$8:$F$374,2,FALSE),0)</f>
        <v>27.616182795698922</v>
      </c>
      <c r="H319" s="49"/>
      <c r="J319" s="65">
        <f>IFERROR(VLOOKUP($D319,Actual_CGI_HDD!$A$9:$E$531,5),0)</f>
        <v>15</v>
      </c>
      <c r="K319" s="251">
        <f>IFERROR(VLOOKUP($A319&amp;$B319,'Staff Ranked NHDD'!$C$8:$F$374,4,FALSE),0)</f>
        <v>10.834677419354838</v>
      </c>
      <c r="N319" s="246"/>
      <c r="O319" s="246"/>
      <c r="P319" s="63"/>
      <c r="Q319" s="246"/>
    </row>
    <row r="320" spans="1:17" x14ac:dyDescent="0.25">
      <c r="A320" s="100">
        <f t="shared" si="16"/>
        <v>12</v>
      </c>
      <c r="B320" s="100">
        <f t="shared" si="17"/>
        <v>13</v>
      </c>
      <c r="C320" s="100">
        <f t="shared" si="18"/>
        <v>2020</v>
      </c>
      <c r="D320" s="66">
        <f t="shared" si="19"/>
        <v>44178</v>
      </c>
      <c r="E320" s="251">
        <f>IFERROR(VLOOKUP($D320,Actual_Kirk_HDD!$A$4:$F$470,6,FALSE),0)</f>
        <v>34.979199999999999</v>
      </c>
      <c r="F320" s="251">
        <f>IFERROR(VLOOKUP($A320&amp;$B320,'Staff Ranked NHDD'!$C$8:$F$374,2,FALSE),0)</f>
        <v>36.52629032258065</v>
      </c>
      <c r="H320" s="49"/>
      <c r="J320" s="65">
        <f>IFERROR(VLOOKUP($D320,Actual_CGI_HDD!$A$9:$E$531,5),0)</f>
        <v>25</v>
      </c>
      <c r="K320" s="251">
        <f>IFERROR(VLOOKUP($A320&amp;$B320,'Staff Ranked NHDD'!$C$8:$F$374,4,FALSE),0)</f>
        <v>24.97661290322581</v>
      </c>
      <c r="N320" s="246"/>
      <c r="O320" s="246"/>
      <c r="P320" s="63"/>
      <c r="Q320" s="246"/>
    </row>
    <row r="321" spans="1:17" x14ac:dyDescent="0.25">
      <c r="A321" s="100">
        <f t="shared" si="16"/>
        <v>12</v>
      </c>
      <c r="B321" s="100">
        <f t="shared" si="17"/>
        <v>14</v>
      </c>
      <c r="C321" s="100">
        <f t="shared" si="18"/>
        <v>2020</v>
      </c>
      <c r="D321" s="66">
        <f t="shared" si="19"/>
        <v>44179</v>
      </c>
      <c r="E321" s="251">
        <f>IFERROR(VLOOKUP($D321,Actual_Kirk_HDD!$A$4:$F$470,6,FALSE),0)</f>
        <v>41.666399999999996</v>
      </c>
      <c r="F321" s="251">
        <f>IFERROR(VLOOKUP($A321&amp;$B321,'Staff Ranked NHDD'!$C$8:$F$374,2,FALSE),0)</f>
        <v>47.620430107526893</v>
      </c>
      <c r="H321" s="49"/>
      <c r="J321" s="65">
        <f>IFERROR(VLOOKUP($D321,Actual_CGI_HDD!$A$9:$E$531,5),0)</f>
        <v>30.5</v>
      </c>
      <c r="K321" s="251">
        <f>IFERROR(VLOOKUP($A321&amp;$B321,'Staff Ranked NHDD'!$C$8:$F$374,4,FALSE),0)</f>
        <v>33.1758064516129</v>
      </c>
      <c r="N321" s="246"/>
      <c r="O321" s="246"/>
      <c r="P321" s="63"/>
      <c r="Q321" s="246"/>
    </row>
    <row r="322" spans="1:17" x14ac:dyDescent="0.25">
      <c r="A322" s="100">
        <f t="shared" si="16"/>
        <v>12</v>
      </c>
      <c r="B322" s="100">
        <f t="shared" si="17"/>
        <v>15</v>
      </c>
      <c r="C322" s="100">
        <f t="shared" si="18"/>
        <v>2020</v>
      </c>
      <c r="D322" s="66">
        <f t="shared" si="19"/>
        <v>44180</v>
      </c>
      <c r="E322" s="251">
        <f>IFERROR(VLOOKUP($D322,Actual_Kirk_HDD!$A$4:$F$470,6,FALSE),0)</f>
        <v>41.666399999999996</v>
      </c>
      <c r="F322" s="251">
        <f>IFERROR(VLOOKUP($A322&amp;$B322,'Staff Ranked NHDD'!$C$8:$F$374,2,FALSE),0)</f>
        <v>45.680143369175624</v>
      </c>
      <c r="H322" s="49"/>
      <c r="J322" s="65">
        <f>IFERROR(VLOOKUP($D322,Actual_CGI_HDD!$A$9:$E$531,5),0)</f>
        <v>34</v>
      </c>
      <c r="K322" s="251">
        <f>IFERROR(VLOOKUP($A322&amp;$B322,'Staff Ranked NHDD'!$C$8:$F$374,4,FALSE),0)</f>
        <v>38.47462365591398</v>
      </c>
      <c r="N322" s="246"/>
      <c r="O322" s="246"/>
      <c r="P322" s="63"/>
      <c r="Q322" s="246"/>
    </row>
    <row r="323" spans="1:17" x14ac:dyDescent="0.25">
      <c r="A323" s="100">
        <f t="shared" si="16"/>
        <v>12</v>
      </c>
      <c r="B323" s="100">
        <f t="shared" si="17"/>
        <v>16</v>
      </c>
      <c r="C323" s="100">
        <f t="shared" si="18"/>
        <v>2020</v>
      </c>
      <c r="D323" s="66">
        <f t="shared" si="19"/>
        <v>44181</v>
      </c>
      <c r="E323" s="251">
        <f>IFERROR(VLOOKUP($D323,Actual_Kirk_HDD!$A$4:$F$470,6,FALSE),0)</f>
        <v>43.209599999999995</v>
      </c>
      <c r="F323" s="251">
        <f>IFERROR(VLOOKUP($A323&amp;$B323,'Staff Ranked NHDD'!$C$8:$F$374,2,FALSE),0)</f>
        <v>50.106075268817207</v>
      </c>
      <c r="H323" s="49"/>
      <c r="J323" s="65">
        <f>IFERROR(VLOOKUP($D323,Actual_CGI_HDD!$A$9:$E$531,5),0)</f>
        <v>34.5</v>
      </c>
      <c r="K323" s="251">
        <f>IFERROR(VLOOKUP($A323&amp;$B323,'Staff Ranked NHDD'!$C$8:$F$374,4,FALSE),0)</f>
        <v>40.556559139784959</v>
      </c>
      <c r="N323" s="246"/>
      <c r="O323" s="246"/>
      <c r="P323" s="63"/>
      <c r="Q323" s="246"/>
    </row>
    <row r="324" spans="1:17" x14ac:dyDescent="0.25">
      <c r="A324" s="100">
        <f t="shared" si="16"/>
        <v>12</v>
      </c>
      <c r="B324" s="100">
        <f t="shared" si="17"/>
        <v>17</v>
      </c>
      <c r="C324" s="100">
        <f t="shared" si="18"/>
        <v>2020</v>
      </c>
      <c r="D324" s="66">
        <f t="shared" si="19"/>
        <v>44182</v>
      </c>
      <c r="E324" s="251">
        <f>IFERROR(VLOOKUP($D324,Actual_Kirk_HDD!$A$4:$F$470,6,FALSE),0)</f>
        <v>41.666399999999996</v>
      </c>
      <c r="F324" s="251">
        <f>IFERROR(VLOOKUP($A324&amp;$B324,'Staff Ranked NHDD'!$C$8:$F$374,2,FALSE),0)</f>
        <v>43.916648745519709</v>
      </c>
      <c r="H324" s="49"/>
      <c r="J324" s="65">
        <f>IFERROR(VLOOKUP($D324,Actual_CGI_HDD!$A$9:$E$531,5),0)</f>
        <v>36.5</v>
      </c>
      <c r="K324" s="251">
        <f>IFERROR(VLOOKUP($A324&amp;$B324,'Staff Ranked NHDD'!$C$8:$F$374,4,FALSE),0)</f>
        <v>42.756236559139779</v>
      </c>
      <c r="N324" s="246"/>
      <c r="O324" s="246"/>
      <c r="P324" s="63"/>
      <c r="Q324" s="246"/>
    </row>
    <row r="325" spans="1:17" x14ac:dyDescent="0.25">
      <c r="A325" s="100">
        <f t="shared" si="16"/>
        <v>12</v>
      </c>
      <c r="B325" s="100">
        <f t="shared" si="17"/>
        <v>18</v>
      </c>
      <c r="C325" s="100">
        <f t="shared" si="18"/>
        <v>2020</v>
      </c>
      <c r="D325" s="66">
        <f t="shared" si="19"/>
        <v>44183</v>
      </c>
      <c r="E325" s="251">
        <f>IFERROR(VLOOKUP($D325,Actual_Kirk_HDD!$A$4:$F$470,6,FALSE),0)</f>
        <v>31.378399999999999</v>
      </c>
      <c r="F325" s="251">
        <f>IFERROR(VLOOKUP($A325&amp;$B325,'Staff Ranked NHDD'!$C$8:$F$374,2,FALSE),0)</f>
        <v>31.934193548387089</v>
      </c>
      <c r="H325" s="49"/>
      <c r="J325" s="65">
        <f>IFERROR(VLOOKUP($D325,Actual_CGI_HDD!$A$9:$E$531,5),0)</f>
        <v>29</v>
      </c>
      <c r="K325" s="251">
        <f>IFERROR(VLOOKUP($A325&amp;$B325,'Staff Ranked NHDD'!$C$8:$F$374,4,FALSE),0)</f>
        <v>29.828709677419347</v>
      </c>
      <c r="N325" s="246"/>
      <c r="O325" s="246"/>
      <c r="P325" s="63"/>
      <c r="Q325" s="246"/>
    </row>
    <row r="326" spans="1:17" x14ac:dyDescent="0.25">
      <c r="A326" s="100">
        <f t="shared" ref="A326:A369" si="20">MONTH(D326)</f>
        <v>12</v>
      </c>
      <c r="B326" s="100">
        <f t="shared" ref="B326:B369" si="21">+DAY(D326)</f>
        <v>19</v>
      </c>
      <c r="C326" s="100">
        <f t="shared" ref="C326:C369" si="22">YEAR(D326)</f>
        <v>2020</v>
      </c>
      <c r="D326" s="66">
        <f t="shared" ref="D326:D369" si="23">D325+1</f>
        <v>44184</v>
      </c>
      <c r="E326" s="251">
        <f>IFERROR(VLOOKUP($D326,Actual_Kirk_HDD!$A$4:$F$470,6,FALSE),0)</f>
        <v>24.691199999999998</v>
      </c>
      <c r="F326" s="251">
        <f>IFERROR(VLOOKUP($A326&amp;$B326,'Staff Ranked NHDD'!$C$8:$F$374,2,FALSE),0)</f>
        <v>23.029551971326168</v>
      </c>
      <c r="H326" s="49"/>
      <c r="J326" s="65">
        <f>IFERROR(VLOOKUP($D326,Actual_CGI_HDD!$A$9:$E$531,5),0)</f>
        <v>25.5</v>
      </c>
      <c r="K326" s="251">
        <f>IFERROR(VLOOKUP($A326&amp;$B326,'Staff Ranked NHDD'!$C$8:$F$374,4,FALSE),0)</f>
        <v>26.306021505376343</v>
      </c>
      <c r="N326" s="246"/>
      <c r="O326" s="246"/>
      <c r="P326" s="63"/>
      <c r="Q326" s="246"/>
    </row>
    <row r="327" spans="1:17" x14ac:dyDescent="0.25">
      <c r="A327" s="100">
        <f t="shared" si="20"/>
        <v>12</v>
      </c>
      <c r="B327" s="100">
        <f t="shared" si="21"/>
        <v>20</v>
      </c>
      <c r="C327" s="100">
        <f t="shared" si="22"/>
        <v>2020</v>
      </c>
      <c r="D327" s="66">
        <f t="shared" si="23"/>
        <v>44185</v>
      </c>
      <c r="E327" s="251">
        <f>IFERROR(VLOOKUP($D327,Actual_Kirk_HDD!$A$4:$F$470,6,FALSE),0)</f>
        <v>36.522399999999998</v>
      </c>
      <c r="F327" s="251">
        <f>IFERROR(VLOOKUP($A327&amp;$B327,'Staff Ranked NHDD'!$C$8:$F$374,2,FALSE),0)</f>
        <v>39.343028673835128</v>
      </c>
      <c r="H327" s="49"/>
      <c r="J327" s="65">
        <f>IFERROR(VLOOKUP($D327,Actual_CGI_HDD!$A$9:$E$531,5),0)</f>
        <v>23</v>
      </c>
      <c r="K327" s="251">
        <f>IFERROR(VLOOKUP($A327&amp;$B327,'Staff Ranked NHDD'!$C$8:$F$374,4,FALSE),0)</f>
        <v>23.139408602150539</v>
      </c>
      <c r="N327" s="246"/>
      <c r="O327" s="246"/>
      <c r="P327" s="63"/>
      <c r="Q327" s="246"/>
    </row>
    <row r="328" spans="1:17" x14ac:dyDescent="0.25">
      <c r="A328" s="100">
        <f t="shared" si="20"/>
        <v>12</v>
      </c>
      <c r="B328" s="100">
        <f t="shared" si="21"/>
        <v>21</v>
      </c>
      <c r="C328" s="100">
        <f t="shared" si="22"/>
        <v>2020</v>
      </c>
      <c r="D328" s="66">
        <f t="shared" si="23"/>
        <v>44186</v>
      </c>
      <c r="E328" s="251">
        <f>IFERROR(VLOOKUP($D328,Actual_Kirk_HDD!$A$4:$F$470,6,FALSE),0)</f>
        <v>30.349599999999999</v>
      </c>
      <c r="F328" s="251">
        <f>IFERROR(VLOOKUP($A328&amp;$B328,'Staff Ranked NHDD'!$C$8:$F$374,2,FALSE),0)</f>
        <v>30.176039426523289</v>
      </c>
      <c r="H328" s="49"/>
      <c r="J328" s="65">
        <f>IFERROR(VLOOKUP($D328,Actual_CGI_HDD!$A$9:$E$531,5),0)</f>
        <v>16</v>
      </c>
      <c r="K328" s="251">
        <f>IFERROR(VLOOKUP($A328&amp;$B328,'Staff Ranked NHDD'!$C$8:$F$374,4,FALSE),0)</f>
        <v>14.027419354838708</v>
      </c>
      <c r="N328" s="246"/>
      <c r="O328" s="246"/>
      <c r="P328" s="63"/>
      <c r="Q328" s="246"/>
    </row>
    <row r="329" spans="1:17" x14ac:dyDescent="0.25">
      <c r="A329" s="100">
        <f t="shared" si="20"/>
        <v>12</v>
      </c>
      <c r="B329" s="100">
        <f t="shared" si="21"/>
        <v>22</v>
      </c>
      <c r="C329" s="100">
        <f t="shared" si="22"/>
        <v>2020</v>
      </c>
      <c r="D329" s="66">
        <f t="shared" si="23"/>
        <v>44187</v>
      </c>
      <c r="E329" s="251">
        <f>IFERROR(VLOOKUP($D329,Actual_Kirk_HDD!$A$4:$F$470,6,FALSE),0)</f>
        <v>25.205599999999997</v>
      </c>
      <c r="F329" s="251">
        <f>IFERROR(VLOOKUP($A329&amp;$B329,'Staff Ranked NHDD'!$C$8:$F$374,2,FALSE),0)</f>
        <v>24.530483870967746</v>
      </c>
      <c r="H329" s="49"/>
      <c r="J329" s="65">
        <f>IFERROR(VLOOKUP($D329,Actual_CGI_HDD!$A$9:$E$531,5),0)</f>
        <v>23</v>
      </c>
      <c r="K329" s="251">
        <f>IFERROR(VLOOKUP($A329&amp;$B329,'Staff Ranked NHDD'!$C$8:$F$374,4,FALSE),0)</f>
        <v>22.154838709677417</v>
      </c>
      <c r="N329" s="246"/>
      <c r="O329" s="246"/>
      <c r="P329" s="63"/>
      <c r="Q329" s="246"/>
    </row>
    <row r="330" spans="1:17" x14ac:dyDescent="0.25">
      <c r="A330" s="100">
        <f t="shared" si="20"/>
        <v>12</v>
      </c>
      <c r="B330" s="100">
        <f t="shared" si="21"/>
        <v>23</v>
      </c>
      <c r="C330" s="100">
        <f t="shared" si="22"/>
        <v>2020</v>
      </c>
      <c r="D330" s="66">
        <f t="shared" si="23"/>
        <v>44188</v>
      </c>
      <c r="E330" s="251">
        <f>IFERROR(VLOOKUP($D330,Actual_Kirk_HDD!$A$4:$F$470,6,FALSE),0)</f>
        <v>23.662399999999998</v>
      </c>
      <c r="F330" s="251">
        <f>IFERROR(VLOOKUP($A330&amp;$B330,'Staff Ranked NHDD'!$C$8:$F$374,2,FALSE),0)</f>
        <v>20.715035842293908</v>
      </c>
      <c r="H330" s="49"/>
      <c r="J330" s="65">
        <f>IFERROR(VLOOKUP($D330,Actual_CGI_HDD!$A$9:$E$531,5),0)</f>
        <v>18.5</v>
      </c>
      <c r="K330" s="251">
        <f>IFERROR(VLOOKUP($A330&amp;$B330,'Staff Ranked NHDD'!$C$8:$F$374,4,FALSE),0)</f>
        <v>18.973225806451616</v>
      </c>
      <c r="N330" s="246"/>
      <c r="O330" s="246"/>
      <c r="P330" s="63"/>
      <c r="Q330" s="246"/>
    </row>
    <row r="331" spans="1:17" x14ac:dyDescent="0.25">
      <c r="A331" s="100">
        <f t="shared" si="20"/>
        <v>12</v>
      </c>
      <c r="B331" s="100">
        <f t="shared" si="21"/>
        <v>24</v>
      </c>
      <c r="C331" s="100">
        <f t="shared" si="22"/>
        <v>2020</v>
      </c>
      <c r="D331" s="66">
        <f t="shared" si="23"/>
        <v>44189</v>
      </c>
      <c r="E331" s="251">
        <f>IFERROR(VLOOKUP($D331,Actual_Kirk_HDD!$A$4:$F$470,6,FALSE),0)</f>
        <v>32.921599999999998</v>
      </c>
      <c r="F331" s="251">
        <f>IFERROR(VLOOKUP($A331&amp;$B331,'Staff Ranked NHDD'!$C$8:$F$374,2,FALSE),0)</f>
        <v>33.681792114695341</v>
      </c>
      <c r="H331" s="49"/>
      <c r="J331" s="65">
        <f>IFERROR(VLOOKUP($D331,Actual_CGI_HDD!$A$9:$E$531,5),0)</f>
        <v>39</v>
      </c>
      <c r="K331" s="251">
        <f>IFERROR(VLOOKUP($A331&amp;$B331,'Staff Ranked NHDD'!$C$8:$F$374,4,FALSE),0)</f>
        <v>46.390161290322574</v>
      </c>
      <c r="N331" s="246"/>
      <c r="O331" s="246"/>
      <c r="P331" s="63"/>
      <c r="Q331" s="246"/>
    </row>
    <row r="332" spans="1:17" x14ac:dyDescent="0.25">
      <c r="A332" s="100">
        <f t="shared" si="20"/>
        <v>12</v>
      </c>
      <c r="B332" s="100">
        <f t="shared" si="21"/>
        <v>25</v>
      </c>
      <c r="C332" s="100">
        <f t="shared" si="22"/>
        <v>2020</v>
      </c>
      <c r="D332" s="66">
        <f t="shared" si="23"/>
        <v>44190</v>
      </c>
      <c r="E332" s="251">
        <f>IFERROR(VLOOKUP($D332,Actual_Kirk_HDD!$A$4:$F$470,6,FALSE),0)</f>
        <v>53.497599999999998</v>
      </c>
      <c r="F332" s="251">
        <f>IFERROR(VLOOKUP($A332&amp;$B332,'Staff Ranked NHDD'!$C$8:$F$374,2,FALSE),0)</f>
        <v>64.141129032258078</v>
      </c>
      <c r="H332" s="49"/>
      <c r="J332" s="65">
        <f>IFERROR(VLOOKUP($D332,Actual_CGI_HDD!$A$9:$E$531,5),0)</f>
        <v>43.5</v>
      </c>
      <c r="K332" s="251">
        <f>IFERROR(VLOOKUP($A332&amp;$B332,'Staff Ranked NHDD'!$C$8:$F$374,4,FALSE),0)</f>
        <v>54.318172043010755</v>
      </c>
      <c r="N332" s="246"/>
      <c r="O332" s="246"/>
      <c r="P332" s="63"/>
      <c r="Q332" s="246"/>
    </row>
    <row r="333" spans="1:17" x14ac:dyDescent="0.25">
      <c r="A333" s="100">
        <f t="shared" si="20"/>
        <v>12</v>
      </c>
      <c r="B333" s="100">
        <f t="shared" si="21"/>
        <v>26</v>
      </c>
      <c r="C333" s="100">
        <f t="shared" si="22"/>
        <v>2020</v>
      </c>
      <c r="D333" s="66">
        <f t="shared" si="23"/>
        <v>44191</v>
      </c>
      <c r="E333" s="251">
        <f>IFERROR(VLOOKUP($D333,Actual_Kirk_HDD!$A$4:$F$470,6,FALSE),0)</f>
        <v>47.839199999999998</v>
      </c>
      <c r="F333" s="251">
        <f>IFERROR(VLOOKUP($A333&amp;$B333,'Staff Ranked NHDD'!$C$8:$F$374,2,FALSE),0)</f>
        <v>56.413440860215061</v>
      </c>
      <c r="H333" s="49"/>
      <c r="J333" s="65">
        <f>IFERROR(VLOOKUP($D333,Actual_CGI_HDD!$A$9:$E$531,5),0)</f>
        <v>31.5</v>
      </c>
      <c r="K333" s="251">
        <f>IFERROR(VLOOKUP($A333&amp;$B333,'Staff Ranked NHDD'!$C$8:$F$374,4,FALSE),0)</f>
        <v>35.625967741935476</v>
      </c>
      <c r="N333" s="246"/>
      <c r="O333" s="246"/>
      <c r="P333" s="63"/>
      <c r="Q333" s="246"/>
    </row>
    <row r="334" spans="1:17" x14ac:dyDescent="0.25">
      <c r="A334" s="100">
        <f t="shared" si="20"/>
        <v>12</v>
      </c>
      <c r="B334" s="100">
        <f t="shared" si="21"/>
        <v>27</v>
      </c>
      <c r="C334" s="100">
        <f t="shared" si="22"/>
        <v>2020</v>
      </c>
      <c r="D334" s="66">
        <f t="shared" si="23"/>
        <v>44192</v>
      </c>
      <c r="E334" s="251">
        <f>IFERROR(VLOOKUP($D334,Actual_Kirk_HDD!$A$4:$F$470,6,FALSE),0)</f>
        <v>34.979199999999999</v>
      </c>
      <c r="F334" s="251">
        <f>IFERROR(VLOOKUP($A334&amp;$B334,'Staff Ranked NHDD'!$C$8:$F$374,2,FALSE),0)</f>
        <v>35.81541218637993</v>
      </c>
      <c r="H334" s="49"/>
      <c r="J334" s="65">
        <f>IFERROR(VLOOKUP($D334,Actual_CGI_HDD!$A$9:$E$531,5),0)</f>
        <v>20.5</v>
      </c>
      <c r="K334" s="251">
        <f>IFERROR(VLOOKUP($A334&amp;$B334,'Staff Ranked NHDD'!$C$8:$F$374,4,FALSE),0)</f>
        <v>20.303870967741936</v>
      </c>
      <c r="N334" s="246"/>
      <c r="O334" s="246"/>
      <c r="P334" s="63"/>
      <c r="Q334" s="246"/>
    </row>
    <row r="335" spans="1:17" x14ac:dyDescent="0.25">
      <c r="A335" s="100">
        <f t="shared" si="20"/>
        <v>12</v>
      </c>
      <c r="B335" s="100">
        <f t="shared" si="21"/>
        <v>28</v>
      </c>
      <c r="C335" s="100">
        <f t="shared" si="22"/>
        <v>2020</v>
      </c>
      <c r="D335" s="66">
        <f t="shared" si="23"/>
        <v>44193</v>
      </c>
      <c r="E335" s="251">
        <f>IFERROR(VLOOKUP($D335,Actual_Kirk_HDD!$A$4:$F$470,6,FALSE),0)</f>
        <v>31.378399999999999</v>
      </c>
      <c r="F335" s="251">
        <f>IFERROR(VLOOKUP($A335&amp;$B335,'Staff Ranked NHDD'!$C$8:$F$374,2,FALSE),0)</f>
        <v>30.966792114695341</v>
      </c>
      <c r="H335" s="49"/>
      <c r="J335" s="65">
        <f>IFERROR(VLOOKUP($D335,Actual_CGI_HDD!$A$9:$E$531,5),0)</f>
        <v>28.5</v>
      </c>
      <c r="K335" s="251">
        <f>IFERROR(VLOOKUP($A335&amp;$B335,'Staff Ranked NHDD'!$C$8:$F$374,4,FALSE),0)</f>
        <v>29.141451612903225</v>
      </c>
      <c r="N335" s="246"/>
      <c r="O335" s="246"/>
      <c r="P335" s="63"/>
      <c r="Q335" s="246"/>
    </row>
    <row r="336" spans="1:17" x14ac:dyDescent="0.25">
      <c r="A336" s="100">
        <f t="shared" si="20"/>
        <v>12</v>
      </c>
      <c r="B336" s="100">
        <f t="shared" si="21"/>
        <v>29</v>
      </c>
      <c r="C336" s="100">
        <f t="shared" si="22"/>
        <v>2020</v>
      </c>
      <c r="D336" s="66">
        <f t="shared" si="23"/>
        <v>44194</v>
      </c>
      <c r="E336" s="251">
        <f>IFERROR(VLOOKUP($D336,Actual_Kirk_HDD!$A$4:$F$470,6,FALSE),0)</f>
        <v>36.522399999999998</v>
      </c>
      <c r="F336" s="251">
        <f>IFERROR(VLOOKUP($A336&amp;$B336,'Staff Ranked NHDD'!$C$8:$F$374,2,FALSE),0)</f>
        <v>38.280358422939067</v>
      </c>
      <c r="H336" s="49"/>
      <c r="J336" s="65">
        <f>IFERROR(VLOOKUP($D336,Actual_CGI_HDD!$A$9:$E$531,5),0)</f>
        <v>29.5</v>
      </c>
      <c r="K336" s="251">
        <f>IFERROR(VLOOKUP($A336&amp;$B336,'Staff Ranked NHDD'!$C$8:$F$374,4,FALSE),0)</f>
        <v>31.192688172043017</v>
      </c>
      <c r="N336" s="246"/>
      <c r="O336" s="246"/>
      <c r="P336" s="63"/>
      <c r="Q336" s="246"/>
    </row>
    <row r="337" spans="1:17" x14ac:dyDescent="0.25">
      <c r="A337" s="100">
        <f t="shared" si="20"/>
        <v>12</v>
      </c>
      <c r="B337" s="100">
        <f t="shared" si="21"/>
        <v>30</v>
      </c>
      <c r="C337" s="100">
        <f t="shared" si="22"/>
        <v>2020</v>
      </c>
      <c r="D337" s="66">
        <f t="shared" si="23"/>
        <v>44195</v>
      </c>
      <c r="E337" s="251">
        <f>IFERROR(VLOOKUP($D337,Actual_Kirk_HDD!$A$4:$F$470,6,FALSE),0)</f>
        <v>38.065599999999996</v>
      </c>
      <c r="F337" s="251">
        <f>IFERROR(VLOOKUP($A337&amp;$B337,'Staff Ranked NHDD'!$C$8:$F$374,2,FALSE),0)</f>
        <v>41.072741935483876</v>
      </c>
      <c r="H337" s="49"/>
      <c r="J337" s="65">
        <f>IFERROR(VLOOKUP($D337,Actual_CGI_HDD!$A$9:$E$531,5),0)</f>
        <v>21.5</v>
      </c>
      <c r="K337" s="251">
        <f>IFERROR(VLOOKUP($A337&amp;$B337,'Staff Ranked NHDD'!$C$8:$F$374,4,FALSE),0)</f>
        <v>21.315913978494624</v>
      </c>
      <c r="N337" s="246"/>
      <c r="O337" s="246"/>
      <c r="P337" s="63"/>
      <c r="Q337" s="246"/>
    </row>
    <row r="338" spans="1:17" x14ac:dyDescent="0.25">
      <c r="A338" s="100">
        <f t="shared" si="20"/>
        <v>12</v>
      </c>
      <c r="B338" s="100">
        <f t="shared" si="21"/>
        <v>31</v>
      </c>
      <c r="C338" s="100">
        <f t="shared" si="22"/>
        <v>2020</v>
      </c>
      <c r="D338" s="66">
        <f t="shared" si="23"/>
        <v>44196</v>
      </c>
      <c r="E338" s="251">
        <f>IFERROR(VLOOKUP($D338,Actual_Kirk_HDD!$A$4:$F$470,6,FALSE),0)</f>
        <v>43.723999999999997</v>
      </c>
      <c r="F338" s="251">
        <f>IFERROR(VLOOKUP($A338&amp;$B338,'Staff Ranked NHDD'!$C$8:$F$374,2,FALSE),0)</f>
        <v>53.055698924731203</v>
      </c>
      <c r="H338" s="49"/>
      <c r="J338" s="65">
        <f>IFERROR(VLOOKUP($D338,Actual_CGI_HDD!$A$9:$E$531,5),0)</f>
        <v>31.5</v>
      </c>
      <c r="K338" s="251">
        <f>IFERROR(VLOOKUP($A338&amp;$B338,'Staff Ranked NHDD'!$C$8:$F$374,4,FALSE),0)</f>
        <v>34.380053763440863</v>
      </c>
      <c r="N338" s="246"/>
      <c r="O338" s="246"/>
      <c r="P338" s="63"/>
      <c r="Q338" s="246"/>
    </row>
    <row r="339" spans="1:17" x14ac:dyDescent="0.25">
      <c r="A339" s="100">
        <f t="shared" si="20"/>
        <v>1</v>
      </c>
      <c r="B339" s="100">
        <f t="shared" si="21"/>
        <v>1</v>
      </c>
      <c r="C339" s="100">
        <f t="shared" si="22"/>
        <v>2021</v>
      </c>
      <c r="D339" s="66">
        <f t="shared" si="23"/>
        <v>44197</v>
      </c>
      <c r="E339" s="251">
        <f>IFERROR(VLOOKUP($D339,Actual_Kirk_HDD!$A$4:$F$470,6,FALSE),0)</f>
        <v>0</v>
      </c>
      <c r="F339" s="251">
        <f>IFERROR(VLOOKUP($A339&amp;$B339,'Staff Ranked NHDD'!$C$8:$F$374,2,FALSE),0)</f>
        <v>51.393243727598566</v>
      </c>
      <c r="H339" s="49"/>
      <c r="J339" s="65">
        <f>IFERROR(VLOOKUP($D339,Actual_CGI_HDD!$A$9:$E$531,5),0)</f>
        <v>31.5</v>
      </c>
      <c r="K339" s="251">
        <f>IFERROR(VLOOKUP($A339&amp;$B339,'Staff Ranked NHDD'!$C$8:$F$374,4,FALSE),0)</f>
        <v>24.154731182795697</v>
      </c>
      <c r="N339" s="246"/>
      <c r="O339" s="246"/>
      <c r="P339" s="63"/>
      <c r="Q339" s="246"/>
    </row>
    <row r="340" spans="1:17" x14ac:dyDescent="0.25">
      <c r="A340" s="100">
        <f t="shared" si="20"/>
        <v>1</v>
      </c>
      <c r="B340" s="100">
        <f t="shared" si="21"/>
        <v>2</v>
      </c>
      <c r="C340" s="100">
        <f t="shared" si="22"/>
        <v>2021</v>
      </c>
      <c r="D340" s="66">
        <f t="shared" si="23"/>
        <v>44198</v>
      </c>
      <c r="E340" s="251">
        <f>IFERROR(VLOOKUP($D340,Actual_Kirk_HDD!$A$4:$F$470,6,FALSE),0)</f>
        <v>0</v>
      </c>
      <c r="F340" s="251">
        <f>IFERROR(VLOOKUP($A340&amp;$B340,'Staff Ranked NHDD'!$C$8:$F$374,2,FALSE),0)</f>
        <v>55.163817204301068</v>
      </c>
      <c r="H340" s="49"/>
      <c r="J340" s="65">
        <f>IFERROR(VLOOKUP($D340,Actual_CGI_HDD!$A$9:$E$531,5),0)</f>
        <v>31.5</v>
      </c>
      <c r="K340" s="251">
        <f>IFERROR(VLOOKUP($A340&amp;$B340,'Staff Ranked NHDD'!$C$8:$F$374,4,FALSE),0)</f>
        <v>31.395268817204293</v>
      </c>
      <c r="N340" s="246"/>
      <c r="O340" s="246"/>
      <c r="P340" s="63"/>
      <c r="Q340" s="246"/>
    </row>
    <row r="341" spans="1:17" x14ac:dyDescent="0.25">
      <c r="A341" s="100">
        <f t="shared" si="20"/>
        <v>1</v>
      </c>
      <c r="B341" s="100">
        <f t="shared" si="21"/>
        <v>3</v>
      </c>
      <c r="C341" s="100">
        <f t="shared" si="22"/>
        <v>2021</v>
      </c>
      <c r="D341" s="66">
        <f t="shared" si="23"/>
        <v>44199</v>
      </c>
      <c r="E341" s="251">
        <f>IFERROR(VLOOKUP($D341,Actual_Kirk_HDD!$A$4:$F$470,6,FALSE),0)</f>
        <v>0</v>
      </c>
      <c r="F341" s="251">
        <f>IFERROR(VLOOKUP($A341&amp;$B341,'Staff Ranked NHDD'!$C$8:$F$374,2,FALSE),0)</f>
        <v>57.487974910394264</v>
      </c>
      <c r="H341" s="49"/>
      <c r="J341" s="65">
        <f>IFERROR(VLOOKUP($D341,Actual_CGI_HDD!$A$9:$E$531,5),0)</f>
        <v>31.5</v>
      </c>
      <c r="K341" s="251">
        <f>IFERROR(VLOOKUP($A341&amp;$B341,'Staff Ranked NHDD'!$C$8:$F$374,4,FALSE),0)</f>
        <v>36.378172043010757</v>
      </c>
      <c r="N341" s="246"/>
      <c r="O341" s="246"/>
      <c r="P341" s="63"/>
      <c r="Q341" s="246"/>
    </row>
    <row r="342" spans="1:17" x14ac:dyDescent="0.25">
      <c r="A342" s="100">
        <f t="shared" si="20"/>
        <v>1</v>
      </c>
      <c r="B342" s="100">
        <f t="shared" si="21"/>
        <v>4</v>
      </c>
      <c r="C342" s="100">
        <f t="shared" si="22"/>
        <v>2021</v>
      </c>
      <c r="D342" s="66">
        <f t="shared" si="23"/>
        <v>44200</v>
      </c>
      <c r="E342" s="251">
        <f>IFERROR(VLOOKUP($D342,Actual_Kirk_HDD!$A$4:$F$470,6,FALSE),0)</f>
        <v>0</v>
      </c>
      <c r="F342" s="251">
        <f>IFERROR(VLOOKUP($A342&amp;$B342,'Staff Ranked NHDD'!$C$8:$F$374,2,FALSE),0)</f>
        <v>48.045860215053757</v>
      </c>
      <c r="H342" s="49"/>
      <c r="J342" s="65">
        <f>IFERROR(VLOOKUP($D342,Actual_CGI_HDD!$A$9:$E$531,5),0)</f>
        <v>31.5</v>
      </c>
      <c r="K342" s="251">
        <f>IFERROR(VLOOKUP($A342&amp;$B342,'Staff Ranked NHDD'!$C$8:$F$374,4,FALSE),0)</f>
        <v>28.452043010752689</v>
      </c>
      <c r="N342" s="246"/>
      <c r="O342" s="246"/>
      <c r="P342" s="63"/>
      <c r="Q342" s="246"/>
    </row>
    <row r="343" spans="1:17" x14ac:dyDescent="0.25">
      <c r="A343" s="100">
        <f t="shared" si="20"/>
        <v>1</v>
      </c>
      <c r="B343" s="100">
        <f t="shared" si="21"/>
        <v>5</v>
      </c>
      <c r="C343" s="100">
        <f t="shared" si="22"/>
        <v>2021</v>
      </c>
      <c r="D343" s="66">
        <f t="shared" si="23"/>
        <v>44201</v>
      </c>
      <c r="E343" s="251">
        <f>IFERROR(VLOOKUP($D343,Actual_Kirk_HDD!$A$4:$F$470,6,FALSE),0)</f>
        <v>0</v>
      </c>
      <c r="F343" s="251">
        <f>IFERROR(VLOOKUP($A343&amp;$B343,'Staff Ranked NHDD'!$C$8:$F$374,2,FALSE),0)</f>
        <v>43.232365591397851</v>
      </c>
      <c r="H343" s="49"/>
      <c r="J343" s="65">
        <f>IFERROR(VLOOKUP($D343,Actual_CGI_HDD!$A$9:$E$531,5),0)</f>
        <v>31.5</v>
      </c>
      <c r="K343" s="251">
        <f>IFERROR(VLOOKUP($A343&amp;$B343,'Staff Ranked NHDD'!$C$8:$F$374,4,FALSE),0)</f>
        <v>26.018279569892471</v>
      </c>
      <c r="N343" s="246"/>
      <c r="O343" s="246"/>
      <c r="P343" s="63"/>
      <c r="Q343" s="246"/>
    </row>
    <row r="344" spans="1:17" x14ac:dyDescent="0.25">
      <c r="A344" s="100">
        <f t="shared" si="20"/>
        <v>1</v>
      </c>
      <c r="B344" s="100">
        <f t="shared" si="21"/>
        <v>6</v>
      </c>
      <c r="C344" s="100">
        <f t="shared" si="22"/>
        <v>2021</v>
      </c>
      <c r="D344" s="66">
        <f t="shared" si="23"/>
        <v>44202</v>
      </c>
      <c r="E344" s="251">
        <f>IFERROR(VLOOKUP($D344,Actual_Kirk_HDD!$A$4:$F$470,6,FALSE),0)</f>
        <v>0</v>
      </c>
      <c r="F344" s="251">
        <f>IFERROR(VLOOKUP($A344&amp;$B344,'Staff Ranked NHDD'!$C$8:$F$374,2,FALSE),0)</f>
        <v>33.842401433691748</v>
      </c>
      <c r="H344" s="49"/>
      <c r="J344" s="65">
        <f>IFERROR(VLOOKUP($D344,Actual_CGI_HDD!$A$9:$E$531,5),0)</f>
        <v>31.5</v>
      </c>
      <c r="K344" s="251">
        <f>IFERROR(VLOOKUP($A344&amp;$B344,'Staff Ranked NHDD'!$C$8:$F$374,4,FALSE),0)</f>
        <v>27.773387096774194</v>
      </c>
      <c r="N344" s="246"/>
      <c r="O344" s="246"/>
      <c r="P344" s="63"/>
      <c r="Q344" s="246"/>
    </row>
    <row r="345" spans="1:17" x14ac:dyDescent="0.25">
      <c r="A345" s="100">
        <f t="shared" si="20"/>
        <v>1</v>
      </c>
      <c r="B345" s="100">
        <f t="shared" si="21"/>
        <v>7</v>
      </c>
      <c r="C345" s="100">
        <f t="shared" si="22"/>
        <v>2021</v>
      </c>
      <c r="D345" s="66">
        <f t="shared" si="23"/>
        <v>44203</v>
      </c>
      <c r="E345" s="251">
        <f>IFERROR(VLOOKUP($D345,Actual_Kirk_HDD!$A$4:$F$470,6,FALSE),0)</f>
        <v>0</v>
      </c>
      <c r="F345" s="251">
        <f>IFERROR(VLOOKUP($A345&amp;$B345,'Staff Ranked NHDD'!$C$8:$F$374,2,FALSE),0)</f>
        <v>28.297043010752681</v>
      </c>
      <c r="H345" s="49"/>
      <c r="J345" s="65">
        <f>IFERROR(VLOOKUP($D345,Actual_CGI_HDD!$A$9:$E$531,5),0)</f>
        <v>31.5</v>
      </c>
      <c r="K345" s="251">
        <f>IFERROR(VLOOKUP($A345&amp;$B345,'Staff Ranked NHDD'!$C$8:$F$374,4,FALSE),0)</f>
        <v>32.989086021505372</v>
      </c>
      <c r="N345" s="246"/>
      <c r="O345" s="246"/>
      <c r="P345" s="63"/>
      <c r="Q345" s="246"/>
    </row>
    <row r="346" spans="1:17" x14ac:dyDescent="0.25">
      <c r="A346" s="100">
        <f t="shared" si="20"/>
        <v>1</v>
      </c>
      <c r="B346" s="100">
        <f t="shared" si="21"/>
        <v>8</v>
      </c>
      <c r="C346" s="100">
        <f t="shared" si="22"/>
        <v>2021</v>
      </c>
      <c r="D346" s="66">
        <f t="shared" si="23"/>
        <v>44204</v>
      </c>
      <c r="E346" s="251">
        <f>IFERROR(VLOOKUP($D346,Actual_Kirk_HDD!$A$4:$F$470,6,FALSE),0)</f>
        <v>0</v>
      </c>
      <c r="F346" s="251">
        <f>IFERROR(VLOOKUP($A346&amp;$B346,'Staff Ranked NHDD'!$C$8:$F$374,2,FALSE),0)</f>
        <v>37.535376344086018</v>
      </c>
      <c r="H346" s="49"/>
      <c r="J346" s="65">
        <f>IFERROR(VLOOKUP($D346,Actual_CGI_HDD!$A$9:$E$531,5),0)</f>
        <v>31.5</v>
      </c>
      <c r="K346" s="251">
        <f>IFERROR(VLOOKUP($A346&amp;$B346,'Staff Ranked NHDD'!$C$8:$F$374,4,FALSE),0)</f>
        <v>35.329139784946236</v>
      </c>
      <c r="N346" s="246"/>
      <c r="O346" s="246"/>
      <c r="P346" s="63"/>
      <c r="Q346" s="246"/>
    </row>
    <row r="347" spans="1:17" x14ac:dyDescent="0.25">
      <c r="A347" s="100">
        <f t="shared" si="20"/>
        <v>1</v>
      </c>
      <c r="B347" s="100">
        <f t="shared" si="21"/>
        <v>9</v>
      </c>
      <c r="C347" s="100">
        <f t="shared" si="22"/>
        <v>2021</v>
      </c>
      <c r="D347" s="66">
        <f t="shared" si="23"/>
        <v>44205</v>
      </c>
      <c r="E347" s="251">
        <f>IFERROR(VLOOKUP($D347,Actual_Kirk_HDD!$A$4:$F$470,6,FALSE),0)</f>
        <v>0</v>
      </c>
      <c r="F347" s="251">
        <f>IFERROR(VLOOKUP($A347&amp;$B347,'Staff Ranked NHDD'!$C$8:$F$374,2,FALSE),0)</f>
        <v>36.481272401433678</v>
      </c>
      <c r="H347" s="49"/>
      <c r="J347" s="65">
        <f>IFERROR(VLOOKUP($D347,Actual_CGI_HDD!$A$9:$E$531,5),0)</f>
        <v>31.5</v>
      </c>
      <c r="K347" s="251">
        <f>IFERROR(VLOOKUP($A347&amp;$B347,'Staff Ranked NHDD'!$C$8:$F$374,4,FALSE),0)</f>
        <v>37.539139784946244</v>
      </c>
      <c r="N347" s="246"/>
      <c r="O347" s="246"/>
      <c r="P347" s="63"/>
      <c r="Q347" s="246"/>
    </row>
    <row r="348" spans="1:17" x14ac:dyDescent="0.25">
      <c r="A348" s="100">
        <f t="shared" si="20"/>
        <v>1</v>
      </c>
      <c r="B348" s="100">
        <f t="shared" si="21"/>
        <v>10</v>
      </c>
      <c r="C348" s="100">
        <f t="shared" si="22"/>
        <v>2021</v>
      </c>
      <c r="D348" s="66">
        <f t="shared" si="23"/>
        <v>44206</v>
      </c>
      <c r="E348" s="251">
        <f>IFERROR(VLOOKUP($D348,Actual_Kirk_HDD!$A$4:$F$470,6,FALSE),0)</f>
        <v>0</v>
      </c>
      <c r="F348" s="251">
        <f>IFERROR(VLOOKUP($A348&amp;$B348,'Staff Ranked NHDD'!$C$8:$F$374,2,FALSE),0)</f>
        <v>39.602455197132606</v>
      </c>
      <c r="H348" s="49"/>
      <c r="J348" s="65">
        <f>IFERROR(VLOOKUP($D348,Actual_CGI_HDD!$A$9:$E$531,5),0)</f>
        <v>31.5</v>
      </c>
      <c r="K348" s="251">
        <f>IFERROR(VLOOKUP($A348&amp;$B348,'Staff Ranked NHDD'!$C$8:$F$374,4,FALSE),0)</f>
        <v>46.065430107526893</v>
      </c>
      <c r="N348" s="246"/>
      <c r="O348" s="246"/>
      <c r="P348" s="63"/>
      <c r="Q348" s="246"/>
    </row>
    <row r="349" spans="1:17" x14ac:dyDescent="0.25">
      <c r="A349" s="100">
        <f t="shared" si="20"/>
        <v>1</v>
      </c>
      <c r="B349" s="100">
        <f t="shared" si="21"/>
        <v>11</v>
      </c>
      <c r="C349" s="100">
        <f t="shared" si="22"/>
        <v>2021</v>
      </c>
      <c r="D349" s="66">
        <f t="shared" si="23"/>
        <v>44207</v>
      </c>
      <c r="E349" s="251">
        <f>IFERROR(VLOOKUP($D349,Actual_Kirk_HDD!$A$4:$F$470,6,FALSE),0)</f>
        <v>0</v>
      </c>
      <c r="F349" s="251">
        <f>IFERROR(VLOOKUP($A349&amp;$B349,'Staff Ranked NHDD'!$C$8:$F$374,2,FALSE),0)</f>
        <v>46.415931899641571</v>
      </c>
      <c r="H349" s="49"/>
      <c r="J349" s="65">
        <f>IFERROR(VLOOKUP($D349,Actual_CGI_HDD!$A$9:$E$531,5),0)</f>
        <v>31.5</v>
      </c>
      <c r="K349" s="251">
        <f>IFERROR(VLOOKUP($A349&amp;$B349,'Staff Ranked NHDD'!$C$8:$F$374,4,FALSE),0)</f>
        <v>55.906344086021498</v>
      </c>
      <c r="N349" s="246"/>
      <c r="O349" s="246"/>
      <c r="P349" s="63"/>
      <c r="Q349" s="246"/>
    </row>
    <row r="350" spans="1:17" x14ac:dyDescent="0.25">
      <c r="A350" s="100">
        <f t="shared" si="20"/>
        <v>1</v>
      </c>
      <c r="B350" s="100">
        <f t="shared" si="21"/>
        <v>12</v>
      </c>
      <c r="C350" s="100">
        <f t="shared" si="22"/>
        <v>2021</v>
      </c>
      <c r="D350" s="66">
        <f t="shared" si="23"/>
        <v>44208</v>
      </c>
      <c r="E350" s="251">
        <f>IFERROR(VLOOKUP($D350,Actual_Kirk_HDD!$A$4:$F$470,6,FALSE),0)</f>
        <v>0</v>
      </c>
      <c r="F350" s="251">
        <f>IFERROR(VLOOKUP($A350&amp;$B350,'Staff Ranked NHDD'!$C$8:$F$374,2,FALSE),0)</f>
        <v>32.111827956989238</v>
      </c>
      <c r="H350" s="49"/>
      <c r="J350" s="65">
        <f>IFERROR(VLOOKUP($D350,Actual_CGI_HDD!$A$9:$E$531,5),0)</f>
        <v>31.5</v>
      </c>
      <c r="K350" s="251">
        <f>IFERROR(VLOOKUP($A350&amp;$B350,'Staff Ranked NHDD'!$C$8:$F$374,4,FALSE),0)</f>
        <v>43.95225806451613</v>
      </c>
      <c r="N350" s="246"/>
      <c r="O350" s="246"/>
      <c r="P350" s="63"/>
      <c r="Q350" s="246"/>
    </row>
    <row r="351" spans="1:17" x14ac:dyDescent="0.25">
      <c r="A351" s="100">
        <f t="shared" si="20"/>
        <v>1</v>
      </c>
      <c r="B351" s="100">
        <f t="shared" si="21"/>
        <v>13</v>
      </c>
      <c r="C351" s="100">
        <f t="shared" si="22"/>
        <v>2021</v>
      </c>
      <c r="D351" s="66">
        <f t="shared" si="23"/>
        <v>44209</v>
      </c>
      <c r="E351" s="251">
        <f>IFERROR(VLOOKUP($D351,Actual_Kirk_HDD!$A$4:$F$470,6,FALSE),0)</f>
        <v>0</v>
      </c>
      <c r="F351" s="251">
        <f>IFERROR(VLOOKUP($A351&amp;$B351,'Staff Ranked NHDD'!$C$8:$F$374,2,FALSE),0)</f>
        <v>21.201881720430098</v>
      </c>
      <c r="H351" s="49"/>
      <c r="J351" s="65">
        <f>IFERROR(VLOOKUP($D351,Actual_CGI_HDD!$A$9:$E$531,5),0)</f>
        <v>31.5</v>
      </c>
      <c r="K351" s="251">
        <f>IFERROR(VLOOKUP($A351&amp;$B351,'Staff Ranked NHDD'!$C$8:$F$374,4,FALSE),0)</f>
        <v>33.682956989247309</v>
      </c>
      <c r="N351" s="246"/>
      <c r="O351" s="246"/>
      <c r="P351" s="63"/>
      <c r="Q351" s="246"/>
    </row>
    <row r="352" spans="1:17" x14ac:dyDescent="0.25">
      <c r="A352" s="100">
        <f t="shared" si="20"/>
        <v>1</v>
      </c>
      <c r="B352" s="100">
        <f t="shared" si="21"/>
        <v>14</v>
      </c>
      <c r="C352" s="100">
        <f t="shared" si="22"/>
        <v>2021</v>
      </c>
      <c r="D352" s="66">
        <f t="shared" si="23"/>
        <v>44210</v>
      </c>
      <c r="E352" s="251">
        <f>IFERROR(VLOOKUP($D352,Actual_Kirk_HDD!$A$4:$F$470,6,FALSE),0)</f>
        <v>0</v>
      </c>
      <c r="F352" s="251">
        <f>IFERROR(VLOOKUP($A352&amp;$B352,'Staff Ranked NHDD'!$C$8:$F$374,2,FALSE),0)</f>
        <v>15.503064516129026</v>
      </c>
      <c r="H352" s="49"/>
      <c r="J352" s="65">
        <f>IFERROR(VLOOKUP($D352,Actual_CGI_HDD!$A$9:$E$531,5),0)</f>
        <v>31.5</v>
      </c>
      <c r="K352" s="251">
        <f>IFERROR(VLOOKUP($A352&amp;$B352,'Staff Ranked NHDD'!$C$8:$F$374,4,FALSE),0)</f>
        <v>16.200913978494626</v>
      </c>
      <c r="N352" s="246"/>
      <c r="O352" s="246"/>
      <c r="P352" s="63"/>
      <c r="Q352" s="246"/>
    </row>
    <row r="353" spans="1:17" x14ac:dyDescent="0.25">
      <c r="A353" s="100">
        <f t="shared" si="20"/>
        <v>1</v>
      </c>
      <c r="B353" s="100">
        <f t="shared" si="21"/>
        <v>15</v>
      </c>
      <c r="C353" s="100">
        <f t="shared" si="22"/>
        <v>2021</v>
      </c>
      <c r="D353" s="66">
        <f t="shared" si="23"/>
        <v>44211</v>
      </c>
      <c r="E353" s="251">
        <f>IFERROR(VLOOKUP($D353,Actual_Kirk_HDD!$A$4:$F$470,6,FALSE),0)</f>
        <v>0</v>
      </c>
      <c r="F353" s="251">
        <f>IFERROR(VLOOKUP($A353&amp;$B353,'Staff Ranked NHDD'!$C$8:$F$374,2,FALSE),0)</f>
        <v>29.395394265232973</v>
      </c>
      <c r="H353" s="49"/>
      <c r="J353" s="65">
        <f>IFERROR(VLOOKUP($D353,Actual_CGI_HDD!$A$9:$E$531,5),0)</f>
        <v>31.5</v>
      </c>
      <c r="K353" s="251">
        <f>IFERROR(VLOOKUP($A353&amp;$B353,'Staff Ranked NHDD'!$C$8:$F$374,4,FALSE),0)</f>
        <v>30.823225806451614</v>
      </c>
      <c r="N353" s="246"/>
      <c r="O353" s="246"/>
      <c r="P353" s="63"/>
      <c r="Q353" s="246"/>
    </row>
    <row r="354" spans="1:17" x14ac:dyDescent="0.25">
      <c r="A354" s="100">
        <f t="shared" si="20"/>
        <v>1</v>
      </c>
      <c r="B354" s="100">
        <f t="shared" si="21"/>
        <v>16</v>
      </c>
      <c r="C354" s="100">
        <f t="shared" si="22"/>
        <v>2021</v>
      </c>
      <c r="D354" s="66">
        <f t="shared" si="23"/>
        <v>44212</v>
      </c>
      <c r="E354" s="251">
        <f>IFERROR(VLOOKUP($D354,Actual_Kirk_HDD!$A$4:$F$470,6,FALSE),0)</f>
        <v>0</v>
      </c>
      <c r="F354" s="251">
        <f>IFERROR(VLOOKUP($A354&amp;$B354,'Staff Ranked NHDD'!$C$8:$F$374,2,FALSE),0)</f>
        <v>32.992311827956982</v>
      </c>
      <c r="H354" s="49"/>
      <c r="J354" s="65">
        <f>IFERROR(VLOOKUP($D354,Actual_CGI_HDD!$A$9:$E$531,5),0)</f>
        <v>31.5</v>
      </c>
      <c r="K354" s="251">
        <f>IFERROR(VLOOKUP($A354&amp;$B354,'Staff Ranked NHDD'!$C$8:$F$374,4,FALSE),0)</f>
        <v>30.130483870967748</v>
      </c>
      <c r="N354" s="246"/>
      <c r="O354" s="246"/>
      <c r="P354" s="63"/>
      <c r="Q354" s="246"/>
    </row>
    <row r="355" spans="1:17" x14ac:dyDescent="0.25">
      <c r="A355" s="100">
        <f t="shared" si="20"/>
        <v>1</v>
      </c>
      <c r="B355" s="100">
        <f t="shared" si="21"/>
        <v>17</v>
      </c>
      <c r="C355" s="100">
        <f t="shared" si="22"/>
        <v>2021</v>
      </c>
      <c r="D355" s="66">
        <f t="shared" si="23"/>
        <v>44213</v>
      </c>
      <c r="E355" s="251">
        <f>IFERROR(VLOOKUP($D355,Actual_Kirk_HDD!$A$4:$F$470,6,FALSE),0)</f>
        <v>0</v>
      </c>
      <c r="F355" s="251">
        <f>IFERROR(VLOOKUP($A355&amp;$B355,'Staff Ranked NHDD'!$C$8:$F$374,2,FALSE),0)</f>
        <v>42.183512544802859</v>
      </c>
      <c r="H355" s="49"/>
      <c r="J355" s="65">
        <f>IFERROR(VLOOKUP($D355,Actual_CGI_HDD!$A$9:$E$531,5),0)</f>
        <v>31.5</v>
      </c>
      <c r="K355" s="251">
        <f>IFERROR(VLOOKUP($A355&amp;$B355,'Staff Ranked NHDD'!$C$8:$F$374,4,FALSE),0)</f>
        <v>26.843870967741932</v>
      </c>
      <c r="N355" s="246"/>
      <c r="O355" s="246"/>
      <c r="P355" s="63"/>
      <c r="Q355" s="246"/>
    </row>
    <row r="356" spans="1:17" x14ac:dyDescent="0.25">
      <c r="A356" s="100">
        <f t="shared" si="20"/>
        <v>1</v>
      </c>
      <c r="B356" s="100">
        <f t="shared" si="21"/>
        <v>18</v>
      </c>
      <c r="C356" s="100">
        <f t="shared" si="22"/>
        <v>2021</v>
      </c>
      <c r="D356" s="66">
        <f t="shared" si="23"/>
        <v>44214</v>
      </c>
      <c r="E356" s="251">
        <f>IFERROR(VLOOKUP($D356,Actual_Kirk_HDD!$A$4:$F$470,6,FALSE),0)</f>
        <v>0</v>
      </c>
      <c r="F356" s="251">
        <f>IFERROR(VLOOKUP($A356&amp;$B356,'Staff Ranked NHDD'!$C$8:$F$374,2,FALSE),0)</f>
        <v>38.514211469534047</v>
      </c>
      <c r="H356" s="49"/>
      <c r="J356" s="65">
        <f>IFERROR(VLOOKUP($D356,Actual_CGI_HDD!$A$9:$E$531,5),0)</f>
        <v>31.5</v>
      </c>
      <c r="K356" s="251">
        <f>IFERROR(VLOOKUP($A356&amp;$B356,'Staff Ranked NHDD'!$C$8:$F$374,4,FALSE),0)</f>
        <v>29.225000000000005</v>
      </c>
      <c r="N356" s="246"/>
      <c r="O356" s="246"/>
      <c r="P356" s="63"/>
      <c r="Q356" s="246"/>
    </row>
    <row r="357" spans="1:17" x14ac:dyDescent="0.25">
      <c r="A357" s="100">
        <f t="shared" si="20"/>
        <v>1</v>
      </c>
      <c r="B357" s="100">
        <f t="shared" si="21"/>
        <v>19</v>
      </c>
      <c r="C357" s="100">
        <f t="shared" si="22"/>
        <v>2021</v>
      </c>
      <c r="D357" s="66">
        <f t="shared" si="23"/>
        <v>44215</v>
      </c>
      <c r="E357" s="251">
        <f>IFERROR(VLOOKUP($D357,Actual_Kirk_HDD!$A$4:$F$470,6,FALSE),0)</f>
        <v>0</v>
      </c>
      <c r="F357" s="251">
        <f>IFERROR(VLOOKUP($A357&amp;$B357,'Staff Ranked NHDD'!$C$8:$F$374,2,FALSE),0)</f>
        <v>40.864462365591393</v>
      </c>
      <c r="H357" s="49"/>
      <c r="J357" s="65">
        <f>IFERROR(VLOOKUP($D357,Actual_CGI_HDD!$A$9:$E$531,5),0)</f>
        <v>31.5</v>
      </c>
      <c r="K357" s="251">
        <f>IFERROR(VLOOKUP($A357&amp;$B357,'Staff Ranked NHDD'!$C$8:$F$374,4,FALSE),0)</f>
        <v>25.056505376344091</v>
      </c>
      <c r="N357" s="246"/>
      <c r="O357" s="246"/>
      <c r="P357" s="63"/>
      <c r="Q357" s="246"/>
    </row>
    <row r="358" spans="1:17" x14ac:dyDescent="0.25">
      <c r="A358" s="100">
        <f t="shared" si="20"/>
        <v>1</v>
      </c>
      <c r="B358" s="100">
        <f t="shared" si="21"/>
        <v>20</v>
      </c>
      <c r="C358" s="100">
        <f t="shared" si="22"/>
        <v>2021</v>
      </c>
      <c r="D358" s="66">
        <f t="shared" si="23"/>
        <v>44216</v>
      </c>
      <c r="E358" s="251">
        <f>IFERROR(VLOOKUP($D358,Actual_Kirk_HDD!$A$4:$F$470,6,FALSE),0)</f>
        <v>0</v>
      </c>
      <c r="F358" s="251">
        <f>IFERROR(VLOOKUP($A358&amp;$B358,'Staff Ranked NHDD'!$C$8:$F$374,2,FALSE),0)</f>
        <v>35.555268817204293</v>
      </c>
      <c r="H358" s="49"/>
      <c r="J358" s="65">
        <f>IFERROR(VLOOKUP($D358,Actual_CGI_HDD!$A$9:$E$531,5),0)</f>
        <v>31.5</v>
      </c>
      <c r="K358" s="251">
        <f>IFERROR(VLOOKUP($A358&amp;$B358,'Staff Ranked NHDD'!$C$8:$F$374,4,FALSE),0)</f>
        <v>34.53623655913978</v>
      </c>
      <c r="N358" s="246"/>
      <c r="O358" s="246"/>
      <c r="P358" s="63"/>
      <c r="Q358" s="246"/>
    </row>
    <row r="359" spans="1:17" x14ac:dyDescent="0.25">
      <c r="A359" s="100">
        <f t="shared" si="20"/>
        <v>1</v>
      </c>
      <c r="B359" s="100">
        <f t="shared" si="21"/>
        <v>21</v>
      </c>
      <c r="C359" s="100">
        <f t="shared" si="22"/>
        <v>2021</v>
      </c>
      <c r="D359" s="66">
        <f t="shared" si="23"/>
        <v>44217</v>
      </c>
      <c r="E359" s="251">
        <f>IFERROR(VLOOKUP($D359,Actual_Kirk_HDD!$A$4:$F$470,6,FALSE),0)</f>
        <v>0</v>
      </c>
      <c r="F359" s="251">
        <f>IFERROR(VLOOKUP($A359&amp;$B359,'Staff Ranked NHDD'!$C$8:$F$374,2,FALSE),0)</f>
        <v>27.088584229390676</v>
      </c>
      <c r="H359" s="49"/>
      <c r="J359" s="65">
        <f>IFERROR(VLOOKUP($D359,Actual_CGI_HDD!$A$9:$E$531,5),0)</f>
        <v>31.5</v>
      </c>
      <c r="K359" s="251">
        <f>IFERROR(VLOOKUP($A359&amp;$B359,'Staff Ranked NHDD'!$C$8:$F$374,4,FALSE),0)</f>
        <v>21.907741935483877</v>
      </c>
      <c r="N359" s="246"/>
      <c r="O359" s="246"/>
      <c r="P359" s="63"/>
      <c r="Q359" s="246"/>
    </row>
    <row r="360" spans="1:17" x14ac:dyDescent="0.25">
      <c r="A360" s="100">
        <f t="shared" si="20"/>
        <v>1</v>
      </c>
      <c r="B360" s="100">
        <f t="shared" si="21"/>
        <v>22</v>
      </c>
      <c r="C360" s="100">
        <f t="shared" si="22"/>
        <v>2021</v>
      </c>
      <c r="D360" s="66">
        <f t="shared" si="23"/>
        <v>44218</v>
      </c>
      <c r="E360" s="251">
        <f>IFERROR(VLOOKUP($D360,Actual_Kirk_HDD!$A$4:$F$470,6,FALSE),0)</f>
        <v>0</v>
      </c>
      <c r="F360" s="251">
        <f>IFERROR(VLOOKUP($A360&amp;$B360,'Staff Ranked NHDD'!$C$8:$F$374,2,FALSE),0)</f>
        <v>23.563172043010745</v>
      </c>
      <c r="H360" s="49"/>
      <c r="J360" s="65">
        <f>IFERROR(VLOOKUP($D360,Actual_CGI_HDD!$A$9:$E$531,5),0)</f>
        <v>31.5</v>
      </c>
      <c r="K360" s="251">
        <f>IFERROR(VLOOKUP($A360&amp;$B360,'Staff Ranked NHDD'!$C$8:$F$374,4,FALSE),0)</f>
        <v>32.192580645161293</v>
      </c>
      <c r="N360" s="246"/>
      <c r="O360" s="246"/>
      <c r="P360" s="63"/>
      <c r="Q360" s="246"/>
    </row>
    <row r="361" spans="1:17" x14ac:dyDescent="0.25">
      <c r="A361" s="100">
        <f t="shared" si="20"/>
        <v>1</v>
      </c>
      <c r="B361" s="100">
        <f t="shared" si="21"/>
        <v>23</v>
      </c>
      <c r="C361" s="100">
        <f t="shared" si="22"/>
        <v>2021</v>
      </c>
      <c r="D361" s="66">
        <f t="shared" si="23"/>
        <v>44219</v>
      </c>
      <c r="E361" s="251">
        <f>IFERROR(VLOOKUP($D361,Actual_Kirk_HDD!$A$4:$F$470,6,FALSE),0)</f>
        <v>0</v>
      </c>
      <c r="F361" s="251">
        <f>IFERROR(VLOOKUP($A361&amp;$B361,'Staff Ranked NHDD'!$C$8:$F$374,2,FALSE),0)</f>
        <v>49.684964157706091</v>
      </c>
      <c r="H361" s="49"/>
      <c r="J361" s="65">
        <f>IFERROR(VLOOKUP($D361,Actual_CGI_HDD!$A$9:$E$531,5),0)</f>
        <v>31.5</v>
      </c>
      <c r="K361" s="251">
        <f>IFERROR(VLOOKUP($A361&amp;$B361,'Staff Ranked NHDD'!$C$8:$F$374,4,FALSE),0)</f>
        <v>40.360698924731182</v>
      </c>
      <c r="N361" s="246"/>
      <c r="O361" s="246"/>
      <c r="P361" s="63"/>
      <c r="Q361" s="246"/>
    </row>
    <row r="362" spans="1:17" x14ac:dyDescent="0.25">
      <c r="A362" s="100">
        <f t="shared" si="20"/>
        <v>1</v>
      </c>
      <c r="B362" s="100">
        <f t="shared" si="21"/>
        <v>24</v>
      </c>
      <c r="C362" s="100">
        <f t="shared" si="22"/>
        <v>2021</v>
      </c>
      <c r="D362" s="66">
        <f t="shared" si="23"/>
        <v>44220</v>
      </c>
      <c r="E362" s="251">
        <f>IFERROR(VLOOKUP($D362,Actual_Kirk_HDD!$A$4:$F$470,6,FALSE),0)</f>
        <v>0</v>
      </c>
      <c r="F362" s="251">
        <f>IFERROR(VLOOKUP($A362&amp;$B362,'Staff Ranked NHDD'!$C$8:$F$374,2,FALSE),0)</f>
        <v>45.240573476702501</v>
      </c>
      <c r="H362" s="49"/>
      <c r="J362" s="65">
        <f>IFERROR(VLOOKUP($D362,Actual_CGI_HDD!$A$9:$E$531,5),0)</f>
        <v>31.5</v>
      </c>
      <c r="K362" s="251">
        <f>IFERROR(VLOOKUP($A362&amp;$B362,'Staff Ranked NHDD'!$C$8:$F$374,4,FALSE),0)</f>
        <v>23.068602150537636</v>
      </c>
      <c r="N362" s="246"/>
      <c r="O362" s="246"/>
      <c r="P362" s="63"/>
      <c r="Q362" s="246"/>
    </row>
    <row r="363" spans="1:17" x14ac:dyDescent="0.25">
      <c r="A363" s="100">
        <f t="shared" si="20"/>
        <v>1</v>
      </c>
      <c r="B363" s="100">
        <f t="shared" si="21"/>
        <v>25</v>
      </c>
      <c r="C363" s="100">
        <f t="shared" si="22"/>
        <v>2021</v>
      </c>
      <c r="D363" s="66">
        <f t="shared" si="23"/>
        <v>44221</v>
      </c>
      <c r="E363" s="251">
        <f>IFERROR(VLOOKUP($D363,Actual_Kirk_HDD!$A$4:$F$470,6,FALSE),0)</f>
        <v>0</v>
      </c>
      <c r="F363" s="251">
        <f>IFERROR(VLOOKUP($A363&amp;$B363,'Staff Ranked NHDD'!$C$8:$F$374,2,FALSE),0)</f>
        <v>30.768136200716835</v>
      </c>
      <c r="H363" s="49"/>
      <c r="J363" s="65">
        <f>IFERROR(VLOOKUP($D363,Actual_CGI_HDD!$A$9:$E$531,5),0)</f>
        <v>31.5</v>
      </c>
      <c r="K363" s="251">
        <f>IFERROR(VLOOKUP($A363&amp;$B363,'Staff Ranked NHDD'!$C$8:$F$374,4,FALSE),0)</f>
        <v>20.284462365591402</v>
      </c>
      <c r="N363" s="246"/>
      <c r="O363" s="246"/>
      <c r="P363" s="63"/>
      <c r="Q363" s="246"/>
    </row>
    <row r="364" spans="1:17" x14ac:dyDescent="0.25">
      <c r="A364" s="100">
        <f t="shared" si="20"/>
        <v>1</v>
      </c>
      <c r="B364" s="100">
        <f t="shared" si="21"/>
        <v>26</v>
      </c>
      <c r="C364" s="100">
        <f t="shared" si="22"/>
        <v>2021</v>
      </c>
      <c r="D364" s="66">
        <f t="shared" si="23"/>
        <v>44222</v>
      </c>
      <c r="E364" s="251">
        <f>IFERROR(VLOOKUP($D364,Actual_Kirk_HDD!$A$4:$F$470,6,FALSE),0)</f>
        <v>0</v>
      </c>
      <c r="F364" s="251">
        <f>IFERROR(VLOOKUP($A364&amp;$B364,'Staff Ranked NHDD'!$C$8:$F$374,2,FALSE),0)</f>
        <v>44.340537634408598</v>
      </c>
      <c r="H364" s="49"/>
      <c r="J364" s="65">
        <f>IFERROR(VLOOKUP($D364,Actual_CGI_HDD!$A$9:$E$531,5),0)</f>
        <v>31.5</v>
      </c>
      <c r="K364" s="251">
        <f>IFERROR(VLOOKUP($A364&amp;$B364,'Staff Ranked NHDD'!$C$8:$F$374,4,FALSE),0)</f>
        <v>18.45956989247312</v>
      </c>
      <c r="N364" s="246"/>
      <c r="O364" s="246"/>
      <c r="P364" s="63"/>
      <c r="Q364" s="246"/>
    </row>
    <row r="365" spans="1:17" x14ac:dyDescent="0.25">
      <c r="A365" s="100">
        <f t="shared" si="20"/>
        <v>1</v>
      </c>
      <c r="B365" s="100">
        <f t="shared" si="21"/>
        <v>27</v>
      </c>
      <c r="C365" s="100">
        <f t="shared" si="22"/>
        <v>2021</v>
      </c>
      <c r="D365" s="66">
        <f t="shared" si="23"/>
        <v>44223</v>
      </c>
      <c r="E365" s="251">
        <f>IFERROR(VLOOKUP($D365,Actual_Kirk_HDD!$A$4:$F$470,6,FALSE),0)</f>
        <v>0</v>
      </c>
      <c r="F365" s="251">
        <f>IFERROR(VLOOKUP($A365&amp;$B365,'Staff Ranked NHDD'!$C$8:$F$374,2,FALSE),0)</f>
        <v>53.204211469534037</v>
      </c>
      <c r="H365" s="49"/>
      <c r="J365" s="65">
        <f>IFERROR(VLOOKUP($D365,Actual_CGI_HDD!$A$9:$E$531,5),0)</f>
        <v>31.5</v>
      </c>
      <c r="K365" s="251">
        <f>IFERROR(VLOOKUP($A365&amp;$B365,'Staff Ranked NHDD'!$C$8:$F$374,4,FALSE),0)</f>
        <v>42.089086021505381</v>
      </c>
      <c r="N365" s="246"/>
      <c r="O365" s="246"/>
      <c r="P365" s="63"/>
      <c r="Q365" s="246"/>
    </row>
    <row r="366" spans="1:17" x14ac:dyDescent="0.25">
      <c r="A366" s="100">
        <f t="shared" si="20"/>
        <v>1</v>
      </c>
      <c r="B366" s="100">
        <f t="shared" si="21"/>
        <v>28</v>
      </c>
      <c r="C366" s="100">
        <f t="shared" si="22"/>
        <v>2021</v>
      </c>
      <c r="D366" s="66">
        <f t="shared" si="23"/>
        <v>44224</v>
      </c>
      <c r="E366" s="251">
        <f>IFERROR(VLOOKUP($D366,Actual_Kirk_HDD!$A$4:$F$470,6,FALSE),0)</f>
        <v>0</v>
      </c>
      <c r="F366" s="251">
        <f>IFERROR(VLOOKUP($A366&amp;$B366,'Staff Ranked NHDD'!$C$8:$F$374,2,FALSE),0)</f>
        <v>65.822706093189979</v>
      </c>
      <c r="H366" s="49"/>
      <c r="J366" s="65">
        <f>IFERROR(VLOOKUP($D366,Actual_CGI_HDD!$A$9:$E$531,5),0)</f>
        <v>31.5</v>
      </c>
      <c r="K366" s="251">
        <f>IFERROR(VLOOKUP($A366&amp;$B366,'Staff Ranked NHDD'!$C$8:$F$374,4,FALSE),0)</f>
        <v>49.522903225806452</v>
      </c>
      <c r="N366" s="246"/>
      <c r="O366" s="246"/>
      <c r="P366" s="63"/>
      <c r="Q366" s="246"/>
    </row>
    <row r="367" spans="1:17" x14ac:dyDescent="0.25">
      <c r="A367" s="100">
        <f t="shared" si="20"/>
        <v>1</v>
      </c>
      <c r="B367" s="100">
        <f t="shared" si="21"/>
        <v>29</v>
      </c>
      <c r="C367" s="100">
        <f t="shared" si="22"/>
        <v>2021</v>
      </c>
      <c r="D367" s="66">
        <f t="shared" si="23"/>
        <v>44225</v>
      </c>
      <c r="E367" s="251">
        <f>IFERROR(VLOOKUP($D367,Actual_Kirk_HDD!$A$4:$F$470,6,FALSE),0)</f>
        <v>0</v>
      </c>
      <c r="F367" s="251">
        <f>IFERROR(VLOOKUP($A367&amp;$B367,'Staff Ranked NHDD'!$C$8:$F$374,2,FALSE),0)</f>
        <v>60.72220430107528</v>
      </c>
      <c r="H367" s="49"/>
      <c r="J367" s="65">
        <f>IFERROR(VLOOKUP($D367,Actual_CGI_HDD!$A$9:$E$531,5),0)</f>
        <v>31.5</v>
      </c>
      <c r="K367" s="251">
        <f>IFERROR(VLOOKUP($A367&amp;$B367,'Staff Ranked NHDD'!$C$8:$F$374,4,FALSE),0)</f>
        <v>38.913440860215054</v>
      </c>
      <c r="N367" s="246"/>
      <c r="O367" s="246"/>
      <c r="P367" s="63"/>
      <c r="Q367" s="246"/>
    </row>
    <row r="368" spans="1:17" x14ac:dyDescent="0.25">
      <c r="A368" s="100">
        <f t="shared" si="20"/>
        <v>1</v>
      </c>
      <c r="B368" s="100">
        <f t="shared" si="21"/>
        <v>30</v>
      </c>
      <c r="C368" s="100">
        <f t="shared" si="22"/>
        <v>2021</v>
      </c>
      <c r="D368" s="66">
        <f t="shared" si="23"/>
        <v>44226</v>
      </c>
      <c r="E368" s="251">
        <f>IFERROR(VLOOKUP($D368,Actual_Kirk_HDD!$A$4:$F$470,6,FALSE),0)</f>
        <v>0</v>
      </c>
      <c r="F368" s="251">
        <f>IFERROR(VLOOKUP($A368&amp;$B368,'Staff Ranked NHDD'!$C$8:$F$374,2,FALSE),0)</f>
        <v>34.810842293906802</v>
      </c>
      <c r="H368" s="49"/>
      <c r="J368" s="65">
        <f>IFERROR(VLOOKUP($D368,Actual_CGI_HDD!$A$9:$E$531,5),0)</f>
        <v>31.5</v>
      </c>
      <c r="K368" s="251">
        <f>IFERROR(VLOOKUP($A368&amp;$B368,'Staff Ranked NHDD'!$C$8:$F$374,4,FALSE),0)</f>
        <v>11.688548387096777</v>
      </c>
      <c r="N368" s="246"/>
      <c r="O368" s="246"/>
      <c r="P368" s="63"/>
      <c r="Q368" s="246"/>
    </row>
    <row r="369" spans="1:17" x14ac:dyDescent="0.25">
      <c r="A369" s="100">
        <f t="shared" si="20"/>
        <v>1</v>
      </c>
      <c r="B369" s="100">
        <f t="shared" si="21"/>
        <v>31</v>
      </c>
      <c r="C369" s="100">
        <f t="shared" si="22"/>
        <v>2021</v>
      </c>
      <c r="D369" s="66">
        <f t="shared" si="23"/>
        <v>44227</v>
      </c>
      <c r="E369" s="251">
        <f>IFERROR(VLOOKUP($D369,Actual_Kirk_HDD!$A$4:$F$470,6,FALSE),0)</f>
        <v>0</v>
      </c>
      <c r="F369" s="251">
        <f>IFERROR(VLOOKUP($A369&amp;$B369,'Staff Ranked NHDD'!$C$8:$F$374,2,FALSE),0)</f>
        <v>25.43605734767025</v>
      </c>
      <c r="H369" s="49"/>
      <c r="J369" s="65">
        <f>IFERROR(VLOOKUP($D369,Actual_CGI_HDD!$A$9:$E$531,5),0)</f>
        <v>31.5</v>
      </c>
      <c r="K369" s="251">
        <f>IFERROR(VLOOKUP($A369&amp;$B369,'Staff Ranked NHDD'!$C$8:$F$374,4,FALSE),0)</f>
        <v>5.5470967741935526</v>
      </c>
      <c r="N369" s="246"/>
      <c r="O369" s="246"/>
      <c r="P369" s="63"/>
      <c r="Q369" s="246"/>
    </row>
  </sheetData>
  <sortState xmlns:xlrd2="http://schemas.microsoft.com/office/spreadsheetml/2017/richdata2" ref="AC4:AC488">
    <sortCondition sortBy="cellColor" ref="AC4:AC488" dxfId="2"/>
  </sortState>
  <pageMargins left="0.45" right="0.45" top="0.75" bottom="0.5" header="0.3" footer="0.3"/>
  <pageSetup scale="75" orientation="portrait" horizontalDpi="72" verticalDpi="72" r:id="rId1"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FFFF00"/>
  </sheetPr>
  <dimension ref="A1:K150"/>
  <sheetViews>
    <sheetView topLeftCell="A7" zoomScale="85" zoomScaleNormal="85" workbookViewId="0">
      <selection activeCell="L1" sqref="L1:Q1048576"/>
    </sheetView>
  </sheetViews>
  <sheetFormatPr defaultColWidth="12.7109375" defaultRowHeight="15" x14ac:dyDescent="0.25"/>
  <cols>
    <col min="1" max="1" width="16.5703125" customWidth="1"/>
    <col min="2" max="2" width="19.140625" customWidth="1"/>
    <col min="11" max="11" width="3.42578125" customWidth="1"/>
  </cols>
  <sheetData>
    <row r="1" spans="1:10" ht="18.75" x14ac:dyDescent="0.3">
      <c r="B1" s="325" t="s">
        <v>116</v>
      </c>
      <c r="C1" s="325"/>
      <c r="D1" s="325"/>
      <c r="E1" s="325"/>
      <c r="F1" s="325"/>
      <c r="G1" s="325"/>
      <c r="H1" s="325"/>
      <c r="I1" s="325"/>
      <c r="J1" s="325"/>
    </row>
    <row r="2" spans="1:10" x14ac:dyDescent="0.25">
      <c r="B2" s="326" t="s">
        <v>108</v>
      </c>
      <c r="C2" s="326"/>
      <c r="D2" s="326"/>
      <c r="E2" s="326"/>
      <c r="F2" s="326"/>
      <c r="G2" s="326"/>
      <c r="H2" s="326"/>
      <c r="I2" s="326"/>
      <c r="J2" s="326"/>
    </row>
    <row r="3" spans="1:10" x14ac:dyDescent="0.25">
      <c r="B3" s="326" t="s">
        <v>111</v>
      </c>
      <c r="C3" s="326"/>
      <c r="D3" s="326"/>
      <c r="E3" s="326"/>
      <c r="F3" s="326"/>
      <c r="G3" s="326"/>
      <c r="H3" s="326"/>
      <c r="I3" s="326"/>
      <c r="J3" s="326"/>
    </row>
    <row r="5" spans="1:10" x14ac:dyDescent="0.25">
      <c r="A5" s="185" t="s">
        <v>159</v>
      </c>
      <c r="B5" s="186" t="s">
        <v>154</v>
      </c>
      <c r="C5" s="322" t="s">
        <v>99</v>
      </c>
      <c r="D5" s="323"/>
      <c r="E5" s="323"/>
      <c r="F5" s="323"/>
      <c r="G5" s="322" t="s">
        <v>100</v>
      </c>
      <c r="H5" s="323"/>
      <c r="I5" s="322" t="s">
        <v>19</v>
      </c>
      <c r="J5" s="324"/>
    </row>
    <row r="6" spans="1:10" x14ac:dyDescent="0.25">
      <c r="B6" s="86">
        <v>8</v>
      </c>
      <c r="C6" s="105" t="s">
        <v>112</v>
      </c>
      <c r="D6" s="106" t="s">
        <v>112</v>
      </c>
      <c r="E6" s="106" t="s">
        <v>64</v>
      </c>
      <c r="F6" s="106" t="s">
        <v>64</v>
      </c>
      <c r="G6" s="106" t="s">
        <v>112</v>
      </c>
      <c r="H6" s="106" t="s">
        <v>64</v>
      </c>
      <c r="I6" s="106" t="s">
        <v>112</v>
      </c>
      <c r="J6" s="106" t="s">
        <v>64</v>
      </c>
    </row>
    <row r="7" spans="1:10" x14ac:dyDescent="0.25">
      <c r="A7" s="87" t="s">
        <v>244</v>
      </c>
      <c r="B7" s="87" t="s">
        <v>245</v>
      </c>
      <c r="C7" s="83" t="s">
        <v>67</v>
      </c>
      <c r="D7" s="84" t="s">
        <v>73</v>
      </c>
      <c r="E7" s="84" t="s">
        <v>66</v>
      </c>
      <c r="F7" s="84" t="s">
        <v>72</v>
      </c>
      <c r="G7" s="83" t="s">
        <v>69</v>
      </c>
      <c r="H7" s="84" t="s">
        <v>68</v>
      </c>
      <c r="I7" s="83" t="s">
        <v>71</v>
      </c>
      <c r="J7" s="85" t="s">
        <v>70</v>
      </c>
    </row>
    <row r="8" spans="1:10" x14ac:dyDescent="0.25">
      <c r="B8" s="82" t="s">
        <v>65</v>
      </c>
      <c r="C8" s="3">
        <v>0</v>
      </c>
      <c r="D8" s="246">
        <v>0</v>
      </c>
      <c r="E8" s="246">
        <v>0</v>
      </c>
      <c r="F8" s="246">
        <v>0</v>
      </c>
      <c r="G8" s="246">
        <v>0</v>
      </c>
      <c r="H8" s="246">
        <v>0</v>
      </c>
      <c r="I8" s="246">
        <v>0</v>
      </c>
      <c r="J8" s="246">
        <v>0</v>
      </c>
    </row>
    <row r="9" spans="1:10" x14ac:dyDescent="0.25">
      <c r="B9" s="82" t="s">
        <v>74</v>
      </c>
      <c r="C9" s="246">
        <v>0</v>
      </c>
      <c r="D9" s="246">
        <v>0</v>
      </c>
      <c r="E9" s="246" t="s">
        <v>258</v>
      </c>
      <c r="F9" s="246">
        <v>0</v>
      </c>
      <c r="G9" s="246">
        <v>0</v>
      </c>
      <c r="H9" s="246">
        <v>0</v>
      </c>
      <c r="I9" s="246">
        <v>0</v>
      </c>
      <c r="J9" s="246">
        <v>0</v>
      </c>
    </row>
    <row r="10" spans="1:10" x14ac:dyDescent="0.25">
      <c r="B10" s="82" t="s">
        <v>75</v>
      </c>
      <c r="C10" s="246" t="s">
        <v>67</v>
      </c>
      <c r="D10" s="246" t="s">
        <v>73</v>
      </c>
      <c r="E10" s="246" t="s">
        <v>66</v>
      </c>
      <c r="F10" s="246" t="s">
        <v>72</v>
      </c>
      <c r="G10" s="246" t="s">
        <v>69</v>
      </c>
      <c r="H10" s="246" t="s">
        <v>68</v>
      </c>
      <c r="I10" s="246" t="s">
        <v>71</v>
      </c>
      <c r="J10" s="246" t="s">
        <v>70</v>
      </c>
    </row>
    <row r="11" spans="1:10" x14ac:dyDescent="0.25">
      <c r="B11" s="82" t="s">
        <v>76</v>
      </c>
      <c r="C11" s="246">
        <v>339</v>
      </c>
      <c r="D11" s="246">
        <v>580</v>
      </c>
      <c r="E11" s="246">
        <v>12</v>
      </c>
      <c r="F11" s="246">
        <v>136</v>
      </c>
      <c r="G11" s="246">
        <v>152</v>
      </c>
      <c r="H11" s="246">
        <v>85</v>
      </c>
      <c r="I11" s="246">
        <v>1667</v>
      </c>
      <c r="J11" s="246">
        <v>132</v>
      </c>
    </row>
    <row r="12" spans="1:10" x14ac:dyDescent="0.25">
      <c r="B12" s="82" t="s">
        <v>77</v>
      </c>
      <c r="C12" s="246">
        <v>272</v>
      </c>
      <c r="D12" s="246">
        <v>318</v>
      </c>
      <c r="E12" s="246">
        <v>10</v>
      </c>
      <c r="F12" s="246">
        <v>105</v>
      </c>
      <c r="G12" s="246">
        <v>176</v>
      </c>
      <c r="H12" s="246">
        <v>22</v>
      </c>
      <c r="I12" s="246">
        <v>1565</v>
      </c>
      <c r="J12" s="246">
        <v>78</v>
      </c>
    </row>
    <row r="13" spans="1:10" x14ac:dyDescent="0.25">
      <c r="B13" s="82" t="s">
        <v>78</v>
      </c>
      <c r="C13" s="246">
        <v>236</v>
      </c>
      <c r="D13" s="246">
        <v>614</v>
      </c>
      <c r="E13" s="246">
        <v>15</v>
      </c>
      <c r="F13" s="246">
        <v>30</v>
      </c>
      <c r="G13" s="246">
        <v>217</v>
      </c>
      <c r="H13" s="246">
        <v>8</v>
      </c>
      <c r="I13" s="246">
        <v>1854</v>
      </c>
      <c r="J13" s="246">
        <v>238</v>
      </c>
    </row>
    <row r="14" spans="1:10" x14ac:dyDescent="0.25">
      <c r="B14" s="82" t="s">
        <v>79</v>
      </c>
      <c r="C14" s="246">
        <v>181</v>
      </c>
      <c r="D14" s="246">
        <v>648</v>
      </c>
      <c r="E14" s="246">
        <v>32</v>
      </c>
      <c r="F14" s="246">
        <v>75</v>
      </c>
      <c r="G14" s="246">
        <v>276</v>
      </c>
      <c r="H14" s="246">
        <v>19</v>
      </c>
      <c r="I14" s="246">
        <v>1092</v>
      </c>
      <c r="J14" s="246">
        <v>174</v>
      </c>
    </row>
    <row r="15" spans="1:10" x14ac:dyDescent="0.25">
      <c r="B15" s="82" t="s">
        <v>80</v>
      </c>
      <c r="C15" s="246">
        <v>207</v>
      </c>
      <c r="D15" s="246">
        <v>763</v>
      </c>
      <c r="E15" s="246">
        <v>25</v>
      </c>
      <c r="F15" s="246">
        <v>66</v>
      </c>
      <c r="G15" s="246">
        <v>176</v>
      </c>
      <c r="H15" s="246">
        <v>15</v>
      </c>
      <c r="I15" s="246">
        <v>1239</v>
      </c>
      <c r="J15" s="246">
        <v>220</v>
      </c>
    </row>
    <row r="16" spans="1:10" x14ac:dyDescent="0.25">
      <c r="B16" s="82" t="s">
        <v>81</v>
      </c>
      <c r="C16" s="246">
        <v>204</v>
      </c>
      <c r="D16" s="246">
        <v>742</v>
      </c>
      <c r="E16" s="246">
        <v>40</v>
      </c>
      <c r="F16" s="246">
        <v>125</v>
      </c>
      <c r="G16" s="246">
        <v>213</v>
      </c>
      <c r="H16" s="246">
        <v>48</v>
      </c>
      <c r="I16" s="246">
        <v>1248</v>
      </c>
      <c r="J16" s="246">
        <v>132</v>
      </c>
    </row>
    <row r="17" spans="1:11" x14ac:dyDescent="0.25">
      <c r="B17" s="82" t="s">
        <v>82</v>
      </c>
      <c r="C17" s="246">
        <v>208</v>
      </c>
      <c r="D17" s="246">
        <v>742</v>
      </c>
      <c r="E17" s="246">
        <v>40</v>
      </c>
      <c r="F17" s="246">
        <v>34</v>
      </c>
      <c r="G17" s="246">
        <v>115</v>
      </c>
      <c r="H17" s="246">
        <v>15</v>
      </c>
      <c r="I17" s="246">
        <v>1448</v>
      </c>
      <c r="J17" s="246">
        <v>203</v>
      </c>
    </row>
    <row r="18" spans="1:11" x14ac:dyDescent="0.25">
      <c r="B18" s="82" t="s">
        <v>83</v>
      </c>
      <c r="C18" s="246">
        <v>239</v>
      </c>
      <c r="D18" s="246">
        <v>624</v>
      </c>
      <c r="E18" s="246">
        <v>23</v>
      </c>
      <c r="F18" s="246">
        <v>60</v>
      </c>
      <c r="G18" s="246">
        <v>206</v>
      </c>
      <c r="H18" s="246">
        <v>40</v>
      </c>
      <c r="I18" s="246">
        <v>1408</v>
      </c>
      <c r="J18" s="246">
        <v>206</v>
      </c>
    </row>
    <row r="19" spans="1:11" x14ac:dyDescent="0.25">
      <c r="B19" s="82" t="s">
        <v>84</v>
      </c>
      <c r="C19" s="246">
        <v>258</v>
      </c>
      <c r="D19" s="246">
        <v>485</v>
      </c>
      <c r="E19" s="246">
        <v>63</v>
      </c>
      <c r="F19" s="246">
        <v>50</v>
      </c>
      <c r="G19" s="246">
        <v>181</v>
      </c>
      <c r="H19" s="246">
        <v>14</v>
      </c>
      <c r="I19" s="246">
        <v>1274</v>
      </c>
      <c r="J19" s="246">
        <v>185</v>
      </c>
    </row>
    <row r="20" spans="1:11" x14ac:dyDescent="0.25">
      <c r="B20" s="82" t="s">
        <v>85</v>
      </c>
      <c r="C20" s="246">
        <v>249</v>
      </c>
      <c r="D20" s="246">
        <v>812</v>
      </c>
      <c r="E20" s="246">
        <v>32</v>
      </c>
      <c r="F20" s="246">
        <v>49</v>
      </c>
      <c r="G20" s="246">
        <v>98</v>
      </c>
      <c r="H20" s="246">
        <v>41</v>
      </c>
      <c r="I20" s="246">
        <v>1551</v>
      </c>
      <c r="J20" s="246">
        <v>149</v>
      </c>
    </row>
    <row r="21" spans="1:11" x14ac:dyDescent="0.25">
      <c r="B21" s="82" t="s">
        <v>86</v>
      </c>
      <c r="C21" s="246">
        <v>227</v>
      </c>
      <c r="D21" s="246">
        <v>569</v>
      </c>
      <c r="E21" s="246">
        <v>21</v>
      </c>
      <c r="F21" s="246">
        <v>101</v>
      </c>
      <c r="G21" s="246">
        <v>210</v>
      </c>
      <c r="H21" s="246">
        <v>18</v>
      </c>
      <c r="I21" s="246">
        <v>1345</v>
      </c>
      <c r="J21" s="246">
        <v>178</v>
      </c>
    </row>
    <row r="22" spans="1:11" x14ac:dyDescent="0.25">
      <c r="B22" s="82" t="s">
        <v>87</v>
      </c>
      <c r="C22" s="246">
        <v>259</v>
      </c>
      <c r="D22" s="246">
        <v>617</v>
      </c>
      <c r="E22" s="246">
        <v>61</v>
      </c>
      <c r="F22" s="246">
        <v>45</v>
      </c>
      <c r="G22" s="246">
        <v>147</v>
      </c>
      <c r="H22" s="246">
        <v>20</v>
      </c>
      <c r="I22" s="246">
        <v>1246</v>
      </c>
      <c r="J22" s="246">
        <v>143</v>
      </c>
    </row>
    <row r="23" spans="1:11" x14ac:dyDescent="0.25">
      <c r="B23" s="82" t="s">
        <v>88</v>
      </c>
      <c r="C23" s="246">
        <v>246</v>
      </c>
      <c r="D23" s="246">
        <v>381</v>
      </c>
      <c r="E23" s="246">
        <v>28</v>
      </c>
      <c r="F23" s="246">
        <v>44</v>
      </c>
      <c r="G23" s="246">
        <v>59</v>
      </c>
      <c r="H23" s="246">
        <v>7</v>
      </c>
      <c r="I23" s="246">
        <v>1555</v>
      </c>
      <c r="J23" s="246">
        <v>152</v>
      </c>
    </row>
    <row r="24" spans="1:11" x14ac:dyDescent="0.25">
      <c r="B24" s="82" t="s">
        <v>89</v>
      </c>
      <c r="C24" s="246">
        <v>192</v>
      </c>
      <c r="D24" s="246">
        <v>889</v>
      </c>
      <c r="E24" s="246">
        <v>23</v>
      </c>
      <c r="F24" s="246">
        <v>155</v>
      </c>
      <c r="G24" s="246">
        <v>131</v>
      </c>
      <c r="H24" s="246">
        <v>35</v>
      </c>
      <c r="I24" s="246">
        <v>1566</v>
      </c>
      <c r="J24" s="246">
        <v>189</v>
      </c>
    </row>
    <row r="25" spans="1:11" x14ac:dyDescent="0.25">
      <c r="B25" s="82" t="s">
        <v>90</v>
      </c>
      <c r="C25" s="246">
        <v>265</v>
      </c>
      <c r="D25" s="246">
        <v>418</v>
      </c>
      <c r="E25" s="246">
        <v>66</v>
      </c>
      <c r="F25" s="246">
        <v>33</v>
      </c>
      <c r="G25" s="246">
        <v>173</v>
      </c>
      <c r="H25" s="246">
        <v>24</v>
      </c>
      <c r="I25" s="246">
        <v>1269</v>
      </c>
      <c r="J25" s="246">
        <v>137</v>
      </c>
    </row>
    <row r="26" spans="1:11" x14ac:dyDescent="0.25">
      <c r="B26" s="82" t="s">
        <v>91</v>
      </c>
      <c r="C26" s="246">
        <v>149</v>
      </c>
      <c r="D26" s="246">
        <v>460</v>
      </c>
      <c r="E26" s="246">
        <v>61</v>
      </c>
      <c r="F26" s="246">
        <v>46</v>
      </c>
      <c r="G26" s="246">
        <v>195</v>
      </c>
      <c r="H26" s="246">
        <v>11</v>
      </c>
      <c r="I26" s="246">
        <v>1380</v>
      </c>
      <c r="J26" s="246">
        <v>201</v>
      </c>
    </row>
    <row r="27" spans="1:11" x14ac:dyDescent="0.25">
      <c r="C27" s="3">
        <f>SUM(C8:C26)</f>
        <v>3731</v>
      </c>
      <c r="D27" s="3">
        <f t="shared" ref="D27:J27" si="0">SUM(D8:D26)</f>
        <v>9662</v>
      </c>
      <c r="E27" s="3">
        <f t="shared" si="0"/>
        <v>552</v>
      </c>
      <c r="F27" s="3">
        <f t="shared" si="0"/>
        <v>1154</v>
      </c>
      <c r="G27" s="3">
        <f t="shared" si="0"/>
        <v>2725</v>
      </c>
      <c r="H27" s="3">
        <f t="shared" si="0"/>
        <v>422</v>
      </c>
      <c r="I27" s="3">
        <f t="shared" si="0"/>
        <v>22707</v>
      </c>
      <c r="J27" s="3">
        <f t="shared" si="0"/>
        <v>2717</v>
      </c>
      <c r="K27" s="3"/>
    </row>
    <row r="28" spans="1:11" x14ac:dyDescent="0.25">
      <c r="B28" s="86">
        <v>9</v>
      </c>
      <c r="C28" s="88"/>
      <c r="D28" s="89"/>
      <c r="E28" s="88"/>
      <c r="F28" s="88"/>
      <c r="G28" s="88"/>
      <c r="H28" s="88"/>
      <c r="I28" s="88"/>
      <c r="J28" s="88"/>
    </row>
    <row r="29" spans="1:11" x14ac:dyDescent="0.25">
      <c r="A29" s="87" t="s">
        <v>245</v>
      </c>
      <c r="B29" s="87" t="s">
        <v>246</v>
      </c>
      <c r="C29" s="90" t="s">
        <v>67</v>
      </c>
      <c r="D29" s="91" t="s">
        <v>73</v>
      </c>
      <c r="E29" s="90" t="s">
        <v>66</v>
      </c>
      <c r="F29" s="90" t="s">
        <v>72</v>
      </c>
      <c r="G29" s="90" t="s">
        <v>69</v>
      </c>
      <c r="H29" s="90" t="s">
        <v>68</v>
      </c>
      <c r="I29" s="90" t="s">
        <v>71</v>
      </c>
      <c r="J29" s="90" t="s">
        <v>70</v>
      </c>
    </row>
    <row r="30" spans="1:11" x14ac:dyDescent="0.25">
      <c r="B30" s="82" t="s">
        <v>65</v>
      </c>
      <c r="C30" s="246">
        <v>0</v>
      </c>
      <c r="D30" s="246">
        <v>0</v>
      </c>
      <c r="E30" s="246">
        <v>0</v>
      </c>
      <c r="F30" s="246">
        <v>0</v>
      </c>
      <c r="G30" s="246">
        <v>0</v>
      </c>
      <c r="H30" s="246">
        <v>0</v>
      </c>
      <c r="I30" s="246">
        <v>0</v>
      </c>
      <c r="J30" s="246">
        <v>0</v>
      </c>
    </row>
    <row r="31" spans="1:11" x14ac:dyDescent="0.25">
      <c r="B31" s="82" t="s">
        <v>74</v>
      </c>
      <c r="C31" s="246">
        <v>0</v>
      </c>
      <c r="D31" s="246">
        <v>0</v>
      </c>
      <c r="E31" s="246" t="s">
        <v>258</v>
      </c>
      <c r="F31" s="246">
        <v>0</v>
      </c>
      <c r="G31" s="246">
        <v>0</v>
      </c>
      <c r="H31" s="246">
        <v>0</v>
      </c>
      <c r="I31" s="246">
        <v>0</v>
      </c>
      <c r="J31" s="246">
        <v>0</v>
      </c>
    </row>
    <row r="32" spans="1:11" x14ac:dyDescent="0.25">
      <c r="B32" s="82" t="s">
        <v>75</v>
      </c>
      <c r="C32" s="246" t="s">
        <v>67</v>
      </c>
      <c r="D32" s="246" t="s">
        <v>73</v>
      </c>
      <c r="E32" s="246" t="s">
        <v>66</v>
      </c>
      <c r="F32" s="246" t="s">
        <v>72</v>
      </c>
      <c r="G32" s="246" t="s">
        <v>69</v>
      </c>
      <c r="H32" s="246" t="s">
        <v>68</v>
      </c>
      <c r="I32" s="246" t="s">
        <v>71</v>
      </c>
      <c r="J32" s="246" t="s">
        <v>70</v>
      </c>
    </row>
    <row r="33" spans="2:10" x14ac:dyDescent="0.25">
      <c r="B33" s="82" t="s">
        <v>76</v>
      </c>
      <c r="C33" s="246">
        <v>337</v>
      </c>
      <c r="D33" s="246">
        <v>575</v>
      </c>
      <c r="E33" s="246">
        <v>12</v>
      </c>
      <c r="F33" s="246">
        <v>140</v>
      </c>
      <c r="G33" s="246">
        <v>156</v>
      </c>
      <c r="H33" s="246">
        <v>84</v>
      </c>
      <c r="I33" s="246">
        <v>1642</v>
      </c>
      <c r="J33" s="246">
        <v>132</v>
      </c>
    </row>
    <row r="34" spans="2:10" x14ac:dyDescent="0.25">
      <c r="B34" s="82" t="s">
        <v>77</v>
      </c>
      <c r="C34" s="246">
        <v>276</v>
      </c>
      <c r="D34" s="246">
        <v>315</v>
      </c>
      <c r="E34" s="246">
        <v>10</v>
      </c>
      <c r="F34" s="246">
        <v>105</v>
      </c>
      <c r="G34" s="246">
        <v>171</v>
      </c>
      <c r="H34" s="246">
        <v>23</v>
      </c>
      <c r="I34" s="246">
        <v>1555</v>
      </c>
      <c r="J34" s="246">
        <v>75</v>
      </c>
    </row>
    <row r="35" spans="2:10" x14ac:dyDescent="0.25">
      <c r="B35" s="82" t="s">
        <v>78</v>
      </c>
      <c r="C35" s="246">
        <v>228</v>
      </c>
      <c r="D35" s="246">
        <v>601</v>
      </c>
      <c r="E35" s="246">
        <v>15</v>
      </c>
      <c r="F35" s="246">
        <v>30</v>
      </c>
      <c r="G35" s="246">
        <v>214</v>
      </c>
      <c r="H35" s="246">
        <v>8</v>
      </c>
      <c r="I35" s="246">
        <v>1818</v>
      </c>
      <c r="J35" s="246">
        <v>237</v>
      </c>
    </row>
    <row r="36" spans="2:10" x14ac:dyDescent="0.25">
      <c r="B36" s="82" t="s">
        <v>79</v>
      </c>
      <c r="C36" s="246">
        <v>177</v>
      </c>
      <c r="D36" s="246">
        <v>642</v>
      </c>
      <c r="E36" s="246">
        <v>32</v>
      </c>
      <c r="F36" s="246">
        <v>79</v>
      </c>
      <c r="G36" s="246">
        <v>282</v>
      </c>
      <c r="H36" s="246">
        <v>19</v>
      </c>
      <c r="I36" s="246">
        <v>1077</v>
      </c>
      <c r="J36" s="246">
        <v>173</v>
      </c>
    </row>
    <row r="37" spans="2:10" x14ac:dyDescent="0.25">
      <c r="B37" s="82" t="s">
        <v>80</v>
      </c>
      <c r="C37" s="246">
        <v>210</v>
      </c>
      <c r="D37" s="246">
        <v>759</v>
      </c>
      <c r="E37" s="246">
        <v>25</v>
      </c>
      <c r="F37" s="246">
        <v>66</v>
      </c>
      <c r="G37" s="246">
        <v>168</v>
      </c>
      <c r="H37" s="246">
        <v>15</v>
      </c>
      <c r="I37" s="246">
        <v>1230</v>
      </c>
      <c r="J37" s="246">
        <v>203</v>
      </c>
    </row>
    <row r="38" spans="2:10" x14ac:dyDescent="0.25">
      <c r="B38" s="82" t="s">
        <v>81</v>
      </c>
      <c r="C38" s="246">
        <v>200</v>
      </c>
      <c r="D38" s="246">
        <v>743</v>
      </c>
      <c r="E38" s="246">
        <v>41</v>
      </c>
      <c r="F38" s="246">
        <v>126</v>
      </c>
      <c r="G38" s="246">
        <v>212</v>
      </c>
      <c r="H38" s="246">
        <v>48</v>
      </c>
      <c r="I38" s="246">
        <v>1240</v>
      </c>
      <c r="J38" s="246">
        <v>131</v>
      </c>
    </row>
    <row r="39" spans="2:10" x14ac:dyDescent="0.25">
      <c r="B39" s="82" t="s">
        <v>82</v>
      </c>
      <c r="C39" s="246">
        <v>206</v>
      </c>
      <c r="D39" s="246">
        <v>728</v>
      </c>
      <c r="E39" s="246">
        <v>40</v>
      </c>
      <c r="F39" s="246">
        <v>34</v>
      </c>
      <c r="G39" s="246">
        <v>113</v>
      </c>
      <c r="H39" s="246">
        <v>15</v>
      </c>
      <c r="I39" s="246">
        <v>1424</v>
      </c>
      <c r="J39" s="246">
        <v>198</v>
      </c>
    </row>
    <row r="40" spans="2:10" x14ac:dyDescent="0.25">
      <c r="B40" s="82" t="s">
        <v>83</v>
      </c>
      <c r="C40" s="246">
        <v>236</v>
      </c>
      <c r="D40" s="246">
        <v>605</v>
      </c>
      <c r="E40" s="246">
        <v>23</v>
      </c>
      <c r="F40" s="246">
        <v>60</v>
      </c>
      <c r="G40" s="246">
        <v>205</v>
      </c>
      <c r="H40" s="246">
        <v>40</v>
      </c>
      <c r="I40" s="246">
        <v>1410</v>
      </c>
      <c r="J40" s="246">
        <v>207</v>
      </c>
    </row>
    <row r="41" spans="2:10" x14ac:dyDescent="0.25">
      <c r="B41" s="82" t="s">
        <v>84</v>
      </c>
      <c r="C41" s="246">
        <v>257</v>
      </c>
      <c r="D41" s="246">
        <v>483</v>
      </c>
      <c r="E41" s="246">
        <v>63</v>
      </c>
      <c r="F41" s="246">
        <v>49</v>
      </c>
      <c r="G41" s="246">
        <v>178</v>
      </c>
      <c r="H41" s="246">
        <v>14</v>
      </c>
      <c r="I41" s="246">
        <v>1252</v>
      </c>
      <c r="J41" s="246">
        <v>182</v>
      </c>
    </row>
    <row r="42" spans="2:10" x14ac:dyDescent="0.25">
      <c r="B42" s="82" t="s">
        <v>85</v>
      </c>
      <c r="C42" s="246">
        <v>246</v>
      </c>
      <c r="D42" s="246">
        <v>809</v>
      </c>
      <c r="E42" s="246">
        <v>32</v>
      </c>
      <c r="F42" s="246">
        <v>48</v>
      </c>
      <c r="G42" s="246">
        <v>96</v>
      </c>
      <c r="H42" s="246">
        <v>41</v>
      </c>
      <c r="I42" s="246">
        <v>1533</v>
      </c>
      <c r="J42" s="246">
        <v>149</v>
      </c>
    </row>
    <row r="43" spans="2:10" x14ac:dyDescent="0.25">
      <c r="B43" s="82" t="s">
        <v>86</v>
      </c>
      <c r="C43" s="246">
        <v>222</v>
      </c>
      <c r="D43" s="246">
        <v>565</v>
      </c>
      <c r="E43" s="246">
        <v>21</v>
      </c>
      <c r="F43" s="246">
        <v>99</v>
      </c>
      <c r="G43" s="246">
        <v>209</v>
      </c>
      <c r="H43" s="246">
        <v>18</v>
      </c>
      <c r="I43" s="246">
        <v>1323</v>
      </c>
      <c r="J43" s="246">
        <v>175</v>
      </c>
    </row>
    <row r="44" spans="2:10" x14ac:dyDescent="0.25">
      <c r="B44" s="82" t="s">
        <v>87</v>
      </c>
      <c r="C44" s="246">
        <v>255</v>
      </c>
      <c r="D44" s="246">
        <v>611</v>
      </c>
      <c r="E44" s="246">
        <v>61</v>
      </c>
      <c r="F44" s="246">
        <v>46</v>
      </c>
      <c r="G44" s="246">
        <v>144</v>
      </c>
      <c r="H44" s="246">
        <v>20</v>
      </c>
      <c r="I44" s="246">
        <v>1237</v>
      </c>
      <c r="J44" s="246">
        <v>140</v>
      </c>
    </row>
    <row r="45" spans="2:10" x14ac:dyDescent="0.25">
      <c r="B45" s="82" t="s">
        <v>88</v>
      </c>
      <c r="C45" s="246">
        <v>248</v>
      </c>
      <c r="D45" s="246">
        <v>362</v>
      </c>
      <c r="E45" s="246">
        <v>28</v>
      </c>
      <c r="F45" s="246">
        <v>44</v>
      </c>
      <c r="G45" s="246">
        <v>58</v>
      </c>
      <c r="H45" s="246">
        <v>7</v>
      </c>
      <c r="I45" s="246">
        <v>1541</v>
      </c>
      <c r="J45" s="246">
        <v>151</v>
      </c>
    </row>
    <row r="46" spans="2:10" x14ac:dyDescent="0.25">
      <c r="B46" s="82" t="s">
        <v>89</v>
      </c>
      <c r="C46" s="246">
        <v>194</v>
      </c>
      <c r="D46" s="246">
        <v>884</v>
      </c>
      <c r="E46" s="246">
        <v>24</v>
      </c>
      <c r="F46" s="246">
        <v>156</v>
      </c>
      <c r="G46" s="246">
        <v>129</v>
      </c>
      <c r="H46" s="246">
        <v>35</v>
      </c>
      <c r="I46" s="246">
        <v>1536</v>
      </c>
      <c r="J46" s="246">
        <v>189</v>
      </c>
    </row>
    <row r="47" spans="2:10" x14ac:dyDescent="0.25">
      <c r="B47" s="82" t="s">
        <v>90</v>
      </c>
      <c r="C47" s="246">
        <v>262</v>
      </c>
      <c r="D47" s="246">
        <v>400</v>
      </c>
      <c r="E47" s="246">
        <v>65</v>
      </c>
      <c r="F47" s="246">
        <v>32</v>
      </c>
      <c r="G47" s="246">
        <v>170</v>
      </c>
      <c r="H47" s="246">
        <v>24</v>
      </c>
      <c r="I47" s="246">
        <v>1265</v>
      </c>
      <c r="J47" s="246">
        <v>138</v>
      </c>
    </row>
    <row r="48" spans="2:10" x14ac:dyDescent="0.25">
      <c r="B48" s="82" t="s">
        <v>91</v>
      </c>
      <c r="C48" s="246">
        <v>145</v>
      </c>
      <c r="D48" s="246">
        <v>447</v>
      </c>
      <c r="E48" s="246">
        <v>59</v>
      </c>
      <c r="F48" s="246">
        <v>48</v>
      </c>
      <c r="G48" s="246">
        <v>190</v>
      </c>
      <c r="H48" s="246">
        <v>10</v>
      </c>
      <c r="I48" s="246">
        <v>1361</v>
      </c>
      <c r="J48" s="246">
        <v>195</v>
      </c>
    </row>
    <row r="49" spans="1:11" x14ac:dyDescent="0.25">
      <c r="C49" s="3">
        <f t="shared" ref="C49:J49" si="1">SUM(C30:C48)</f>
        <v>3699</v>
      </c>
      <c r="D49" s="3">
        <f t="shared" si="1"/>
        <v>9529</v>
      </c>
      <c r="E49" s="3">
        <f t="shared" si="1"/>
        <v>551</v>
      </c>
      <c r="F49" s="3">
        <f t="shared" si="1"/>
        <v>1162</v>
      </c>
      <c r="G49" s="3">
        <f t="shared" si="1"/>
        <v>2695</v>
      </c>
      <c r="H49" s="3">
        <f t="shared" si="1"/>
        <v>421</v>
      </c>
      <c r="I49" s="3">
        <f t="shared" si="1"/>
        <v>22444</v>
      </c>
      <c r="J49" s="3">
        <f t="shared" si="1"/>
        <v>2675</v>
      </c>
      <c r="K49" s="3"/>
    </row>
    <row r="50" spans="1:11" x14ac:dyDescent="0.25">
      <c r="B50" s="86">
        <v>10</v>
      </c>
      <c r="C50" s="88"/>
      <c r="D50" s="89"/>
      <c r="E50" s="88"/>
      <c r="F50" s="88"/>
      <c r="G50" s="88"/>
      <c r="H50" s="88"/>
      <c r="I50" s="88"/>
      <c r="J50" s="88"/>
    </row>
    <row r="51" spans="1:11" x14ac:dyDescent="0.25">
      <c r="A51" s="87" t="s">
        <v>246</v>
      </c>
      <c r="B51" s="87" t="s">
        <v>247</v>
      </c>
      <c r="C51" s="90" t="s">
        <v>67</v>
      </c>
      <c r="D51" s="91" t="s">
        <v>73</v>
      </c>
      <c r="E51" s="90" t="s">
        <v>66</v>
      </c>
      <c r="F51" s="90" t="s">
        <v>72</v>
      </c>
      <c r="G51" s="90" t="s">
        <v>69</v>
      </c>
      <c r="H51" s="90" t="s">
        <v>68</v>
      </c>
      <c r="I51" s="90" t="s">
        <v>71</v>
      </c>
      <c r="J51" s="90" t="s">
        <v>70</v>
      </c>
    </row>
    <row r="52" spans="1:11" x14ac:dyDescent="0.25">
      <c r="B52" s="82" t="s">
        <v>65</v>
      </c>
      <c r="C52" s="246">
        <v>0</v>
      </c>
      <c r="D52" s="246">
        <v>0</v>
      </c>
      <c r="E52" s="246">
        <v>0</v>
      </c>
      <c r="F52" s="246">
        <v>0</v>
      </c>
      <c r="G52" s="246">
        <v>0</v>
      </c>
      <c r="H52" s="246">
        <v>0</v>
      </c>
      <c r="I52" s="246">
        <v>0</v>
      </c>
      <c r="J52" s="246">
        <v>0</v>
      </c>
    </row>
    <row r="53" spans="1:11" x14ac:dyDescent="0.25">
      <c r="B53" s="82" t="s">
        <v>74</v>
      </c>
      <c r="C53" s="246">
        <v>0</v>
      </c>
      <c r="D53" s="246">
        <v>0</v>
      </c>
      <c r="E53" s="246" t="s">
        <v>258</v>
      </c>
      <c r="F53" s="246">
        <v>0</v>
      </c>
      <c r="G53" s="246">
        <v>0</v>
      </c>
      <c r="H53" s="246">
        <v>0</v>
      </c>
      <c r="I53" s="246">
        <v>0</v>
      </c>
      <c r="J53" s="246">
        <v>0</v>
      </c>
    </row>
    <row r="54" spans="1:11" x14ac:dyDescent="0.25">
      <c r="B54" s="82" t="s">
        <v>75</v>
      </c>
      <c r="C54" s="246" t="s">
        <v>67</v>
      </c>
      <c r="D54" s="246" t="s">
        <v>73</v>
      </c>
      <c r="E54" s="246" t="s">
        <v>66</v>
      </c>
      <c r="F54" s="246" t="s">
        <v>72</v>
      </c>
      <c r="G54" s="246" t="s">
        <v>69</v>
      </c>
      <c r="H54" s="246" t="s">
        <v>68</v>
      </c>
      <c r="I54" s="246" t="s">
        <v>71</v>
      </c>
      <c r="J54" s="246" t="s">
        <v>70</v>
      </c>
    </row>
    <row r="55" spans="1:11" x14ac:dyDescent="0.25">
      <c r="B55" s="82" t="s">
        <v>76</v>
      </c>
      <c r="C55" s="246">
        <v>336</v>
      </c>
      <c r="D55" s="246">
        <v>559</v>
      </c>
      <c r="E55" s="246">
        <v>12</v>
      </c>
      <c r="F55" s="246">
        <v>135</v>
      </c>
      <c r="G55" s="246">
        <v>147</v>
      </c>
      <c r="H55" s="246">
        <v>85</v>
      </c>
      <c r="I55" s="246">
        <v>1627</v>
      </c>
      <c r="J55" s="246">
        <v>129</v>
      </c>
    </row>
    <row r="56" spans="1:11" x14ac:dyDescent="0.25">
      <c r="B56" s="82" t="s">
        <v>77</v>
      </c>
      <c r="C56" s="246">
        <v>282</v>
      </c>
      <c r="D56" s="246">
        <v>300</v>
      </c>
      <c r="E56" s="246">
        <v>10</v>
      </c>
      <c r="F56" s="246">
        <v>104</v>
      </c>
      <c r="G56" s="246">
        <v>169</v>
      </c>
      <c r="H56" s="246">
        <v>23</v>
      </c>
      <c r="I56" s="246">
        <v>1533</v>
      </c>
      <c r="J56" s="246">
        <v>76</v>
      </c>
    </row>
    <row r="57" spans="1:11" x14ac:dyDescent="0.25">
      <c r="B57" s="82" t="s">
        <v>78</v>
      </c>
      <c r="C57" s="246">
        <v>233</v>
      </c>
      <c r="D57" s="246">
        <v>580</v>
      </c>
      <c r="E57" s="246">
        <v>15</v>
      </c>
      <c r="F57" s="246">
        <v>30</v>
      </c>
      <c r="G57" s="246">
        <v>218</v>
      </c>
      <c r="H57" s="246">
        <v>8</v>
      </c>
      <c r="I57" s="246">
        <v>1794</v>
      </c>
      <c r="J57" s="246">
        <v>233</v>
      </c>
    </row>
    <row r="58" spans="1:11" x14ac:dyDescent="0.25">
      <c r="B58" s="82" t="s">
        <v>79</v>
      </c>
      <c r="C58" s="246">
        <v>170</v>
      </c>
      <c r="D58" s="246">
        <v>619</v>
      </c>
      <c r="E58" s="246">
        <v>32</v>
      </c>
      <c r="F58" s="246">
        <v>74</v>
      </c>
      <c r="G58" s="246">
        <v>269</v>
      </c>
      <c r="H58" s="246">
        <v>19</v>
      </c>
      <c r="I58" s="246">
        <v>1052</v>
      </c>
      <c r="J58" s="246">
        <v>170</v>
      </c>
    </row>
    <row r="59" spans="1:11" x14ac:dyDescent="0.25">
      <c r="B59" s="82" t="s">
        <v>80</v>
      </c>
      <c r="C59" s="246">
        <v>207</v>
      </c>
      <c r="D59" s="246">
        <v>743</v>
      </c>
      <c r="E59" s="246">
        <v>26</v>
      </c>
      <c r="F59" s="246">
        <v>66</v>
      </c>
      <c r="G59" s="246">
        <v>170</v>
      </c>
      <c r="H59" s="246">
        <v>15</v>
      </c>
      <c r="I59" s="246">
        <v>1212</v>
      </c>
      <c r="J59" s="246">
        <v>210</v>
      </c>
    </row>
    <row r="60" spans="1:11" x14ac:dyDescent="0.25">
      <c r="B60" s="82" t="s">
        <v>81</v>
      </c>
      <c r="C60" s="246">
        <v>202</v>
      </c>
      <c r="D60" s="246">
        <v>741</v>
      </c>
      <c r="E60" s="246">
        <v>41</v>
      </c>
      <c r="F60" s="246">
        <v>125</v>
      </c>
      <c r="G60" s="246">
        <v>212</v>
      </c>
      <c r="H60" s="246">
        <v>49</v>
      </c>
      <c r="I60" s="246">
        <v>1222</v>
      </c>
      <c r="J60" s="246">
        <v>131</v>
      </c>
    </row>
    <row r="61" spans="1:11" x14ac:dyDescent="0.25">
      <c r="B61" s="82" t="s">
        <v>82</v>
      </c>
      <c r="C61" s="246">
        <v>203</v>
      </c>
      <c r="D61" s="246">
        <v>716</v>
      </c>
      <c r="E61" s="246">
        <v>39</v>
      </c>
      <c r="F61" s="246">
        <v>34</v>
      </c>
      <c r="G61" s="246">
        <v>113</v>
      </c>
      <c r="H61" s="246">
        <v>15</v>
      </c>
      <c r="I61" s="246">
        <v>1411</v>
      </c>
      <c r="J61" s="246">
        <v>197</v>
      </c>
    </row>
    <row r="62" spans="1:11" x14ac:dyDescent="0.25">
      <c r="B62" s="82" t="s">
        <v>83</v>
      </c>
      <c r="C62" s="246">
        <v>234</v>
      </c>
      <c r="D62" s="246">
        <v>623</v>
      </c>
      <c r="E62" s="246">
        <v>23</v>
      </c>
      <c r="F62" s="246">
        <v>60</v>
      </c>
      <c r="G62" s="246">
        <v>208</v>
      </c>
      <c r="H62" s="246">
        <v>40</v>
      </c>
      <c r="I62" s="246">
        <v>1414</v>
      </c>
      <c r="J62" s="246">
        <v>205</v>
      </c>
    </row>
    <row r="63" spans="1:11" x14ac:dyDescent="0.25">
      <c r="B63" s="82" t="s">
        <v>84</v>
      </c>
      <c r="C63" s="246">
        <v>259</v>
      </c>
      <c r="D63" s="246">
        <v>480</v>
      </c>
      <c r="E63" s="246">
        <v>64</v>
      </c>
      <c r="F63" s="246">
        <v>49</v>
      </c>
      <c r="G63" s="246">
        <v>177</v>
      </c>
      <c r="H63" s="246">
        <v>14</v>
      </c>
      <c r="I63" s="246">
        <v>1239</v>
      </c>
      <c r="J63" s="246">
        <v>182</v>
      </c>
    </row>
    <row r="64" spans="1:11" x14ac:dyDescent="0.25">
      <c r="B64" s="82" t="s">
        <v>85</v>
      </c>
      <c r="C64" s="246">
        <v>244</v>
      </c>
      <c r="D64" s="246">
        <v>792</v>
      </c>
      <c r="E64" s="246">
        <v>32</v>
      </c>
      <c r="F64" s="246">
        <v>48</v>
      </c>
      <c r="G64" s="246">
        <v>97</v>
      </c>
      <c r="H64" s="246">
        <v>41</v>
      </c>
      <c r="I64" s="246">
        <v>1523</v>
      </c>
      <c r="J64" s="246">
        <v>149</v>
      </c>
    </row>
    <row r="65" spans="1:11" x14ac:dyDescent="0.25">
      <c r="B65" s="82" t="s">
        <v>86</v>
      </c>
      <c r="C65" s="246">
        <v>229</v>
      </c>
      <c r="D65" s="246">
        <v>562</v>
      </c>
      <c r="E65" s="246">
        <v>21</v>
      </c>
      <c r="F65" s="246">
        <v>98</v>
      </c>
      <c r="G65" s="246">
        <v>207</v>
      </c>
      <c r="H65" s="246">
        <v>18</v>
      </c>
      <c r="I65" s="246">
        <v>1328</v>
      </c>
      <c r="J65" s="246">
        <v>173</v>
      </c>
    </row>
    <row r="66" spans="1:11" x14ac:dyDescent="0.25">
      <c r="B66" s="82" t="s">
        <v>87</v>
      </c>
      <c r="C66" s="246">
        <v>255</v>
      </c>
      <c r="D66" s="246">
        <v>620</v>
      </c>
      <c r="E66" s="246">
        <v>61</v>
      </c>
      <c r="F66" s="246">
        <v>46</v>
      </c>
      <c r="G66" s="246">
        <v>143</v>
      </c>
      <c r="H66" s="246">
        <v>20</v>
      </c>
      <c r="I66" s="246">
        <v>1218</v>
      </c>
      <c r="J66" s="246">
        <v>139</v>
      </c>
    </row>
    <row r="67" spans="1:11" x14ac:dyDescent="0.25">
      <c r="B67" s="82" t="s">
        <v>88</v>
      </c>
      <c r="C67" s="246">
        <v>250</v>
      </c>
      <c r="D67" s="246">
        <v>351</v>
      </c>
      <c r="E67" s="246">
        <v>27</v>
      </c>
      <c r="F67" s="246">
        <v>43</v>
      </c>
      <c r="G67" s="246">
        <v>57</v>
      </c>
      <c r="H67" s="246">
        <v>7</v>
      </c>
      <c r="I67" s="246">
        <v>1539</v>
      </c>
      <c r="J67" s="246">
        <v>150</v>
      </c>
    </row>
    <row r="68" spans="1:11" x14ac:dyDescent="0.25">
      <c r="B68" s="82" t="s">
        <v>89</v>
      </c>
      <c r="C68" s="246">
        <v>201</v>
      </c>
      <c r="D68" s="246">
        <v>860</v>
      </c>
      <c r="E68" s="246">
        <v>23</v>
      </c>
      <c r="F68" s="246">
        <v>155</v>
      </c>
      <c r="G68" s="246">
        <v>128</v>
      </c>
      <c r="H68" s="246">
        <v>35</v>
      </c>
      <c r="I68" s="246">
        <v>1510</v>
      </c>
      <c r="J68" s="246">
        <v>188</v>
      </c>
    </row>
    <row r="69" spans="1:11" x14ac:dyDescent="0.25">
      <c r="B69" s="82" t="s">
        <v>90</v>
      </c>
      <c r="C69" s="246">
        <v>263</v>
      </c>
      <c r="D69" s="246">
        <v>400</v>
      </c>
      <c r="E69" s="246">
        <v>65</v>
      </c>
      <c r="F69" s="246">
        <v>31</v>
      </c>
      <c r="G69" s="246">
        <v>169</v>
      </c>
      <c r="H69" s="246">
        <v>24</v>
      </c>
      <c r="I69" s="246">
        <v>1245</v>
      </c>
      <c r="J69" s="246">
        <v>138</v>
      </c>
    </row>
    <row r="70" spans="1:11" x14ac:dyDescent="0.25">
      <c r="B70" s="82" t="s">
        <v>91</v>
      </c>
      <c r="C70" s="246">
        <v>149</v>
      </c>
      <c r="D70" s="246">
        <v>442</v>
      </c>
      <c r="E70" s="246">
        <v>61</v>
      </c>
      <c r="F70" s="246">
        <v>48</v>
      </c>
      <c r="G70" s="246">
        <v>191</v>
      </c>
      <c r="H70" s="246">
        <v>10</v>
      </c>
      <c r="I70" s="246">
        <v>1360</v>
      </c>
      <c r="J70" s="246">
        <v>193</v>
      </c>
    </row>
    <row r="71" spans="1:11" x14ac:dyDescent="0.25">
      <c r="C71" s="3">
        <f t="shared" ref="C71:J71" si="2">SUM(C52:C70)</f>
        <v>3717</v>
      </c>
      <c r="D71" s="3">
        <f t="shared" si="2"/>
        <v>9388</v>
      </c>
      <c r="E71" s="3">
        <f t="shared" si="2"/>
        <v>552</v>
      </c>
      <c r="F71" s="3">
        <f t="shared" si="2"/>
        <v>1146</v>
      </c>
      <c r="G71" s="3">
        <f t="shared" si="2"/>
        <v>2675</v>
      </c>
      <c r="H71" s="3">
        <f t="shared" si="2"/>
        <v>423</v>
      </c>
      <c r="I71" s="3">
        <f t="shared" si="2"/>
        <v>22227</v>
      </c>
      <c r="J71" s="3">
        <f t="shared" si="2"/>
        <v>2663</v>
      </c>
      <c r="K71" s="3"/>
    </row>
    <row r="72" spans="1:11" x14ac:dyDescent="0.25">
      <c r="B72" s="86">
        <v>11</v>
      </c>
      <c r="C72" s="88"/>
      <c r="D72" s="89"/>
      <c r="E72" s="88"/>
      <c r="F72" s="88"/>
      <c r="G72" s="88"/>
      <c r="H72" s="88"/>
      <c r="I72" s="88"/>
      <c r="J72" s="88"/>
    </row>
    <row r="73" spans="1:11" x14ac:dyDescent="0.25">
      <c r="A73" s="87" t="s">
        <v>247</v>
      </c>
      <c r="B73" s="87" t="s">
        <v>248</v>
      </c>
      <c r="C73" s="90" t="s">
        <v>67</v>
      </c>
      <c r="D73" s="91" t="s">
        <v>73</v>
      </c>
      <c r="E73" s="90" t="s">
        <v>66</v>
      </c>
      <c r="F73" s="90" t="s">
        <v>72</v>
      </c>
      <c r="G73" s="90" t="s">
        <v>69</v>
      </c>
      <c r="H73" s="90" t="s">
        <v>68</v>
      </c>
      <c r="I73" s="90" t="s">
        <v>71</v>
      </c>
      <c r="J73" s="90" t="s">
        <v>70</v>
      </c>
    </row>
    <row r="74" spans="1:11" x14ac:dyDescent="0.25">
      <c r="B74" s="82" t="s">
        <v>65</v>
      </c>
      <c r="C74" s="246">
        <v>0</v>
      </c>
      <c r="D74" s="246">
        <v>0</v>
      </c>
      <c r="E74" s="246">
        <v>0</v>
      </c>
      <c r="F74" s="246">
        <v>0</v>
      </c>
      <c r="G74" s="246">
        <v>0</v>
      </c>
      <c r="H74" s="246">
        <v>0</v>
      </c>
      <c r="I74" s="246">
        <v>0</v>
      </c>
      <c r="J74" s="246">
        <v>0</v>
      </c>
    </row>
    <row r="75" spans="1:11" x14ac:dyDescent="0.25">
      <c r="B75" s="82" t="s">
        <v>74</v>
      </c>
      <c r="C75" s="246">
        <v>0</v>
      </c>
      <c r="D75" s="246">
        <v>0</v>
      </c>
      <c r="E75" s="246" t="s">
        <v>258</v>
      </c>
      <c r="F75" s="246">
        <v>0</v>
      </c>
      <c r="G75" s="246">
        <v>0</v>
      </c>
      <c r="H75" s="246">
        <v>0</v>
      </c>
      <c r="I75" s="246">
        <v>0</v>
      </c>
      <c r="J75" s="246">
        <v>0</v>
      </c>
    </row>
    <row r="76" spans="1:11" x14ac:dyDescent="0.25">
      <c r="B76" s="82" t="s">
        <v>75</v>
      </c>
      <c r="C76" s="246" t="s">
        <v>67</v>
      </c>
      <c r="D76" s="246" t="s">
        <v>73</v>
      </c>
      <c r="E76" s="246" t="s">
        <v>66</v>
      </c>
      <c r="F76" s="246" t="s">
        <v>72</v>
      </c>
      <c r="G76" s="246" t="s">
        <v>69</v>
      </c>
      <c r="H76" s="246" t="s">
        <v>68</v>
      </c>
      <c r="I76" s="246" t="s">
        <v>71</v>
      </c>
      <c r="J76" s="246" t="s">
        <v>70</v>
      </c>
    </row>
    <row r="77" spans="1:11" x14ac:dyDescent="0.25">
      <c r="B77" s="82" t="s">
        <v>76</v>
      </c>
      <c r="C77" s="246">
        <v>341</v>
      </c>
      <c r="D77" s="246">
        <v>572</v>
      </c>
      <c r="E77" s="246">
        <v>12</v>
      </c>
      <c r="F77" s="246">
        <v>138</v>
      </c>
      <c r="G77" s="246">
        <v>150</v>
      </c>
      <c r="H77" s="246">
        <v>84</v>
      </c>
      <c r="I77" s="246">
        <v>1612</v>
      </c>
      <c r="J77" s="246">
        <v>134</v>
      </c>
    </row>
    <row r="78" spans="1:11" x14ac:dyDescent="0.25">
      <c r="B78" s="82" t="s">
        <v>77</v>
      </c>
      <c r="C78" s="246">
        <v>280</v>
      </c>
      <c r="D78" s="246">
        <v>293</v>
      </c>
      <c r="E78" s="246">
        <v>10</v>
      </c>
      <c r="F78" s="246">
        <v>106</v>
      </c>
      <c r="G78" s="246">
        <v>166</v>
      </c>
      <c r="H78" s="246">
        <v>23</v>
      </c>
      <c r="I78" s="246">
        <v>1530</v>
      </c>
      <c r="J78" s="246">
        <v>76</v>
      </c>
    </row>
    <row r="79" spans="1:11" x14ac:dyDescent="0.25">
      <c r="B79" s="82" t="s">
        <v>78</v>
      </c>
      <c r="C79" s="246">
        <v>230</v>
      </c>
      <c r="D79" s="246">
        <v>580</v>
      </c>
      <c r="E79" s="246">
        <v>15</v>
      </c>
      <c r="F79" s="246">
        <v>30</v>
      </c>
      <c r="G79" s="246">
        <v>216</v>
      </c>
      <c r="H79" s="246">
        <v>8</v>
      </c>
      <c r="I79" s="246">
        <v>1805</v>
      </c>
      <c r="J79" s="246">
        <v>239</v>
      </c>
    </row>
    <row r="80" spans="1:11" x14ac:dyDescent="0.25">
      <c r="B80" s="82" t="s">
        <v>79</v>
      </c>
      <c r="C80" s="246">
        <v>179</v>
      </c>
      <c r="D80" s="246">
        <v>622</v>
      </c>
      <c r="E80" s="246">
        <v>32</v>
      </c>
      <c r="F80" s="246">
        <v>74</v>
      </c>
      <c r="G80" s="246">
        <v>266</v>
      </c>
      <c r="H80" s="246">
        <v>19</v>
      </c>
      <c r="I80" s="246">
        <v>1070</v>
      </c>
      <c r="J80" s="246">
        <v>171</v>
      </c>
    </row>
    <row r="81" spans="1:11" x14ac:dyDescent="0.25">
      <c r="B81" s="82" t="s">
        <v>80</v>
      </c>
      <c r="C81" s="246">
        <v>207</v>
      </c>
      <c r="D81" s="246">
        <v>751</v>
      </c>
      <c r="E81" s="246">
        <v>26</v>
      </c>
      <c r="F81" s="246">
        <v>67</v>
      </c>
      <c r="G81" s="246">
        <v>170</v>
      </c>
      <c r="H81" s="246">
        <v>15</v>
      </c>
      <c r="I81" s="246">
        <v>1210</v>
      </c>
      <c r="J81" s="246">
        <v>205</v>
      </c>
    </row>
    <row r="82" spans="1:11" x14ac:dyDescent="0.25">
      <c r="B82" s="82" t="s">
        <v>81</v>
      </c>
      <c r="C82" s="246">
        <v>205</v>
      </c>
      <c r="D82" s="246">
        <v>727</v>
      </c>
      <c r="E82" s="246">
        <v>44</v>
      </c>
      <c r="F82" s="246">
        <v>125</v>
      </c>
      <c r="G82" s="246">
        <v>212</v>
      </c>
      <c r="H82" s="246">
        <v>50</v>
      </c>
      <c r="I82" s="246">
        <v>1226</v>
      </c>
      <c r="J82" s="246">
        <v>131</v>
      </c>
    </row>
    <row r="83" spans="1:11" x14ac:dyDescent="0.25">
      <c r="B83" s="82" t="s">
        <v>82</v>
      </c>
      <c r="C83" s="246">
        <v>205</v>
      </c>
      <c r="D83" s="246">
        <v>714</v>
      </c>
      <c r="E83" s="246">
        <v>40</v>
      </c>
      <c r="F83" s="246">
        <v>35</v>
      </c>
      <c r="G83" s="246">
        <v>113</v>
      </c>
      <c r="H83" s="246">
        <v>15</v>
      </c>
      <c r="I83" s="246">
        <v>1409</v>
      </c>
      <c r="J83" s="246">
        <v>198</v>
      </c>
    </row>
    <row r="84" spans="1:11" x14ac:dyDescent="0.25">
      <c r="B84" s="82" t="s">
        <v>83</v>
      </c>
      <c r="C84" s="246">
        <v>236</v>
      </c>
      <c r="D84" s="246">
        <v>604</v>
      </c>
      <c r="E84" s="246">
        <v>22</v>
      </c>
      <c r="F84" s="246">
        <v>60</v>
      </c>
      <c r="G84" s="246">
        <v>211</v>
      </c>
      <c r="H84" s="246">
        <v>41</v>
      </c>
      <c r="I84" s="246">
        <v>1395</v>
      </c>
      <c r="J84" s="246">
        <v>202</v>
      </c>
    </row>
    <row r="85" spans="1:11" x14ac:dyDescent="0.25">
      <c r="B85" s="82" t="s">
        <v>84</v>
      </c>
      <c r="C85" s="246">
        <v>260</v>
      </c>
      <c r="D85" s="246">
        <v>480</v>
      </c>
      <c r="E85" s="246">
        <v>64</v>
      </c>
      <c r="F85" s="246">
        <v>49</v>
      </c>
      <c r="G85" s="246">
        <v>177</v>
      </c>
      <c r="H85" s="246">
        <v>14</v>
      </c>
      <c r="I85" s="246">
        <v>1236</v>
      </c>
      <c r="J85" s="246">
        <v>181</v>
      </c>
    </row>
    <row r="86" spans="1:11" x14ac:dyDescent="0.25">
      <c r="B86" s="82" t="s">
        <v>85</v>
      </c>
      <c r="C86" s="246">
        <v>255</v>
      </c>
      <c r="D86" s="246">
        <v>800</v>
      </c>
      <c r="E86" s="246">
        <v>32</v>
      </c>
      <c r="F86" s="246">
        <v>48</v>
      </c>
      <c r="G86" s="246">
        <v>97</v>
      </c>
      <c r="H86" s="246">
        <v>42</v>
      </c>
      <c r="I86" s="246">
        <v>1522</v>
      </c>
      <c r="J86" s="246">
        <v>148</v>
      </c>
    </row>
    <row r="87" spans="1:11" x14ac:dyDescent="0.25">
      <c r="B87" s="82" t="s">
        <v>86</v>
      </c>
      <c r="C87" s="246">
        <v>240</v>
      </c>
      <c r="D87" s="246">
        <v>571</v>
      </c>
      <c r="E87" s="246">
        <v>21</v>
      </c>
      <c r="F87" s="246">
        <v>98</v>
      </c>
      <c r="G87" s="246">
        <v>205</v>
      </c>
      <c r="H87" s="246">
        <v>16</v>
      </c>
      <c r="I87" s="246">
        <v>1314</v>
      </c>
      <c r="J87" s="246">
        <v>174</v>
      </c>
    </row>
    <row r="88" spans="1:11" x14ac:dyDescent="0.25">
      <c r="B88" s="82" t="s">
        <v>87</v>
      </c>
      <c r="C88" s="246">
        <v>255</v>
      </c>
      <c r="D88" s="246">
        <v>651</v>
      </c>
      <c r="E88" s="246">
        <v>65</v>
      </c>
      <c r="F88" s="246">
        <v>46</v>
      </c>
      <c r="G88" s="246">
        <v>144</v>
      </c>
      <c r="H88" s="246">
        <v>20</v>
      </c>
      <c r="I88" s="246">
        <v>1226</v>
      </c>
      <c r="J88" s="246">
        <v>139</v>
      </c>
    </row>
    <row r="89" spans="1:11" x14ac:dyDescent="0.25">
      <c r="B89" s="82" t="s">
        <v>88</v>
      </c>
      <c r="C89" s="246">
        <v>258</v>
      </c>
      <c r="D89" s="246">
        <v>360</v>
      </c>
      <c r="E89" s="246">
        <v>27</v>
      </c>
      <c r="F89" s="246">
        <v>44</v>
      </c>
      <c r="G89" s="246">
        <v>60</v>
      </c>
      <c r="H89" s="246">
        <v>7</v>
      </c>
      <c r="I89" s="246">
        <v>1532</v>
      </c>
      <c r="J89" s="246">
        <v>153</v>
      </c>
    </row>
    <row r="90" spans="1:11" x14ac:dyDescent="0.25">
      <c r="B90" s="82" t="s">
        <v>89</v>
      </c>
      <c r="C90" s="246">
        <v>211</v>
      </c>
      <c r="D90" s="246">
        <v>854</v>
      </c>
      <c r="E90" s="246">
        <v>23</v>
      </c>
      <c r="F90" s="246">
        <v>158</v>
      </c>
      <c r="G90" s="246">
        <v>128</v>
      </c>
      <c r="H90" s="246">
        <v>36</v>
      </c>
      <c r="I90" s="246">
        <v>1528</v>
      </c>
      <c r="J90" s="246">
        <v>186</v>
      </c>
    </row>
    <row r="91" spans="1:11" x14ac:dyDescent="0.25">
      <c r="B91" s="82" t="s">
        <v>90</v>
      </c>
      <c r="C91" s="246">
        <v>261</v>
      </c>
      <c r="D91" s="246">
        <v>404</v>
      </c>
      <c r="E91" s="246">
        <v>66</v>
      </c>
      <c r="F91" s="246">
        <v>31</v>
      </c>
      <c r="G91" s="246">
        <v>174</v>
      </c>
      <c r="H91" s="246">
        <v>24</v>
      </c>
      <c r="I91" s="246">
        <v>1256</v>
      </c>
      <c r="J91" s="246">
        <v>139</v>
      </c>
    </row>
    <row r="92" spans="1:11" x14ac:dyDescent="0.25">
      <c r="B92" s="82" t="s">
        <v>91</v>
      </c>
      <c r="C92" s="246">
        <v>152</v>
      </c>
      <c r="D92" s="246">
        <v>436</v>
      </c>
      <c r="E92" s="246">
        <v>57</v>
      </c>
      <c r="F92" s="246">
        <v>47</v>
      </c>
      <c r="G92" s="246">
        <v>196</v>
      </c>
      <c r="H92" s="246">
        <v>10</v>
      </c>
      <c r="I92" s="246">
        <v>1367</v>
      </c>
      <c r="J92" s="246">
        <v>193</v>
      </c>
    </row>
    <row r="93" spans="1:11" x14ac:dyDescent="0.25">
      <c r="C93" s="3">
        <f t="shared" ref="C93:J93" si="3">SUM(C74:C92)</f>
        <v>3775</v>
      </c>
      <c r="D93" s="3">
        <f t="shared" si="3"/>
        <v>9419</v>
      </c>
      <c r="E93" s="3">
        <f t="shared" si="3"/>
        <v>556</v>
      </c>
      <c r="F93" s="3">
        <f t="shared" si="3"/>
        <v>1156</v>
      </c>
      <c r="G93" s="3">
        <f t="shared" si="3"/>
        <v>2685</v>
      </c>
      <c r="H93" s="3">
        <f t="shared" si="3"/>
        <v>424</v>
      </c>
      <c r="I93" s="3">
        <f t="shared" si="3"/>
        <v>22238</v>
      </c>
      <c r="J93" s="3">
        <f t="shared" si="3"/>
        <v>2669</v>
      </c>
      <c r="K93" s="3"/>
    </row>
    <row r="94" spans="1:11" x14ac:dyDescent="0.25">
      <c r="B94" s="86">
        <v>12</v>
      </c>
      <c r="C94" s="88"/>
      <c r="D94" s="89"/>
      <c r="E94" s="88"/>
      <c r="F94" s="88"/>
      <c r="G94" s="88"/>
      <c r="H94" s="88"/>
      <c r="I94" s="88"/>
      <c r="J94" s="88"/>
    </row>
    <row r="95" spans="1:11" x14ac:dyDescent="0.25">
      <c r="A95" s="87" t="s">
        <v>248</v>
      </c>
      <c r="B95" s="87" t="s">
        <v>249</v>
      </c>
      <c r="C95" s="90" t="s">
        <v>67</v>
      </c>
      <c r="D95" s="91" t="s">
        <v>73</v>
      </c>
      <c r="E95" s="90" t="s">
        <v>66</v>
      </c>
      <c r="F95" s="90" t="s">
        <v>72</v>
      </c>
      <c r="G95" s="90" t="s">
        <v>69</v>
      </c>
      <c r="H95" s="90" t="s">
        <v>68</v>
      </c>
      <c r="I95" s="90" t="s">
        <v>71</v>
      </c>
      <c r="J95" s="90" t="s">
        <v>70</v>
      </c>
    </row>
    <row r="96" spans="1:11" x14ac:dyDescent="0.25">
      <c r="B96" s="82" t="s">
        <v>65</v>
      </c>
      <c r="C96" s="246">
        <v>0</v>
      </c>
      <c r="D96" s="246">
        <v>0</v>
      </c>
      <c r="E96" s="246">
        <v>0</v>
      </c>
      <c r="F96" s="246">
        <v>0</v>
      </c>
      <c r="G96" s="246">
        <v>0</v>
      </c>
      <c r="H96" s="246">
        <v>0</v>
      </c>
      <c r="I96" s="246">
        <v>0</v>
      </c>
      <c r="J96" s="246">
        <v>0</v>
      </c>
    </row>
    <row r="97" spans="2:10" x14ac:dyDescent="0.25">
      <c r="B97" s="82" t="s">
        <v>74</v>
      </c>
      <c r="C97" s="246">
        <v>0</v>
      </c>
      <c r="D97" s="246">
        <v>0</v>
      </c>
      <c r="E97" s="246" t="s">
        <v>258</v>
      </c>
      <c r="F97" s="246">
        <v>0</v>
      </c>
      <c r="G97" s="246">
        <v>0</v>
      </c>
      <c r="H97" s="246">
        <v>0</v>
      </c>
      <c r="I97" s="246">
        <v>0</v>
      </c>
      <c r="J97" s="246">
        <v>0</v>
      </c>
    </row>
    <row r="98" spans="2:10" x14ac:dyDescent="0.25">
      <c r="B98" s="82" t="s">
        <v>75</v>
      </c>
      <c r="C98" s="246" t="s">
        <v>67</v>
      </c>
      <c r="D98" s="246" t="s">
        <v>73</v>
      </c>
      <c r="E98" s="246" t="s">
        <v>66</v>
      </c>
      <c r="F98" s="246" t="s">
        <v>72</v>
      </c>
      <c r="G98" s="246" t="s">
        <v>69</v>
      </c>
      <c r="H98" s="246" t="s">
        <v>68</v>
      </c>
      <c r="I98" s="246" t="s">
        <v>71</v>
      </c>
      <c r="J98" s="246" t="s">
        <v>70</v>
      </c>
    </row>
    <row r="99" spans="2:10" x14ac:dyDescent="0.25">
      <c r="B99" s="82" t="s">
        <v>76</v>
      </c>
      <c r="C99" s="246">
        <v>351</v>
      </c>
      <c r="D99" s="246">
        <v>600</v>
      </c>
      <c r="E99" s="246">
        <v>12</v>
      </c>
      <c r="F99" s="246">
        <v>142</v>
      </c>
      <c r="G99" s="246">
        <v>150</v>
      </c>
      <c r="H99" s="246">
        <v>91</v>
      </c>
      <c r="I99" s="246">
        <v>1643</v>
      </c>
      <c r="J99" s="246">
        <v>138</v>
      </c>
    </row>
    <row r="100" spans="2:10" x14ac:dyDescent="0.25">
      <c r="B100" s="82" t="s">
        <v>77</v>
      </c>
      <c r="C100" s="246">
        <v>292</v>
      </c>
      <c r="D100" s="246">
        <v>314</v>
      </c>
      <c r="E100" s="246">
        <v>10</v>
      </c>
      <c r="F100" s="246">
        <v>108</v>
      </c>
      <c r="G100" s="246">
        <v>171</v>
      </c>
      <c r="H100" s="246">
        <v>26</v>
      </c>
      <c r="I100" s="246">
        <v>1553</v>
      </c>
      <c r="J100" s="246">
        <v>76</v>
      </c>
    </row>
    <row r="101" spans="2:10" x14ac:dyDescent="0.25">
      <c r="B101" s="82" t="s">
        <v>78</v>
      </c>
      <c r="C101" s="246">
        <v>237</v>
      </c>
      <c r="D101" s="246">
        <v>606</v>
      </c>
      <c r="E101" s="246">
        <v>15</v>
      </c>
      <c r="F101" s="246">
        <v>31</v>
      </c>
      <c r="G101" s="246">
        <v>220</v>
      </c>
      <c r="H101" s="246">
        <v>8</v>
      </c>
      <c r="I101" s="246">
        <v>1837</v>
      </c>
      <c r="J101" s="246">
        <v>238</v>
      </c>
    </row>
    <row r="102" spans="2:10" x14ac:dyDescent="0.25">
      <c r="B102" s="82" t="s">
        <v>79</v>
      </c>
      <c r="C102" s="246">
        <v>183</v>
      </c>
      <c r="D102" s="246">
        <v>635</v>
      </c>
      <c r="E102" s="246">
        <v>34</v>
      </c>
      <c r="F102" s="246">
        <v>78</v>
      </c>
      <c r="G102" s="246">
        <v>281</v>
      </c>
      <c r="H102" s="246">
        <v>19</v>
      </c>
      <c r="I102" s="246">
        <v>1087</v>
      </c>
      <c r="J102" s="246">
        <v>171</v>
      </c>
    </row>
    <row r="103" spans="2:10" x14ac:dyDescent="0.25">
      <c r="B103" s="82" t="s">
        <v>80</v>
      </c>
      <c r="C103" s="246">
        <v>213</v>
      </c>
      <c r="D103" s="246">
        <v>772</v>
      </c>
      <c r="E103" s="246">
        <v>26</v>
      </c>
      <c r="F103" s="246">
        <v>68</v>
      </c>
      <c r="G103" s="246">
        <v>175</v>
      </c>
      <c r="H103" s="246">
        <v>15</v>
      </c>
      <c r="I103" s="246">
        <v>1224</v>
      </c>
      <c r="J103" s="246">
        <v>209</v>
      </c>
    </row>
    <row r="104" spans="2:10" x14ac:dyDescent="0.25">
      <c r="B104" s="82" t="s">
        <v>81</v>
      </c>
      <c r="C104" s="246">
        <v>210</v>
      </c>
      <c r="D104" s="246">
        <v>752</v>
      </c>
      <c r="E104" s="246">
        <v>44</v>
      </c>
      <c r="F104" s="246">
        <v>131</v>
      </c>
      <c r="G104" s="246">
        <v>215</v>
      </c>
      <c r="H104" s="246">
        <v>50</v>
      </c>
      <c r="I104" s="246">
        <v>1238</v>
      </c>
      <c r="J104" s="246">
        <v>131</v>
      </c>
    </row>
    <row r="105" spans="2:10" x14ac:dyDescent="0.25">
      <c r="B105" s="82" t="s">
        <v>82</v>
      </c>
      <c r="C105" s="246">
        <v>214</v>
      </c>
      <c r="D105" s="246">
        <v>735</v>
      </c>
      <c r="E105" s="246">
        <v>41</v>
      </c>
      <c r="F105" s="246">
        <v>36</v>
      </c>
      <c r="G105" s="246">
        <v>117</v>
      </c>
      <c r="H105" s="246">
        <v>15</v>
      </c>
      <c r="I105" s="246">
        <v>1445</v>
      </c>
      <c r="J105" s="246">
        <v>198</v>
      </c>
    </row>
    <row r="106" spans="2:10" x14ac:dyDescent="0.25">
      <c r="B106" s="82" t="s">
        <v>83</v>
      </c>
      <c r="C106" s="246">
        <v>245</v>
      </c>
      <c r="D106" s="246">
        <v>620</v>
      </c>
      <c r="E106" s="246">
        <v>24</v>
      </c>
      <c r="F106" s="246">
        <v>61</v>
      </c>
      <c r="G106" s="246">
        <v>211</v>
      </c>
      <c r="H106" s="246">
        <v>42</v>
      </c>
      <c r="I106" s="246">
        <v>1428</v>
      </c>
      <c r="J106" s="246">
        <v>206</v>
      </c>
    </row>
    <row r="107" spans="2:10" x14ac:dyDescent="0.25">
      <c r="B107" s="82" t="s">
        <v>84</v>
      </c>
      <c r="C107" s="246">
        <v>265</v>
      </c>
      <c r="D107" s="246">
        <v>502</v>
      </c>
      <c r="E107" s="246">
        <v>65</v>
      </c>
      <c r="F107" s="246">
        <v>51</v>
      </c>
      <c r="G107" s="246">
        <v>185</v>
      </c>
      <c r="H107" s="246">
        <v>14</v>
      </c>
      <c r="I107" s="246">
        <v>1274</v>
      </c>
      <c r="J107" s="246">
        <v>186</v>
      </c>
    </row>
    <row r="108" spans="2:10" x14ac:dyDescent="0.25">
      <c r="B108" s="82" t="s">
        <v>85</v>
      </c>
      <c r="C108" s="246">
        <v>256</v>
      </c>
      <c r="D108" s="246">
        <v>820</v>
      </c>
      <c r="E108" s="246">
        <v>35</v>
      </c>
      <c r="F108" s="246">
        <v>49</v>
      </c>
      <c r="G108" s="246">
        <v>96</v>
      </c>
      <c r="H108" s="246">
        <v>44</v>
      </c>
      <c r="I108" s="246">
        <v>1539</v>
      </c>
      <c r="J108" s="246">
        <v>154</v>
      </c>
    </row>
    <row r="109" spans="2:10" x14ac:dyDescent="0.25">
      <c r="B109" s="82" t="s">
        <v>86</v>
      </c>
      <c r="C109" s="246">
        <v>244</v>
      </c>
      <c r="D109" s="246">
        <v>572</v>
      </c>
      <c r="E109" s="246">
        <v>22</v>
      </c>
      <c r="F109" s="246">
        <v>103</v>
      </c>
      <c r="G109" s="246">
        <v>210</v>
      </c>
      <c r="H109" s="246">
        <v>16</v>
      </c>
      <c r="I109" s="246">
        <v>1336</v>
      </c>
      <c r="J109" s="246">
        <v>176</v>
      </c>
    </row>
    <row r="110" spans="2:10" x14ac:dyDescent="0.25">
      <c r="B110" s="82" t="s">
        <v>87</v>
      </c>
      <c r="C110" s="246">
        <v>268</v>
      </c>
      <c r="D110" s="246">
        <v>667</v>
      </c>
      <c r="E110" s="246">
        <v>65</v>
      </c>
      <c r="F110" s="246">
        <v>47</v>
      </c>
      <c r="G110" s="246">
        <v>142</v>
      </c>
      <c r="H110" s="246">
        <v>20</v>
      </c>
      <c r="I110" s="246">
        <v>1256</v>
      </c>
      <c r="J110" s="246">
        <v>142</v>
      </c>
    </row>
    <row r="111" spans="2:10" x14ac:dyDescent="0.25">
      <c r="B111" s="82" t="s">
        <v>88</v>
      </c>
      <c r="C111" s="246">
        <v>274</v>
      </c>
      <c r="D111" s="246">
        <v>377</v>
      </c>
      <c r="E111" s="246">
        <v>27</v>
      </c>
      <c r="F111" s="246">
        <v>44</v>
      </c>
      <c r="G111" s="246">
        <v>61</v>
      </c>
      <c r="H111" s="246">
        <v>7</v>
      </c>
      <c r="I111" s="246">
        <v>1557</v>
      </c>
      <c r="J111" s="246">
        <v>153</v>
      </c>
    </row>
    <row r="112" spans="2:10" x14ac:dyDescent="0.25">
      <c r="B112" s="82" t="s">
        <v>89</v>
      </c>
      <c r="C112" s="246">
        <v>218</v>
      </c>
      <c r="D112" s="246">
        <v>892</v>
      </c>
      <c r="E112" s="246">
        <v>25</v>
      </c>
      <c r="F112" s="246">
        <v>160</v>
      </c>
      <c r="G112" s="246">
        <v>135</v>
      </c>
      <c r="H112" s="246">
        <v>38</v>
      </c>
      <c r="I112" s="246">
        <v>1536</v>
      </c>
      <c r="J112" s="246">
        <v>189</v>
      </c>
    </row>
    <row r="113" spans="1:11" x14ac:dyDescent="0.25">
      <c r="B113" s="82" t="s">
        <v>90</v>
      </c>
      <c r="C113" s="246">
        <v>274</v>
      </c>
      <c r="D113" s="246">
        <v>415</v>
      </c>
      <c r="E113" s="246">
        <v>67</v>
      </c>
      <c r="F113" s="246">
        <v>35</v>
      </c>
      <c r="G113" s="246">
        <v>175</v>
      </c>
      <c r="H113" s="246">
        <v>25</v>
      </c>
      <c r="I113" s="246">
        <v>1275</v>
      </c>
      <c r="J113" s="246">
        <v>140</v>
      </c>
    </row>
    <row r="114" spans="1:11" x14ac:dyDescent="0.25">
      <c r="B114" s="82" t="s">
        <v>91</v>
      </c>
      <c r="C114" s="246">
        <v>160</v>
      </c>
      <c r="D114" s="246">
        <v>452</v>
      </c>
      <c r="E114" s="246">
        <v>62</v>
      </c>
      <c r="F114" s="246">
        <v>49</v>
      </c>
      <c r="G114" s="246">
        <v>199</v>
      </c>
      <c r="H114" s="246">
        <v>11</v>
      </c>
      <c r="I114" s="246">
        <v>1391</v>
      </c>
      <c r="J114" s="246">
        <v>205</v>
      </c>
    </row>
    <row r="115" spans="1:11" x14ac:dyDescent="0.25">
      <c r="C115" s="3">
        <f t="shared" ref="C115:J115" si="4">SUM(C96:C114)</f>
        <v>3904</v>
      </c>
      <c r="D115" s="3">
        <f t="shared" si="4"/>
        <v>9731</v>
      </c>
      <c r="E115" s="3">
        <f t="shared" si="4"/>
        <v>574</v>
      </c>
      <c r="F115" s="3">
        <f t="shared" si="4"/>
        <v>1193</v>
      </c>
      <c r="G115" s="3">
        <f t="shared" si="4"/>
        <v>2743</v>
      </c>
      <c r="H115" s="3">
        <f t="shared" si="4"/>
        <v>441</v>
      </c>
      <c r="I115" s="3">
        <f t="shared" si="4"/>
        <v>22619</v>
      </c>
      <c r="J115" s="3">
        <f t="shared" si="4"/>
        <v>2712</v>
      </c>
      <c r="K115" s="3"/>
    </row>
    <row r="116" spans="1:11" x14ac:dyDescent="0.25">
      <c r="B116" s="86">
        <v>1</v>
      </c>
      <c r="C116" s="88"/>
      <c r="D116" s="89"/>
      <c r="E116" s="88"/>
      <c r="F116" s="88"/>
      <c r="G116" s="88"/>
      <c r="H116" s="88"/>
      <c r="I116" s="88"/>
      <c r="J116" s="88"/>
    </row>
    <row r="117" spans="1:11" x14ac:dyDescent="0.25">
      <c r="A117" s="87" t="s">
        <v>249</v>
      </c>
      <c r="B117" s="87" t="s">
        <v>254</v>
      </c>
      <c r="C117" s="90" t="s">
        <v>67</v>
      </c>
      <c r="D117" s="91" t="s">
        <v>73</v>
      </c>
      <c r="E117" s="90" t="s">
        <v>66</v>
      </c>
      <c r="F117" s="90" t="s">
        <v>72</v>
      </c>
      <c r="G117" s="90" t="s">
        <v>69</v>
      </c>
      <c r="H117" s="90" t="s">
        <v>68</v>
      </c>
      <c r="I117" s="90" t="s">
        <v>71</v>
      </c>
      <c r="J117" s="90" t="s">
        <v>70</v>
      </c>
    </row>
    <row r="118" spans="1:11" x14ac:dyDescent="0.25">
      <c r="B118" s="82" t="s">
        <v>65</v>
      </c>
      <c r="C118" s="246">
        <v>0</v>
      </c>
      <c r="D118" s="246">
        <v>0</v>
      </c>
      <c r="E118" s="246">
        <v>0</v>
      </c>
      <c r="F118" s="246">
        <v>0</v>
      </c>
      <c r="G118" s="246">
        <v>0</v>
      </c>
      <c r="H118" s="246">
        <v>0</v>
      </c>
      <c r="I118" s="246">
        <v>0</v>
      </c>
      <c r="J118" s="246">
        <v>0</v>
      </c>
    </row>
    <row r="119" spans="1:11" x14ac:dyDescent="0.25">
      <c r="B119" s="82" t="s">
        <v>74</v>
      </c>
      <c r="C119" s="246">
        <v>0</v>
      </c>
      <c r="D119" s="246">
        <v>0</v>
      </c>
      <c r="E119" s="246" t="s">
        <v>258</v>
      </c>
      <c r="F119" s="246">
        <v>0</v>
      </c>
      <c r="G119" s="246">
        <v>0</v>
      </c>
      <c r="H119" s="246">
        <v>0</v>
      </c>
      <c r="I119" s="246">
        <v>0</v>
      </c>
      <c r="J119" s="246">
        <v>0</v>
      </c>
    </row>
    <row r="120" spans="1:11" x14ac:dyDescent="0.25">
      <c r="B120" s="82" t="s">
        <v>75</v>
      </c>
      <c r="C120" s="246" t="s">
        <v>67</v>
      </c>
      <c r="D120" s="246" t="s">
        <v>73</v>
      </c>
      <c r="E120" s="246" t="s">
        <v>66</v>
      </c>
      <c r="F120" s="246" t="s">
        <v>72</v>
      </c>
      <c r="G120" s="246" t="s">
        <v>69</v>
      </c>
      <c r="H120" s="246" t="s">
        <v>68</v>
      </c>
      <c r="I120" s="246" t="s">
        <v>71</v>
      </c>
      <c r="J120" s="246" t="s">
        <v>70</v>
      </c>
    </row>
    <row r="121" spans="1:11" x14ac:dyDescent="0.25">
      <c r="B121" s="82" t="s">
        <v>76</v>
      </c>
      <c r="C121" s="246">
        <v>348</v>
      </c>
      <c r="D121" s="246">
        <v>601</v>
      </c>
      <c r="E121" s="246">
        <v>12</v>
      </c>
      <c r="F121" s="246">
        <v>144</v>
      </c>
      <c r="G121" s="246">
        <v>155</v>
      </c>
      <c r="H121" s="246">
        <v>91</v>
      </c>
      <c r="I121" s="246">
        <v>1649</v>
      </c>
      <c r="J121" s="246">
        <v>141</v>
      </c>
    </row>
    <row r="122" spans="1:11" x14ac:dyDescent="0.25">
      <c r="B122" s="82" t="s">
        <v>77</v>
      </c>
      <c r="C122" s="246">
        <v>290</v>
      </c>
      <c r="D122" s="246">
        <v>314</v>
      </c>
      <c r="E122" s="246">
        <v>10</v>
      </c>
      <c r="F122" s="246">
        <v>111</v>
      </c>
      <c r="G122" s="246">
        <v>172</v>
      </c>
      <c r="H122" s="246">
        <v>26</v>
      </c>
      <c r="I122" s="246">
        <v>1576</v>
      </c>
      <c r="J122" s="246">
        <v>78</v>
      </c>
    </row>
    <row r="123" spans="1:11" x14ac:dyDescent="0.25">
      <c r="B123" s="82" t="s">
        <v>78</v>
      </c>
      <c r="C123" s="246">
        <v>243</v>
      </c>
      <c r="D123" s="246">
        <v>609</v>
      </c>
      <c r="E123" s="246">
        <v>15</v>
      </c>
      <c r="F123" s="246">
        <v>31</v>
      </c>
      <c r="G123" s="246">
        <v>217</v>
      </c>
      <c r="H123" s="246">
        <v>8</v>
      </c>
      <c r="I123" s="246">
        <v>1841</v>
      </c>
      <c r="J123" s="246">
        <v>242</v>
      </c>
    </row>
    <row r="124" spans="1:11" x14ac:dyDescent="0.25">
      <c r="B124" s="82" t="s">
        <v>79</v>
      </c>
      <c r="C124" s="246">
        <v>187</v>
      </c>
      <c r="D124" s="246">
        <v>642</v>
      </c>
      <c r="E124" s="246">
        <v>34</v>
      </c>
      <c r="F124" s="246">
        <v>80</v>
      </c>
      <c r="G124" s="246">
        <v>274</v>
      </c>
      <c r="H124" s="246">
        <v>20</v>
      </c>
      <c r="I124" s="246">
        <v>1091</v>
      </c>
      <c r="J124" s="246">
        <v>175</v>
      </c>
    </row>
    <row r="125" spans="1:11" x14ac:dyDescent="0.25">
      <c r="B125" s="82" t="s">
        <v>80</v>
      </c>
      <c r="C125" s="246">
        <v>213</v>
      </c>
      <c r="D125" s="246">
        <v>763</v>
      </c>
      <c r="E125" s="246">
        <v>26</v>
      </c>
      <c r="F125" s="246">
        <v>68</v>
      </c>
      <c r="G125" s="246">
        <v>178</v>
      </c>
      <c r="H125" s="246">
        <v>15</v>
      </c>
      <c r="I125" s="246">
        <v>1238</v>
      </c>
      <c r="J125" s="246">
        <v>212</v>
      </c>
    </row>
    <row r="126" spans="1:11" x14ac:dyDescent="0.25">
      <c r="B126" s="82" t="s">
        <v>81</v>
      </c>
      <c r="C126" s="246">
        <v>210</v>
      </c>
      <c r="D126" s="246">
        <v>753</v>
      </c>
      <c r="E126" s="246">
        <v>44</v>
      </c>
      <c r="F126" s="246">
        <v>130</v>
      </c>
      <c r="G126" s="246">
        <v>220</v>
      </c>
      <c r="H126" s="246">
        <v>50</v>
      </c>
      <c r="I126" s="246">
        <v>1245</v>
      </c>
      <c r="J126" s="246">
        <v>131</v>
      </c>
    </row>
    <row r="127" spans="1:11" x14ac:dyDescent="0.25">
      <c r="B127" s="82" t="s">
        <v>82</v>
      </c>
      <c r="C127" s="246">
        <v>214</v>
      </c>
      <c r="D127" s="246">
        <v>738</v>
      </c>
      <c r="E127" s="246">
        <v>41</v>
      </c>
      <c r="F127" s="246">
        <v>34</v>
      </c>
      <c r="G127" s="246">
        <v>118</v>
      </c>
      <c r="H127" s="246">
        <v>15</v>
      </c>
      <c r="I127" s="246">
        <v>1447</v>
      </c>
      <c r="J127" s="246">
        <v>207</v>
      </c>
    </row>
    <row r="128" spans="1:11" x14ac:dyDescent="0.25">
      <c r="B128" s="82" t="s">
        <v>83</v>
      </c>
      <c r="C128" s="246">
        <v>245</v>
      </c>
      <c r="D128" s="246">
        <v>626</v>
      </c>
      <c r="E128" s="246">
        <v>23</v>
      </c>
      <c r="F128" s="246">
        <v>60</v>
      </c>
      <c r="G128" s="246">
        <v>214</v>
      </c>
      <c r="H128" s="246">
        <v>42</v>
      </c>
      <c r="I128" s="246">
        <v>1428</v>
      </c>
      <c r="J128" s="246">
        <v>206</v>
      </c>
    </row>
    <row r="129" spans="2:11" x14ac:dyDescent="0.25">
      <c r="B129" s="82" t="s">
        <v>84</v>
      </c>
      <c r="C129" s="246">
        <v>264</v>
      </c>
      <c r="D129" s="246">
        <v>497</v>
      </c>
      <c r="E129" s="246">
        <v>66</v>
      </c>
      <c r="F129" s="246">
        <v>51</v>
      </c>
      <c r="G129" s="246">
        <v>183</v>
      </c>
      <c r="H129" s="246">
        <v>14</v>
      </c>
      <c r="I129" s="246">
        <v>1277</v>
      </c>
      <c r="J129" s="246">
        <v>189</v>
      </c>
    </row>
    <row r="130" spans="2:11" x14ac:dyDescent="0.25">
      <c r="B130" s="82" t="s">
        <v>85</v>
      </c>
      <c r="C130" s="246">
        <v>262</v>
      </c>
      <c r="D130" s="246">
        <v>821</v>
      </c>
      <c r="E130" s="246">
        <v>33</v>
      </c>
      <c r="F130" s="246">
        <v>50</v>
      </c>
      <c r="G130" s="246">
        <v>98</v>
      </c>
      <c r="H130" s="246">
        <v>42</v>
      </c>
      <c r="I130" s="246">
        <v>1548</v>
      </c>
      <c r="J130" s="246">
        <v>156</v>
      </c>
    </row>
    <row r="131" spans="2:11" x14ac:dyDescent="0.25">
      <c r="B131" s="82" t="s">
        <v>86</v>
      </c>
      <c r="C131" s="246">
        <v>246</v>
      </c>
      <c r="D131" s="246">
        <v>572</v>
      </c>
      <c r="E131" s="246">
        <v>23</v>
      </c>
      <c r="F131" s="246">
        <v>101</v>
      </c>
      <c r="G131" s="246">
        <v>212</v>
      </c>
      <c r="H131" s="246">
        <v>18</v>
      </c>
      <c r="I131" s="246">
        <v>1351</v>
      </c>
      <c r="J131" s="246">
        <v>180</v>
      </c>
    </row>
    <row r="132" spans="2:11" x14ac:dyDescent="0.25">
      <c r="B132" s="82" t="s">
        <v>87</v>
      </c>
      <c r="C132" s="246">
        <v>269</v>
      </c>
      <c r="D132" s="246">
        <v>658</v>
      </c>
      <c r="E132" s="246">
        <v>65</v>
      </c>
      <c r="F132" s="246">
        <v>47</v>
      </c>
      <c r="G132" s="246">
        <v>143</v>
      </c>
      <c r="H132" s="246">
        <v>20</v>
      </c>
      <c r="I132" s="246">
        <v>1257</v>
      </c>
      <c r="J132" s="246">
        <v>143</v>
      </c>
    </row>
    <row r="133" spans="2:11" x14ac:dyDescent="0.25">
      <c r="B133" s="82" t="s">
        <v>88</v>
      </c>
      <c r="C133" s="246">
        <v>291</v>
      </c>
      <c r="D133" s="246">
        <v>384</v>
      </c>
      <c r="E133" s="246">
        <v>27</v>
      </c>
      <c r="F133" s="246">
        <v>46</v>
      </c>
      <c r="G133" s="246">
        <v>62</v>
      </c>
      <c r="H133" s="246">
        <v>7</v>
      </c>
      <c r="I133" s="246">
        <v>1561</v>
      </c>
      <c r="J133" s="246">
        <v>154</v>
      </c>
    </row>
    <row r="134" spans="2:11" x14ac:dyDescent="0.25">
      <c r="B134" s="82" t="s">
        <v>89</v>
      </c>
      <c r="C134" s="246">
        <v>223</v>
      </c>
      <c r="D134" s="246">
        <v>897</v>
      </c>
      <c r="E134" s="246">
        <v>25</v>
      </c>
      <c r="F134" s="246">
        <v>162</v>
      </c>
      <c r="G134" s="246">
        <v>136</v>
      </c>
      <c r="H134" s="246">
        <v>38</v>
      </c>
      <c r="I134" s="246">
        <v>1551</v>
      </c>
      <c r="J134" s="246">
        <v>193</v>
      </c>
    </row>
    <row r="135" spans="2:11" x14ac:dyDescent="0.25">
      <c r="B135" s="82" t="s">
        <v>90</v>
      </c>
      <c r="C135" s="246">
        <v>275</v>
      </c>
      <c r="D135" s="246">
        <v>423</v>
      </c>
      <c r="E135" s="246">
        <v>68</v>
      </c>
      <c r="F135" s="246">
        <v>34</v>
      </c>
      <c r="G135" s="246">
        <v>173</v>
      </c>
      <c r="H135" s="246">
        <v>25</v>
      </c>
      <c r="I135" s="246">
        <v>1282</v>
      </c>
      <c r="J135" s="246">
        <v>142</v>
      </c>
    </row>
    <row r="136" spans="2:11" x14ac:dyDescent="0.25">
      <c r="B136" s="82" t="s">
        <v>91</v>
      </c>
      <c r="C136" s="246">
        <v>162</v>
      </c>
      <c r="D136" s="246">
        <v>455</v>
      </c>
      <c r="E136" s="246">
        <v>64</v>
      </c>
      <c r="F136" s="246">
        <v>50</v>
      </c>
      <c r="G136" s="246">
        <v>201</v>
      </c>
      <c r="H136" s="246">
        <v>11</v>
      </c>
      <c r="I136" s="246">
        <v>1415</v>
      </c>
      <c r="J136" s="246">
        <v>203</v>
      </c>
    </row>
    <row r="137" spans="2:11" x14ac:dyDescent="0.25">
      <c r="C137" s="3">
        <f>SUM(C118:C136)</f>
        <v>3942</v>
      </c>
      <c r="D137" s="3">
        <f t="shared" ref="D137:J137" si="5">SUM(D118:D136)</f>
        <v>9753</v>
      </c>
      <c r="E137" s="3">
        <f t="shared" si="5"/>
        <v>576</v>
      </c>
      <c r="F137" s="3">
        <f t="shared" si="5"/>
        <v>1199</v>
      </c>
      <c r="G137" s="3">
        <f t="shared" si="5"/>
        <v>2756</v>
      </c>
      <c r="H137" s="3">
        <f t="shared" si="5"/>
        <v>442</v>
      </c>
      <c r="I137" s="3">
        <f t="shared" si="5"/>
        <v>22757</v>
      </c>
      <c r="J137" s="3">
        <f t="shared" si="5"/>
        <v>2752</v>
      </c>
      <c r="K137" s="3"/>
    </row>
    <row r="138" spans="2:11" x14ac:dyDescent="0.25">
      <c r="B138" s="82"/>
      <c r="C138" s="3"/>
      <c r="D138" s="3"/>
      <c r="E138" s="3"/>
      <c r="F138" s="3"/>
      <c r="G138" s="3"/>
      <c r="H138" s="3"/>
      <c r="I138" s="3"/>
      <c r="J138" s="3"/>
    </row>
    <row r="139" spans="2:11" x14ac:dyDescent="0.25">
      <c r="B139" s="82"/>
      <c r="C139" s="3"/>
      <c r="D139" s="3"/>
      <c r="E139" s="3"/>
      <c r="F139" s="3"/>
      <c r="G139" s="3"/>
      <c r="H139" s="3"/>
      <c r="I139" s="3"/>
      <c r="J139" s="3"/>
    </row>
    <row r="140" spans="2:11" x14ac:dyDescent="0.25">
      <c r="B140" s="82"/>
      <c r="C140" s="3"/>
      <c r="D140" s="3"/>
      <c r="E140" s="3"/>
      <c r="F140" s="3"/>
      <c r="G140" s="3"/>
      <c r="H140" s="3"/>
      <c r="I140" s="3"/>
      <c r="J140" s="3"/>
    </row>
    <row r="141" spans="2:11" x14ac:dyDescent="0.25">
      <c r="B141" s="82"/>
      <c r="C141" s="3"/>
      <c r="D141" s="3"/>
      <c r="E141" s="3"/>
      <c r="F141" s="3"/>
      <c r="G141" s="3"/>
      <c r="H141" s="3"/>
      <c r="I141" s="3"/>
      <c r="J141" s="3"/>
    </row>
    <row r="142" spans="2:11" x14ac:dyDescent="0.25">
      <c r="B142" s="82"/>
      <c r="C142" s="3"/>
      <c r="D142" s="3"/>
      <c r="E142" s="3"/>
      <c r="F142" s="3"/>
      <c r="G142" s="3"/>
      <c r="H142" s="3"/>
      <c r="I142" s="3"/>
      <c r="J142" s="3"/>
    </row>
    <row r="143" spans="2:11" x14ac:dyDescent="0.25">
      <c r="B143" s="82"/>
      <c r="C143" s="3"/>
      <c r="D143" s="3"/>
      <c r="E143" s="3"/>
      <c r="F143" s="3"/>
      <c r="G143" s="3"/>
      <c r="H143" s="3"/>
      <c r="I143" s="3"/>
      <c r="J143" s="3"/>
    </row>
    <row r="144" spans="2:11" x14ac:dyDescent="0.25">
      <c r="B144" s="82"/>
      <c r="C144" s="3"/>
      <c r="D144" s="3"/>
      <c r="E144" s="3"/>
      <c r="F144" s="3"/>
      <c r="G144" s="3"/>
      <c r="H144" s="3"/>
      <c r="I144" s="3"/>
      <c r="J144" s="3"/>
    </row>
    <row r="145" spans="2:10" x14ac:dyDescent="0.25">
      <c r="B145" s="82"/>
      <c r="C145" s="3"/>
      <c r="D145" s="3"/>
      <c r="E145" s="3"/>
      <c r="F145" s="3"/>
      <c r="G145" s="3"/>
      <c r="H145" s="3"/>
      <c r="I145" s="3"/>
      <c r="J145" s="3"/>
    </row>
    <row r="146" spans="2:10" x14ac:dyDescent="0.25">
      <c r="B146" s="82"/>
      <c r="C146" s="3"/>
      <c r="D146" s="3"/>
      <c r="E146" s="3"/>
      <c r="F146" s="3"/>
      <c r="G146" s="3"/>
      <c r="H146" s="3"/>
      <c r="I146" s="3"/>
      <c r="J146" s="3"/>
    </row>
    <row r="147" spans="2:10" x14ac:dyDescent="0.25">
      <c r="B147" s="82"/>
      <c r="C147" s="3"/>
      <c r="D147" s="3"/>
      <c r="E147" s="3"/>
      <c r="F147" s="3"/>
      <c r="G147" s="3"/>
      <c r="H147" s="3"/>
      <c r="I147" s="3"/>
      <c r="J147" s="3"/>
    </row>
    <row r="148" spans="2:10" x14ac:dyDescent="0.25">
      <c r="B148" s="82"/>
      <c r="C148" s="3"/>
      <c r="D148" s="3"/>
      <c r="E148" s="3"/>
      <c r="F148" s="3"/>
      <c r="G148" s="3"/>
      <c r="H148" s="3"/>
      <c r="I148" s="3"/>
      <c r="J148" s="3"/>
    </row>
    <row r="149" spans="2:10" x14ac:dyDescent="0.25">
      <c r="B149" s="82"/>
      <c r="C149" s="3"/>
      <c r="D149" s="3"/>
      <c r="E149" s="3"/>
      <c r="F149" s="3"/>
      <c r="G149" s="3"/>
      <c r="H149" s="3"/>
      <c r="I149" s="3"/>
      <c r="J149" s="3"/>
    </row>
    <row r="150" spans="2:10" x14ac:dyDescent="0.25">
      <c r="B150" s="82"/>
      <c r="C150" s="3"/>
      <c r="D150" s="3"/>
      <c r="E150" s="3"/>
      <c r="F150" s="3"/>
      <c r="G150" s="3"/>
      <c r="H150" s="3"/>
      <c r="I150" s="3"/>
      <c r="J150" s="3"/>
    </row>
  </sheetData>
  <mergeCells count="6">
    <mergeCell ref="C5:F5"/>
    <mergeCell ref="G5:H5"/>
    <mergeCell ref="I5:J5"/>
    <mergeCell ref="B1:J1"/>
    <mergeCell ref="B2:J2"/>
    <mergeCell ref="B3:J3"/>
  </mergeCells>
  <pageMargins left="0.2" right="0.2" top="0.5" bottom="0.5" header="0.3" footer="0.3"/>
  <pageSetup scale="65" orientation="landscape" horizontalDpi="72" verticalDpi="72" r:id="rId1"/>
  <rowBreaks count="2" manualBreakCount="2">
    <brk id="49" max="14" man="1"/>
    <brk id="93" max="14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00B0F0"/>
  </sheetPr>
  <dimension ref="A1:F375"/>
  <sheetViews>
    <sheetView topLeftCell="A343" zoomScale="75" zoomScaleNormal="75" workbookViewId="0">
      <selection activeCell="I1" sqref="I1:U1048576"/>
    </sheetView>
  </sheetViews>
  <sheetFormatPr defaultRowHeight="15" x14ac:dyDescent="0.25"/>
  <cols>
    <col min="1" max="2" width="9.140625" style="190"/>
    <col min="4" max="4" width="15.28515625" style="190" customWidth="1"/>
    <col min="5" max="5" width="4.85546875" customWidth="1"/>
    <col min="6" max="6" width="18.42578125" style="190" customWidth="1"/>
  </cols>
  <sheetData>
    <row r="1" spans="1:6" x14ac:dyDescent="0.25">
      <c r="A1" s="192" t="s">
        <v>160</v>
      </c>
    </row>
    <row r="2" spans="1:6" x14ac:dyDescent="0.25">
      <c r="A2" s="193" t="s">
        <v>161</v>
      </c>
    </row>
    <row r="3" spans="1:6" ht="45.75" customHeight="1" x14ac:dyDescent="0.25">
      <c r="D3" s="194" t="s">
        <v>162</v>
      </c>
      <c r="E3" s="195"/>
      <c r="F3" s="194" t="s">
        <v>163</v>
      </c>
    </row>
    <row r="4" spans="1:6" x14ac:dyDescent="0.25">
      <c r="D4" s="196" t="s">
        <v>164</v>
      </c>
      <c r="F4" s="191" t="s">
        <v>19</v>
      </c>
    </row>
    <row r="5" spans="1:6" ht="62.25" customHeight="1" x14ac:dyDescent="0.25">
      <c r="D5" s="197" t="s">
        <v>54</v>
      </c>
      <c r="F5" s="120" t="s">
        <v>40</v>
      </c>
    </row>
    <row r="6" spans="1:6" x14ac:dyDescent="0.25">
      <c r="A6" s="190" t="s">
        <v>34</v>
      </c>
      <c r="B6" s="190" t="s">
        <v>165</v>
      </c>
      <c r="C6" t="s">
        <v>166</v>
      </c>
      <c r="D6" s="190" t="s">
        <v>95</v>
      </c>
      <c r="E6" s="45"/>
      <c r="F6" s="190" t="s">
        <v>95</v>
      </c>
    </row>
    <row r="7" spans="1:6" ht="6" customHeight="1" x14ac:dyDescent="0.25">
      <c r="E7" s="45"/>
    </row>
    <row r="8" spans="1:6" x14ac:dyDescent="0.25">
      <c r="A8" s="190">
        <v>1</v>
      </c>
      <c r="B8" s="190">
        <v>1</v>
      </c>
      <c r="C8" s="190" t="str">
        <f>A8&amp;B8</f>
        <v>11</v>
      </c>
      <c r="D8" s="198">
        <v>51.393243727598566</v>
      </c>
      <c r="F8" s="198">
        <v>24.154731182795697</v>
      </c>
    </row>
    <row r="9" spans="1:6" x14ac:dyDescent="0.25">
      <c r="A9" s="190">
        <v>1</v>
      </c>
      <c r="B9" s="190">
        <v>2</v>
      </c>
      <c r="C9" s="200" t="str">
        <f t="shared" ref="C9:C38" si="0">A9&amp;B9</f>
        <v>12</v>
      </c>
      <c r="D9" s="198">
        <v>55.163817204301068</v>
      </c>
      <c r="F9" s="198">
        <v>31.395268817204293</v>
      </c>
    </row>
    <row r="10" spans="1:6" x14ac:dyDescent="0.25">
      <c r="A10" s="190">
        <v>1</v>
      </c>
      <c r="B10" s="190">
        <v>3</v>
      </c>
      <c r="C10" s="200" t="str">
        <f t="shared" si="0"/>
        <v>13</v>
      </c>
      <c r="D10" s="198">
        <v>57.487974910394264</v>
      </c>
      <c r="F10" s="198">
        <v>36.378172043010757</v>
      </c>
    </row>
    <row r="11" spans="1:6" x14ac:dyDescent="0.25">
      <c r="A11" s="190">
        <v>1</v>
      </c>
      <c r="B11" s="190">
        <v>4</v>
      </c>
      <c r="C11" s="200" t="str">
        <f t="shared" si="0"/>
        <v>14</v>
      </c>
      <c r="D11" s="198">
        <v>48.045860215053757</v>
      </c>
      <c r="F11" s="198">
        <v>28.452043010752689</v>
      </c>
    </row>
    <row r="12" spans="1:6" x14ac:dyDescent="0.25">
      <c r="A12" s="190">
        <v>1</v>
      </c>
      <c r="B12" s="190">
        <v>5</v>
      </c>
      <c r="C12" s="200" t="str">
        <f t="shared" si="0"/>
        <v>15</v>
      </c>
      <c r="D12" s="198">
        <v>43.232365591397851</v>
      </c>
      <c r="F12" s="198">
        <v>26.018279569892471</v>
      </c>
    </row>
    <row r="13" spans="1:6" x14ac:dyDescent="0.25">
      <c r="A13" s="190">
        <v>1</v>
      </c>
      <c r="B13" s="190">
        <v>6</v>
      </c>
      <c r="C13" s="200" t="str">
        <f t="shared" si="0"/>
        <v>16</v>
      </c>
      <c r="D13" s="198">
        <v>33.842401433691748</v>
      </c>
      <c r="F13" s="198">
        <v>27.773387096774194</v>
      </c>
    </row>
    <row r="14" spans="1:6" x14ac:dyDescent="0.25">
      <c r="A14" s="190">
        <v>1</v>
      </c>
      <c r="B14" s="190">
        <v>7</v>
      </c>
      <c r="C14" s="200" t="str">
        <f t="shared" si="0"/>
        <v>17</v>
      </c>
      <c r="D14" s="198">
        <v>28.297043010752681</v>
      </c>
      <c r="F14" s="198">
        <v>32.989086021505372</v>
      </c>
    </row>
    <row r="15" spans="1:6" x14ac:dyDescent="0.25">
      <c r="A15" s="190">
        <v>1</v>
      </c>
      <c r="B15" s="190">
        <v>8</v>
      </c>
      <c r="C15" s="200" t="str">
        <f t="shared" si="0"/>
        <v>18</v>
      </c>
      <c r="D15" s="198">
        <v>37.535376344086018</v>
      </c>
      <c r="F15" s="198">
        <v>35.329139784946236</v>
      </c>
    </row>
    <row r="16" spans="1:6" x14ac:dyDescent="0.25">
      <c r="A16" s="190">
        <v>1</v>
      </c>
      <c r="B16" s="190">
        <v>9</v>
      </c>
      <c r="C16" s="200" t="str">
        <f t="shared" si="0"/>
        <v>19</v>
      </c>
      <c r="D16" s="198">
        <v>36.481272401433678</v>
      </c>
      <c r="F16" s="198">
        <v>37.539139784946244</v>
      </c>
    </row>
    <row r="17" spans="1:6" x14ac:dyDescent="0.25">
      <c r="A17" s="190">
        <v>1</v>
      </c>
      <c r="B17" s="190">
        <v>10</v>
      </c>
      <c r="C17" s="200" t="str">
        <f t="shared" si="0"/>
        <v>110</v>
      </c>
      <c r="D17" s="198">
        <v>39.602455197132606</v>
      </c>
      <c r="F17" s="198">
        <v>46.065430107526893</v>
      </c>
    </row>
    <row r="18" spans="1:6" x14ac:dyDescent="0.25">
      <c r="A18" s="190">
        <v>1</v>
      </c>
      <c r="B18" s="190">
        <v>11</v>
      </c>
      <c r="C18" s="200" t="str">
        <f t="shared" si="0"/>
        <v>111</v>
      </c>
      <c r="D18" s="198">
        <v>46.415931899641571</v>
      </c>
      <c r="F18" s="198">
        <v>55.906344086021498</v>
      </c>
    </row>
    <row r="19" spans="1:6" x14ac:dyDescent="0.25">
      <c r="A19" s="190">
        <v>1</v>
      </c>
      <c r="B19" s="190">
        <v>12</v>
      </c>
      <c r="C19" s="200" t="str">
        <f t="shared" si="0"/>
        <v>112</v>
      </c>
      <c r="D19" s="198">
        <v>32.111827956989238</v>
      </c>
      <c r="F19" s="198">
        <v>43.95225806451613</v>
      </c>
    </row>
    <row r="20" spans="1:6" x14ac:dyDescent="0.25">
      <c r="A20" s="190">
        <v>1</v>
      </c>
      <c r="B20" s="190">
        <v>13</v>
      </c>
      <c r="C20" s="200" t="str">
        <f t="shared" si="0"/>
        <v>113</v>
      </c>
      <c r="D20" s="198">
        <v>21.201881720430098</v>
      </c>
      <c r="F20" s="198">
        <v>33.682956989247309</v>
      </c>
    </row>
    <row r="21" spans="1:6" x14ac:dyDescent="0.25">
      <c r="A21" s="190">
        <v>1</v>
      </c>
      <c r="B21" s="190">
        <v>14</v>
      </c>
      <c r="C21" s="200" t="str">
        <f t="shared" si="0"/>
        <v>114</v>
      </c>
      <c r="D21" s="198">
        <v>15.503064516129026</v>
      </c>
      <c r="F21" s="198">
        <v>16.200913978494626</v>
      </c>
    </row>
    <row r="22" spans="1:6" x14ac:dyDescent="0.25">
      <c r="A22" s="190">
        <v>1</v>
      </c>
      <c r="B22" s="190">
        <v>15</v>
      </c>
      <c r="C22" s="200" t="str">
        <f t="shared" si="0"/>
        <v>115</v>
      </c>
      <c r="D22" s="198">
        <v>29.395394265232973</v>
      </c>
      <c r="F22" s="198">
        <v>30.823225806451614</v>
      </c>
    </row>
    <row r="23" spans="1:6" x14ac:dyDescent="0.25">
      <c r="A23" s="190">
        <v>1</v>
      </c>
      <c r="B23" s="190">
        <v>16</v>
      </c>
      <c r="C23" s="200" t="str">
        <f t="shared" si="0"/>
        <v>116</v>
      </c>
      <c r="D23" s="198">
        <v>32.992311827956982</v>
      </c>
      <c r="F23" s="198">
        <v>30.130483870967748</v>
      </c>
    </row>
    <row r="24" spans="1:6" x14ac:dyDescent="0.25">
      <c r="A24" s="190">
        <v>1</v>
      </c>
      <c r="B24" s="190">
        <v>17</v>
      </c>
      <c r="C24" s="200" t="str">
        <f t="shared" si="0"/>
        <v>117</v>
      </c>
      <c r="D24" s="198">
        <v>42.183512544802859</v>
      </c>
      <c r="F24" s="198">
        <v>26.843870967741932</v>
      </c>
    </row>
    <row r="25" spans="1:6" x14ac:dyDescent="0.25">
      <c r="A25" s="190">
        <v>1</v>
      </c>
      <c r="B25" s="190">
        <v>18</v>
      </c>
      <c r="C25" s="200" t="str">
        <f t="shared" si="0"/>
        <v>118</v>
      </c>
      <c r="D25" s="198">
        <v>38.514211469534047</v>
      </c>
      <c r="F25" s="198">
        <v>29.225000000000005</v>
      </c>
    </row>
    <row r="26" spans="1:6" x14ac:dyDescent="0.25">
      <c r="A26" s="190">
        <v>1</v>
      </c>
      <c r="B26" s="190">
        <v>19</v>
      </c>
      <c r="C26" s="200" t="str">
        <f t="shared" si="0"/>
        <v>119</v>
      </c>
      <c r="D26" s="198">
        <v>40.864462365591393</v>
      </c>
      <c r="F26" s="198">
        <v>25.056505376344091</v>
      </c>
    </row>
    <row r="27" spans="1:6" x14ac:dyDescent="0.25">
      <c r="A27" s="190">
        <v>1</v>
      </c>
      <c r="B27" s="190">
        <v>20</v>
      </c>
      <c r="C27" s="200" t="str">
        <f t="shared" si="0"/>
        <v>120</v>
      </c>
      <c r="D27" s="198">
        <v>35.555268817204293</v>
      </c>
      <c r="F27" s="198">
        <v>34.53623655913978</v>
      </c>
    </row>
    <row r="28" spans="1:6" x14ac:dyDescent="0.25">
      <c r="A28" s="190">
        <v>1</v>
      </c>
      <c r="B28" s="190">
        <v>21</v>
      </c>
      <c r="C28" s="200" t="str">
        <f t="shared" si="0"/>
        <v>121</v>
      </c>
      <c r="D28" s="198">
        <v>27.088584229390676</v>
      </c>
      <c r="F28" s="198">
        <v>21.907741935483877</v>
      </c>
    </row>
    <row r="29" spans="1:6" x14ac:dyDescent="0.25">
      <c r="A29" s="190">
        <v>1</v>
      </c>
      <c r="B29" s="190">
        <v>22</v>
      </c>
      <c r="C29" s="200" t="str">
        <f t="shared" si="0"/>
        <v>122</v>
      </c>
      <c r="D29" s="198">
        <v>23.563172043010745</v>
      </c>
      <c r="F29" s="198">
        <v>32.192580645161293</v>
      </c>
    </row>
    <row r="30" spans="1:6" x14ac:dyDescent="0.25">
      <c r="A30" s="190">
        <v>1</v>
      </c>
      <c r="B30" s="190">
        <v>23</v>
      </c>
      <c r="C30" s="200" t="str">
        <f t="shared" si="0"/>
        <v>123</v>
      </c>
      <c r="D30" s="198">
        <v>49.684964157706091</v>
      </c>
      <c r="F30" s="198">
        <v>40.360698924731182</v>
      </c>
    </row>
    <row r="31" spans="1:6" x14ac:dyDescent="0.25">
      <c r="A31" s="190">
        <v>1</v>
      </c>
      <c r="B31" s="190">
        <v>24</v>
      </c>
      <c r="C31" s="200" t="str">
        <f t="shared" si="0"/>
        <v>124</v>
      </c>
      <c r="D31" s="198">
        <v>45.240573476702501</v>
      </c>
      <c r="F31" s="198">
        <v>23.068602150537636</v>
      </c>
    </row>
    <row r="32" spans="1:6" x14ac:dyDescent="0.25">
      <c r="A32" s="190">
        <v>1</v>
      </c>
      <c r="B32" s="190">
        <v>25</v>
      </c>
      <c r="C32" s="200" t="str">
        <f t="shared" si="0"/>
        <v>125</v>
      </c>
      <c r="D32" s="198">
        <v>30.768136200716835</v>
      </c>
      <c r="F32" s="198">
        <v>20.284462365591402</v>
      </c>
    </row>
    <row r="33" spans="1:6" x14ac:dyDescent="0.25">
      <c r="A33" s="190">
        <v>1</v>
      </c>
      <c r="B33" s="190">
        <v>26</v>
      </c>
      <c r="C33" s="200" t="str">
        <f t="shared" si="0"/>
        <v>126</v>
      </c>
      <c r="D33" s="198">
        <v>44.340537634408598</v>
      </c>
      <c r="F33" s="198">
        <v>18.45956989247312</v>
      </c>
    </row>
    <row r="34" spans="1:6" x14ac:dyDescent="0.25">
      <c r="A34" s="190">
        <v>1</v>
      </c>
      <c r="B34" s="190">
        <v>27</v>
      </c>
      <c r="C34" s="200" t="str">
        <f t="shared" si="0"/>
        <v>127</v>
      </c>
      <c r="D34" s="198">
        <v>53.204211469534037</v>
      </c>
      <c r="F34" s="198">
        <v>42.089086021505381</v>
      </c>
    </row>
    <row r="35" spans="1:6" x14ac:dyDescent="0.25">
      <c r="A35" s="190">
        <v>1</v>
      </c>
      <c r="B35" s="190">
        <v>28</v>
      </c>
      <c r="C35" s="200" t="str">
        <f t="shared" si="0"/>
        <v>128</v>
      </c>
      <c r="D35" s="198">
        <v>65.822706093189979</v>
      </c>
      <c r="F35" s="198">
        <v>49.522903225806452</v>
      </c>
    </row>
    <row r="36" spans="1:6" x14ac:dyDescent="0.25">
      <c r="A36" s="190">
        <v>1</v>
      </c>
      <c r="B36" s="190">
        <v>29</v>
      </c>
      <c r="C36" s="200" t="str">
        <f t="shared" si="0"/>
        <v>129</v>
      </c>
      <c r="D36" s="198">
        <v>60.72220430107528</v>
      </c>
      <c r="F36" s="198">
        <v>38.913440860215054</v>
      </c>
    </row>
    <row r="37" spans="1:6" x14ac:dyDescent="0.25">
      <c r="A37" s="190">
        <v>1</v>
      </c>
      <c r="B37" s="190">
        <v>30</v>
      </c>
      <c r="C37" s="200" t="str">
        <f t="shared" si="0"/>
        <v>130</v>
      </c>
      <c r="D37" s="198">
        <v>34.810842293906802</v>
      </c>
      <c r="F37" s="198">
        <v>11.688548387096777</v>
      </c>
    </row>
    <row r="38" spans="1:6" x14ac:dyDescent="0.25">
      <c r="A38" s="190">
        <v>1</v>
      </c>
      <c r="B38" s="190">
        <v>31</v>
      </c>
      <c r="C38" s="200" t="str">
        <f t="shared" si="0"/>
        <v>131</v>
      </c>
      <c r="D38" s="198">
        <v>25.43605734767025</v>
      </c>
      <c r="F38" s="198">
        <v>5.5470967741935526</v>
      </c>
    </row>
    <row r="39" spans="1:6" x14ac:dyDescent="0.25">
      <c r="A39" s="190">
        <v>2</v>
      </c>
      <c r="B39" s="190">
        <v>1</v>
      </c>
      <c r="C39" s="190" t="str">
        <f t="shared" ref="C39:C73" si="1">A39&amp;B39</f>
        <v>21</v>
      </c>
      <c r="D39" s="198">
        <v>32.132516420361256</v>
      </c>
      <c r="F39" s="198">
        <v>26.524975369458119</v>
      </c>
    </row>
    <row r="40" spans="1:6" x14ac:dyDescent="0.25">
      <c r="A40" s="190">
        <v>2</v>
      </c>
      <c r="B40" s="190">
        <v>2</v>
      </c>
      <c r="C40" s="190" t="str">
        <f t="shared" si="1"/>
        <v>22</v>
      </c>
      <c r="D40" s="198">
        <v>24.963612479474556</v>
      </c>
      <c r="F40" s="198">
        <v>19.748862889983577</v>
      </c>
    </row>
    <row r="41" spans="1:6" x14ac:dyDescent="0.25">
      <c r="A41" s="190">
        <v>2</v>
      </c>
      <c r="B41" s="190">
        <v>3</v>
      </c>
      <c r="C41" s="190" t="str">
        <f t="shared" si="1"/>
        <v>23</v>
      </c>
      <c r="D41" s="198">
        <v>17.022586206896555</v>
      </c>
      <c r="F41" s="198">
        <v>11.233452380952381</v>
      </c>
    </row>
    <row r="42" spans="1:6" x14ac:dyDescent="0.25">
      <c r="A42" s="190">
        <v>2</v>
      </c>
      <c r="B42" s="190">
        <v>4</v>
      </c>
      <c r="C42" s="190" t="str">
        <f t="shared" si="1"/>
        <v>24</v>
      </c>
      <c r="D42" s="198">
        <v>23.466264367816102</v>
      </c>
      <c r="F42" s="198">
        <v>15.033230706075534</v>
      </c>
    </row>
    <row r="43" spans="1:6" x14ac:dyDescent="0.25">
      <c r="A43" s="190">
        <v>2</v>
      </c>
      <c r="B43" s="190">
        <v>5</v>
      </c>
      <c r="C43" s="190" t="str">
        <f t="shared" si="1"/>
        <v>25</v>
      </c>
      <c r="D43" s="198">
        <v>41.50905172413794</v>
      </c>
      <c r="F43" s="198">
        <v>30.040365353037767</v>
      </c>
    </row>
    <row r="44" spans="1:6" x14ac:dyDescent="0.25">
      <c r="A44" s="190">
        <v>2</v>
      </c>
      <c r="B44" s="190">
        <v>6</v>
      </c>
      <c r="C44" s="190" t="str">
        <f t="shared" si="1"/>
        <v>26</v>
      </c>
      <c r="D44" s="198">
        <v>48.819934318555013</v>
      </c>
      <c r="F44" s="198">
        <v>39.27231116584565</v>
      </c>
    </row>
    <row r="45" spans="1:6" x14ac:dyDescent="0.25">
      <c r="A45" s="190">
        <v>2</v>
      </c>
      <c r="B45" s="190">
        <v>7</v>
      </c>
      <c r="C45" s="190" t="str">
        <f t="shared" si="1"/>
        <v>27</v>
      </c>
      <c r="D45" s="198">
        <v>44.8792446633826</v>
      </c>
      <c r="F45" s="198">
        <v>35.55954844006569</v>
      </c>
    </row>
    <row r="46" spans="1:6" x14ac:dyDescent="0.25">
      <c r="A46" s="190">
        <v>2</v>
      </c>
      <c r="B46" s="190">
        <v>8</v>
      </c>
      <c r="C46" s="190" t="str">
        <f t="shared" si="1"/>
        <v>28</v>
      </c>
      <c r="D46" s="198">
        <v>42.894445812807881</v>
      </c>
      <c r="F46" s="198">
        <v>28.941728243021352</v>
      </c>
    </row>
    <row r="47" spans="1:6" x14ac:dyDescent="0.25">
      <c r="A47" s="190">
        <v>2</v>
      </c>
      <c r="B47" s="190">
        <v>9</v>
      </c>
      <c r="C47" s="190" t="str">
        <f t="shared" si="1"/>
        <v>29</v>
      </c>
      <c r="D47" s="198">
        <v>37.866009852216749</v>
      </c>
      <c r="F47" s="198">
        <v>21.911502463054187</v>
      </c>
    </row>
    <row r="48" spans="1:6" x14ac:dyDescent="0.25">
      <c r="A48" s="190">
        <v>2</v>
      </c>
      <c r="B48" s="190">
        <v>10</v>
      </c>
      <c r="C48" s="190" t="str">
        <f t="shared" si="1"/>
        <v>210</v>
      </c>
      <c r="D48" s="198">
        <v>27.744831691297215</v>
      </c>
      <c r="F48" s="198">
        <v>24.909798850574706</v>
      </c>
    </row>
    <row r="49" spans="1:6" x14ac:dyDescent="0.25">
      <c r="A49" s="190">
        <v>2</v>
      </c>
      <c r="B49" s="190">
        <v>11</v>
      </c>
      <c r="C49" s="190" t="str">
        <f t="shared" si="1"/>
        <v>211</v>
      </c>
      <c r="D49" s="198">
        <v>35.623895730706067</v>
      </c>
      <c r="F49" s="198">
        <v>25.736999178981936</v>
      </c>
    </row>
    <row r="50" spans="1:6" x14ac:dyDescent="0.25">
      <c r="A50" s="190">
        <v>2</v>
      </c>
      <c r="B50" s="190">
        <v>12</v>
      </c>
      <c r="C50" s="190" t="str">
        <f t="shared" si="1"/>
        <v>212</v>
      </c>
      <c r="D50" s="198">
        <v>31.237635467980297</v>
      </c>
      <c r="F50" s="198">
        <v>34.314749589490972</v>
      </c>
    </row>
    <row r="51" spans="1:6" x14ac:dyDescent="0.25">
      <c r="A51" s="190">
        <v>2</v>
      </c>
      <c r="B51" s="190">
        <v>13</v>
      </c>
      <c r="C51" s="190" t="str">
        <f t="shared" si="1"/>
        <v>213</v>
      </c>
      <c r="D51" s="198">
        <v>53.574663382594416</v>
      </c>
      <c r="F51" s="198">
        <v>44.926752873563217</v>
      </c>
    </row>
    <row r="52" spans="1:6" x14ac:dyDescent="0.25">
      <c r="A52" s="190">
        <v>2</v>
      </c>
      <c r="B52" s="190">
        <v>14</v>
      </c>
      <c r="C52" s="190" t="str">
        <f t="shared" si="1"/>
        <v>214</v>
      </c>
      <c r="D52" s="198">
        <v>63.242389162561587</v>
      </c>
      <c r="F52" s="198">
        <v>52.966867816091948</v>
      </c>
    </row>
    <row r="53" spans="1:6" x14ac:dyDescent="0.25">
      <c r="A53" s="190">
        <v>2</v>
      </c>
      <c r="B53" s="190">
        <v>15</v>
      </c>
      <c r="C53" s="190" t="str">
        <f t="shared" si="1"/>
        <v>215</v>
      </c>
      <c r="D53" s="198">
        <v>57.00799671592776</v>
      </c>
      <c r="F53" s="198">
        <v>31.14612068965517</v>
      </c>
    </row>
    <row r="54" spans="1:6" x14ac:dyDescent="0.25">
      <c r="A54" s="190">
        <v>2</v>
      </c>
      <c r="B54" s="190">
        <v>16</v>
      </c>
      <c r="C54" s="190" t="str">
        <f t="shared" si="1"/>
        <v>216</v>
      </c>
      <c r="D54" s="198">
        <v>34.460303776683091</v>
      </c>
      <c r="F54" s="198">
        <v>27.222405582922821</v>
      </c>
    </row>
    <row r="55" spans="1:6" x14ac:dyDescent="0.25">
      <c r="A55" s="190">
        <v>2</v>
      </c>
      <c r="B55" s="190">
        <v>17</v>
      </c>
      <c r="C55" s="190" t="str">
        <f t="shared" si="1"/>
        <v>217</v>
      </c>
      <c r="D55" s="198">
        <v>28.929610016420369</v>
      </c>
      <c r="F55" s="198">
        <v>13.371297208538586</v>
      </c>
    </row>
    <row r="56" spans="1:6" x14ac:dyDescent="0.25">
      <c r="A56" s="190">
        <v>2</v>
      </c>
      <c r="B56" s="190">
        <v>18</v>
      </c>
      <c r="C56" s="190" t="str">
        <f t="shared" si="1"/>
        <v>218</v>
      </c>
      <c r="D56" s="198">
        <v>22.007783251231526</v>
      </c>
      <c r="F56" s="198">
        <v>23.977027914614116</v>
      </c>
    </row>
    <row r="57" spans="1:6" x14ac:dyDescent="0.25">
      <c r="A57" s="190">
        <v>2</v>
      </c>
      <c r="B57" s="190">
        <v>19</v>
      </c>
      <c r="C57" s="190" t="str">
        <f t="shared" si="1"/>
        <v>219</v>
      </c>
      <c r="D57" s="198">
        <v>36.764934318555007</v>
      </c>
      <c r="F57" s="198">
        <v>32.158132183908045</v>
      </c>
    </row>
    <row r="58" spans="1:6" x14ac:dyDescent="0.25">
      <c r="A58" s="190">
        <v>2</v>
      </c>
      <c r="B58" s="190">
        <v>20</v>
      </c>
      <c r="C58" s="190" t="str">
        <f t="shared" si="1"/>
        <v>220</v>
      </c>
      <c r="D58" s="198">
        <v>46.878288177339911</v>
      </c>
      <c r="F58" s="198">
        <v>41.328608374384231</v>
      </c>
    </row>
    <row r="59" spans="1:6" x14ac:dyDescent="0.25">
      <c r="A59" s="190">
        <v>2</v>
      </c>
      <c r="B59" s="190">
        <v>21</v>
      </c>
      <c r="C59" s="190" t="str">
        <f t="shared" si="1"/>
        <v>221</v>
      </c>
      <c r="D59" s="198">
        <v>50.76514778325123</v>
      </c>
      <c r="F59" s="198">
        <v>37.460541871921187</v>
      </c>
    </row>
    <row r="60" spans="1:6" x14ac:dyDescent="0.25">
      <c r="A60" s="190">
        <v>2</v>
      </c>
      <c r="B60" s="190">
        <v>22</v>
      </c>
      <c r="C60" s="190" t="str">
        <f t="shared" si="1"/>
        <v>222</v>
      </c>
      <c r="D60" s="198">
        <v>40.177586206896557</v>
      </c>
      <c r="F60" s="198">
        <v>18.436087848932676</v>
      </c>
    </row>
    <row r="61" spans="1:6" x14ac:dyDescent="0.25">
      <c r="A61" s="190">
        <v>2</v>
      </c>
      <c r="B61" s="190">
        <v>23</v>
      </c>
      <c r="C61" s="190" t="str">
        <f t="shared" si="1"/>
        <v>223</v>
      </c>
      <c r="D61" s="198">
        <v>19.816995073891629</v>
      </c>
      <c r="F61" s="198">
        <v>6.2272495894909676</v>
      </c>
    </row>
    <row r="62" spans="1:6" x14ac:dyDescent="0.25">
      <c r="A62" s="190">
        <v>2</v>
      </c>
      <c r="B62" s="190">
        <v>24</v>
      </c>
      <c r="C62" s="190" t="str">
        <f t="shared" si="1"/>
        <v>224</v>
      </c>
      <c r="D62" s="198">
        <v>11.245615763546798</v>
      </c>
      <c r="F62" s="198">
        <v>16.720726600985223</v>
      </c>
    </row>
    <row r="63" spans="1:6" x14ac:dyDescent="0.25">
      <c r="A63" s="190">
        <v>2</v>
      </c>
      <c r="B63" s="190">
        <v>25</v>
      </c>
      <c r="C63" s="190" t="str">
        <f t="shared" si="1"/>
        <v>225</v>
      </c>
      <c r="D63" s="198">
        <v>26.327175697865357</v>
      </c>
      <c r="F63" s="198">
        <v>20.936034482758618</v>
      </c>
    </row>
    <row r="64" spans="1:6" x14ac:dyDescent="0.25">
      <c r="A64" s="190">
        <v>2</v>
      </c>
      <c r="B64" s="190">
        <v>26</v>
      </c>
      <c r="C64" s="190" t="str">
        <f t="shared" si="1"/>
        <v>226</v>
      </c>
      <c r="D64" s="198">
        <v>30.321371100164207</v>
      </c>
      <c r="F64" s="198">
        <v>33.104922003284074</v>
      </c>
    </row>
    <row r="65" spans="1:6" x14ac:dyDescent="0.25">
      <c r="A65" s="190">
        <v>2</v>
      </c>
      <c r="B65" s="190">
        <v>27</v>
      </c>
      <c r="C65" s="190" t="str">
        <f t="shared" si="1"/>
        <v>227</v>
      </c>
      <c r="D65" s="198">
        <v>39.049371921182257</v>
      </c>
      <c r="F65" s="198">
        <v>28.081613300492609</v>
      </c>
    </row>
    <row r="66" spans="1:6" x14ac:dyDescent="0.25">
      <c r="A66" s="190">
        <v>2</v>
      </c>
      <c r="B66" s="190">
        <v>28</v>
      </c>
      <c r="C66" s="190" t="str">
        <f t="shared" si="1"/>
        <v>228</v>
      </c>
      <c r="D66" s="198">
        <v>33.162060755336611</v>
      </c>
      <c r="F66" s="198">
        <v>23.007339901477835</v>
      </c>
    </row>
    <row r="67" spans="1:6" s="259" customFormat="1" x14ac:dyDescent="0.25">
      <c r="A67" s="298">
        <v>2</v>
      </c>
      <c r="B67" s="298">
        <v>29</v>
      </c>
      <c r="C67" s="298" t="str">
        <f t="shared" ref="C67" si="2">A67&amp;B67</f>
        <v>229</v>
      </c>
      <c r="D67" s="198">
        <v>25.788793103448278</v>
      </c>
      <c r="F67" s="198">
        <v>17.817887931034484</v>
      </c>
    </row>
    <row r="68" spans="1:6" x14ac:dyDescent="0.25">
      <c r="A68" s="190">
        <v>3</v>
      </c>
      <c r="B68" s="190">
        <v>1</v>
      </c>
      <c r="C68" s="190" t="str">
        <f t="shared" si="1"/>
        <v>31</v>
      </c>
      <c r="D68" s="198">
        <v>30.387473118279569</v>
      </c>
      <c r="F68" s="198">
        <v>21.700322580645157</v>
      </c>
    </row>
    <row r="69" spans="1:6" x14ac:dyDescent="0.25">
      <c r="A69" s="190">
        <v>3</v>
      </c>
      <c r="B69" s="190">
        <v>2</v>
      </c>
      <c r="C69" s="190" t="str">
        <f t="shared" si="1"/>
        <v>32</v>
      </c>
      <c r="D69" s="198">
        <v>19.96516129032258</v>
      </c>
      <c r="F69" s="198">
        <v>7.6667921146953404</v>
      </c>
    </row>
    <row r="70" spans="1:6" x14ac:dyDescent="0.25">
      <c r="A70" s="190">
        <v>3</v>
      </c>
      <c r="B70" s="190">
        <v>3</v>
      </c>
      <c r="C70" s="190" t="str">
        <f t="shared" si="1"/>
        <v>33</v>
      </c>
      <c r="D70" s="198">
        <v>29.329032258064515</v>
      </c>
      <c r="F70" s="198">
        <v>16.338512544802871</v>
      </c>
    </row>
    <row r="71" spans="1:6" x14ac:dyDescent="0.25">
      <c r="A71" s="190">
        <v>3</v>
      </c>
      <c r="B71" s="190">
        <v>4</v>
      </c>
      <c r="C71" s="190" t="str">
        <f t="shared" si="1"/>
        <v>34</v>
      </c>
      <c r="D71" s="198">
        <v>22.568064516129031</v>
      </c>
      <c r="F71" s="198">
        <v>25.234408602150541</v>
      </c>
    </row>
    <row r="72" spans="1:6" x14ac:dyDescent="0.25">
      <c r="A72" s="190">
        <v>3</v>
      </c>
      <c r="B72" s="190">
        <v>5</v>
      </c>
      <c r="C72" s="190" t="str">
        <f t="shared" si="1"/>
        <v>35</v>
      </c>
      <c r="D72" s="198">
        <v>23.586362007168461</v>
      </c>
      <c r="F72" s="198">
        <v>19.980913978494627</v>
      </c>
    </row>
    <row r="73" spans="1:6" x14ac:dyDescent="0.25">
      <c r="A73" s="190">
        <v>3</v>
      </c>
      <c r="B73" s="190">
        <v>6</v>
      </c>
      <c r="C73" s="190" t="str">
        <f t="shared" si="1"/>
        <v>36</v>
      </c>
      <c r="D73" s="198">
        <v>33.561254480286742</v>
      </c>
      <c r="F73" s="198">
        <v>30.830268817204303</v>
      </c>
    </row>
    <row r="74" spans="1:6" x14ac:dyDescent="0.25">
      <c r="A74" s="190">
        <v>3</v>
      </c>
      <c r="B74" s="190">
        <v>7</v>
      </c>
      <c r="C74" s="190" t="str">
        <f t="shared" ref="C74:C137" si="3">A74&amp;B74</f>
        <v>37</v>
      </c>
      <c r="D74" s="198">
        <v>28.248763440860213</v>
      </c>
      <c r="F74" s="198">
        <v>41.300053763440864</v>
      </c>
    </row>
    <row r="75" spans="1:6" x14ac:dyDescent="0.25">
      <c r="A75" s="190">
        <v>3</v>
      </c>
      <c r="B75" s="190">
        <v>8</v>
      </c>
      <c r="C75" s="190" t="str">
        <f t="shared" si="3"/>
        <v>38</v>
      </c>
      <c r="D75" s="198">
        <v>18.895609318996417</v>
      </c>
      <c r="F75" s="198">
        <v>23.475107526881722</v>
      </c>
    </row>
    <row r="76" spans="1:6" x14ac:dyDescent="0.25">
      <c r="A76" s="190">
        <v>3</v>
      </c>
      <c r="B76" s="190">
        <v>9</v>
      </c>
      <c r="C76" s="190" t="str">
        <f t="shared" si="3"/>
        <v>39</v>
      </c>
      <c r="D76" s="198">
        <v>3.2054301075268823</v>
      </c>
      <c r="F76" s="198">
        <v>9.1446774193548404</v>
      </c>
    </row>
    <row r="77" spans="1:6" x14ac:dyDescent="0.25">
      <c r="A77" s="190">
        <v>3</v>
      </c>
      <c r="B77" s="190">
        <v>10</v>
      </c>
      <c r="C77" s="190" t="str">
        <f t="shared" si="3"/>
        <v>310</v>
      </c>
      <c r="D77" s="198">
        <v>26.488225806451617</v>
      </c>
      <c r="F77" s="198">
        <v>17.206129032258065</v>
      </c>
    </row>
    <row r="78" spans="1:6" x14ac:dyDescent="0.25">
      <c r="A78" s="190">
        <v>3</v>
      </c>
      <c r="B78" s="190">
        <v>11</v>
      </c>
      <c r="C78" s="190" t="str">
        <f t="shared" si="3"/>
        <v>311</v>
      </c>
      <c r="D78" s="198">
        <v>34.826272401433691</v>
      </c>
      <c r="F78" s="198">
        <v>18.949354838709674</v>
      </c>
    </row>
    <row r="79" spans="1:6" x14ac:dyDescent="0.25">
      <c r="A79" s="190">
        <v>3</v>
      </c>
      <c r="B79" s="190">
        <v>12</v>
      </c>
      <c r="C79" s="190" t="str">
        <f t="shared" si="3"/>
        <v>312</v>
      </c>
      <c r="D79" s="198">
        <v>21.718351254480282</v>
      </c>
      <c r="F79" s="198">
        <v>12.111397849462369</v>
      </c>
    </row>
    <row r="80" spans="1:6" x14ac:dyDescent="0.25">
      <c r="A80" s="190">
        <v>3</v>
      </c>
      <c r="B80" s="190">
        <v>13</v>
      </c>
      <c r="C80" s="190" t="str">
        <f t="shared" si="3"/>
        <v>313</v>
      </c>
      <c r="D80" s="198">
        <v>20.845430107526884</v>
      </c>
      <c r="F80" s="198">
        <v>20.803225806451611</v>
      </c>
    </row>
    <row r="81" spans="1:6" x14ac:dyDescent="0.25">
      <c r="A81" s="190">
        <v>3</v>
      </c>
      <c r="B81" s="190">
        <v>14</v>
      </c>
      <c r="C81" s="190" t="str">
        <f t="shared" si="3"/>
        <v>314</v>
      </c>
      <c r="D81" s="198">
        <v>32.419408602150533</v>
      </c>
      <c r="F81" s="198">
        <v>26.280483870967746</v>
      </c>
    </row>
    <row r="82" spans="1:6" x14ac:dyDescent="0.25">
      <c r="A82" s="190">
        <v>3</v>
      </c>
      <c r="B82" s="190">
        <v>15</v>
      </c>
      <c r="C82" s="190" t="str">
        <f t="shared" si="3"/>
        <v>315</v>
      </c>
      <c r="D82" s="198">
        <v>43.309784946236547</v>
      </c>
      <c r="F82" s="198">
        <v>33.680896057347667</v>
      </c>
    </row>
    <row r="83" spans="1:6" x14ac:dyDescent="0.25">
      <c r="A83" s="190">
        <v>3</v>
      </c>
      <c r="B83" s="190">
        <v>16</v>
      </c>
      <c r="C83" s="190" t="str">
        <f t="shared" si="3"/>
        <v>316</v>
      </c>
      <c r="D83" s="198">
        <v>40.023494623655907</v>
      </c>
      <c r="F83" s="198">
        <v>29.574623655913978</v>
      </c>
    </row>
    <row r="84" spans="1:6" x14ac:dyDescent="0.25">
      <c r="A84" s="190">
        <v>3</v>
      </c>
      <c r="B84" s="190">
        <v>17</v>
      </c>
      <c r="C84" s="190" t="str">
        <f t="shared" si="3"/>
        <v>317</v>
      </c>
      <c r="D84" s="198">
        <v>31.354838709677423</v>
      </c>
      <c r="F84" s="198">
        <v>18.037992831541221</v>
      </c>
    </row>
    <row r="85" spans="1:6" x14ac:dyDescent="0.25">
      <c r="A85" s="190">
        <v>3</v>
      </c>
      <c r="B85" s="190">
        <v>18</v>
      </c>
      <c r="C85" s="190" t="str">
        <f t="shared" si="3"/>
        <v>318</v>
      </c>
      <c r="D85" s="198">
        <v>25.571684587813614</v>
      </c>
      <c r="F85" s="198">
        <v>15.398709677419358</v>
      </c>
    </row>
    <row r="86" spans="1:6" x14ac:dyDescent="0.25">
      <c r="A86" s="190">
        <v>3</v>
      </c>
      <c r="B86" s="190">
        <v>19</v>
      </c>
      <c r="C86" s="190" t="str">
        <f t="shared" si="3"/>
        <v>319</v>
      </c>
      <c r="D86" s="198">
        <v>16.407544802867381</v>
      </c>
      <c r="F86" s="198">
        <v>4.5172222222222222</v>
      </c>
    </row>
    <row r="87" spans="1:6" x14ac:dyDescent="0.25">
      <c r="A87" s="190">
        <v>3</v>
      </c>
      <c r="B87" s="190">
        <v>20</v>
      </c>
      <c r="C87" s="190" t="str">
        <f t="shared" si="3"/>
        <v>320</v>
      </c>
      <c r="D87" s="198">
        <v>15.095143369175625</v>
      </c>
      <c r="F87" s="198">
        <v>10.051541218637992</v>
      </c>
    </row>
    <row r="88" spans="1:6" x14ac:dyDescent="0.25">
      <c r="A88" s="190">
        <v>3</v>
      </c>
      <c r="B88" s="190">
        <v>21</v>
      </c>
      <c r="C88" s="190" t="str">
        <f t="shared" si="3"/>
        <v>321</v>
      </c>
      <c r="D88" s="198">
        <v>51.447849462365603</v>
      </c>
      <c r="F88" s="198">
        <v>27.336792114695346</v>
      </c>
    </row>
    <row r="89" spans="1:6" x14ac:dyDescent="0.25">
      <c r="A89" s="190">
        <v>3</v>
      </c>
      <c r="B89" s="190">
        <v>22</v>
      </c>
      <c r="C89" s="190" t="str">
        <f t="shared" si="3"/>
        <v>322</v>
      </c>
      <c r="D89" s="198">
        <v>36.30424731182795</v>
      </c>
      <c r="F89" s="198">
        <v>28.532204301075272</v>
      </c>
    </row>
    <row r="90" spans="1:6" x14ac:dyDescent="0.25">
      <c r="A90" s="190">
        <v>3</v>
      </c>
      <c r="B90" s="190">
        <v>23</v>
      </c>
      <c r="C90" s="190" t="str">
        <f t="shared" si="3"/>
        <v>323</v>
      </c>
      <c r="D90" s="198">
        <v>37.69301075268816</v>
      </c>
      <c r="F90" s="198">
        <v>22.539229390681008</v>
      </c>
    </row>
    <row r="91" spans="1:6" x14ac:dyDescent="0.25">
      <c r="A91" s="190">
        <v>3</v>
      </c>
      <c r="B91" s="190">
        <v>24</v>
      </c>
      <c r="C91" s="190" t="str">
        <f t="shared" si="3"/>
        <v>324</v>
      </c>
      <c r="D91" s="198">
        <v>27.256899641577057</v>
      </c>
      <c r="F91" s="198">
        <v>24.273189964157705</v>
      </c>
    </row>
    <row r="92" spans="1:6" x14ac:dyDescent="0.25">
      <c r="A92" s="190">
        <v>3</v>
      </c>
      <c r="B92" s="190">
        <v>25</v>
      </c>
      <c r="C92" s="190" t="str">
        <f t="shared" si="3"/>
        <v>325</v>
      </c>
      <c r="D92" s="198">
        <v>24.727096774193548</v>
      </c>
      <c r="F92" s="198">
        <v>14.338225806451614</v>
      </c>
    </row>
    <row r="93" spans="1:6" x14ac:dyDescent="0.25">
      <c r="A93" s="190">
        <v>3</v>
      </c>
      <c r="B93" s="190">
        <v>26</v>
      </c>
      <c r="C93" s="190" t="str">
        <f t="shared" si="3"/>
        <v>326</v>
      </c>
      <c r="D93" s="198">
        <v>11.099749103942655</v>
      </c>
      <c r="F93" s="198">
        <v>2.3716129032258055</v>
      </c>
    </row>
    <row r="94" spans="1:6" x14ac:dyDescent="0.25">
      <c r="A94" s="190">
        <v>3</v>
      </c>
      <c r="B94" s="190">
        <v>27</v>
      </c>
      <c r="C94" s="190" t="str">
        <f t="shared" si="3"/>
        <v>327</v>
      </c>
      <c r="D94" s="198">
        <v>6.2624910394265232</v>
      </c>
      <c r="F94" s="198">
        <v>0.20666666666666628</v>
      </c>
    </row>
    <row r="95" spans="1:6" x14ac:dyDescent="0.25">
      <c r="A95" s="190">
        <v>3</v>
      </c>
      <c r="B95" s="190">
        <v>28</v>
      </c>
      <c r="C95" s="190" t="str">
        <f t="shared" si="3"/>
        <v>328</v>
      </c>
      <c r="D95" s="198">
        <v>8.9012544802867417</v>
      </c>
      <c r="F95" s="198">
        <v>0</v>
      </c>
    </row>
    <row r="96" spans="1:6" x14ac:dyDescent="0.25">
      <c r="A96" s="190">
        <v>3</v>
      </c>
      <c r="B96" s="190">
        <v>29</v>
      </c>
      <c r="C96" s="190" t="str">
        <f t="shared" si="3"/>
        <v>329</v>
      </c>
      <c r="D96" s="198">
        <v>0.40121863799283164</v>
      </c>
      <c r="F96" s="198">
        <v>6.2902150537634389</v>
      </c>
    </row>
    <row r="97" spans="1:6" x14ac:dyDescent="0.25">
      <c r="A97" s="190">
        <v>3</v>
      </c>
      <c r="B97" s="190">
        <v>30</v>
      </c>
      <c r="C97" s="190" t="str">
        <f t="shared" si="3"/>
        <v>330</v>
      </c>
      <c r="D97" s="198">
        <v>17.751881720430106</v>
      </c>
      <c r="F97" s="198">
        <v>11.183046594982082</v>
      </c>
    </row>
    <row r="98" spans="1:6" x14ac:dyDescent="0.25">
      <c r="A98" s="190">
        <v>3</v>
      </c>
      <c r="B98" s="190">
        <v>31</v>
      </c>
      <c r="C98" s="190" t="str">
        <f t="shared" si="3"/>
        <v>331</v>
      </c>
      <c r="D98" s="198">
        <v>13.324820788530467</v>
      </c>
      <c r="F98" s="198">
        <v>13.205000000000007</v>
      </c>
    </row>
    <row r="99" spans="1:6" x14ac:dyDescent="0.25">
      <c r="A99" s="190">
        <v>4</v>
      </c>
      <c r="B99" s="190">
        <v>1</v>
      </c>
      <c r="C99" s="190" t="str">
        <f t="shared" si="3"/>
        <v>41</v>
      </c>
      <c r="D99" s="198">
        <v>13.737592592592595</v>
      </c>
      <c r="F99" s="198">
        <v>10.356481481481483</v>
      </c>
    </row>
    <row r="100" spans="1:6" x14ac:dyDescent="0.25">
      <c r="A100" s="190">
        <v>4</v>
      </c>
      <c r="B100" s="190">
        <v>2</v>
      </c>
      <c r="C100" s="190" t="str">
        <f t="shared" si="3"/>
        <v>42</v>
      </c>
      <c r="D100" s="198">
        <v>12.305000000000003</v>
      </c>
      <c r="F100" s="198">
        <v>8.6816666666666684</v>
      </c>
    </row>
    <row r="101" spans="1:6" x14ac:dyDescent="0.25">
      <c r="A101" s="190">
        <v>4</v>
      </c>
      <c r="B101" s="190">
        <v>3</v>
      </c>
      <c r="C101" s="190" t="str">
        <f t="shared" si="3"/>
        <v>43</v>
      </c>
      <c r="D101" s="198">
        <v>15.3687037037037</v>
      </c>
      <c r="F101" s="198">
        <v>0</v>
      </c>
    </row>
    <row r="102" spans="1:6" x14ac:dyDescent="0.25">
      <c r="A102" s="190">
        <v>4</v>
      </c>
      <c r="B102" s="190">
        <v>4</v>
      </c>
      <c r="C102" s="190" t="str">
        <f t="shared" si="3"/>
        <v>44</v>
      </c>
      <c r="D102" s="198">
        <v>33.206111111111106</v>
      </c>
      <c r="F102" s="198">
        <v>14.495555555555557</v>
      </c>
    </row>
    <row r="103" spans="1:6" x14ac:dyDescent="0.25">
      <c r="A103" s="190">
        <v>4</v>
      </c>
      <c r="B103" s="190">
        <v>5</v>
      </c>
      <c r="C103" s="190" t="str">
        <f t="shared" si="3"/>
        <v>45</v>
      </c>
      <c r="D103" s="198">
        <v>24.80407407407407</v>
      </c>
      <c r="F103" s="198">
        <v>7.8372222222222225</v>
      </c>
    </row>
    <row r="104" spans="1:6" x14ac:dyDescent="0.25">
      <c r="A104" s="190">
        <v>4</v>
      </c>
      <c r="B104" s="190">
        <v>6</v>
      </c>
      <c r="C104" s="190" t="str">
        <f t="shared" si="3"/>
        <v>46</v>
      </c>
      <c r="D104" s="198">
        <v>17.896296296296295</v>
      </c>
      <c r="F104" s="198">
        <v>0</v>
      </c>
    </row>
    <row r="105" spans="1:6" x14ac:dyDescent="0.25">
      <c r="A105" s="190">
        <v>4</v>
      </c>
      <c r="B105" s="190">
        <v>7</v>
      </c>
      <c r="C105" s="190" t="str">
        <f t="shared" si="3"/>
        <v>47</v>
      </c>
      <c r="D105" s="198">
        <v>6.352777777777777</v>
      </c>
      <c r="F105" s="198">
        <v>0</v>
      </c>
    </row>
    <row r="106" spans="1:6" x14ac:dyDescent="0.25">
      <c r="A106" s="190">
        <v>4</v>
      </c>
      <c r="B106" s="190">
        <v>8</v>
      </c>
      <c r="C106" s="190" t="str">
        <f t="shared" si="3"/>
        <v>48</v>
      </c>
      <c r="D106" s="198">
        <v>0</v>
      </c>
      <c r="F106" s="198">
        <v>0</v>
      </c>
    </row>
    <row r="107" spans="1:6" x14ac:dyDescent="0.25">
      <c r="A107" s="190">
        <v>4</v>
      </c>
      <c r="B107" s="190">
        <v>9</v>
      </c>
      <c r="C107" s="190" t="str">
        <f t="shared" si="3"/>
        <v>49</v>
      </c>
      <c r="D107" s="198">
        <v>1.0096296296296299</v>
      </c>
      <c r="F107" s="198">
        <v>7.1274074074074081</v>
      </c>
    </row>
    <row r="108" spans="1:6" x14ac:dyDescent="0.25">
      <c r="A108" s="190">
        <v>4</v>
      </c>
      <c r="B108" s="190">
        <v>10</v>
      </c>
      <c r="C108" s="190" t="str">
        <f t="shared" si="3"/>
        <v>410</v>
      </c>
      <c r="D108" s="198">
        <v>19.974629629629629</v>
      </c>
      <c r="F108" s="198">
        <v>18.302407407407408</v>
      </c>
    </row>
    <row r="109" spans="1:6" x14ac:dyDescent="0.25">
      <c r="A109" s="190">
        <v>4</v>
      </c>
      <c r="B109" s="190">
        <v>11</v>
      </c>
      <c r="C109" s="190" t="str">
        <f t="shared" si="3"/>
        <v>411</v>
      </c>
      <c r="D109" s="198">
        <v>19.123888888888889</v>
      </c>
      <c r="F109" s="198">
        <v>12.688333333333333</v>
      </c>
    </row>
    <row r="110" spans="1:6" x14ac:dyDescent="0.25">
      <c r="A110" s="190">
        <v>4</v>
      </c>
      <c r="B110" s="190">
        <v>12</v>
      </c>
      <c r="C110" s="190" t="str">
        <f t="shared" si="3"/>
        <v>412</v>
      </c>
      <c r="D110" s="198">
        <v>10.536481481481482</v>
      </c>
      <c r="F110" s="198">
        <v>3.5242592592592588</v>
      </c>
    </row>
    <row r="111" spans="1:6" x14ac:dyDescent="0.25">
      <c r="A111" s="190">
        <v>4</v>
      </c>
      <c r="B111" s="190">
        <v>13</v>
      </c>
      <c r="C111" s="190" t="str">
        <f t="shared" si="3"/>
        <v>413</v>
      </c>
      <c r="D111" s="198">
        <v>17.042222222222222</v>
      </c>
      <c r="F111" s="198">
        <v>15.515925925925925</v>
      </c>
    </row>
    <row r="112" spans="1:6" x14ac:dyDescent="0.25">
      <c r="A112" s="190">
        <v>4</v>
      </c>
      <c r="B112" s="190">
        <v>14</v>
      </c>
      <c r="C112" s="190" t="str">
        <f t="shared" si="3"/>
        <v>414</v>
      </c>
      <c r="D112" s="198">
        <v>29.198333333333334</v>
      </c>
      <c r="F112" s="198">
        <v>26.646851851851856</v>
      </c>
    </row>
    <row r="113" spans="1:6" x14ac:dyDescent="0.25">
      <c r="A113" s="190">
        <v>4</v>
      </c>
      <c r="B113" s="190">
        <v>15</v>
      </c>
      <c r="C113" s="190" t="str">
        <f t="shared" si="3"/>
        <v>415</v>
      </c>
      <c r="D113" s="198">
        <v>23.402037037037029</v>
      </c>
      <c r="F113" s="198">
        <v>19.818888888888885</v>
      </c>
    </row>
    <row r="114" spans="1:6" x14ac:dyDescent="0.25">
      <c r="A114" s="190">
        <v>4</v>
      </c>
      <c r="B114" s="190">
        <v>16</v>
      </c>
      <c r="C114" s="190" t="str">
        <f t="shared" si="3"/>
        <v>416</v>
      </c>
      <c r="D114" s="198">
        <v>21.171111111111109</v>
      </c>
      <c r="F114" s="198">
        <v>16.889444444444443</v>
      </c>
    </row>
    <row r="115" spans="1:6" x14ac:dyDescent="0.25">
      <c r="A115" s="190">
        <v>4</v>
      </c>
      <c r="B115" s="190">
        <v>17</v>
      </c>
      <c r="C115" s="190" t="str">
        <f t="shared" si="3"/>
        <v>417</v>
      </c>
      <c r="D115" s="198">
        <v>26.697962962962961</v>
      </c>
      <c r="F115" s="198">
        <v>13.653703703703705</v>
      </c>
    </row>
    <row r="116" spans="1:6" x14ac:dyDescent="0.25">
      <c r="A116" s="190">
        <v>4</v>
      </c>
      <c r="B116" s="190">
        <v>18</v>
      </c>
      <c r="C116" s="190" t="str">
        <f t="shared" si="3"/>
        <v>418</v>
      </c>
      <c r="D116" s="198">
        <v>22.302962962962965</v>
      </c>
      <c r="F116" s="198">
        <v>22.43</v>
      </c>
    </row>
    <row r="117" spans="1:6" x14ac:dyDescent="0.25">
      <c r="A117" s="190">
        <v>4</v>
      </c>
      <c r="B117" s="190">
        <v>19</v>
      </c>
      <c r="C117" s="190" t="str">
        <f t="shared" si="3"/>
        <v>419</v>
      </c>
      <c r="D117" s="198">
        <v>16.192037037037032</v>
      </c>
      <c r="F117" s="198">
        <v>9.5764814814814816</v>
      </c>
    </row>
    <row r="118" spans="1:6" x14ac:dyDescent="0.25">
      <c r="A118" s="190">
        <v>4</v>
      </c>
      <c r="B118" s="190">
        <v>20</v>
      </c>
      <c r="C118" s="190" t="str">
        <f t="shared" si="3"/>
        <v>420</v>
      </c>
      <c r="D118" s="198">
        <v>14.625185185185185</v>
      </c>
      <c r="F118" s="198">
        <v>5.458333333333333</v>
      </c>
    </row>
    <row r="119" spans="1:6" x14ac:dyDescent="0.25">
      <c r="A119" s="190">
        <v>4</v>
      </c>
      <c r="B119" s="190">
        <v>21</v>
      </c>
      <c r="C119" s="190" t="str">
        <f t="shared" si="3"/>
        <v>421</v>
      </c>
      <c r="D119" s="198">
        <v>11.393888888888887</v>
      </c>
      <c r="F119" s="198">
        <v>2.7599999999999993</v>
      </c>
    </row>
    <row r="120" spans="1:6" x14ac:dyDescent="0.25">
      <c r="A120" s="190">
        <v>4</v>
      </c>
      <c r="B120" s="190">
        <v>22</v>
      </c>
      <c r="C120" s="190" t="str">
        <f t="shared" si="3"/>
        <v>422</v>
      </c>
      <c r="D120" s="198">
        <v>9.5966666666666658</v>
      </c>
      <c r="F120" s="198">
        <v>11.841666666666667</v>
      </c>
    </row>
    <row r="121" spans="1:6" x14ac:dyDescent="0.25">
      <c r="A121" s="190">
        <v>4</v>
      </c>
      <c r="B121" s="190">
        <v>23</v>
      </c>
      <c r="C121" s="190" t="str">
        <f t="shared" si="3"/>
        <v>423</v>
      </c>
      <c r="D121" s="198">
        <v>5.3733333333333331</v>
      </c>
      <c r="F121" s="198">
        <v>4.4479629629629622</v>
      </c>
    </row>
    <row r="122" spans="1:6" x14ac:dyDescent="0.25">
      <c r="A122" s="190">
        <v>4</v>
      </c>
      <c r="B122" s="190">
        <v>24</v>
      </c>
      <c r="C122" s="190" t="str">
        <f t="shared" si="3"/>
        <v>424</v>
      </c>
      <c r="D122" s="198">
        <v>2.6312962962962967</v>
      </c>
      <c r="F122" s="198">
        <v>1.6033333333333339</v>
      </c>
    </row>
    <row r="123" spans="1:6" x14ac:dyDescent="0.25">
      <c r="A123" s="190">
        <v>4</v>
      </c>
      <c r="B123" s="190">
        <v>25</v>
      </c>
      <c r="C123" s="190" t="str">
        <f t="shared" si="3"/>
        <v>425</v>
      </c>
      <c r="D123" s="198">
        <v>7.5246296296296293</v>
      </c>
      <c r="F123" s="198">
        <v>0.70833333333333359</v>
      </c>
    </row>
    <row r="124" spans="1:6" x14ac:dyDescent="0.25">
      <c r="A124" s="190">
        <v>4</v>
      </c>
      <c r="B124" s="190">
        <v>26</v>
      </c>
      <c r="C124" s="190" t="str">
        <f t="shared" si="3"/>
        <v>426</v>
      </c>
      <c r="D124" s="198">
        <v>13.144444444444446</v>
      </c>
      <c r="F124" s="198">
        <v>6.3129629629629624</v>
      </c>
    </row>
    <row r="125" spans="1:6" x14ac:dyDescent="0.25">
      <c r="A125" s="190">
        <v>4</v>
      </c>
      <c r="B125" s="190">
        <v>27</v>
      </c>
      <c r="C125" s="190" t="str">
        <f t="shared" si="3"/>
        <v>427</v>
      </c>
      <c r="D125" s="198">
        <v>4.1103703703703705</v>
      </c>
      <c r="F125" s="198">
        <v>11.198888888888888</v>
      </c>
    </row>
    <row r="126" spans="1:6" x14ac:dyDescent="0.25">
      <c r="A126" s="190">
        <v>4</v>
      </c>
      <c r="B126" s="190">
        <v>28</v>
      </c>
      <c r="C126" s="190" t="str">
        <f t="shared" si="3"/>
        <v>428</v>
      </c>
      <c r="D126" s="198">
        <v>0</v>
      </c>
      <c r="F126" s="198">
        <v>0</v>
      </c>
    </row>
    <row r="127" spans="1:6" x14ac:dyDescent="0.25">
      <c r="A127" s="190">
        <v>4</v>
      </c>
      <c r="B127" s="190">
        <v>29</v>
      </c>
      <c r="C127" s="190" t="str">
        <f t="shared" si="3"/>
        <v>429</v>
      </c>
      <c r="D127" s="198">
        <v>2.222222222222096E-3</v>
      </c>
      <c r="F127" s="198">
        <v>0</v>
      </c>
    </row>
    <row r="128" spans="1:6" x14ac:dyDescent="0.25">
      <c r="A128" s="190">
        <v>4</v>
      </c>
      <c r="B128" s="190">
        <v>30</v>
      </c>
      <c r="C128" s="190" t="str">
        <f t="shared" si="3"/>
        <v>430</v>
      </c>
      <c r="D128" s="198">
        <v>8.6698148148148118</v>
      </c>
      <c r="F128" s="198">
        <v>3.166666666666676E-2</v>
      </c>
    </row>
    <row r="129" spans="1:6" x14ac:dyDescent="0.25">
      <c r="A129" s="190">
        <v>5</v>
      </c>
      <c r="B129" s="190">
        <v>1</v>
      </c>
      <c r="C129" s="190" t="str">
        <f t="shared" si="3"/>
        <v>51</v>
      </c>
      <c r="D129" s="198">
        <v>5.1713978494623651</v>
      </c>
      <c r="F129" s="198">
        <v>2.792150537634408</v>
      </c>
    </row>
    <row r="130" spans="1:6" x14ac:dyDescent="0.25">
      <c r="A130" s="190">
        <v>5</v>
      </c>
      <c r="B130" s="190">
        <v>2</v>
      </c>
      <c r="C130" s="190" t="str">
        <f t="shared" si="3"/>
        <v>52</v>
      </c>
      <c r="D130" s="198">
        <v>0.78505376344085775</v>
      </c>
      <c r="F130" s="198">
        <v>0</v>
      </c>
    </row>
    <row r="131" spans="1:6" x14ac:dyDescent="0.25">
      <c r="A131" s="190">
        <v>5</v>
      </c>
      <c r="B131" s="190">
        <v>3</v>
      </c>
      <c r="C131" s="190" t="str">
        <f t="shared" si="3"/>
        <v>53</v>
      </c>
      <c r="D131" s="198">
        <v>0</v>
      </c>
      <c r="F131" s="198">
        <v>0</v>
      </c>
    </row>
    <row r="132" spans="1:6" x14ac:dyDescent="0.25">
      <c r="A132" s="190">
        <v>5</v>
      </c>
      <c r="B132" s="190">
        <v>4</v>
      </c>
      <c r="C132" s="190" t="str">
        <f t="shared" si="3"/>
        <v>54</v>
      </c>
      <c r="D132" s="198">
        <v>3.8116129032258059</v>
      </c>
      <c r="F132" s="198">
        <v>1.221612903225809</v>
      </c>
    </row>
    <row r="133" spans="1:6" x14ac:dyDescent="0.25">
      <c r="A133" s="190">
        <v>5</v>
      </c>
      <c r="B133" s="190">
        <v>5</v>
      </c>
      <c r="C133" s="190" t="str">
        <f t="shared" si="3"/>
        <v>55</v>
      </c>
      <c r="D133" s="198">
        <v>9.8802150537634432</v>
      </c>
      <c r="F133" s="198">
        <v>0.4753405017921139</v>
      </c>
    </row>
    <row r="134" spans="1:6" x14ac:dyDescent="0.25">
      <c r="A134" s="190">
        <v>5</v>
      </c>
      <c r="B134" s="190">
        <v>6</v>
      </c>
      <c r="C134" s="190" t="str">
        <f t="shared" si="3"/>
        <v>56</v>
      </c>
      <c r="D134" s="198">
        <v>8.982849462365591</v>
      </c>
      <c r="F134" s="198">
        <v>6.4521863799283157</v>
      </c>
    </row>
    <row r="135" spans="1:6" x14ac:dyDescent="0.25">
      <c r="A135" s="190">
        <v>5</v>
      </c>
      <c r="B135" s="190">
        <v>7</v>
      </c>
      <c r="C135" s="190" t="str">
        <f t="shared" si="3"/>
        <v>57</v>
      </c>
      <c r="D135" s="198">
        <v>13.489767025089604</v>
      </c>
      <c r="F135" s="198">
        <v>5.3442114695340477</v>
      </c>
    </row>
    <row r="136" spans="1:6" x14ac:dyDescent="0.25">
      <c r="A136" s="190">
        <v>5</v>
      </c>
      <c r="B136" s="190">
        <v>8</v>
      </c>
      <c r="C136" s="190" t="str">
        <f t="shared" si="3"/>
        <v>58</v>
      </c>
      <c r="D136" s="198">
        <v>8.0816666666666688</v>
      </c>
      <c r="F136" s="198">
        <v>7.5023118279569854</v>
      </c>
    </row>
    <row r="137" spans="1:6" x14ac:dyDescent="0.25">
      <c r="A137" s="190">
        <v>5</v>
      </c>
      <c r="B137" s="190">
        <v>9</v>
      </c>
      <c r="C137" s="190" t="str">
        <f t="shared" si="3"/>
        <v>59</v>
      </c>
      <c r="D137" s="198">
        <v>21.017365591397848</v>
      </c>
      <c r="F137" s="198">
        <v>14.161756272401432</v>
      </c>
    </row>
    <row r="138" spans="1:6" x14ac:dyDescent="0.25">
      <c r="A138" s="190">
        <v>5</v>
      </c>
      <c r="B138" s="190">
        <v>10</v>
      </c>
      <c r="C138" s="190" t="str">
        <f t="shared" ref="C138:C201" si="4">A138&amp;B138</f>
        <v>510</v>
      </c>
      <c r="D138" s="198">
        <v>10.827544802867385</v>
      </c>
      <c r="F138" s="198">
        <v>4.3445878136200689</v>
      </c>
    </row>
    <row r="139" spans="1:6" x14ac:dyDescent="0.25">
      <c r="A139" s="190">
        <v>5</v>
      </c>
      <c r="B139" s="190">
        <v>11</v>
      </c>
      <c r="C139" s="190" t="str">
        <f t="shared" si="4"/>
        <v>511</v>
      </c>
      <c r="D139" s="198">
        <v>17.241881720430108</v>
      </c>
      <c r="F139" s="198">
        <v>8.9752508960573412</v>
      </c>
    </row>
    <row r="140" spans="1:6" x14ac:dyDescent="0.25">
      <c r="A140" s="190">
        <v>5</v>
      </c>
      <c r="B140" s="190">
        <v>12</v>
      </c>
      <c r="C140" s="190" t="str">
        <f t="shared" si="4"/>
        <v>512</v>
      </c>
      <c r="D140" s="198">
        <v>15.166075268817208</v>
      </c>
      <c r="F140" s="198">
        <v>10.776702508960573</v>
      </c>
    </row>
    <row r="141" spans="1:6" x14ac:dyDescent="0.25">
      <c r="A141" s="190">
        <v>5</v>
      </c>
      <c r="B141" s="190">
        <v>13</v>
      </c>
      <c r="C141" s="190" t="str">
        <f t="shared" si="4"/>
        <v>513</v>
      </c>
      <c r="D141" s="198">
        <v>12.038440860215056</v>
      </c>
      <c r="F141" s="198">
        <v>3.6909318996415759</v>
      </c>
    </row>
    <row r="142" spans="1:6" x14ac:dyDescent="0.25">
      <c r="A142" s="190">
        <v>5</v>
      </c>
      <c r="B142" s="190">
        <v>14</v>
      </c>
      <c r="C142" s="190" t="str">
        <f t="shared" si="4"/>
        <v>514</v>
      </c>
      <c r="D142" s="198">
        <v>7.2565591397849447</v>
      </c>
      <c r="F142" s="198">
        <v>0</v>
      </c>
    </row>
    <row r="143" spans="1:6" x14ac:dyDescent="0.25">
      <c r="A143" s="190">
        <v>5</v>
      </c>
      <c r="B143" s="190">
        <v>15</v>
      </c>
      <c r="C143" s="190" t="str">
        <f t="shared" si="4"/>
        <v>515</v>
      </c>
      <c r="D143" s="198">
        <v>0</v>
      </c>
      <c r="F143" s="198">
        <v>0</v>
      </c>
    </row>
    <row r="144" spans="1:6" x14ac:dyDescent="0.25">
      <c r="A144" s="190">
        <v>5</v>
      </c>
      <c r="B144" s="190">
        <v>16</v>
      </c>
      <c r="C144" s="190" t="str">
        <f t="shared" si="4"/>
        <v>516</v>
      </c>
      <c r="D144" s="198">
        <v>0</v>
      </c>
      <c r="F144" s="198">
        <v>0</v>
      </c>
    </row>
    <row r="145" spans="1:6" x14ac:dyDescent="0.25">
      <c r="A145" s="190">
        <v>5</v>
      </c>
      <c r="B145" s="190">
        <v>17</v>
      </c>
      <c r="C145" s="190" t="str">
        <f t="shared" si="4"/>
        <v>517</v>
      </c>
      <c r="D145" s="198">
        <v>4.1075268817203893E-2</v>
      </c>
      <c r="F145" s="198">
        <v>0</v>
      </c>
    </row>
    <row r="146" spans="1:6" x14ac:dyDescent="0.25">
      <c r="A146" s="190">
        <v>5</v>
      </c>
      <c r="B146" s="190">
        <v>18</v>
      </c>
      <c r="C146" s="190" t="str">
        <f t="shared" si="4"/>
        <v>518</v>
      </c>
      <c r="D146" s="198">
        <v>4.5589784946236547</v>
      </c>
      <c r="F146" s="198">
        <v>2.012078853046595</v>
      </c>
    </row>
    <row r="147" spans="1:6" x14ac:dyDescent="0.25">
      <c r="A147" s="190">
        <v>5</v>
      </c>
      <c r="B147" s="190">
        <v>19</v>
      </c>
      <c r="C147" s="190" t="str">
        <f t="shared" si="4"/>
        <v>519</v>
      </c>
      <c r="D147" s="198">
        <v>6.6210752688172052</v>
      </c>
      <c r="F147" s="198">
        <v>2.1899641577060435E-2</v>
      </c>
    </row>
    <row r="148" spans="1:6" x14ac:dyDescent="0.25">
      <c r="A148" s="190">
        <v>5</v>
      </c>
      <c r="B148" s="190">
        <v>20</v>
      </c>
      <c r="C148" s="190" t="str">
        <f t="shared" si="4"/>
        <v>520</v>
      </c>
      <c r="D148" s="198">
        <v>5.9051254480286746</v>
      </c>
      <c r="F148" s="198">
        <v>0</v>
      </c>
    </row>
    <row r="149" spans="1:6" x14ac:dyDescent="0.25">
      <c r="A149" s="190">
        <v>5</v>
      </c>
      <c r="B149" s="190">
        <v>21</v>
      </c>
      <c r="C149" s="190" t="str">
        <f t="shared" si="4"/>
        <v>521</v>
      </c>
      <c r="D149" s="198">
        <v>3.0827956989247287</v>
      </c>
      <c r="F149" s="198">
        <v>0</v>
      </c>
    </row>
    <row r="150" spans="1:6" x14ac:dyDescent="0.25">
      <c r="A150" s="190">
        <v>5</v>
      </c>
      <c r="B150" s="190">
        <v>22</v>
      </c>
      <c r="C150" s="190" t="str">
        <f t="shared" si="4"/>
        <v>522</v>
      </c>
      <c r="D150" s="198">
        <v>2.3866129032258052</v>
      </c>
      <c r="F150" s="198">
        <v>0</v>
      </c>
    </row>
    <row r="151" spans="1:6" x14ac:dyDescent="0.25">
      <c r="A151" s="190">
        <v>5</v>
      </c>
      <c r="B151" s="190">
        <v>23</v>
      </c>
      <c r="C151" s="190" t="str">
        <f t="shared" si="4"/>
        <v>523</v>
      </c>
      <c r="D151" s="198">
        <v>0</v>
      </c>
      <c r="F151" s="198">
        <v>0</v>
      </c>
    </row>
    <row r="152" spans="1:6" x14ac:dyDescent="0.25">
      <c r="A152" s="190">
        <v>5</v>
      </c>
      <c r="B152" s="190">
        <v>24</v>
      </c>
      <c r="C152" s="190" t="str">
        <f t="shared" si="4"/>
        <v>524</v>
      </c>
      <c r="D152" s="198">
        <v>0</v>
      </c>
      <c r="F152" s="198">
        <v>0</v>
      </c>
    </row>
    <row r="153" spans="1:6" x14ac:dyDescent="0.25">
      <c r="A153" s="190">
        <v>5</v>
      </c>
      <c r="B153" s="190">
        <v>25</v>
      </c>
      <c r="C153" s="190" t="str">
        <f t="shared" si="4"/>
        <v>525</v>
      </c>
      <c r="D153" s="198">
        <v>0</v>
      </c>
      <c r="F153" s="198">
        <v>0</v>
      </c>
    </row>
    <row r="154" spans="1:6" x14ac:dyDescent="0.25">
      <c r="A154" s="190">
        <v>5</v>
      </c>
      <c r="B154" s="190">
        <v>26</v>
      </c>
      <c r="C154" s="190" t="str">
        <f t="shared" si="4"/>
        <v>526</v>
      </c>
      <c r="D154" s="198">
        <v>0</v>
      </c>
      <c r="F154" s="198">
        <v>0</v>
      </c>
    </row>
    <row r="155" spans="1:6" x14ac:dyDescent="0.25">
      <c r="A155" s="190">
        <v>5</v>
      </c>
      <c r="B155" s="190">
        <v>27</v>
      </c>
      <c r="C155" s="190" t="str">
        <f t="shared" si="4"/>
        <v>527</v>
      </c>
      <c r="D155" s="198">
        <v>0</v>
      </c>
      <c r="F155" s="198">
        <v>0</v>
      </c>
    </row>
    <row r="156" spans="1:6" x14ac:dyDescent="0.25">
      <c r="A156" s="190">
        <v>5</v>
      </c>
      <c r="B156" s="190">
        <v>28</v>
      </c>
      <c r="C156" s="190" t="str">
        <f t="shared" si="4"/>
        <v>528</v>
      </c>
      <c r="D156" s="198">
        <v>0</v>
      </c>
      <c r="F156" s="198">
        <v>0</v>
      </c>
    </row>
    <row r="157" spans="1:6" x14ac:dyDescent="0.25">
      <c r="A157" s="190">
        <v>5</v>
      </c>
      <c r="B157" s="190">
        <v>29</v>
      </c>
      <c r="C157" s="190" t="str">
        <f t="shared" si="4"/>
        <v>529</v>
      </c>
      <c r="D157" s="198">
        <v>1.6625806451612888</v>
      </c>
      <c r="F157" s="198">
        <v>0</v>
      </c>
    </row>
    <row r="158" spans="1:6" x14ac:dyDescent="0.25">
      <c r="A158" s="190">
        <v>5</v>
      </c>
      <c r="B158" s="190">
        <v>30</v>
      </c>
      <c r="C158" s="190" t="str">
        <f t="shared" si="4"/>
        <v>530</v>
      </c>
      <c r="D158" s="198">
        <v>0</v>
      </c>
      <c r="F158" s="198">
        <v>0</v>
      </c>
    </row>
    <row r="159" spans="1:6" x14ac:dyDescent="0.25">
      <c r="A159" s="190">
        <v>5</v>
      </c>
      <c r="B159" s="190">
        <v>31</v>
      </c>
      <c r="C159" s="190" t="str">
        <f t="shared" si="4"/>
        <v>531</v>
      </c>
      <c r="D159" s="198">
        <v>0</v>
      </c>
      <c r="F159" s="198">
        <v>0</v>
      </c>
    </row>
    <row r="160" spans="1:6" x14ac:dyDescent="0.25">
      <c r="A160" s="190">
        <v>6</v>
      </c>
      <c r="B160" s="190">
        <v>1</v>
      </c>
      <c r="C160" s="190" t="str">
        <f t="shared" si="4"/>
        <v>61</v>
      </c>
      <c r="D160" s="198">
        <v>4.7616666666666667</v>
      </c>
      <c r="F160" s="198">
        <v>8.0000000000000196E-2</v>
      </c>
    </row>
    <row r="161" spans="1:6" x14ac:dyDescent="0.25">
      <c r="A161" s="190">
        <v>6</v>
      </c>
      <c r="B161" s="190">
        <v>2</v>
      </c>
      <c r="C161" s="190" t="str">
        <f t="shared" si="4"/>
        <v>62</v>
      </c>
      <c r="D161" s="198">
        <v>0</v>
      </c>
      <c r="F161" s="198">
        <v>0</v>
      </c>
    </row>
    <row r="162" spans="1:6" x14ac:dyDescent="0.25">
      <c r="A162" s="190">
        <v>6</v>
      </c>
      <c r="B162" s="190">
        <v>3</v>
      </c>
      <c r="C162" s="190" t="str">
        <f t="shared" si="4"/>
        <v>63</v>
      </c>
      <c r="D162" s="198">
        <v>0</v>
      </c>
      <c r="F162" s="198">
        <v>0</v>
      </c>
    </row>
    <row r="163" spans="1:6" x14ac:dyDescent="0.25">
      <c r="A163" s="190">
        <v>6</v>
      </c>
      <c r="B163" s="190">
        <v>4</v>
      </c>
      <c r="C163" s="190" t="str">
        <f t="shared" si="4"/>
        <v>64</v>
      </c>
      <c r="D163" s="198">
        <v>0</v>
      </c>
      <c r="F163" s="198">
        <v>0</v>
      </c>
    </row>
    <row r="164" spans="1:6" x14ac:dyDescent="0.25">
      <c r="A164" s="190">
        <v>6</v>
      </c>
      <c r="B164" s="190">
        <v>5</v>
      </c>
      <c r="C164" s="190" t="str">
        <f t="shared" si="4"/>
        <v>65</v>
      </c>
      <c r="D164" s="198">
        <v>0</v>
      </c>
      <c r="F164" s="198">
        <v>0</v>
      </c>
    </row>
    <row r="165" spans="1:6" x14ac:dyDescent="0.25">
      <c r="A165" s="190">
        <v>6</v>
      </c>
      <c r="B165" s="190">
        <v>6</v>
      </c>
      <c r="C165" s="190" t="str">
        <f t="shared" si="4"/>
        <v>66</v>
      </c>
      <c r="D165" s="198">
        <v>0</v>
      </c>
      <c r="F165" s="198">
        <v>0</v>
      </c>
    </row>
    <row r="166" spans="1:6" x14ac:dyDescent="0.25">
      <c r="A166" s="190">
        <v>6</v>
      </c>
      <c r="B166" s="190">
        <v>7</v>
      </c>
      <c r="C166" s="190" t="str">
        <f t="shared" si="4"/>
        <v>67</v>
      </c>
      <c r="D166" s="198">
        <v>0</v>
      </c>
      <c r="F166" s="198">
        <v>0</v>
      </c>
    </row>
    <row r="167" spans="1:6" x14ac:dyDescent="0.25">
      <c r="A167" s="190">
        <v>6</v>
      </c>
      <c r="B167" s="190">
        <v>8</v>
      </c>
      <c r="C167" s="190" t="str">
        <f t="shared" si="4"/>
        <v>68</v>
      </c>
      <c r="D167" s="198">
        <v>0</v>
      </c>
      <c r="F167" s="198">
        <v>0</v>
      </c>
    </row>
    <row r="168" spans="1:6" x14ac:dyDescent="0.25">
      <c r="A168" s="190">
        <v>6</v>
      </c>
      <c r="B168" s="190">
        <v>9</v>
      </c>
      <c r="C168" s="190" t="str">
        <f t="shared" si="4"/>
        <v>69</v>
      </c>
      <c r="D168" s="198">
        <v>0</v>
      </c>
      <c r="F168" s="198">
        <v>0</v>
      </c>
    </row>
    <row r="169" spans="1:6" x14ac:dyDescent="0.25">
      <c r="A169" s="190">
        <v>6</v>
      </c>
      <c r="B169" s="190">
        <v>10</v>
      </c>
      <c r="C169" s="190" t="str">
        <f t="shared" si="4"/>
        <v>610</v>
      </c>
      <c r="D169" s="198">
        <v>0</v>
      </c>
      <c r="F169" s="198">
        <v>0</v>
      </c>
    </row>
    <row r="170" spans="1:6" x14ac:dyDescent="0.25">
      <c r="A170" s="190">
        <v>6</v>
      </c>
      <c r="B170" s="190">
        <v>11</v>
      </c>
      <c r="C170" s="190" t="str">
        <f t="shared" si="4"/>
        <v>611</v>
      </c>
      <c r="D170" s="198">
        <v>8.915555555555553</v>
      </c>
      <c r="F170" s="198">
        <v>0</v>
      </c>
    </row>
    <row r="171" spans="1:6" x14ac:dyDescent="0.25">
      <c r="A171" s="190">
        <v>6</v>
      </c>
      <c r="B171" s="190">
        <v>12</v>
      </c>
      <c r="C171" s="190" t="str">
        <f t="shared" si="4"/>
        <v>612</v>
      </c>
      <c r="D171" s="198">
        <v>0</v>
      </c>
      <c r="F171" s="198">
        <v>0</v>
      </c>
    </row>
    <row r="172" spans="1:6" x14ac:dyDescent="0.25">
      <c r="A172" s="190">
        <v>6</v>
      </c>
      <c r="B172" s="190">
        <v>13</v>
      </c>
      <c r="C172" s="190" t="str">
        <f t="shared" si="4"/>
        <v>613</v>
      </c>
      <c r="D172" s="198">
        <v>0</v>
      </c>
      <c r="F172" s="198">
        <v>0</v>
      </c>
    </row>
    <row r="173" spans="1:6" x14ac:dyDescent="0.25">
      <c r="A173" s="190">
        <v>6</v>
      </c>
      <c r="B173" s="190">
        <v>14</v>
      </c>
      <c r="C173" s="190" t="str">
        <f t="shared" si="4"/>
        <v>614</v>
      </c>
      <c r="D173" s="198">
        <v>0</v>
      </c>
      <c r="F173" s="198">
        <v>0</v>
      </c>
    </row>
    <row r="174" spans="1:6" x14ac:dyDescent="0.25">
      <c r="A174" s="190">
        <v>6</v>
      </c>
      <c r="B174" s="190">
        <v>15</v>
      </c>
      <c r="C174" s="190" t="str">
        <f t="shared" si="4"/>
        <v>615</v>
      </c>
      <c r="D174" s="198">
        <v>0</v>
      </c>
      <c r="F174" s="198">
        <v>0</v>
      </c>
    </row>
    <row r="175" spans="1:6" x14ac:dyDescent="0.25">
      <c r="A175" s="190">
        <v>6</v>
      </c>
      <c r="B175" s="190">
        <v>16</v>
      </c>
      <c r="C175" s="190" t="str">
        <f t="shared" si="4"/>
        <v>616</v>
      </c>
      <c r="D175" s="198">
        <v>0</v>
      </c>
      <c r="F175" s="198">
        <v>3.4888888888888894</v>
      </c>
    </row>
    <row r="176" spans="1:6" x14ac:dyDescent="0.25">
      <c r="A176" s="190">
        <v>6</v>
      </c>
      <c r="B176" s="190">
        <v>17</v>
      </c>
      <c r="C176" s="190" t="str">
        <f t="shared" si="4"/>
        <v>617</v>
      </c>
      <c r="D176" s="198">
        <v>0</v>
      </c>
      <c r="F176" s="198">
        <v>0</v>
      </c>
    </row>
    <row r="177" spans="1:6" x14ac:dyDescent="0.25">
      <c r="A177" s="190">
        <v>6</v>
      </c>
      <c r="B177" s="190">
        <v>18</v>
      </c>
      <c r="C177" s="190" t="str">
        <f t="shared" si="4"/>
        <v>618</v>
      </c>
      <c r="D177" s="198">
        <v>0</v>
      </c>
      <c r="F177" s="198">
        <v>0</v>
      </c>
    </row>
    <row r="178" spans="1:6" x14ac:dyDescent="0.25">
      <c r="A178" s="190">
        <v>6</v>
      </c>
      <c r="B178" s="190">
        <v>19</v>
      </c>
      <c r="C178" s="190" t="str">
        <f t="shared" si="4"/>
        <v>619</v>
      </c>
      <c r="D178" s="198">
        <v>0</v>
      </c>
      <c r="F178" s="198">
        <v>0</v>
      </c>
    </row>
    <row r="179" spans="1:6" x14ac:dyDescent="0.25">
      <c r="A179" s="190">
        <v>6</v>
      </c>
      <c r="B179" s="190">
        <v>20</v>
      </c>
      <c r="C179" s="190" t="str">
        <f t="shared" si="4"/>
        <v>620</v>
      </c>
      <c r="D179" s="198">
        <v>0</v>
      </c>
      <c r="F179" s="198">
        <v>0</v>
      </c>
    </row>
    <row r="180" spans="1:6" x14ac:dyDescent="0.25">
      <c r="A180" s="190">
        <v>6</v>
      </c>
      <c r="B180" s="190">
        <v>21</v>
      </c>
      <c r="C180" s="190" t="str">
        <f t="shared" si="4"/>
        <v>621</v>
      </c>
      <c r="D180" s="198">
        <v>0</v>
      </c>
      <c r="F180" s="198">
        <v>0</v>
      </c>
    </row>
    <row r="181" spans="1:6" x14ac:dyDescent="0.25">
      <c r="A181" s="190">
        <v>6</v>
      </c>
      <c r="B181" s="190">
        <v>22</v>
      </c>
      <c r="C181" s="190" t="str">
        <f t="shared" si="4"/>
        <v>622</v>
      </c>
      <c r="D181" s="198">
        <v>0</v>
      </c>
      <c r="F181" s="198">
        <v>0</v>
      </c>
    </row>
    <row r="182" spans="1:6" x14ac:dyDescent="0.25">
      <c r="A182" s="190">
        <v>6</v>
      </c>
      <c r="B182" s="190">
        <v>23</v>
      </c>
      <c r="C182" s="190" t="str">
        <f t="shared" si="4"/>
        <v>623</v>
      </c>
      <c r="D182" s="198">
        <v>1.5494444444444448</v>
      </c>
      <c r="F182" s="198">
        <v>0</v>
      </c>
    </row>
    <row r="183" spans="1:6" x14ac:dyDescent="0.25">
      <c r="A183" s="190">
        <v>6</v>
      </c>
      <c r="B183" s="190">
        <v>24</v>
      </c>
      <c r="C183" s="190" t="str">
        <f t="shared" si="4"/>
        <v>624</v>
      </c>
      <c r="D183" s="198">
        <v>2.7677777777777779</v>
      </c>
      <c r="F183" s="198">
        <v>0</v>
      </c>
    </row>
    <row r="184" spans="1:6" x14ac:dyDescent="0.25">
      <c r="A184" s="190">
        <v>6</v>
      </c>
      <c r="B184" s="190">
        <v>25</v>
      </c>
      <c r="C184" s="190" t="str">
        <f t="shared" si="4"/>
        <v>625</v>
      </c>
      <c r="D184" s="198">
        <v>0.46277777777777657</v>
      </c>
      <c r="F184" s="198">
        <v>0</v>
      </c>
    </row>
    <row r="185" spans="1:6" x14ac:dyDescent="0.25">
      <c r="A185" s="190">
        <v>6</v>
      </c>
      <c r="B185" s="190">
        <v>26</v>
      </c>
      <c r="C185" s="190" t="str">
        <f t="shared" si="4"/>
        <v>626</v>
      </c>
      <c r="D185" s="198">
        <v>0</v>
      </c>
      <c r="F185" s="198">
        <v>0</v>
      </c>
    </row>
    <row r="186" spans="1:6" x14ac:dyDescent="0.25">
      <c r="A186" s="190">
        <v>6</v>
      </c>
      <c r="B186" s="190">
        <v>27</v>
      </c>
      <c r="C186" s="190" t="str">
        <f t="shared" si="4"/>
        <v>627</v>
      </c>
      <c r="D186" s="198">
        <v>0</v>
      </c>
      <c r="F186" s="198">
        <v>0</v>
      </c>
    </row>
    <row r="187" spans="1:6" x14ac:dyDescent="0.25">
      <c r="A187" s="190">
        <v>6</v>
      </c>
      <c r="B187" s="190">
        <v>28</v>
      </c>
      <c r="C187" s="190" t="str">
        <f t="shared" si="4"/>
        <v>628</v>
      </c>
      <c r="D187" s="198">
        <v>0</v>
      </c>
      <c r="F187" s="198">
        <v>0</v>
      </c>
    </row>
    <row r="188" spans="1:6" x14ac:dyDescent="0.25">
      <c r="A188" s="190">
        <v>6</v>
      </c>
      <c r="B188" s="190">
        <v>29</v>
      </c>
      <c r="C188" s="190" t="str">
        <f t="shared" si="4"/>
        <v>629</v>
      </c>
      <c r="D188" s="198">
        <v>0</v>
      </c>
      <c r="F188" s="198">
        <v>0</v>
      </c>
    </row>
    <row r="189" spans="1:6" x14ac:dyDescent="0.25">
      <c r="A189" s="190">
        <v>6</v>
      </c>
      <c r="B189" s="190">
        <v>30</v>
      </c>
      <c r="C189" s="190" t="str">
        <f t="shared" si="4"/>
        <v>630</v>
      </c>
      <c r="D189" s="198">
        <v>0</v>
      </c>
      <c r="F189" s="198">
        <v>0</v>
      </c>
    </row>
    <row r="190" spans="1:6" x14ac:dyDescent="0.25">
      <c r="A190" s="190">
        <v>7</v>
      </c>
      <c r="B190" s="190">
        <v>1</v>
      </c>
      <c r="C190" s="190" t="str">
        <f t="shared" si="4"/>
        <v>71</v>
      </c>
      <c r="D190" s="198">
        <v>0</v>
      </c>
      <c r="F190" s="198">
        <v>9.3333333333333712E-2</v>
      </c>
    </row>
    <row r="191" spans="1:6" x14ac:dyDescent="0.25">
      <c r="A191" s="190">
        <v>7</v>
      </c>
      <c r="B191" s="190">
        <v>2</v>
      </c>
      <c r="C191" s="190" t="str">
        <f t="shared" si="4"/>
        <v>72</v>
      </c>
      <c r="D191" s="198">
        <v>0</v>
      </c>
      <c r="F191" s="198">
        <v>0</v>
      </c>
    </row>
    <row r="192" spans="1:6" x14ac:dyDescent="0.25">
      <c r="A192" s="190">
        <v>7</v>
      </c>
      <c r="B192" s="190">
        <v>3</v>
      </c>
      <c r="C192" s="190" t="str">
        <f t="shared" si="4"/>
        <v>73</v>
      </c>
      <c r="D192" s="198">
        <v>0</v>
      </c>
      <c r="F192" s="198">
        <v>0</v>
      </c>
    </row>
    <row r="193" spans="1:6" x14ac:dyDescent="0.25">
      <c r="A193" s="190">
        <v>7</v>
      </c>
      <c r="B193" s="190">
        <v>4</v>
      </c>
      <c r="C193" s="190" t="str">
        <f t="shared" si="4"/>
        <v>74</v>
      </c>
      <c r="D193" s="198">
        <v>0</v>
      </c>
      <c r="F193" s="198">
        <v>0</v>
      </c>
    </row>
    <row r="194" spans="1:6" x14ac:dyDescent="0.25">
      <c r="A194" s="190">
        <v>7</v>
      </c>
      <c r="B194" s="190">
        <v>5</v>
      </c>
      <c r="C194" s="190" t="str">
        <f t="shared" si="4"/>
        <v>75</v>
      </c>
      <c r="D194" s="198">
        <v>0</v>
      </c>
      <c r="F194" s="198">
        <v>0</v>
      </c>
    </row>
    <row r="195" spans="1:6" x14ac:dyDescent="0.25">
      <c r="A195" s="190">
        <v>7</v>
      </c>
      <c r="B195" s="190">
        <v>6</v>
      </c>
      <c r="C195" s="190" t="str">
        <f t="shared" si="4"/>
        <v>76</v>
      </c>
      <c r="D195" s="198">
        <v>0</v>
      </c>
      <c r="F195" s="198">
        <v>0</v>
      </c>
    </row>
    <row r="196" spans="1:6" x14ac:dyDescent="0.25">
      <c r="A196" s="190">
        <v>7</v>
      </c>
      <c r="B196" s="190">
        <v>7</v>
      </c>
      <c r="C196" s="190" t="str">
        <f t="shared" si="4"/>
        <v>77</v>
      </c>
      <c r="D196" s="198">
        <v>0</v>
      </c>
      <c r="F196" s="198">
        <v>0</v>
      </c>
    </row>
    <row r="197" spans="1:6" x14ac:dyDescent="0.25">
      <c r="A197" s="190">
        <v>7</v>
      </c>
      <c r="B197" s="190">
        <v>8</v>
      </c>
      <c r="C197" s="190" t="str">
        <f t="shared" si="4"/>
        <v>78</v>
      </c>
      <c r="D197" s="198">
        <v>0</v>
      </c>
      <c r="F197" s="198">
        <v>0</v>
      </c>
    </row>
    <row r="198" spans="1:6" x14ac:dyDescent="0.25">
      <c r="A198" s="190">
        <v>7</v>
      </c>
      <c r="B198" s="190">
        <v>9</v>
      </c>
      <c r="C198" s="190" t="str">
        <f t="shared" si="4"/>
        <v>79</v>
      </c>
      <c r="D198" s="198">
        <v>0</v>
      </c>
      <c r="F198" s="198">
        <v>0</v>
      </c>
    </row>
    <row r="199" spans="1:6" x14ac:dyDescent="0.25">
      <c r="A199" s="190">
        <v>7</v>
      </c>
      <c r="B199" s="190">
        <v>10</v>
      </c>
      <c r="C199" s="190" t="str">
        <f t="shared" si="4"/>
        <v>710</v>
      </c>
      <c r="D199" s="198">
        <v>0</v>
      </c>
      <c r="F199" s="198">
        <v>0</v>
      </c>
    </row>
    <row r="200" spans="1:6" x14ac:dyDescent="0.25">
      <c r="A200" s="190">
        <v>7</v>
      </c>
      <c r="B200" s="190">
        <v>11</v>
      </c>
      <c r="C200" s="190" t="str">
        <f t="shared" si="4"/>
        <v>711</v>
      </c>
      <c r="D200" s="198">
        <v>0</v>
      </c>
      <c r="F200" s="198">
        <v>0</v>
      </c>
    </row>
    <row r="201" spans="1:6" x14ac:dyDescent="0.25">
      <c r="A201" s="190">
        <v>7</v>
      </c>
      <c r="B201" s="190">
        <v>12</v>
      </c>
      <c r="C201" s="190" t="str">
        <f t="shared" si="4"/>
        <v>712</v>
      </c>
      <c r="D201" s="198">
        <v>0</v>
      </c>
      <c r="F201" s="198">
        <v>0</v>
      </c>
    </row>
    <row r="202" spans="1:6" x14ac:dyDescent="0.25">
      <c r="A202" s="190">
        <v>7</v>
      </c>
      <c r="B202" s="190">
        <v>13</v>
      </c>
      <c r="C202" s="190" t="str">
        <f t="shared" ref="C202:C265" si="5">A202&amp;B202</f>
        <v>713</v>
      </c>
      <c r="D202" s="198">
        <v>0</v>
      </c>
      <c r="F202" s="198">
        <v>0</v>
      </c>
    </row>
    <row r="203" spans="1:6" x14ac:dyDescent="0.25">
      <c r="A203" s="190">
        <v>7</v>
      </c>
      <c r="B203" s="190">
        <v>14</v>
      </c>
      <c r="C203" s="190" t="str">
        <f t="shared" si="5"/>
        <v>714</v>
      </c>
      <c r="D203" s="198">
        <v>0</v>
      </c>
      <c r="F203" s="198">
        <v>0</v>
      </c>
    </row>
    <row r="204" spans="1:6" x14ac:dyDescent="0.25">
      <c r="A204" s="190">
        <v>7</v>
      </c>
      <c r="B204" s="190">
        <v>15</v>
      </c>
      <c r="C204" s="190" t="str">
        <f t="shared" si="5"/>
        <v>715</v>
      </c>
      <c r="D204" s="198">
        <v>0</v>
      </c>
      <c r="F204" s="198">
        <v>0</v>
      </c>
    </row>
    <row r="205" spans="1:6" x14ac:dyDescent="0.25">
      <c r="A205" s="190">
        <v>7</v>
      </c>
      <c r="B205" s="190">
        <v>16</v>
      </c>
      <c r="C205" s="190" t="str">
        <f t="shared" si="5"/>
        <v>716</v>
      </c>
      <c r="D205" s="198">
        <v>1.9386200716845867</v>
      </c>
      <c r="F205" s="198">
        <v>0</v>
      </c>
    </row>
    <row r="206" spans="1:6" x14ac:dyDescent="0.25">
      <c r="A206" s="190">
        <v>7</v>
      </c>
      <c r="B206" s="190">
        <v>17</v>
      </c>
      <c r="C206" s="190" t="str">
        <f t="shared" si="5"/>
        <v>717</v>
      </c>
      <c r="D206" s="198">
        <v>0</v>
      </c>
      <c r="F206" s="198">
        <v>0</v>
      </c>
    </row>
    <row r="207" spans="1:6" x14ac:dyDescent="0.25">
      <c r="A207" s="190">
        <v>7</v>
      </c>
      <c r="B207" s="190">
        <v>18</v>
      </c>
      <c r="C207" s="190" t="str">
        <f t="shared" si="5"/>
        <v>718</v>
      </c>
      <c r="D207" s="198">
        <v>0</v>
      </c>
      <c r="F207" s="198">
        <v>0</v>
      </c>
    </row>
    <row r="208" spans="1:6" x14ac:dyDescent="0.25">
      <c r="A208" s="190">
        <v>7</v>
      </c>
      <c r="B208" s="190">
        <v>19</v>
      </c>
      <c r="C208" s="190" t="str">
        <f t="shared" si="5"/>
        <v>719</v>
      </c>
      <c r="D208" s="198">
        <v>0</v>
      </c>
      <c r="F208" s="198">
        <v>0</v>
      </c>
    </row>
    <row r="209" spans="1:6" x14ac:dyDescent="0.25">
      <c r="A209" s="190">
        <v>7</v>
      </c>
      <c r="B209" s="190">
        <v>20</v>
      </c>
      <c r="C209" s="190" t="str">
        <f t="shared" si="5"/>
        <v>720</v>
      </c>
      <c r="D209" s="198">
        <v>0</v>
      </c>
      <c r="F209" s="198">
        <v>0</v>
      </c>
    </row>
    <row r="210" spans="1:6" x14ac:dyDescent="0.25">
      <c r="A210" s="190">
        <v>7</v>
      </c>
      <c r="B210" s="190">
        <v>21</v>
      </c>
      <c r="C210" s="190" t="str">
        <f t="shared" si="5"/>
        <v>721</v>
      </c>
      <c r="D210" s="198">
        <v>0</v>
      </c>
      <c r="F210" s="198">
        <v>0</v>
      </c>
    </row>
    <row r="211" spans="1:6" x14ac:dyDescent="0.25">
      <c r="A211" s="190">
        <v>7</v>
      </c>
      <c r="B211" s="190">
        <v>22</v>
      </c>
      <c r="C211" s="190" t="str">
        <f t="shared" si="5"/>
        <v>722</v>
      </c>
      <c r="D211" s="198">
        <v>0</v>
      </c>
      <c r="F211" s="198">
        <v>0</v>
      </c>
    </row>
    <row r="212" spans="1:6" x14ac:dyDescent="0.25">
      <c r="A212" s="190">
        <v>7</v>
      </c>
      <c r="B212" s="190">
        <v>23</v>
      </c>
      <c r="C212" s="190" t="str">
        <f t="shared" si="5"/>
        <v>723</v>
      </c>
      <c r="D212" s="198">
        <v>0</v>
      </c>
      <c r="F212" s="198">
        <v>0</v>
      </c>
    </row>
    <row r="213" spans="1:6" x14ac:dyDescent="0.25">
      <c r="A213" s="190">
        <v>7</v>
      </c>
      <c r="B213" s="190">
        <v>24</v>
      </c>
      <c r="C213" s="190" t="str">
        <f t="shared" si="5"/>
        <v>724</v>
      </c>
      <c r="D213" s="198">
        <v>0</v>
      </c>
      <c r="F213" s="198">
        <v>0</v>
      </c>
    </row>
    <row r="214" spans="1:6" x14ac:dyDescent="0.25">
      <c r="A214" s="190">
        <v>7</v>
      </c>
      <c r="B214" s="190">
        <v>25</v>
      </c>
      <c r="C214" s="190" t="str">
        <f t="shared" si="5"/>
        <v>725</v>
      </c>
      <c r="D214" s="198">
        <v>0</v>
      </c>
      <c r="F214" s="198">
        <v>0</v>
      </c>
    </row>
    <row r="215" spans="1:6" x14ac:dyDescent="0.25">
      <c r="A215" s="190">
        <v>7</v>
      </c>
      <c r="B215" s="190">
        <v>26</v>
      </c>
      <c r="C215" s="190" t="str">
        <f t="shared" si="5"/>
        <v>726</v>
      </c>
      <c r="D215" s="198">
        <v>0</v>
      </c>
      <c r="F215" s="198">
        <v>0</v>
      </c>
    </row>
    <row r="216" spans="1:6" x14ac:dyDescent="0.25">
      <c r="A216" s="190">
        <v>7</v>
      </c>
      <c r="B216" s="190">
        <v>27</v>
      </c>
      <c r="C216" s="190" t="str">
        <f t="shared" si="5"/>
        <v>727</v>
      </c>
      <c r="D216" s="198">
        <v>0</v>
      </c>
      <c r="F216" s="198">
        <v>0</v>
      </c>
    </row>
    <row r="217" spans="1:6" x14ac:dyDescent="0.25">
      <c r="A217" s="190">
        <v>7</v>
      </c>
      <c r="B217" s="190">
        <v>28</v>
      </c>
      <c r="C217" s="190" t="str">
        <f t="shared" si="5"/>
        <v>728</v>
      </c>
      <c r="D217" s="198">
        <v>0</v>
      </c>
      <c r="F217" s="198">
        <v>0</v>
      </c>
    </row>
    <row r="218" spans="1:6" x14ac:dyDescent="0.25">
      <c r="A218" s="190">
        <v>7</v>
      </c>
      <c r="B218" s="190">
        <v>29</v>
      </c>
      <c r="C218" s="190" t="str">
        <f t="shared" si="5"/>
        <v>729</v>
      </c>
      <c r="D218" s="198">
        <v>0</v>
      </c>
      <c r="F218" s="198">
        <v>0</v>
      </c>
    </row>
    <row r="219" spans="1:6" x14ac:dyDescent="0.25">
      <c r="A219" s="190">
        <v>7</v>
      </c>
      <c r="B219" s="190">
        <v>30</v>
      </c>
      <c r="C219" s="190" t="str">
        <f t="shared" si="5"/>
        <v>730</v>
      </c>
      <c r="D219" s="198">
        <v>0</v>
      </c>
      <c r="F219" s="198">
        <v>0</v>
      </c>
    </row>
    <row r="220" spans="1:6" x14ac:dyDescent="0.25">
      <c r="A220" s="190">
        <v>7</v>
      </c>
      <c r="B220" s="190">
        <v>31</v>
      </c>
      <c r="C220" s="190" t="str">
        <f t="shared" si="5"/>
        <v>731</v>
      </c>
      <c r="D220" s="198">
        <v>0</v>
      </c>
      <c r="F220" s="198">
        <v>0</v>
      </c>
    </row>
    <row r="221" spans="1:6" x14ac:dyDescent="0.25">
      <c r="A221" s="190">
        <v>8</v>
      </c>
      <c r="B221" s="190">
        <v>1</v>
      </c>
      <c r="C221" s="190" t="str">
        <f t="shared" si="5"/>
        <v>81</v>
      </c>
      <c r="D221" s="198">
        <v>0</v>
      </c>
      <c r="F221" s="198">
        <v>0</v>
      </c>
    </row>
    <row r="222" spans="1:6" x14ac:dyDescent="0.25">
      <c r="A222" s="190">
        <v>8</v>
      </c>
      <c r="B222" s="190">
        <v>2</v>
      </c>
      <c r="C222" s="190" t="str">
        <f t="shared" si="5"/>
        <v>82</v>
      </c>
      <c r="D222" s="198">
        <v>0</v>
      </c>
      <c r="F222" s="198">
        <v>0</v>
      </c>
    </row>
    <row r="223" spans="1:6" x14ac:dyDescent="0.25">
      <c r="A223" s="190">
        <v>8</v>
      </c>
      <c r="B223" s="190">
        <v>3</v>
      </c>
      <c r="C223" s="190" t="str">
        <f t="shared" si="5"/>
        <v>83</v>
      </c>
      <c r="D223" s="198">
        <v>0</v>
      </c>
      <c r="F223" s="198">
        <v>0</v>
      </c>
    </row>
    <row r="224" spans="1:6" x14ac:dyDescent="0.25">
      <c r="A224" s="190">
        <v>8</v>
      </c>
      <c r="B224" s="190">
        <v>4</v>
      </c>
      <c r="C224" s="190" t="str">
        <f t="shared" si="5"/>
        <v>84</v>
      </c>
      <c r="D224" s="198">
        <v>4.868709677419349</v>
      </c>
      <c r="F224" s="198">
        <v>0</v>
      </c>
    </row>
    <row r="225" spans="1:6" x14ac:dyDescent="0.25">
      <c r="A225" s="190">
        <v>8</v>
      </c>
      <c r="B225" s="190">
        <v>5</v>
      </c>
      <c r="C225" s="190" t="str">
        <f t="shared" si="5"/>
        <v>85</v>
      </c>
      <c r="D225" s="198">
        <v>1.5306989247311804</v>
      </c>
      <c r="F225" s="198">
        <v>0.85489247311827943</v>
      </c>
    </row>
    <row r="226" spans="1:6" x14ac:dyDescent="0.25">
      <c r="A226" s="190">
        <v>8</v>
      </c>
      <c r="B226" s="190">
        <v>6</v>
      </c>
      <c r="C226" s="190" t="str">
        <f t="shared" si="5"/>
        <v>86</v>
      </c>
      <c r="D226" s="198">
        <v>4.2473118279569157E-2</v>
      </c>
      <c r="F226" s="198">
        <v>0</v>
      </c>
    </row>
    <row r="227" spans="1:6" x14ac:dyDescent="0.25">
      <c r="A227" s="190">
        <v>8</v>
      </c>
      <c r="B227" s="190">
        <v>7</v>
      </c>
      <c r="C227" s="190" t="str">
        <f t="shared" si="5"/>
        <v>87</v>
      </c>
      <c r="D227" s="198">
        <v>0</v>
      </c>
      <c r="F227" s="198">
        <v>0</v>
      </c>
    </row>
    <row r="228" spans="1:6" x14ac:dyDescent="0.25">
      <c r="A228" s="190">
        <v>8</v>
      </c>
      <c r="B228" s="190">
        <v>8</v>
      </c>
      <c r="C228" s="190" t="str">
        <f t="shared" si="5"/>
        <v>88</v>
      </c>
      <c r="D228" s="198">
        <v>0</v>
      </c>
      <c r="F228" s="198">
        <v>0</v>
      </c>
    </row>
    <row r="229" spans="1:6" x14ac:dyDescent="0.25">
      <c r="A229" s="190">
        <v>8</v>
      </c>
      <c r="B229" s="190">
        <v>9</v>
      </c>
      <c r="C229" s="190" t="str">
        <f t="shared" si="5"/>
        <v>89</v>
      </c>
      <c r="D229" s="198">
        <v>0</v>
      </c>
      <c r="F229" s="198">
        <v>0</v>
      </c>
    </row>
    <row r="230" spans="1:6" x14ac:dyDescent="0.25">
      <c r="A230" s="190">
        <v>8</v>
      </c>
      <c r="B230" s="190">
        <v>10</v>
      </c>
      <c r="C230" s="190" t="str">
        <f t="shared" si="5"/>
        <v>810</v>
      </c>
      <c r="D230" s="198">
        <v>0</v>
      </c>
      <c r="F230" s="198">
        <v>0</v>
      </c>
    </row>
    <row r="231" spans="1:6" x14ac:dyDescent="0.25">
      <c r="A231" s="190">
        <v>8</v>
      </c>
      <c r="B231" s="190">
        <v>11</v>
      </c>
      <c r="C231" s="190" t="str">
        <f t="shared" si="5"/>
        <v>811</v>
      </c>
      <c r="D231" s="198">
        <v>0</v>
      </c>
      <c r="F231" s="198">
        <v>0</v>
      </c>
    </row>
    <row r="232" spans="1:6" x14ac:dyDescent="0.25">
      <c r="A232" s="190">
        <v>8</v>
      </c>
      <c r="B232" s="190">
        <v>12</v>
      </c>
      <c r="C232" s="190" t="str">
        <f t="shared" si="5"/>
        <v>812</v>
      </c>
      <c r="D232" s="198">
        <v>0</v>
      </c>
      <c r="F232" s="198">
        <v>0</v>
      </c>
    </row>
    <row r="233" spans="1:6" x14ac:dyDescent="0.25">
      <c r="A233" s="190">
        <v>8</v>
      </c>
      <c r="B233" s="190">
        <v>13</v>
      </c>
      <c r="C233" s="190" t="str">
        <f t="shared" si="5"/>
        <v>813</v>
      </c>
      <c r="D233" s="198">
        <v>0</v>
      </c>
      <c r="F233" s="198">
        <v>0</v>
      </c>
    </row>
    <row r="234" spans="1:6" x14ac:dyDescent="0.25">
      <c r="A234" s="190">
        <v>8</v>
      </c>
      <c r="B234" s="190">
        <v>14</v>
      </c>
      <c r="C234" s="190" t="str">
        <f t="shared" si="5"/>
        <v>814</v>
      </c>
      <c r="D234" s="198">
        <v>0</v>
      </c>
      <c r="F234" s="198">
        <v>0</v>
      </c>
    </row>
    <row r="235" spans="1:6" x14ac:dyDescent="0.25">
      <c r="A235" s="190">
        <v>8</v>
      </c>
      <c r="B235" s="190">
        <v>15</v>
      </c>
      <c r="C235" s="190" t="str">
        <f t="shared" si="5"/>
        <v>815</v>
      </c>
      <c r="D235" s="198">
        <v>0</v>
      </c>
      <c r="F235" s="198">
        <v>0</v>
      </c>
    </row>
    <row r="236" spans="1:6" x14ac:dyDescent="0.25">
      <c r="A236" s="190">
        <v>8</v>
      </c>
      <c r="B236" s="190">
        <v>16</v>
      </c>
      <c r="C236" s="190" t="str">
        <f t="shared" si="5"/>
        <v>816</v>
      </c>
      <c r="D236" s="198">
        <v>0</v>
      </c>
      <c r="F236" s="198">
        <v>0</v>
      </c>
    </row>
    <row r="237" spans="1:6" x14ac:dyDescent="0.25">
      <c r="A237" s="190">
        <v>8</v>
      </c>
      <c r="B237" s="190">
        <v>17</v>
      </c>
      <c r="C237" s="190" t="str">
        <f t="shared" si="5"/>
        <v>817</v>
      </c>
      <c r="D237" s="198">
        <v>0</v>
      </c>
      <c r="F237" s="198">
        <v>0</v>
      </c>
    </row>
    <row r="238" spans="1:6" x14ac:dyDescent="0.25">
      <c r="A238" s="190">
        <v>8</v>
      </c>
      <c r="B238" s="190">
        <v>18</v>
      </c>
      <c r="C238" s="190" t="str">
        <f t="shared" si="5"/>
        <v>818</v>
      </c>
      <c r="D238" s="198">
        <v>0</v>
      </c>
      <c r="F238" s="198">
        <v>0</v>
      </c>
    </row>
    <row r="239" spans="1:6" x14ac:dyDescent="0.25">
      <c r="A239" s="190">
        <v>8</v>
      </c>
      <c r="B239" s="190">
        <v>19</v>
      </c>
      <c r="C239" s="190" t="str">
        <f t="shared" si="5"/>
        <v>819</v>
      </c>
      <c r="D239" s="198">
        <v>0</v>
      </c>
      <c r="F239" s="198">
        <v>0</v>
      </c>
    </row>
    <row r="240" spans="1:6" x14ac:dyDescent="0.25">
      <c r="A240" s="190">
        <v>8</v>
      </c>
      <c r="B240" s="190">
        <v>20</v>
      </c>
      <c r="C240" s="190" t="str">
        <f t="shared" si="5"/>
        <v>820</v>
      </c>
      <c r="D240" s="198">
        <v>0</v>
      </c>
      <c r="F240" s="198">
        <v>0</v>
      </c>
    </row>
    <row r="241" spans="1:6" x14ac:dyDescent="0.25">
      <c r="A241" s="190">
        <v>8</v>
      </c>
      <c r="B241" s="190">
        <v>21</v>
      </c>
      <c r="C241" s="190" t="str">
        <f t="shared" si="5"/>
        <v>821</v>
      </c>
      <c r="D241" s="198">
        <v>0</v>
      </c>
      <c r="F241" s="198">
        <v>0</v>
      </c>
    </row>
    <row r="242" spans="1:6" x14ac:dyDescent="0.25">
      <c r="A242" s="190">
        <v>8</v>
      </c>
      <c r="B242" s="190">
        <v>22</v>
      </c>
      <c r="C242" s="190" t="str">
        <f t="shared" si="5"/>
        <v>822</v>
      </c>
      <c r="D242" s="198">
        <v>0</v>
      </c>
      <c r="F242" s="198">
        <v>0</v>
      </c>
    </row>
    <row r="243" spans="1:6" x14ac:dyDescent="0.25">
      <c r="A243" s="190">
        <v>8</v>
      </c>
      <c r="B243" s="190">
        <v>23</v>
      </c>
      <c r="C243" s="190" t="str">
        <f t="shared" si="5"/>
        <v>823</v>
      </c>
      <c r="D243" s="198">
        <v>0</v>
      </c>
      <c r="F243" s="198">
        <v>0</v>
      </c>
    </row>
    <row r="244" spans="1:6" x14ac:dyDescent="0.25">
      <c r="A244" s="190">
        <v>8</v>
      </c>
      <c r="B244" s="190">
        <v>24</v>
      </c>
      <c r="C244" s="190" t="str">
        <f t="shared" si="5"/>
        <v>824</v>
      </c>
      <c r="D244" s="198">
        <v>0</v>
      </c>
      <c r="F244" s="198">
        <v>0</v>
      </c>
    </row>
    <row r="245" spans="1:6" x14ac:dyDescent="0.25">
      <c r="A245" s="190">
        <v>8</v>
      </c>
      <c r="B245" s="190">
        <v>25</v>
      </c>
      <c r="C245" s="190" t="str">
        <f t="shared" si="5"/>
        <v>825</v>
      </c>
      <c r="D245" s="198">
        <v>0</v>
      </c>
      <c r="F245" s="198">
        <v>0</v>
      </c>
    </row>
    <row r="246" spans="1:6" x14ac:dyDescent="0.25">
      <c r="A246" s="190">
        <v>8</v>
      </c>
      <c r="B246" s="190">
        <v>26</v>
      </c>
      <c r="C246" s="190" t="str">
        <f t="shared" si="5"/>
        <v>826</v>
      </c>
      <c r="D246" s="198">
        <v>0</v>
      </c>
      <c r="F246" s="198">
        <v>0</v>
      </c>
    </row>
    <row r="247" spans="1:6" x14ac:dyDescent="0.25">
      <c r="A247" s="190">
        <v>8</v>
      </c>
      <c r="B247" s="190">
        <v>27</v>
      </c>
      <c r="C247" s="190" t="str">
        <f t="shared" si="5"/>
        <v>827</v>
      </c>
      <c r="D247" s="198">
        <v>0</v>
      </c>
      <c r="F247" s="198">
        <v>0</v>
      </c>
    </row>
    <row r="248" spans="1:6" x14ac:dyDescent="0.25">
      <c r="A248" s="190">
        <v>8</v>
      </c>
      <c r="B248" s="190">
        <v>28</v>
      </c>
      <c r="C248" s="190" t="str">
        <f t="shared" si="5"/>
        <v>828</v>
      </c>
      <c r="D248" s="198">
        <v>0</v>
      </c>
      <c r="F248" s="198">
        <v>0</v>
      </c>
    </row>
    <row r="249" spans="1:6" x14ac:dyDescent="0.25">
      <c r="A249" s="190">
        <v>8</v>
      </c>
      <c r="B249" s="190">
        <v>29</v>
      </c>
      <c r="C249" s="190" t="str">
        <f t="shared" si="5"/>
        <v>829</v>
      </c>
      <c r="D249" s="198">
        <v>0</v>
      </c>
      <c r="F249" s="198">
        <v>0</v>
      </c>
    </row>
    <row r="250" spans="1:6" x14ac:dyDescent="0.25">
      <c r="A250" s="190">
        <v>8</v>
      </c>
      <c r="B250" s="190">
        <v>30</v>
      </c>
      <c r="C250" s="190" t="str">
        <f t="shared" si="5"/>
        <v>830</v>
      </c>
      <c r="D250" s="198">
        <v>0</v>
      </c>
      <c r="F250" s="198">
        <v>0</v>
      </c>
    </row>
    <row r="251" spans="1:6" x14ac:dyDescent="0.25">
      <c r="A251" s="190">
        <v>8</v>
      </c>
      <c r="B251" s="190">
        <v>31</v>
      </c>
      <c r="C251" s="190" t="str">
        <f t="shared" si="5"/>
        <v>831</v>
      </c>
      <c r="D251" s="198">
        <v>0</v>
      </c>
      <c r="F251" s="198">
        <v>0</v>
      </c>
    </row>
    <row r="252" spans="1:6" x14ac:dyDescent="0.25">
      <c r="A252" s="190">
        <v>9</v>
      </c>
      <c r="B252" s="190">
        <v>1</v>
      </c>
      <c r="C252" s="190" t="str">
        <f t="shared" si="5"/>
        <v>91</v>
      </c>
      <c r="D252" s="198">
        <v>0</v>
      </c>
      <c r="F252" s="198">
        <v>0</v>
      </c>
    </row>
    <row r="253" spans="1:6" x14ac:dyDescent="0.25">
      <c r="A253" s="190">
        <v>9</v>
      </c>
      <c r="B253" s="190">
        <v>2</v>
      </c>
      <c r="C253" s="190" t="str">
        <f t="shared" si="5"/>
        <v>92</v>
      </c>
      <c r="D253" s="198">
        <v>0</v>
      </c>
      <c r="F253" s="198">
        <v>0</v>
      </c>
    </row>
    <row r="254" spans="1:6" x14ac:dyDescent="0.25">
      <c r="A254" s="190">
        <v>9</v>
      </c>
      <c r="B254" s="190">
        <v>3</v>
      </c>
      <c r="C254" s="190" t="str">
        <f t="shared" si="5"/>
        <v>93</v>
      </c>
      <c r="D254" s="198">
        <v>0</v>
      </c>
      <c r="F254" s="198">
        <v>0</v>
      </c>
    </row>
    <row r="255" spans="1:6" x14ac:dyDescent="0.25">
      <c r="A255" s="190">
        <v>9</v>
      </c>
      <c r="B255" s="190">
        <v>4</v>
      </c>
      <c r="C255" s="190" t="str">
        <f t="shared" si="5"/>
        <v>94</v>
      </c>
      <c r="D255" s="198">
        <v>0</v>
      </c>
      <c r="F255" s="198">
        <v>0</v>
      </c>
    </row>
    <row r="256" spans="1:6" x14ac:dyDescent="0.25">
      <c r="A256" s="190">
        <v>9</v>
      </c>
      <c r="B256" s="190">
        <v>5</v>
      </c>
      <c r="C256" s="190" t="str">
        <f t="shared" si="5"/>
        <v>95</v>
      </c>
      <c r="D256" s="198">
        <v>0</v>
      </c>
      <c r="F256" s="198">
        <v>0</v>
      </c>
    </row>
    <row r="257" spans="1:6" x14ac:dyDescent="0.25">
      <c r="A257" s="190">
        <v>9</v>
      </c>
      <c r="B257" s="190">
        <v>6</v>
      </c>
      <c r="C257" s="190" t="str">
        <f t="shared" si="5"/>
        <v>96</v>
      </c>
      <c r="D257" s="198">
        <v>0</v>
      </c>
      <c r="F257" s="198">
        <v>0</v>
      </c>
    </row>
    <row r="258" spans="1:6" x14ac:dyDescent="0.25">
      <c r="A258" s="190">
        <v>9</v>
      </c>
      <c r="B258" s="190">
        <v>7</v>
      </c>
      <c r="C258" s="190" t="str">
        <f t="shared" si="5"/>
        <v>97</v>
      </c>
      <c r="D258" s="198">
        <v>0</v>
      </c>
      <c r="F258" s="198">
        <v>0</v>
      </c>
    </row>
    <row r="259" spans="1:6" x14ac:dyDescent="0.25">
      <c r="A259" s="190">
        <v>9</v>
      </c>
      <c r="B259" s="190">
        <v>8</v>
      </c>
      <c r="C259" s="190" t="str">
        <f t="shared" si="5"/>
        <v>98</v>
      </c>
      <c r="D259" s="198">
        <v>0</v>
      </c>
      <c r="F259" s="198">
        <v>0</v>
      </c>
    </row>
    <row r="260" spans="1:6" x14ac:dyDescent="0.25">
      <c r="A260" s="190">
        <v>9</v>
      </c>
      <c r="B260" s="190">
        <v>9</v>
      </c>
      <c r="C260" s="190" t="str">
        <f t="shared" si="5"/>
        <v>99</v>
      </c>
      <c r="D260" s="198">
        <v>13.436296296296296</v>
      </c>
      <c r="F260" s="198">
        <v>0</v>
      </c>
    </row>
    <row r="261" spans="1:6" x14ac:dyDescent="0.25">
      <c r="A261" s="190">
        <v>9</v>
      </c>
      <c r="B261" s="190">
        <v>10</v>
      </c>
      <c r="C261" s="190" t="str">
        <f t="shared" si="5"/>
        <v>910</v>
      </c>
      <c r="D261" s="198">
        <v>17.450925925925926</v>
      </c>
      <c r="F261" s="198">
        <v>0</v>
      </c>
    </row>
    <row r="262" spans="1:6" x14ac:dyDescent="0.25">
      <c r="A262" s="190">
        <v>9</v>
      </c>
      <c r="B262" s="190">
        <v>11</v>
      </c>
      <c r="C262" s="190" t="str">
        <f t="shared" si="5"/>
        <v>911</v>
      </c>
      <c r="D262" s="198">
        <v>11.309259259259257</v>
      </c>
      <c r="F262" s="198">
        <v>0</v>
      </c>
    </row>
    <row r="263" spans="1:6" x14ac:dyDescent="0.25">
      <c r="A263" s="190">
        <v>9</v>
      </c>
      <c r="B263" s="190">
        <v>12</v>
      </c>
      <c r="C263" s="190" t="str">
        <f t="shared" si="5"/>
        <v>912</v>
      </c>
      <c r="D263" s="198">
        <v>5.2650000000000006</v>
      </c>
      <c r="F263" s="198">
        <v>0</v>
      </c>
    </row>
    <row r="264" spans="1:6" x14ac:dyDescent="0.25">
      <c r="A264" s="190">
        <v>9</v>
      </c>
      <c r="B264" s="190">
        <v>13</v>
      </c>
      <c r="C264" s="190" t="str">
        <f t="shared" si="5"/>
        <v>913</v>
      </c>
      <c r="D264" s="198">
        <v>1.3109259259259254</v>
      </c>
      <c r="F264" s="198">
        <v>0</v>
      </c>
    </row>
    <row r="265" spans="1:6" x14ac:dyDescent="0.25">
      <c r="A265" s="190">
        <v>9</v>
      </c>
      <c r="B265" s="190">
        <v>14</v>
      </c>
      <c r="C265" s="190" t="str">
        <f t="shared" si="5"/>
        <v>914</v>
      </c>
      <c r="D265" s="198">
        <v>0.40222222222222398</v>
      </c>
      <c r="F265" s="198">
        <v>0</v>
      </c>
    </row>
    <row r="266" spans="1:6" x14ac:dyDescent="0.25">
      <c r="A266" s="190">
        <v>9</v>
      </c>
      <c r="B266" s="190">
        <v>15</v>
      </c>
      <c r="C266" s="190" t="str">
        <f t="shared" ref="C266:C329" si="6">A266&amp;B266</f>
        <v>915</v>
      </c>
      <c r="D266" s="198">
        <v>0</v>
      </c>
      <c r="F266" s="198">
        <v>0</v>
      </c>
    </row>
    <row r="267" spans="1:6" x14ac:dyDescent="0.25">
      <c r="A267" s="190">
        <v>9</v>
      </c>
      <c r="B267" s="190">
        <v>16</v>
      </c>
      <c r="C267" s="190" t="str">
        <f t="shared" si="6"/>
        <v>916</v>
      </c>
      <c r="D267" s="198">
        <v>0</v>
      </c>
      <c r="F267" s="198">
        <v>0</v>
      </c>
    </row>
    <row r="268" spans="1:6" x14ac:dyDescent="0.25">
      <c r="A268" s="190">
        <v>9</v>
      </c>
      <c r="B268" s="190">
        <v>17</v>
      </c>
      <c r="C268" s="190" t="str">
        <f t="shared" si="6"/>
        <v>917</v>
      </c>
      <c r="D268" s="198">
        <v>0</v>
      </c>
      <c r="F268" s="198">
        <v>0</v>
      </c>
    </row>
    <row r="269" spans="1:6" x14ac:dyDescent="0.25">
      <c r="A269" s="190">
        <v>9</v>
      </c>
      <c r="B269" s="190">
        <v>18</v>
      </c>
      <c r="C269" s="190" t="str">
        <f t="shared" si="6"/>
        <v>918</v>
      </c>
      <c r="D269" s="198">
        <v>3.8581481481481479</v>
      </c>
      <c r="F269" s="198">
        <v>0</v>
      </c>
    </row>
    <row r="270" spans="1:6" x14ac:dyDescent="0.25">
      <c r="A270" s="190">
        <v>9</v>
      </c>
      <c r="B270" s="190">
        <v>19</v>
      </c>
      <c r="C270" s="190" t="str">
        <f t="shared" si="6"/>
        <v>919</v>
      </c>
      <c r="D270" s="198">
        <v>2.9318518518518517</v>
      </c>
      <c r="F270" s="198">
        <v>8.9072222222222202</v>
      </c>
    </row>
    <row r="271" spans="1:6" x14ac:dyDescent="0.25">
      <c r="A271" s="190">
        <v>9</v>
      </c>
      <c r="B271" s="190">
        <v>20</v>
      </c>
      <c r="C271" s="190" t="str">
        <f t="shared" si="6"/>
        <v>920</v>
      </c>
      <c r="D271" s="198">
        <v>7.2085185185185194</v>
      </c>
      <c r="F271" s="198">
        <v>5.1659259259259249</v>
      </c>
    </row>
    <row r="272" spans="1:6" x14ac:dyDescent="0.25">
      <c r="A272" s="190">
        <v>9</v>
      </c>
      <c r="B272" s="190">
        <v>21</v>
      </c>
      <c r="C272" s="190" t="str">
        <f t="shared" si="6"/>
        <v>921</v>
      </c>
      <c r="D272" s="198">
        <v>4.532222222222221</v>
      </c>
      <c r="F272" s="198">
        <v>0</v>
      </c>
    </row>
    <row r="273" spans="1:6" x14ac:dyDescent="0.25">
      <c r="A273" s="190">
        <v>9</v>
      </c>
      <c r="B273" s="190">
        <v>22</v>
      </c>
      <c r="C273" s="190" t="str">
        <f t="shared" si="6"/>
        <v>922</v>
      </c>
      <c r="D273" s="198">
        <v>2.153703703703703</v>
      </c>
      <c r="F273" s="198">
        <v>3.5187037037037028</v>
      </c>
    </row>
    <row r="274" spans="1:6" x14ac:dyDescent="0.25">
      <c r="A274" s="190">
        <v>9</v>
      </c>
      <c r="B274" s="190">
        <v>23</v>
      </c>
      <c r="C274" s="190" t="str">
        <f t="shared" si="6"/>
        <v>923</v>
      </c>
      <c r="D274" s="198">
        <v>0</v>
      </c>
      <c r="F274" s="198">
        <v>2.6896296296296298</v>
      </c>
    </row>
    <row r="275" spans="1:6" x14ac:dyDescent="0.25">
      <c r="A275" s="190">
        <v>9</v>
      </c>
      <c r="B275" s="190">
        <v>24</v>
      </c>
      <c r="C275" s="190" t="str">
        <f t="shared" si="6"/>
        <v>924</v>
      </c>
      <c r="D275" s="198">
        <v>0</v>
      </c>
      <c r="F275" s="198">
        <v>1.7266666666666675</v>
      </c>
    </row>
    <row r="276" spans="1:6" x14ac:dyDescent="0.25">
      <c r="A276" s="190">
        <v>9</v>
      </c>
      <c r="B276" s="190">
        <v>25</v>
      </c>
      <c r="C276" s="190" t="str">
        <f t="shared" si="6"/>
        <v>925</v>
      </c>
      <c r="D276" s="198">
        <v>0</v>
      </c>
      <c r="F276" s="198">
        <v>0.89222222222222025</v>
      </c>
    </row>
    <row r="277" spans="1:6" x14ac:dyDescent="0.25">
      <c r="A277" s="190">
        <v>9</v>
      </c>
      <c r="B277" s="190">
        <v>26</v>
      </c>
      <c r="C277" s="190" t="str">
        <f t="shared" si="6"/>
        <v>926</v>
      </c>
      <c r="D277" s="198">
        <v>0</v>
      </c>
      <c r="F277" s="198">
        <v>0</v>
      </c>
    </row>
    <row r="278" spans="1:6" x14ac:dyDescent="0.25">
      <c r="A278" s="190">
        <v>9</v>
      </c>
      <c r="B278" s="190">
        <v>27</v>
      </c>
      <c r="C278" s="190" t="str">
        <f t="shared" si="6"/>
        <v>927</v>
      </c>
      <c r="D278" s="198">
        <v>0</v>
      </c>
      <c r="F278" s="198">
        <v>0</v>
      </c>
    </row>
    <row r="279" spans="1:6" x14ac:dyDescent="0.25">
      <c r="A279" s="190">
        <v>9</v>
      </c>
      <c r="B279" s="190">
        <v>28</v>
      </c>
      <c r="C279" s="190" t="str">
        <f t="shared" si="6"/>
        <v>928</v>
      </c>
      <c r="D279" s="198">
        <v>6.1688888888888895</v>
      </c>
      <c r="F279" s="198">
        <v>6.7099999999999982</v>
      </c>
    </row>
    <row r="280" spans="1:6" x14ac:dyDescent="0.25">
      <c r="A280" s="190">
        <v>9</v>
      </c>
      <c r="B280" s="190">
        <v>29</v>
      </c>
      <c r="C280" s="190" t="str">
        <f t="shared" si="6"/>
        <v>929</v>
      </c>
      <c r="D280" s="198">
        <v>9.779814814814813</v>
      </c>
      <c r="F280" s="198">
        <v>12.64222222222222</v>
      </c>
    </row>
    <row r="281" spans="1:6" x14ac:dyDescent="0.25">
      <c r="A281" s="190">
        <v>9</v>
      </c>
      <c r="B281" s="190">
        <v>30</v>
      </c>
      <c r="C281" s="190" t="str">
        <f t="shared" si="6"/>
        <v>930</v>
      </c>
      <c r="D281" s="198">
        <v>8.3977777777777796</v>
      </c>
      <c r="F281" s="198">
        <v>0.21425925925925829</v>
      </c>
    </row>
    <row r="282" spans="1:6" x14ac:dyDescent="0.25">
      <c r="A282" s="190">
        <v>10</v>
      </c>
      <c r="B282" s="190">
        <v>1</v>
      </c>
      <c r="C282" s="190" t="str">
        <f t="shared" si="6"/>
        <v>101</v>
      </c>
      <c r="D282" s="198">
        <v>8.1101612903225835</v>
      </c>
      <c r="F282" s="198">
        <v>5.9418817204301089</v>
      </c>
    </row>
    <row r="283" spans="1:6" x14ac:dyDescent="0.25">
      <c r="A283" s="190">
        <v>10</v>
      </c>
      <c r="B283" s="190">
        <v>2</v>
      </c>
      <c r="C283" s="190" t="str">
        <f t="shared" si="6"/>
        <v>102</v>
      </c>
      <c r="D283" s="198">
        <v>12.091738351254483</v>
      </c>
      <c r="F283" s="198">
        <v>11.301021505376344</v>
      </c>
    </row>
    <row r="284" spans="1:6" x14ac:dyDescent="0.25">
      <c r="A284" s="190">
        <v>10</v>
      </c>
      <c r="B284" s="190">
        <v>3</v>
      </c>
      <c r="C284" s="190" t="str">
        <f t="shared" si="6"/>
        <v>103</v>
      </c>
      <c r="D284" s="198">
        <v>11.306774193548389</v>
      </c>
      <c r="F284" s="198">
        <v>8.8601792114695357</v>
      </c>
    </row>
    <row r="285" spans="1:6" x14ac:dyDescent="0.25">
      <c r="A285" s="190">
        <v>10</v>
      </c>
      <c r="B285" s="190">
        <v>4</v>
      </c>
      <c r="C285" s="190" t="str">
        <f t="shared" si="6"/>
        <v>104</v>
      </c>
      <c r="D285" s="198">
        <v>10.560179211469537</v>
      </c>
      <c r="F285" s="198">
        <v>12.226075268817205</v>
      </c>
    </row>
    <row r="286" spans="1:6" x14ac:dyDescent="0.25">
      <c r="A286" s="190">
        <v>10</v>
      </c>
      <c r="B286" s="190">
        <v>5</v>
      </c>
      <c r="C286" s="190" t="str">
        <f t="shared" si="6"/>
        <v>105</v>
      </c>
      <c r="D286" s="198">
        <v>9.6870430107526921</v>
      </c>
      <c r="F286" s="198">
        <v>15.162688172043014</v>
      </c>
    </row>
    <row r="287" spans="1:6" x14ac:dyDescent="0.25">
      <c r="A287" s="190">
        <v>10</v>
      </c>
      <c r="B287" s="190">
        <v>6</v>
      </c>
      <c r="C287" s="190" t="str">
        <f t="shared" si="6"/>
        <v>106</v>
      </c>
      <c r="D287" s="198">
        <v>8.9029928315412192</v>
      </c>
      <c r="F287" s="198">
        <v>5.080322580645162</v>
      </c>
    </row>
    <row r="288" spans="1:6" x14ac:dyDescent="0.25">
      <c r="A288" s="190">
        <v>10</v>
      </c>
      <c r="B288" s="190">
        <v>7</v>
      </c>
      <c r="C288" s="190" t="str">
        <f t="shared" si="6"/>
        <v>107</v>
      </c>
      <c r="D288" s="198">
        <v>2.9795519713261664</v>
      </c>
      <c r="F288" s="198">
        <v>0</v>
      </c>
    </row>
    <row r="289" spans="1:6" x14ac:dyDescent="0.25">
      <c r="A289" s="190">
        <v>10</v>
      </c>
      <c r="B289" s="190">
        <v>8</v>
      </c>
      <c r="C289" s="190" t="str">
        <f t="shared" si="6"/>
        <v>108</v>
      </c>
      <c r="D289" s="198">
        <v>0.6302688172043015</v>
      </c>
      <c r="F289" s="198">
        <v>3.4946236559136425E-3</v>
      </c>
    </row>
    <row r="290" spans="1:6" x14ac:dyDescent="0.25">
      <c r="A290" s="190">
        <v>10</v>
      </c>
      <c r="B290" s="190">
        <v>9</v>
      </c>
      <c r="C290" s="190" t="str">
        <f t="shared" si="6"/>
        <v>109</v>
      </c>
      <c r="D290" s="198">
        <v>0</v>
      </c>
      <c r="F290" s="198">
        <v>0</v>
      </c>
    </row>
    <row r="291" spans="1:6" x14ac:dyDescent="0.25">
      <c r="A291" s="190">
        <v>10</v>
      </c>
      <c r="B291" s="190">
        <v>10</v>
      </c>
      <c r="C291" s="190" t="str">
        <f t="shared" si="6"/>
        <v>1010</v>
      </c>
      <c r="D291" s="198">
        <v>0</v>
      </c>
      <c r="F291" s="198">
        <v>0</v>
      </c>
    </row>
    <row r="292" spans="1:6" x14ac:dyDescent="0.25">
      <c r="A292" s="190">
        <v>10</v>
      </c>
      <c r="B292" s="190">
        <v>11</v>
      </c>
      <c r="C292" s="190" t="str">
        <f t="shared" si="6"/>
        <v>1011</v>
      </c>
      <c r="D292" s="198">
        <v>0</v>
      </c>
      <c r="F292" s="198">
        <v>0</v>
      </c>
    </row>
    <row r="293" spans="1:6" x14ac:dyDescent="0.25">
      <c r="A293" s="190">
        <v>10</v>
      </c>
      <c r="B293" s="190">
        <v>12</v>
      </c>
      <c r="C293" s="190" t="str">
        <f t="shared" si="6"/>
        <v>1012</v>
      </c>
      <c r="D293" s="198">
        <v>0</v>
      </c>
      <c r="F293" s="198">
        <v>2.5030645161290335</v>
      </c>
    </row>
    <row r="294" spans="1:6" x14ac:dyDescent="0.25">
      <c r="A294" s="190">
        <v>10</v>
      </c>
      <c r="B294" s="190">
        <v>13</v>
      </c>
      <c r="C294" s="190" t="str">
        <f t="shared" si="6"/>
        <v>1013</v>
      </c>
      <c r="D294" s="198">
        <v>7.2248387096774218</v>
      </c>
      <c r="F294" s="198">
        <v>7.7068279569892484</v>
      </c>
    </row>
    <row r="295" spans="1:6" x14ac:dyDescent="0.25">
      <c r="A295" s="190">
        <v>10</v>
      </c>
      <c r="B295" s="190">
        <v>14</v>
      </c>
      <c r="C295" s="190" t="str">
        <f t="shared" si="6"/>
        <v>1014</v>
      </c>
      <c r="D295" s="198">
        <v>3.9418817204301084</v>
      </c>
      <c r="F295" s="198">
        <v>3.4233870967741939</v>
      </c>
    </row>
    <row r="296" spans="1:6" x14ac:dyDescent="0.25">
      <c r="A296" s="190">
        <v>10</v>
      </c>
      <c r="B296" s="190">
        <v>15</v>
      </c>
      <c r="C296" s="190" t="str">
        <f t="shared" si="6"/>
        <v>1015</v>
      </c>
      <c r="D296" s="198">
        <v>1.7708960573476709</v>
      </c>
      <c r="F296" s="198">
        <v>6.9212365591397855</v>
      </c>
    </row>
    <row r="297" spans="1:6" x14ac:dyDescent="0.25">
      <c r="A297" s="190">
        <v>10</v>
      </c>
      <c r="B297" s="190">
        <v>16</v>
      </c>
      <c r="C297" s="190" t="str">
        <f t="shared" si="6"/>
        <v>1016</v>
      </c>
      <c r="D297" s="198">
        <v>13.884193548387097</v>
      </c>
      <c r="F297" s="198">
        <v>18.00413978494624</v>
      </c>
    </row>
    <row r="298" spans="1:6" x14ac:dyDescent="0.25">
      <c r="A298" s="190">
        <v>10</v>
      </c>
      <c r="B298" s="190">
        <v>17</v>
      </c>
      <c r="C298" s="190" t="str">
        <f t="shared" si="6"/>
        <v>1017</v>
      </c>
      <c r="D298" s="198">
        <v>12.987240143369178</v>
      </c>
      <c r="F298" s="198">
        <v>9.7119892473118288</v>
      </c>
    </row>
    <row r="299" spans="1:6" x14ac:dyDescent="0.25">
      <c r="A299" s="190">
        <v>10</v>
      </c>
      <c r="B299" s="190">
        <v>18</v>
      </c>
      <c r="C299" s="190" t="str">
        <f t="shared" si="6"/>
        <v>1018</v>
      </c>
      <c r="D299" s="198">
        <v>6.0353942652329762</v>
      </c>
      <c r="F299" s="198">
        <v>1.5839784946236561</v>
      </c>
    </row>
    <row r="300" spans="1:6" x14ac:dyDescent="0.25">
      <c r="A300" s="190">
        <v>10</v>
      </c>
      <c r="B300" s="190">
        <v>19</v>
      </c>
      <c r="C300" s="190" t="str">
        <f t="shared" si="6"/>
        <v>1019</v>
      </c>
      <c r="D300" s="198">
        <v>18.662240143369175</v>
      </c>
      <c r="F300" s="198">
        <v>10.613333333333337</v>
      </c>
    </row>
    <row r="301" spans="1:6" x14ac:dyDescent="0.25">
      <c r="A301" s="190">
        <v>10</v>
      </c>
      <c r="B301" s="190">
        <v>20</v>
      </c>
      <c r="C301" s="190" t="str">
        <f t="shared" si="6"/>
        <v>1020</v>
      </c>
      <c r="D301" s="198">
        <v>17.582616487455198</v>
      </c>
      <c r="F301" s="198">
        <v>4.3270430107526883</v>
      </c>
    </row>
    <row r="302" spans="1:6" x14ac:dyDescent="0.25">
      <c r="A302" s="190">
        <v>10</v>
      </c>
      <c r="B302" s="190">
        <v>21</v>
      </c>
      <c r="C302" s="190" t="str">
        <f t="shared" si="6"/>
        <v>1021</v>
      </c>
      <c r="D302" s="198">
        <v>16.682347670250898</v>
      </c>
      <c r="F302" s="198">
        <v>0</v>
      </c>
    </row>
    <row r="303" spans="1:6" x14ac:dyDescent="0.25">
      <c r="A303" s="190">
        <v>10</v>
      </c>
      <c r="B303" s="190">
        <v>22</v>
      </c>
      <c r="C303" s="190" t="str">
        <f t="shared" si="6"/>
        <v>1022</v>
      </c>
      <c r="D303" s="198">
        <v>14.861003584229392</v>
      </c>
      <c r="F303" s="198">
        <v>0</v>
      </c>
    </row>
    <row r="304" spans="1:6" x14ac:dyDescent="0.25">
      <c r="A304" s="190">
        <v>10</v>
      </c>
      <c r="B304" s="190">
        <v>23</v>
      </c>
      <c r="C304" s="190" t="str">
        <f t="shared" si="6"/>
        <v>1023</v>
      </c>
      <c r="D304" s="198">
        <v>5.0546057347670255</v>
      </c>
      <c r="F304" s="198">
        <v>0.67763440860215218</v>
      </c>
    </row>
    <row r="305" spans="1:6" x14ac:dyDescent="0.25">
      <c r="A305" s="190">
        <v>10</v>
      </c>
      <c r="B305" s="190">
        <v>24</v>
      </c>
      <c r="C305" s="190" t="str">
        <f t="shared" si="6"/>
        <v>1024</v>
      </c>
      <c r="D305" s="198">
        <v>19.630035842293911</v>
      </c>
      <c r="F305" s="198">
        <v>19.342903225806456</v>
      </c>
    </row>
    <row r="306" spans="1:6" x14ac:dyDescent="0.25">
      <c r="A306" s="190">
        <v>10</v>
      </c>
      <c r="B306" s="190">
        <v>25</v>
      </c>
      <c r="C306" s="190" t="str">
        <f t="shared" si="6"/>
        <v>1025</v>
      </c>
      <c r="D306" s="198">
        <v>21.906021505376348</v>
      </c>
      <c r="F306" s="198">
        <v>8.2881182795698951</v>
      </c>
    </row>
    <row r="307" spans="1:6" x14ac:dyDescent="0.25">
      <c r="A307" s="190">
        <v>10</v>
      </c>
      <c r="B307" s="190">
        <v>26</v>
      </c>
      <c r="C307" s="190" t="str">
        <f t="shared" si="6"/>
        <v>1026</v>
      </c>
      <c r="D307" s="198">
        <v>24.451899641577064</v>
      </c>
      <c r="F307" s="198">
        <v>16.957419354838709</v>
      </c>
    </row>
    <row r="308" spans="1:6" x14ac:dyDescent="0.25">
      <c r="A308" s="190">
        <v>10</v>
      </c>
      <c r="B308" s="190">
        <v>27</v>
      </c>
      <c r="C308" s="190" t="str">
        <f t="shared" si="6"/>
        <v>1027</v>
      </c>
      <c r="D308" s="198">
        <v>30.566308243727597</v>
      </c>
      <c r="F308" s="198">
        <v>24.472096774193549</v>
      </c>
    </row>
    <row r="309" spans="1:6" x14ac:dyDescent="0.25">
      <c r="A309" s="190">
        <v>10</v>
      </c>
      <c r="B309" s="190">
        <v>28</v>
      </c>
      <c r="C309" s="190" t="str">
        <f t="shared" si="6"/>
        <v>1028</v>
      </c>
      <c r="D309" s="198">
        <v>26.103745519713264</v>
      </c>
      <c r="F309" s="198">
        <v>14.038620071684587</v>
      </c>
    </row>
    <row r="310" spans="1:6" x14ac:dyDescent="0.25">
      <c r="A310" s="190">
        <v>10</v>
      </c>
      <c r="B310" s="190">
        <v>29</v>
      </c>
      <c r="C310" s="190" t="str">
        <f t="shared" si="6"/>
        <v>1029</v>
      </c>
      <c r="D310" s="198">
        <v>23.15010752688173</v>
      </c>
      <c r="F310" s="198">
        <v>16.041182795698926</v>
      </c>
    </row>
    <row r="311" spans="1:6" x14ac:dyDescent="0.25">
      <c r="A311" s="190">
        <v>10</v>
      </c>
      <c r="B311" s="190">
        <v>30</v>
      </c>
      <c r="C311" s="190" t="str">
        <f t="shared" si="6"/>
        <v>1030</v>
      </c>
      <c r="D311" s="198">
        <v>20.623530465949823</v>
      </c>
      <c r="F311" s="198">
        <v>20.572921146953398</v>
      </c>
    </row>
    <row r="312" spans="1:6" x14ac:dyDescent="0.25">
      <c r="A312" s="190">
        <v>10</v>
      </c>
      <c r="B312" s="190">
        <v>31</v>
      </c>
      <c r="C312" s="190" t="str">
        <f t="shared" si="6"/>
        <v>1031</v>
      </c>
      <c r="D312" s="198">
        <v>15.821451612903227</v>
      </c>
      <c r="F312" s="198">
        <v>13.030483870967741</v>
      </c>
    </row>
    <row r="313" spans="1:6" x14ac:dyDescent="0.25">
      <c r="A313" s="190">
        <v>11</v>
      </c>
      <c r="B313" s="190">
        <v>1</v>
      </c>
      <c r="C313" s="190" t="str">
        <f t="shared" si="6"/>
        <v>111</v>
      </c>
      <c r="D313" s="198">
        <v>18.077962962962964</v>
      </c>
      <c r="F313" s="198">
        <v>24.927777777777781</v>
      </c>
    </row>
    <row r="314" spans="1:6" x14ac:dyDescent="0.25">
      <c r="A314" s="190">
        <v>11</v>
      </c>
      <c r="B314" s="190">
        <v>2</v>
      </c>
      <c r="C314" s="190" t="str">
        <f t="shared" si="6"/>
        <v>112</v>
      </c>
      <c r="D314" s="198">
        <v>36.311296296296284</v>
      </c>
      <c r="F314" s="198">
        <v>31.095000000000006</v>
      </c>
    </row>
    <row r="315" spans="1:6" x14ac:dyDescent="0.25">
      <c r="A315" s="190">
        <v>11</v>
      </c>
      <c r="B315" s="190">
        <v>3</v>
      </c>
      <c r="C315" s="190" t="str">
        <f t="shared" si="6"/>
        <v>113</v>
      </c>
      <c r="D315" s="198">
        <v>22.064259259259259</v>
      </c>
      <c r="F315" s="198">
        <v>17.236111111111107</v>
      </c>
    </row>
    <row r="316" spans="1:6" x14ac:dyDescent="0.25">
      <c r="A316" s="190">
        <v>11</v>
      </c>
      <c r="B316" s="190">
        <v>4</v>
      </c>
      <c r="C316" s="190" t="str">
        <f t="shared" si="6"/>
        <v>114</v>
      </c>
      <c r="D316" s="198">
        <v>16.063148148148148</v>
      </c>
      <c r="F316" s="198">
        <v>10.341666666666667</v>
      </c>
    </row>
    <row r="317" spans="1:6" x14ac:dyDescent="0.25">
      <c r="A317" s="190">
        <v>11</v>
      </c>
      <c r="B317" s="190">
        <v>5</v>
      </c>
      <c r="C317" s="190" t="str">
        <f t="shared" si="6"/>
        <v>115</v>
      </c>
      <c r="D317" s="198">
        <v>15.076851851851849</v>
      </c>
      <c r="F317" s="198">
        <v>9.0405555555555566</v>
      </c>
    </row>
    <row r="318" spans="1:6" x14ac:dyDescent="0.25">
      <c r="A318" s="190">
        <v>11</v>
      </c>
      <c r="B318" s="190">
        <v>6</v>
      </c>
      <c r="C318" s="190" t="str">
        <f t="shared" si="6"/>
        <v>116</v>
      </c>
      <c r="D318" s="198">
        <v>13.913333333333332</v>
      </c>
      <c r="F318" s="198">
        <v>11.59888888888889</v>
      </c>
    </row>
    <row r="319" spans="1:6" x14ac:dyDescent="0.25">
      <c r="A319" s="190">
        <v>11</v>
      </c>
      <c r="B319" s="190">
        <v>7</v>
      </c>
      <c r="C319" s="190" t="str">
        <f t="shared" si="6"/>
        <v>117</v>
      </c>
      <c r="D319" s="198">
        <v>12.532777777777778</v>
      </c>
      <c r="F319" s="198">
        <v>7.865555555555555</v>
      </c>
    </row>
    <row r="320" spans="1:6" x14ac:dyDescent="0.25">
      <c r="A320" s="190">
        <v>11</v>
      </c>
      <c r="B320" s="190">
        <v>8</v>
      </c>
      <c r="C320" s="190" t="str">
        <f t="shared" si="6"/>
        <v>118</v>
      </c>
      <c r="D320" s="198">
        <v>5.3861111111111137</v>
      </c>
      <c r="F320" s="198">
        <v>7.6666666666667993E-2</v>
      </c>
    </row>
    <row r="321" spans="1:6" x14ac:dyDescent="0.25">
      <c r="A321" s="190">
        <v>11</v>
      </c>
      <c r="B321" s="190">
        <v>9</v>
      </c>
      <c r="C321" s="190" t="str">
        <f t="shared" si="6"/>
        <v>119</v>
      </c>
      <c r="D321" s="198">
        <v>1.7907407407407412</v>
      </c>
      <c r="F321" s="198">
        <v>1.9388888888888898</v>
      </c>
    </row>
    <row r="322" spans="1:6" x14ac:dyDescent="0.25">
      <c r="A322" s="190">
        <v>11</v>
      </c>
      <c r="B322" s="190">
        <v>10</v>
      </c>
      <c r="C322" s="190" t="str">
        <f t="shared" si="6"/>
        <v>1110</v>
      </c>
      <c r="D322" s="198">
        <v>7.9072222222222202</v>
      </c>
      <c r="F322" s="198">
        <v>4.1988888888888871</v>
      </c>
    </row>
    <row r="323" spans="1:6" x14ac:dyDescent="0.25">
      <c r="A323" s="190">
        <v>11</v>
      </c>
      <c r="B323" s="190">
        <v>11</v>
      </c>
      <c r="C323" s="190" t="str">
        <f t="shared" si="6"/>
        <v>1111</v>
      </c>
      <c r="D323" s="198">
        <v>33.244814814814809</v>
      </c>
      <c r="F323" s="198">
        <v>19.793333333333333</v>
      </c>
    </row>
    <row r="324" spans="1:6" x14ac:dyDescent="0.25">
      <c r="A324" s="190">
        <v>11</v>
      </c>
      <c r="B324" s="190">
        <v>12</v>
      </c>
      <c r="C324" s="190" t="str">
        <f t="shared" si="6"/>
        <v>1112</v>
      </c>
      <c r="D324" s="198">
        <v>25.420370370370367</v>
      </c>
      <c r="F324" s="198">
        <v>18.811111111111114</v>
      </c>
    </row>
    <row r="325" spans="1:6" x14ac:dyDescent="0.25">
      <c r="A325" s="190">
        <v>11</v>
      </c>
      <c r="B325" s="190">
        <v>13</v>
      </c>
      <c r="C325" s="190" t="str">
        <f t="shared" si="6"/>
        <v>1113</v>
      </c>
      <c r="D325" s="198">
        <v>30.960740740740736</v>
      </c>
      <c r="F325" s="198">
        <v>21.687222222222221</v>
      </c>
    </row>
    <row r="326" spans="1:6" x14ac:dyDescent="0.25">
      <c r="A326" s="190">
        <v>11</v>
      </c>
      <c r="B326" s="190">
        <v>14</v>
      </c>
      <c r="C326" s="190" t="str">
        <f t="shared" si="6"/>
        <v>1114</v>
      </c>
      <c r="D326" s="198">
        <v>41.107222222222205</v>
      </c>
      <c r="F326" s="198">
        <v>14.735000000000003</v>
      </c>
    </row>
    <row r="327" spans="1:6" x14ac:dyDescent="0.25">
      <c r="A327" s="190">
        <v>11</v>
      </c>
      <c r="B327" s="190">
        <v>15</v>
      </c>
      <c r="C327" s="190" t="str">
        <f t="shared" si="6"/>
        <v>1115</v>
      </c>
      <c r="D327" s="198">
        <v>19.576666666666664</v>
      </c>
      <c r="F327" s="198">
        <v>16.290000000000006</v>
      </c>
    </row>
    <row r="328" spans="1:6" x14ac:dyDescent="0.25">
      <c r="A328" s="190">
        <v>11</v>
      </c>
      <c r="B328" s="190">
        <v>16</v>
      </c>
      <c r="C328" s="190" t="str">
        <f t="shared" si="6"/>
        <v>1116</v>
      </c>
      <c r="D328" s="198">
        <v>29.911111111111111</v>
      </c>
      <c r="F328" s="198">
        <v>23.131666666666671</v>
      </c>
    </row>
    <row r="329" spans="1:6" x14ac:dyDescent="0.25">
      <c r="A329" s="190">
        <v>11</v>
      </c>
      <c r="B329" s="190">
        <v>17</v>
      </c>
      <c r="C329" s="190" t="str">
        <f t="shared" si="6"/>
        <v>1117</v>
      </c>
      <c r="D329" s="198">
        <v>23.609259259259261</v>
      </c>
      <c r="F329" s="198">
        <v>29.47388888888889</v>
      </c>
    </row>
    <row r="330" spans="1:6" x14ac:dyDescent="0.25">
      <c r="A330" s="190">
        <v>11</v>
      </c>
      <c r="B330" s="190">
        <v>18</v>
      </c>
      <c r="C330" s="190" t="str">
        <f t="shared" ref="C330:C373" si="7">A330&amp;B330</f>
        <v>1118</v>
      </c>
      <c r="D330" s="198">
        <v>27.719629629629626</v>
      </c>
      <c r="F330" s="198">
        <v>22.360555555555553</v>
      </c>
    </row>
    <row r="331" spans="1:6" x14ac:dyDescent="0.25">
      <c r="A331" s="190">
        <v>11</v>
      </c>
      <c r="B331" s="190">
        <v>19</v>
      </c>
      <c r="C331" s="190" t="str">
        <f t="shared" si="7"/>
        <v>1119</v>
      </c>
      <c r="D331" s="198">
        <v>17.13425925925926</v>
      </c>
      <c r="F331" s="198">
        <v>15.471666666666669</v>
      </c>
    </row>
    <row r="332" spans="1:6" x14ac:dyDescent="0.25">
      <c r="A332" s="190">
        <v>11</v>
      </c>
      <c r="B332" s="190">
        <v>20</v>
      </c>
      <c r="C332" s="190" t="str">
        <f t="shared" si="7"/>
        <v>1120</v>
      </c>
      <c r="D332" s="198">
        <v>10.467222222222222</v>
      </c>
      <c r="F332" s="198">
        <v>6.1916666666666655</v>
      </c>
    </row>
    <row r="333" spans="1:6" x14ac:dyDescent="0.25">
      <c r="A333" s="190">
        <v>11</v>
      </c>
      <c r="B333" s="190">
        <v>21</v>
      </c>
      <c r="C333" s="190" t="str">
        <f t="shared" si="7"/>
        <v>1121</v>
      </c>
      <c r="D333" s="198">
        <v>20.594444444444441</v>
      </c>
      <c r="F333" s="198">
        <v>13.763333333333332</v>
      </c>
    </row>
    <row r="334" spans="1:6" x14ac:dyDescent="0.25">
      <c r="A334" s="190">
        <v>11</v>
      </c>
      <c r="B334" s="190">
        <v>22</v>
      </c>
      <c r="C334" s="190" t="str">
        <f t="shared" si="7"/>
        <v>1122</v>
      </c>
      <c r="D334" s="198">
        <v>26.551111111111105</v>
      </c>
      <c r="F334" s="198">
        <v>28.121111111111116</v>
      </c>
    </row>
    <row r="335" spans="1:6" x14ac:dyDescent="0.25">
      <c r="A335" s="190">
        <v>11</v>
      </c>
      <c r="B335" s="190">
        <v>23</v>
      </c>
      <c r="C335" s="190" t="str">
        <f t="shared" si="7"/>
        <v>1123</v>
      </c>
      <c r="D335" s="198">
        <v>31.984259259259254</v>
      </c>
      <c r="F335" s="198">
        <v>27.060000000000002</v>
      </c>
    </row>
    <row r="336" spans="1:6" x14ac:dyDescent="0.25">
      <c r="A336" s="190">
        <v>11</v>
      </c>
      <c r="B336" s="190">
        <v>24</v>
      </c>
      <c r="C336" s="190" t="str">
        <f t="shared" si="7"/>
        <v>1124</v>
      </c>
      <c r="D336" s="198">
        <v>38.468148148148153</v>
      </c>
      <c r="F336" s="198">
        <v>17.895000000000003</v>
      </c>
    </row>
    <row r="337" spans="1:6" x14ac:dyDescent="0.25">
      <c r="A337" s="190">
        <v>11</v>
      </c>
      <c r="B337" s="190">
        <v>25</v>
      </c>
      <c r="C337" s="190" t="str">
        <f t="shared" si="7"/>
        <v>1125</v>
      </c>
      <c r="D337" s="198">
        <v>21.27277777777778</v>
      </c>
      <c r="F337" s="198">
        <v>12.59611111111111</v>
      </c>
    </row>
    <row r="338" spans="1:6" x14ac:dyDescent="0.25">
      <c r="A338" s="190">
        <v>11</v>
      </c>
      <c r="B338" s="190">
        <v>26</v>
      </c>
      <c r="C338" s="190" t="str">
        <f t="shared" si="7"/>
        <v>1126</v>
      </c>
      <c r="D338" s="198">
        <v>34.695555555555543</v>
      </c>
      <c r="F338" s="198">
        <v>24.106666666666673</v>
      </c>
    </row>
    <row r="339" spans="1:6" x14ac:dyDescent="0.25">
      <c r="A339" s="190">
        <v>11</v>
      </c>
      <c r="B339" s="190">
        <v>27</v>
      </c>
      <c r="C339" s="190" t="str">
        <f t="shared" si="7"/>
        <v>1127</v>
      </c>
      <c r="D339" s="198">
        <v>24.463518518518519</v>
      </c>
      <c r="F339" s="198">
        <v>20.800555555555555</v>
      </c>
    </row>
    <row r="340" spans="1:6" x14ac:dyDescent="0.25">
      <c r="A340" s="190">
        <v>11</v>
      </c>
      <c r="B340" s="190">
        <v>28</v>
      </c>
      <c r="C340" s="190" t="str">
        <f t="shared" si="7"/>
        <v>1128</v>
      </c>
      <c r="D340" s="198">
        <v>28.929259259259258</v>
      </c>
      <c r="F340" s="198">
        <v>26.114444444444437</v>
      </c>
    </row>
    <row r="341" spans="1:6" x14ac:dyDescent="0.25">
      <c r="A341" s="190">
        <v>11</v>
      </c>
      <c r="B341" s="190">
        <v>29</v>
      </c>
      <c r="C341" s="190" t="str">
        <f t="shared" si="7"/>
        <v>1129</v>
      </c>
      <c r="D341" s="198">
        <v>22.759814814814813</v>
      </c>
      <c r="F341" s="198">
        <v>33.203888888888891</v>
      </c>
    </row>
    <row r="342" spans="1:6" x14ac:dyDescent="0.25">
      <c r="A342" s="190">
        <v>11</v>
      </c>
      <c r="B342" s="190">
        <v>30</v>
      </c>
      <c r="C342" s="190" t="str">
        <f t="shared" si="7"/>
        <v>1130</v>
      </c>
      <c r="D342" s="198">
        <v>47.151666666666671</v>
      </c>
      <c r="F342" s="198">
        <v>37.907777777777788</v>
      </c>
    </row>
    <row r="343" spans="1:6" x14ac:dyDescent="0.25">
      <c r="A343" s="190">
        <v>12</v>
      </c>
      <c r="B343" s="190">
        <v>1</v>
      </c>
      <c r="C343" s="190" t="str">
        <f t="shared" si="7"/>
        <v>121</v>
      </c>
      <c r="D343" s="198">
        <v>42.349301075268826</v>
      </c>
      <c r="F343" s="198">
        <v>36.971075268817202</v>
      </c>
    </row>
    <row r="344" spans="1:6" x14ac:dyDescent="0.25">
      <c r="A344" s="190">
        <v>12</v>
      </c>
      <c r="B344" s="190">
        <v>2</v>
      </c>
      <c r="C344" s="190" t="str">
        <f t="shared" si="7"/>
        <v>122</v>
      </c>
      <c r="D344" s="198">
        <v>40.174856630824387</v>
      </c>
      <c r="F344" s="198">
        <v>32.162311827956991</v>
      </c>
    </row>
    <row r="345" spans="1:6" x14ac:dyDescent="0.25">
      <c r="A345" s="190">
        <v>12</v>
      </c>
      <c r="B345" s="190">
        <v>3</v>
      </c>
      <c r="C345" s="190" t="str">
        <f t="shared" si="7"/>
        <v>123</v>
      </c>
      <c r="D345" s="198">
        <v>28.63349462365591</v>
      </c>
      <c r="F345" s="198">
        <v>27.700860215053762</v>
      </c>
    </row>
    <row r="346" spans="1:6" x14ac:dyDescent="0.25">
      <c r="A346" s="190">
        <v>12</v>
      </c>
      <c r="B346" s="190">
        <v>4</v>
      </c>
      <c r="C346" s="190" t="str">
        <f t="shared" si="7"/>
        <v>124</v>
      </c>
      <c r="D346" s="198">
        <v>34.727007168458776</v>
      </c>
      <c r="F346" s="198">
        <v>25.58064516129032</v>
      </c>
    </row>
    <row r="347" spans="1:6" x14ac:dyDescent="0.25">
      <c r="A347" s="190">
        <v>12</v>
      </c>
      <c r="B347" s="190">
        <v>5</v>
      </c>
      <c r="C347" s="190" t="str">
        <f t="shared" si="7"/>
        <v>125</v>
      </c>
      <c r="D347" s="198">
        <v>26.567401433691753</v>
      </c>
      <c r="F347" s="198">
        <v>24.205860215053757</v>
      </c>
    </row>
    <row r="348" spans="1:6" x14ac:dyDescent="0.25">
      <c r="A348" s="190">
        <v>12</v>
      </c>
      <c r="B348" s="190">
        <v>6</v>
      </c>
      <c r="C348" s="190" t="str">
        <f t="shared" si="7"/>
        <v>126</v>
      </c>
      <c r="D348" s="198">
        <v>25.634014336917563</v>
      </c>
      <c r="F348" s="198">
        <v>27.058333333333341</v>
      </c>
    </row>
    <row r="349" spans="1:6" x14ac:dyDescent="0.25">
      <c r="A349" s="190">
        <v>12</v>
      </c>
      <c r="B349" s="190">
        <v>7</v>
      </c>
      <c r="C349" s="190" t="str">
        <f t="shared" si="7"/>
        <v>127</v>
      </c>
      <c r="D349" s="198">
        <v>29.45564516129032</v>
      </c>
      <c r="F349" s="198">
        <v>30.495645161290323</v>
      </c>
    </row>
    <row r="350" spans="1:6" x14ac:dyDescent="0.25">
      <c r="A350" s="190">
        <v>12</v>
      </c>
      <c r="B350" s="190">
        <v>8</v>
      </c>
      <c r="C350" s="190" t="str">
        <f t="shared" si="7"/>
        <v>128</v>
      </c>
      <c r="D350" s="198">
        <v>37.370770609319003</v>
      </c>
      <c r="F350" s="198">
        <v>28.445645161290326</v>
      </c>
    </row>
    <row r="351" spans="1:6" x14ac:dyDescent="0.25">
      <c r="A351" s="190">
        <v>12</v>
      </c>
      <c r="B351" s="190">
        <v>9</v>
      </c>
      <c r="C351" s="190" t="str">
        <f t="shared" si="7"/>
        <v>129</v>
      </c>
      <c r="D351" s="198">
        <v>32.824336917562725</v>
      </c>
      <c r="F351" s="198">
        <v>17.264569892473116</v>
      </c>
    </row>
    <row r="352" spans="1:6" x14ac:dyDescent="0.25">
      <c r="A352" s="190">
        <v>12</v>
      </c>
      <c r="B352" s="190">
        <v>10</v>
      </c>
      <c r="C352" s="190" t="str">
        <f t="shared" si="7"/>
        <v>1210</v>
      </c>
      <c r="D352" s="198">
        <v>18.225089605734766</v>
      </c>
      <c r="F352" s="198">
        <v>15.691720430107525</v>
      </c>
    </row>
    <row r="353" spans="1:6" x14ac:dyDescent="0.25">
      <c r="A353" s="190">
        <v>12</v>
      </c>
      <c r="B353" s="190">
        <v>11</v>
      </c>
      <c r="C353" s="190" t="str">
        <f t="shared" si="7"/>
        <v>1211</v>
      </c>
      <c r="D353" s="198">
        <v>12.179946236559145</v>
      </c>
      <c r="F353" s="198">
        <v>5.1909139784946223</v>
      </c>
    </row>
    <row r="354" spans="1:6" x14ac:dyDescent="0.25">
      <c r="A354" s="190">
        <v>12</v>
      </c>
      <c r="B354" s="190">
        <v>12</v>
      </c>
      <c r="C354" s="190" t="str">
        <f t="shared" si="7"/>
        <v>1212</v>
      </c>
      <c r="D354" s="198">
        <v>27.616182795698922</v>
      </c>
      <c r="F354" s="198">
        <v>10.834677419354838</v>
      </c>
    </row>
    <row r="355" spans="1:6" x14ac:dyDescent="0.25">
      <c r="A355" s="190">
        <v>12</v>
      </c>
      <c r="B355" s="190">
        <v>13</v>
      </c>
      <c r="C355" s="190" t="str">
        <f t="shared" si="7"/>
        <v>1213</v>
      </c>
      <c r="D355" s="198">
        <v>36.52629032258065</v>
      </c>
      <c r="F355" s="198">
        <v>24.97661290322581</v>
      </c>
    </row>
    <row r="356" spans="1:6" x14ac:dyDescent="0.25">
      <c r="A356" s="190">
        <v>12</v>
      </c>
      <c r="B356" s="190">
        <v>14</v>
      </c>
      <c r="C356" s="190" t="str">
        <f t="shared" si="7"/>
        <v>1214</v>
      </c>
      <c r="D356" s="198">
        <v>47.620430107526893</v>
      </c>
      <c r="F356" s="198">
        <v>33.1758064516129</v>
      </c>
    </row>
    <row r="357" spans="1:6" x14ac:dyDescent="0.25">
      <c r="A357" s="190">
        <v>12</v>
      </c>
      <c r="B357" s="190">
        <v>15</v>
      </c>
      <c r="C357" s="190" t="str">
        <f t="shared" si="7"/>
        <v>1215</v>
      </c>
      <c r="D357" s="198">
        <v>45.680143369175624</v>
      </c>
      <c r="F357" s="198">
        <v>38.47462365591398</v>
      </c>
    </row>
    <row r="358" spans="1:6" x14ac:dyDescent="0.25">
      <c r="A358" s="190">
        <v>12</v>
      </c>
      <c r="B358" s="190">
        <v>16</v>
      </c>
      <c r="C358" s="190" t="str">
        <f t="shared" si="7"/>
        <v>1216</v>
      </c>
      <c r="D358" s="198">
        <v>50.106075268817207</v>
      </c>
      <c r="F358" s="198">
        <v>40.556559139784959</v>
      </c>
    </row>
    <row r="359" spans="1:6" x14ac:dyDescent="0.25">
      <c r="A359" s="190">
        <v>12</v>
      </c>
      <c r="B359" s="190">
        <v>17</v>
      </c>
      <c r="C359" s="190" t="str">
        <f t="shared" si="7"/>
        <v>1217</v>
      </c>
      <c r="D359" s="198">
        <v>43.916648745519709</v>
      </c>
      <c r="F359" s="198">
        <v>42.756236559139779</v>
      </c>
    </row>
    <row r="360" spans="1:6" x14ac:dyDescent="0.25">
      <c r="A360" s="190">
        <v>12</v>
      </c>
      <c r="B360" s="190">
        <v>18</v>
      </c>
      <c r="C360" s="190" t="str">
        <f t="shared" si="7"/>
        <v>1218</v>
      </c>
      <c r="D360" s="198">
        <v>31.934193548387089</v>
      </c>
      <c r="F360" s="198">
        <v>29.828709677419347</v>
      </c>
    </row>
    <row r="361" spans="1:6" x14ac:dyDescent="0.25">
      <c r="A361" s="190">
        <v>12</v>
      </c>
      <c r="B361" s="190">
        <v>19</v>
      </c>
      <c r="C361" s="190" t="str">
        <f t="shared" si="7"/>
        <v>1219</v>
      </c>
      <c r="D361" s="198">
        <v>23.029551971326168</v>
      </c>
      <c r="F361" s="198">
        <v>26.306021505376343</v>
      </c>
    </row>
    <row r="362" spans="1:6" x14ac:dyDescent="0.25">
      <c r="A362" s="190">
        <v>12</v>
      </c>
      <c r="B362" s="190">
        <v>20</v>
      </c>
      <c r="C362" s="190" t="str">
        <f t="shared" si="7"/>
        <v>1220</v>
      </c>
      <c r="D362" s="198">
        <v>39.343028673835128</v>
      </c>
      <c r="F362" s="198">
        <v>23.139408602150539</v>
      </c>
    </row>
    <row r="363" spans="1:6" x14ac:dyDescent="0.25">
      <c r="A363" s="190">
        <v>12</v>
      </c>
      <c r="B363" s="190">
        <v>21</v>
      </c>
      <c r="C363" s="190" t="str">
        <f t="shared" si="7"/>
        <v>1221</v>
      </c>
      <c r="D363" s="198">
        <v>30.176039426523289</v>
      </c>
      <c r="F363" s="198">
        <v>14.027419354838708</v>
      </c>
    </row>
    <row r="364" spans="1:6" x14ac:dyDescent="0.25">
      <c r="A364" s="190">
        <v>12</v>
      </c>
      <c r="B364" s="190">
        <v>22</v>
      </c>
      <c r="C364" s="190" t="str">
        <f t="shared" si="7"/>
        <v>1222</v>
      </c>
      <c r="D364" s="198">
        <v>24.530483870967746</v>
      </c>
      <c r="F364" s="198">
        <v>22.154838709677417</v>
      </c>
    </row>
    <row r="365" spans="1:6" x14ac:dyDescent="0.25">
      <c r="A365" s="190">
        <v>12</v>
      </c>
      <c r="B365" s="190">
        <v>23</v>
      </c>
      <c r="C365" s="190" t="str">
        <f t="shared" si="7"/>
        <v>1223</v>
      </c>
      <c r="D365" s="198">
        <v>20.715035842293908</v>
      </c>
      <c r="F365" s="198">
        <v>18.973225806451616</v>
      </c>
    </row>
    <row r="366" spans="1:6" x14ac:dyDescent="0.25">
      <c r="A366" s="190">
        <v>12</v>
      </c>
      <c r="B366" s="190">
        <v>24</v>
      </c>
      <c r="C366" s="190" t="str">
        <f t="shared" si="7"/>
        <v>1224</v>
      </c>
      <c r="D366" s="198">
        <v>33.681792114695341</v>
      </c>
      <c r="F366" s="198">
        <v>46.390161290322574</v>
      </c>
    </row>
    <row r="367" spans="1:6" x14ac:dyDescent="0.25">
      <c r="A367" s="190">
        <v>12</v>
      </c>
      <c r="B367" s="190">
        <v>25</v>
      </c>
      <c r="C367" s="190" t="str">
        <f t="shared" si="7"/>
        <v>1225</v>
      </c>
      <c r="D367" s="198">
        <v>64.141129032258078</v>
      </c>
      <c r="F367" s="198">
        <v>54.318172043010755</v>
      </c>
    </row>
    <row r="368" spans="1:6" x14ac:dyDescent="0.25">
      <c r="A368" s="190">
        <v>12</v>
      </c>
      <c r="B368" s="190">
        <v>26</v>
      </c>
      <c r="C368" s="190" t="str">
        <f t="shared" si="7"/>
        <v>1226</v>
      </c>
      <c r="D368" s="198">
        <v>56.413440860215061</v>
      </c>
      <c r="F368" s="198">
        <v>35.625967741935476</v>
      </c>
    </row>
    <row r="369" spans="1:6" x14ac:dyDescent="0.25">
      <c r="A369" s="190">
        <v>12</v>
      </c>
      <c r="B369" s="190">
        <v>27</v>
      </c>
      <c r="C369" s="190" t="str">
        <f t="shared" si="7"/>
        <v>1227</v>
      </c>
      <c r="D369" s="198">
        <v>35.81541218637993</v>
      </c>
      <c r="F369" s="198">
        <v>20.303870967741936</v>
      </c>
    </row>
    <row r="370" spans="1:6" x14ac:dyDescent="0.25">
      <c r="A370" s="190">
        <v>12</v>
      </c>
      <c r="B370" s="190">
        <v>28</v>
      </c>
      <c r="C370" s="190" t="str">
        <f t="shared" si="7"/>
        <v>1228</v>
      </c>
      <c r="D370" s="198">
        <v>30.966792114695341</v>
      </c>
      <c r="F370" s="198">
        <v>29.141451612903225</v>
      </c>
    </row>
    <row r="371" spans="1:6" x14ac:dyDescent="0.25">
      <c r="A371" s="190">
        <v>12</v>
      </c>
      <c r="B371" s="190">
        <v>29</v>
      </c>
      <c r="C371" s="190" t="str">
        <f t="shared" si="7"/>
        <v>1229</v>
      </c>
      <c r="D371" s="198">
        <v>38.280358422939067</v>
      </c>
      <c r="F371" s="198">
        <v>31.192688172043017</v>
      </c>
    </row>
    <row r="372" spans="1:6" x14ac:dyDescent="0.25">
      <c r="A372" s="190">
        <v>12</v>
      </c>
      <c r="B372" s="190">
        <v>30</v>
      </c>
      <c r="C372" s="190" t="str">
        <f t="shared" si="7"/>
        <v>1230</v>
      </c>
      <c r="D372" s="198">
        <v>41.072741935483876</v>
      </c>
      <c r="F372" s="198">
        <v>21.315913978494624</v>
      </c>
    </row>
    <row r="373" spans="1:6" x14ac:dyDescent="0.25">
      <c r="A373" s="190">
        <v>12</v>
      </c>
      <c r="B373" s="190">
        <v>31</v>
      </c>
      <c r="C373" s="190" t="str">
        <f t="shared" si="7"/>
        <v>1231</v>
      </c>
      <c r="D373" s="198">
        <v>53.055698924731203</v>
      </c>
      <c r="F373" s="198">
        <v>34.380053763440863</v>
      </c>
    </row>
    <row r="374" spans="1:6" ht="15.75" thickBot="1" x14ac:dyDescent="0.3">
      <c r="B374" s="190" t="s">
        <v>168</v>
      </c>
      <c r="D374" s="201">
        <f>SUM(D8:D373)</f>
        <v>5866.7232451695309</v>
      </c>
      <c r="F374" s="201">
        <f>SUM(F8:F373)</f>
        <v>4331.0929711510744</v>
      </c>
    </row>
    <row r="375" spans="1:6" ht="15.75" thickTop="1" x14ac:dyDescent="0.25"/>
  </sheetData>
  <hyperlinks>
    <hyperlink ref="A2" r:id="rId1" xr:uid="{00000000-0004-0000-1700-000000000000}"/>
  </hyperlinks>
  <pageMargins left="0.7" right="0.7" top="0.75" bottom="0.75" header="0.3" footer="0.3"/>
  <pageSetup orientation="portrait" horizontalDpi="300" verticalDpi="300"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00B0F0"/>
  </sheetPr>
  <dimension ref="A1:K890"/>
  <sheetViews>
    <sheetView topLeftCell="A349" zoomScale="85" zoomScaleNormal="85" workbookViewId="0">
      <selection activeCell="A375" sqref="A375:XFD375"/>
    </sheetView>
  </sheetViews>
  <sheetFormatPr defaultColWidth="12.7109375" defaultRowHeight="15" x14ac:dyDescent="0.25"/>
  <cols>
    <col min="1" max="1" width="15.140625" style="1" customWidth="1"/>
    <col min="2" max="2" width="7.28515625" style="123" bestFit="1" customWidth="1"/>
    <col min="3" max="3" width="7.140625" style="123" bestFit="1" customWidth="1"/>
    <col min="4" max="4" width="8.5703125" style="124" bestFit="1" customWidth="1"/>
    <col min="5" max="5" width="8.42578125" style="124" bestFit="1" customWidth="1"/>
    <col min="10" max="10" width="12.7109375" style="259"/>
  </cols>
  <sheetData>
    <row r="1" spans="1:11" x14ac:dyDescent="0.25">
      <c r="A1" s="121" t="s">
        <v>114</v>
      </c>
      <c r="B1" s="122"/>
      <c r="C1" s="122"/>
      <c r="D1" s="122"/>
      <c r="E1" s="122"/>
      <c r="H1" s="236"/>
      <c r="I1" s="236"/>
    </row>
    <row r="2" spans="1:11" x14ac:dyDescent="0.25">
      <c r="B2" s="122"/>
      <c r="C2" s="122"/>
      <c r="D2" s="122"/>
      <c r="E2" s="122"/>
      <c r="H2" s="236"/>
      <c r="I2" s="236"/>
    </row>
    <row r="3" spans="1:11" x14ac:dyDescent="0.25">
      <c r="B3" s="122"/>
      <c r="C3" s="122"/>
      <c r="D3" s="122"/>
      <c r="E3" s="122"/>
      <c r="H3" s="236"/>
      <c r="I3" s="236"/>
    </row>
    <row r="4" spans="1:11" x14ac:dyDescent="0.25">
      <c r="A4" s="241" t="s">
        <v>55</v>
      </c>
      <c r="B4" s="243"/>
      <c r="C4" s="243"/>
      <c r="D4" s="243"/>
      <c r="E4" s="243"/>
      <c r="H4" s="224"/>
      <c r="I4" s="104"/>
      <c r="J4" s="104"/>
    </row>
    <row r="5" spans="1:11" x14ac:dyDescent="0.25">
      <c r="A5" s="241" t="s">
        <v>185</v>
      </c>
      <c r="B5" s="243"/>
      <c r="C5" s="243"/>
      <c r="D5" s="243"/>
      <c r="E5" s="243"/>
      <c r="H5" s="224"/>
    </row>
    <row r="6" spans="1:11" x14ac:dyDescent="0.25">
      <c r="A6" s="240"/>
      <c r="B6" s="243"/>
      <c r="C6" s="243"/>
      <c r="D6" s="243"/>
      <c r="E6" s="243"/>
      <c r="F6" s="265" t="s">
        <v>210</v>
      </c>
      <c r="H6" s="104"/>
      <c r="I6" s="294" t="s">
        <v>239</v>
      </c>
      <c r="J6" s="294"/>
    </row>
    <row r="7" spans="1:11" x14ac:dyDescent="0.25">
      <c r="A7" s="240"/>
      <c r="B7" s="243"/>
      <c r="C7" s="243"/>
      <c r="D7" s="243"/>
      <c r="E7" s="243"/>
      <c r="F7" s="281" t="s">
        <v>209</v>
      </c>
      <c r="G7" s="258"/>
      <c r="H7" s="236"/>
      <c r="I7" s="224" t="s">
        <v>11</v>
      </c>
      <c r="J7" s="224"/>
    </row>
    <row r="8" spans="1:11" ht="16.5" customHeight="1" x14ac:dyDescent="0.25">
      <c r="A8" s="241" t="s">
        <v>58</v>
      </c>
      <c r="B8" s="243" t="s">
        <v>59</v>
      </c>
      <c r="C8" s="243" t="s">
        <v>60</v>
      </c>
      <c r="D8" s="243" t="s">
        <v>61</v>
      </c>
      <c r="E8" s="243" t="s">
        <v>62</v>
      </c>
      <c r="F8" s="265" t="s">
        <v>187</v>
      </c>
      <c r="G8" s="250"/>
      <c r="H8" s="243" t="s">
        <v>34</v>
      </c>
      <c r="I8" s="294" t="s">
        <v>186</v>
      </c>
      <c r="J8" s="294"/>
    </row>
    <row r="9" spans="1:11" x14ac:dyDescent="0.25">
      <c r="A9" s="242">
        <v>43831</v>
      </c>
      <c r="B9" s="244">
        <v>40</v>
      </c>
      <c r="C9" s="244">
        <v>23</v>
      </c>
      <c r="D9" s="126">
        <f t="shared" ref="D9" si="0">(B9+C9)/2</f>
        <v>31.5</v>
      </c>
      <c r="E9" s="126">
        <f t="shared" ref="E9" si="1">IF(65-D9&gt;0,65-D9,0)</f>
        <v>33.5</v>
      </c>
      <c r="F9" s="246">
        <f>E9*(1+VLOOKUP(TEXT(A9,"MMM"),$H$9:$I$20,2,FALSE))</f>
        <v>34.468149999999994</v>
      </c>
      <c r="G9" s="259"/>
      <c r="H9" s="294" t="s">
        <v>188</v>
      </c>
      <c r="I9" s="238">
        <v>2.8899999999999999E-2</v>
      </c>
      <c r="J9" s="238"/>
      <c r="K9" s="239"/>
    </row>
    <row r="10" spans="1:11" x14ac:dyDescent="0.25">
      <c r="A10" s="242">
        <v>43832</v>
      </c>
      <c r="B10" s="244">
        <v>54</v>
      </c>
      <c r="C10" s="244">
        <v>28</v>
      </c>
      <c r="D10" s="126">
        <f t="shared" ref="D10:D73" si="2">(B10+C10)/2</f>
        <v>41</v>
      </c>
      <c r="E10" s="126">
        <f t="shared" ref="E10:E73" si="3">IF(65-D10&gt;0,65-D10,0)</f>
        <v>24</v>
      </c>
      <c r="F10" s="246">
        <f t="shared" ref="F10:F73" si="4">E10*(1+VLOOKUP(TEXT(A10,"MMM"),$H$9:$I$20,2,FALSE))</f>
        <v>24.693599999999996</v>
      </c>
      <c r="G10" s="259"/>
      <c r="H10" s="294" t="s">
        <v>189</v>
      </c>
      <c r="I10" s="238">
        <v>3.9800000000000002E-2</v>
      </c>
      <c r="J10" s="238"/>
      <c r="K10" s="239"/>
    </row>
    <row r="11" spans="1:11" x14ac:dyDescent="0.25">
      <c r="A11" s="242">
        <v>43833</v>
      </c>
      <c r="B11" s="244">
        <v>51</v>
      </c>
      <c r="C11" s="244">
        <v>31</v>
      </c>
      <c r="D11" s="126">
        <f t="shared" si="2"/>
        <v>41</v>
      </c>
      <c r="E11" s="126">
        <f t="shared" si="3"/>
        <v>24</v>
      </c>
      <c r="F11" s="246">
        <f t="shared" si="4"/>
        <v>24.693599999999996</v>
      </c>
      <c r="G11" s="259"/>
      <c r="H11" s="294" t="s">
        <v>190</v>
      </c>
      <c r="I11" s="238">
        <v>7.0599999999999996E-2</v>
      </c>
      <c r="J11" s="238"/>
      <c r="K11" s="239"/>
    </row>
    <row r="12" spans="1:11" x14ac:dyDescent="0.25">
      <c r="A12" s="242">
        <v>43834</v>
      </c>
      <c r="B12" s="244">
        <v>45</v>
      </c>
      <c r="C12" s="244">
        <v>29</v>
      </c>
      <c r="D12" s="126">
        <f t="shared" si="2"/>
        <v>37</v>
      </c>
      <c r="E12" s="126">
        <f t="shared" si="3"/>
        <v>28</v>
      </c>
      <c r="F12" s="246">
        <f t="shared" si="4"/>
        <v>28.809199999999997</v>
      </c>
      <c r="G12" s="259"/>
      <c r="H12" s="294" t="s">
        <v>191</v>
      </c>
      <c r="I12" s="238">
        <v>0.1125</v>
      </c>
      <c r="J12" s="238"/>
      <c r="K12" s="239"/>
    </row>
    <row r="13" spans="1:11" x14ac:dyDescent="0.25">
      <c r="A13" s="242">
        <v>43835</v>
      </c>
      <c r="B13" s="244">
        <v>40</v>
      </c>
      <c r="C13" s="244">
        <v>29</v>
      </c>
      <c r="D13" s="126">
        <f t="shared" si="2"/>
        <v>34.5</v>
      </c>
      <c r="E13" s="126">
        <f t="shared" si="3"/>
        <v>30.5</v>
      </c>
      <c r="F13" s="246">
        <f t="shared" si="4"/>
        <v>31.381449999999997</v>
      </c>
      <c r="G13" s="259"/>
      <c r="H13" s="294" t="s">
        <v>20</v>
      </c>
      <c r="I13" s="238">
        <v>0.2883</v>
      </c>
      <c r="J13" s="238"/>
      <c r="K13" s="239"/>
    </row>
    <row r="14" spans="1:11" x14ac:dyDescent="0.25">
      <c r="A14" s="242">
        <v>43836</v>
      </c>
      <c r="B14" s="244">
        <v>50</v>
      </c>
      <c r="C14" s="244">
        <v>25</v>
      </c>
      <c r="D14" s="126">
        <f t="shared" si="2"/>
        <v>37.5</v>
      </c>
      <c r="E14" s="126">
        <f t="shared" si="3"/>
        <v>27.5</v>
      </c>
      <c r="F14" s="246">
        <f t="shared" si="4"/>
        <v>28.294749999999997</v>
      </c>
      <c r="G14" s="259"/>
      <c r="H14" s="294" t="s">
        <v>192</v>
      </c>
      <c r="I14" s="238">
        <v>0.67179999999999995</v>
      </c>
      <c r="J14" s="238"/>
      <c r="K14" s="239"/>
    </row>
    <row r="15" spans="1:11" x14ac:dyDescent="0.25">
      <c r="A15" s="242">
        <v>43837</v>
      </c>
      <c r="B15" s="244">
        <v>41</v>
      </c>
      <c r="C15" s="244">
        <v>26</v>
      </c>
      <c r="D15" s="126">
        <f t="shared" si="2"/>
        <v>33.5</v>
      </c>
      <c r="E15" s="126">
        <f t="shared" si="3"/>
        <v>31.5</v>
      </c>
      <c r="F15" s="246">
        <f t="shared" si="4"/>
        <v>32.410350000000001</v>
      </c>
      <c r="G15" s="259"/>
      <c r="H15" s="294" t="s">
        <v>193</v>
      </c>
      <c r="I15" s="238">
        <v>0.74939999999999996</v>
      </c>
      <c r="J15" s="238"/>
      <c r="K15" s="239"/>
    </row>
    <row r="16" spans="1:11" x14ac:dyDescent="0.25">
      <c r="A16" s="242">
        <v>43838</v>
      </c>
      <c r="B16" s="244">
        <v>47</v>
      </c>
      <c r="C16" s="244">
        <v>24</v>
      </c>
      <c r="D16" s="126">
        <f t="shared" si="2"/>
        <v>35.5</v>
      </c>
      <c r="E16" s="126">
        <f t="shared" si="3"/>
        <v>29.5</v>
      </c>
      <c r="F16" s="246">
        <f t="shared" si="4"/>
        <v>30.352549999999997</v>
      </c>
      <c r="G16" s="259"/>
      <c r="H16" s="294" t="s">
        <v>184</v>
      </c>
      <c r="I16" s="238">
        <v>1.0758000000000001</v>
      </c>
      <c r="J16" s="238"/>
      <c r="K16" s="239"/>
    </row>
    <row r="17" spans="1:11" x14ac:dyDescent="0.25">
      <c r="A17" s="242">
        <v>43839</v>
      </c>
      <c r="B17" s="244">
        <v>51</v>
      </c>
      <c r="C17" s="244">
        <v>23</v>
      </c>
      <c r="D17" s="126">
        <f t="shared" si="2"/>
        <v>37</v>
      </c>
      <c r="E17" s="126">
        <f t="shared" si="3"/>
        <v>28</v>
      </c>
      <c r="F17" s="246">
        <f t="shared" si="4"/>
        <v>28.809199999999997</v>
      </c>
      <c r="G17" s="259"/>
      <c r="H17" s="294" t="s">
        <v>194</v>
      </c>
      <c r="I17" s="238">
        <v>0.30930000000000002</v>
      </c>
      <c r="J17" s="238"/>
      <c r="K17" s="239"/>
    </row>
    <row r="18" spans="1:11" x14ac:dyDescent="0.25">
      <c r="A18" s="242">
        <v>43840</v>
      </c>
      <c r="B18" s="244">
        <v>63</v>
      </c>
      <c r="C18" s="244">
        <v>35</v>
      </c>
      <c r="D18" s="126">
        <f t="shared" si="2"/>
        <v>49</v>
      </c>
      <c r="E18" s="126">
        <f t="shared" si="3"/>
        <v>16</v>
      </c>
      <c r="F18" s="246">
        <f t="shared" si="4"/>
        <v>16.462399999999999</v>
      </c>
      <c r="G18" s="259"/>
      <c r="H18" s="294" t="s">
        <v>195</v>
      </c>
      <c r="I18" s="238">
        <v>0.1114</v>
      </c>
      <c r="J18" s="238"/>
      <c r="K18" s="239"/>
    </row>
    <row r="19" spans="1:11" x14ac:dyDescent="0.25">
      <c r="A19" s="242">
        <v>43841</v>
      </c>
      <c r="B19" s="244">
        <v>35</v>
      </c>
      <c r="C19" s="244">
        <v>18</v>
      </c>
      <c r="D19" s="126">
        <f t="shared" si="2"/>
        <v>26.5</v>
      </c>
      <c r="E19" s="126">
        <f t="shared" si="3"/>
        <v>38.5</v>
      </c>
      <c r="F19" s="246">
        <f t="shared" si="4"/>
        <v>39.612649999999995</v>
      </c>
      <c r="G19" s="259"/>
      <c r="H19" s="294" t="s">
        <v>196</v>
      </c>
      <c r="I19" s="238">
        <v>4.2599999999999999E-2</v>
      </c>
      <c r="J19" s="238"/>
      <c r="K19" s="239"/>
    </row>
    <row r="20" spans="1:11" x14ac:dyDescent="0.25">
      <c r="A20" s="242">
        <v>43842</v>
      </c>
      <c r="B20" s="244">
        <v>20</v>
      </c>
      <c r="C20" s="244">
        <v>16</v>
      </c>
      <c r="D20" s="126">
        <f t="shared" si="2"/>
        <v>18</v>
      </c>
      <c r="E20" s="126">
        <f t="shared" si="3"/>
        <v>47</v>
      </c>
      <c r="F20" s="246">
        <f t="shared" si="4"/>
        <v>48.3583</v>
      </c>
      <c r="G20" s="259"/>
      <c r="H20" s="294" t="s">
        <v>197</v>
      </c>
      <c r="I20" s="238">
        <v>2.8799999999999999E-2</v>
      </c>
      <c r="J20" s="238"/>
      <c r="K20" s="239"/>
    </row>
    <row r="21" spans="1:11" x14ac:dyDescent="0.25">
      <c r="A21" s="242">
        <v>43843</v>
      </c>
      <c r="B21" s="244">
        <v>27</v>
      </c>
      <c r="C21" s="244">
        <v>19</v>
      </c>
      <c r="D21" s="126">
        <f t="shared" si="2"/>
        <v>23</v>
      </c>
      <c r="E21" s="126">
        <f t="shared" si="3"/>
        <v>42</v>
      </c>
      <c r="F21" s="246">
        <f t="shared" si="4"/>
        <v>43.213799999999999</v>
      </c>
      <c r="G21" s="259"/>
      <c r="H21" s="236"/>
      <c r="I21" s="236"/>
    </row>
    <row r="22" spans="1:11" x14ac:dyDescent="0.25">
      <c r="A22" s="242">
        <v>43844</v>
      </c>
      <c r="B22" s="244">
        <v>36</v>
      </c>
      <c r="C22" s="244">
        <v>19</v>
      </c>
      <c r="D22" s="126">
        <f t="shared" si="2"/>
        <v>27.5</v>
      </c>
      <c r="E22" s="126">
        <f t="shared" si="3"/>
        <v>37.5</v>
      </c>
      <c r="F22" s="246">
        <f t="shared" si="4"/>
        <v>38.583749999999995</v>
      </c>
      <c r="G22" s="259"/>
      <c r="H22" s="236"/>
      <c r="I22" s="236"/>
    </row>
    <row r="23" spans="1:11" x14ac:dyDescent="0.25">
      <c r="A23" s="242">
        <v>43845</v>
      </c>
      <c r="B23" s="244">
        <v>43</v>
      </c>
      <c r="C23" s="244">
        <v>35</v>
      </c>
      <c r="D23" s="126">
        <f t="shared" si="2"/>
        <v>39</v>
      </c>
      <c r="E23" s="126">
        <f t="shared" si="3"/>
        <v>26</v>
      </c>
      <c r="F23" s="246">
        <f t="shared" si="4"/>
        <v>26.751399999999997</v>
      </c>
      <c r="G23" s="259"/>
      <c r="H23" s="236"/>
      <c r="I23" s="236"/>
    </row>
    <row r="24" spans="1:11" x14ac:dyDescent="0.25">
      <c r="A24" s="242">
        <v>43846</v>
      </c>
      <c r="B24" s="244">
        <v>41</v>
      </c>
      <c r="C24" s="244">
        <v>9</v>
      </c>
      <c r="D24" s="126">
        <f t="shared" si="2"/>
        <v>25</v>
      </c>
      <c r="E24" s="126">
        <f t="shared" si="3"/>
        <v>40</v>
      </c>
      <c r="F24" s="246">
        <f t="shared" si="4"/>
        <v>41.155999999999999</v>
      </c>
      <c r="G24" s="259"/>
      <c r="H24" s="236"/>
      <c r="I24" s="236"/>
    </row>
    <row r="25" spans="1:11" x14ac:dyDescent="0.25">
      <c r="A25" s="242">
        <v>43847</v>
      </c>
      <c r="B25" s="244">
        <v>23</v>
      </c>
      <c r="C25" s="244">
        <v>9</v>
      </c>
      <c r="D25" s="126">
        <f t="shared" si="2"/>
        <v>16</v>
      </c>
      <c r="E25" s="126">
        <f t="shared" si="3"/>
        <v>49</v>
      </c>
      <c r="F25" s="246">
        <f t="shared" si="4"/>
        <v>50.416099999999993</v>
      </c>
      <c r="G25" s="259"/>
      <c r="H25" s="236"/>
      <c r="I25" s="236"/>
    </row>
    <row r="26" spans="1:11" x14ac:dyDescent="0.25">
      <c r="A26" s="242">
        <v>43848</v>
      </c>
      <c r="B26" s="244">
        <v>34</v>
      </c>
      <c r="C26" s="244">
        <v>23</v>
      </c>
      <c r="D26" s="126">
        <f t="shared" si="2"/>
        <v>28.5</v>
      </c>
      <c r="E26" s="126">
        <f t="shared" si="3"/>
        <v>36.5</v>
      </c>
      <c r="F26" s="246">
        <f t="shared" si="4"/>
        <v>37.554849999999995</v>
      </c>
      <c r="G26" s="259"/>
      <c r="H26" s="236"/>
      <c r="I26" s="236"/>
    </row>
    <row r="27" spans="1:11" x14ac:dyDescent="0.25">
      <c r="A27" s="242">
        <v>43849</v>
      </c>
      <c r="B27" s="244">
        <v>25</v>
      </c>
      <c r="C27" s="244">
        <v>5</v>
      </c>
      <c r="D27" s="126">
        <f t="shared" si="2"/>
        <v>15</v>
      </c>
      <c r="E27" s="126">
        <f t="shared" si="3"/>
        <v>50</v>
      </c>
      <c r="F27" s="246">
        <f t="shared" si="4"/>
        <v>51.444999999999993</v>
      </c>
      <c r="G27" s="259"/>
      <c r="H27" s="236"/>
      <c r="I27" s="236"/>
    </row>
    <row r="28" spans="1:11" x14ac:dyDescent="0.25">
      <c r="A28" s="242">
        <v>43850</v>
      </c>
      <c r="B28" s="244">
        <v>16</v>
      </c>
      <c r="C28" s="244">
        <v>5</v>
      </c>
      <c r="D28" s="126">
        <f t="shared" si="2"/>
        <v>10.5</v>
      </c>
      <c r="E28" s="126">
        <f t="shared" si="3"/>
        <v>54.5</v>
      </c>
      <c r="F28" s="246">
        <f t="shared" si="4"/>
        <v>56.075049999999997</v>
      </c>
      <c r="G28" s="259"/>
      <c r="H28" s="236"/>
      <c r="I28" s="236"/>
    </row>
    <row r="29" spans="1:11" x14ac:dyDescent="0.25">
      <c r="A29" s="242">
        <v>43851</v>
      </c>
      <c r="B29" s="244">
        <v>14</v>
      </c>
      <c r="C29" s="244">
        <v>6</v>
      </c>
      <c r="D29" s="126">
        <f t="shared" si="2"/>
        <v>10</v>
      </c>
      <c r="E29" s="126">
        <f t="shared" si="3"/>
        <v>55</v>
      </c>
      <c r="F29" s="246">
        <f t="shared" si="4"/>
        <v>56.589499999999994</v>
      </c>
      <c r="G29" s="259"/>
      <c r="H29" s="236"/>
      <c r="I29" s="236"/>
    </row>
    <row r="30" spans="1:11" x14ac:dyDescent="0.25">
      <c r="A30" s="242">
        <v>43852</v>
      </c>
      <c r="B30" s="244">
        <v>30</v>
      </c>
      <c r="C30" s="244">
        <v>10</v>
      </c>
      <c r="D30" s="126">
        <f t="shared" si="2"/>
        <v>20</v>
      </c>
      <c r="E30" s="126">
        <f t="shared" si="3"/>
        <v>45</v>
      </c>
      <c r="F30" s="246">
        <f t="shared" si="4"/>
        <v>46.3005</v>
      </c>
      <c r="G30" s="259"/>
      <c r="H30" s="236"/>
      <c r="I30" s="236"/>
    </row>
    <row r="31" spans="1:11" x14ac:dyDescent="0.25">
      <c r="A31" s="242">
        <v>43853</v>
      </c>
      <c r="B31" s="244">
        <v>32</v>
      </c>
      <c r="C31" s="244">
        <v>29</v>
      </c>
      <c r="D31" s="126">
        <f t="shared" si="2"/>
        <v>30.5</v>
      </c>
      <c r="E31" s="126">
        <f t="shared" si="3"/>
        <v>34.5</v>
      </c>
      <c r="F31" s="246">
        <f t="shared" si="4"/>
        <v>35.497049999999994</v>
      </c>
      <c r="G31" s="259"/>
      <c r="H31" s="236"/>
      <c r="I31" s="236"/>
    </row>
    <row r="32" spans="1:11" x14ac:dyDescent="0.25">
      <c r="A32" s="242">
        <v>43854</v>
      </c>
      <c r="B32" s="244">
        <v>33</v>
      </c>
      <c r="C32" s="244">
        <v>30</v>
      </c>
      <c r="D32" s="126">
        <f t="shared" si="2"/>
        <v>31.5</v>
      </c>
      <c r="E32" s="126">
        <f t="shared" si="3"/>
        <v>33.5</v>
      </c>
      <c r="F32" s="246">
        <f t="shared" si="4"/>
        <v>34.468149999999994</v>
      </c>
      <c r="G32" s="259"/>
      <c r="H32" s="236"/>
      <c r="I32" s="236"/>
    </row>
    <row r="33" spans="1:9" x14ac:dyDescent="0.25">
      <c r="A33" s="242">
        <v>43855</v>
      </c>
      <c r="B33" s="244">
        <v>32</v>
      </c>
      <c r="C33" s="244">
        <v>29</v>
      </c>
      <c r="D33" s="126">
        <f t="shared" si="2"/>
        <v>30.5</v>
      </c>
      <c r="E33" s="126">
        <f t="shared" si="3"/>
        <v>34.5</v>
      </c>
      <c r="F33" s="246">
        <f t="shared" si="4"/>
        <v>35.497049999999994</v>
      </c>
      <c r="G33" s="259"/>
      <c r="H33" s="236"/>
      <c r="I33" s="236"/>
    </row>
    <row r="34" spans="1:9" x14ac:dyDescent="0.25">
      <c r="A34" s="242">
        <v>43856</v>
      </c>
      <c r="B34" s="244">
        <v>33</v>
      </c>
      <c r="C34" s="244">
        <v>16</v>
      </c>
      <c r="D34" s="126">
        <f t="shared" si="2"/>
        <v>24.5</v>
      </c>
      <c r="E34" s="126">
        <f t="shared" si="3"/>
        <v>40.5</v>
      </c>
      <c r="F34" s="246">
        <f t="shared" si="4"/>
        <v>41.670449999999995</v>
      </c>
      <c r="G34" s="259"/>
      <c r="H34" s="236"/>
      <c r="I34" s="236"/>
    </row>
    <row r="35" spans="1:9" x14ac:dyDescent="0.25">
      <c r="A35" s="242">
        <v>43857</v>
      </c>
      <c r="B35" s="244">
        <v>31</v>
      </c>
      <c r="C35" s="244">
        <v>21</v>
      </c>
      <c r="D35" s="126">
        <f t="shared" si="2"/>
        <v>26</v>
      </c>
      <c r="E35" s="126">
        <f t="shared" si="3"/>
        <v>39</v>
      </c>
      <c r="F35" s="246">
        <f t="shared" si="4"/>
        <v>40.127099999999999</v>
      </c>
      <c r="G35" s="259"/>
      <c r="H35" s="236"/>
      <c r="I35" s="236"/>
    </row>
    <row r="36" spans="1:9" x14ac:dyDescent="0.25">
      <c r="A36" s="242">
        <v>43858</v>
      </c>
      <c r="B36" s="244">
        <v>36</v>
      </c>
      <c r="C36" s="244">
        <v>27</v>
      </c>
      <c r="D36" s="126">
        <f t="shared" si="2"/>
        <v>31.5</v>
      </c>
      <c r="E36" s="126">
        <f t="shared" si="3"/>
        <v>33.5</v>
      </c>
      <c r="F36" s="246">
        <f t="shared" si="4"/>
        <v>34.468149999999994</v>
      </c>
      <c r="G36" s="259"/>
      <c r="H36" s="236"/>
      <c r="I36" s="236"/>
    </row>
    <row r="37" spans="1:9" x14ac:dyDescent="0.25">
      <c r="A37" s="242">
        <v>43859</v>
      </c>
      <c r="B37" s="244">
        <v>29</v>
      </c>
      <c r="C37" s="244">
        <v>23</v>
      </c>
      <c r="D37" s="126">
        <f t="shared" si="2"/>
        <v>26</v>
      </c>
      <c r="E37" s="126">
        <f t="shared" si="3"/>
        <v>39</v>
      </c>
      <c r="F37" s="246">
        <f t="shared" si="4"/>
        <v>40.127099999999999</v>
      </c>
      <c r="G37" s="259"/>
      <c r="H37" s="236"/>
      <c r="I37" s="236"/>
    </row>
    <row r="38" spans="1:9" x14ac:dyDescent="0.25">
      <c r="A38" s="242">
        <v>43860</v>
      </c>
      <c r="B38" s="244">
        <v>29</v>
      </c>
      <c r="C38" s="244">
        <v>22</v>
      </c>
      <c r="D38" s="126">
        <f t="shared" si="2"/>
        <v>25.5</v>
      </c>
      <c r="E38" s="126">
        <f t="shared" si="3"/>
        <v>39.5</v>
      </c>
      <c r="F38" s="246">
        <f t="shared" si="4"/>
        <v>40.641549999999995</v>
      </c>
      <c r="G38" s="259"/>
      <c r="H38" s="236"/>
      <c r="I38" s="236"/>
    </row>
    <row r="39" spans="1:9" x14ac:dyDescent="0.25">
      <c r="A39" s="242">
        <v>43861</v>
      </c>
      <c r="B39" s="244">
        <v>32</v>
      </c>
      <c r="C39" s="244">
        <v>25</v>
      </c>
      <c r="D39" s="126">
        <f t="shared" si="2"/>
        <v>28.5</v>
      </c>
      <c r="E39" s="126">
        <f t="shared" si="3"/>
        <v>36.5</v>
      </c>
      <c r="F39" s="246">
        <f t="shared" si="4"/>
        <v>37.554849999999995</v>
      </c>
      <c r="G39" s="259"/>
      <c r="H39" s="236"/>
      <c r="I39" s="236"/>
    </row>
    <row r="40" spans="1:9" x14ac:dyDescent="0.25">
      <c r="A40" s="242">
        <v>43862</v>
      </c>
      <c r="B40" s="244">
        <v>38</v>
      </c>
      <c r="C40" s="244">
        <v>28</v>
      </c>
      <c r="D40" s="126">
        <f t="shared" si="2"/>
        <v>33</v>
      </c>
      <c r="E40" s="126">
        <f t="shared" si="3"/>
        <v>32</v>
      </c>
      <c r="F40" s="246">
        <f t="shared" si="4"/>
        <v>33.273600000000002</v>
      </c>
      <c r="G40" s="259"/>
      <c r="H40" s="236"/>
      <c r="I40" s="236"/>
    </row>
    <row r="41" spans="1:9" x14ac:dyDescent="0.25">
      <c r="A41" s="242">
        <v>43863</v>
      </c>
      <c r="B41" s="244">
        <v>44</v>
      </c>
      <c r="C41" s="244">
        <v>32</v>
      </c>
      <c r="D41" s="126">
        <f t="shared" si="2"/>
        <v>38</v>
      </c>
      <c r="E41" s="126">
        <f t="shared" si="3"/>
        <v>27</v>
      </c>
      <c r="F41" s="246">
        <f t="shared" si="4"/>
        <v>28.0746</v>
      </c>
      <c r="G41" s="259"/>
      <c r="H41" s="236"/>
      <c r="I41" s="236"/>
    </row>
    <row r="42" spans="1:9" x14ac:dyDescent="0.25">
      <c r="A42" s="242">
        <v>43864</v>
      </c>
      <c r="B42" s="244">
        <v>59</v>
      </c>
      <c r="C42" s="244">
        <v>32</v>
      </c>
      <c r="D42" s="126">
        <f t="shared" si="2"/>
        <v>45.5</v>
      </c>
      <c r="E42" s="126">
        <f t="shared" si="3"/>
        <v>19.5</v>
      </c>
      <c r="F42" s="246">
        <f t="shared" si="4"/>
        <v>20.2761</v>
      </c>
      <c r="G42" s="259"/>
      <c r="H42" s="236"/>
      <c r="I42" s="236"/>
    </row>
    <row r="43" spans="1:9" x14ac:dyDescent="0.25">
      <c r="A43" s="242">
        <v>43865</v>
      </c>
      <c r="B43" s="244">
        <v>47</v>
      </c>
      <c r="C43" s="244">
        <v>29</v>
      </c>
      <c r="D43" s="126">
        <f t="shared" si="2"/>
        <v>38</v>
      </c>
      <c r="E43" s="126">
        <f t="shared" si="3"/>
        <v>27</v>
      </c>
      <c r="F43" s="246">
        <f t="shared" si="4"/>
        <v>28.0746</v>
      </c>
      <c r="G43" s="259"/>
      <c r="H43" s="236"/>
      <c r="I43" s="236"/>
    </row>
    <row r="44" spans="1:9" x14ac:dyDescent="0.25">
      <c r="A44" s="242">
        <v>43866</v>
      </c>
      <c r="B44" s="244">
        <v>31</v>
      </c>
      <c r="C44" s="244">
        <v>25</v>
      </c>
      <c r="D44" s="126">
        <f t="shared" si="2"/>
        <v>28</v>
      </c>
      <c r="E44" s="126">
        <f t="shared" si="3"/>
        <v>37</v>
      </c>
      <c r="F44" s="246">
        <f t="shared" si="4"/>
        <v>38.4726</v>
      </c>
      <c r="G44" s="259"/>
      <c r="H44" s="236"/>
      <c r="I44" s="236"/>
    </row>
    <row r="45" spans="1:9" x14ac:dyDescent="0.25">
      <c r="A45" s="242">
        <v>43867</v>
      </c>
      <c r="B45" s="244">
        <v>26</v>
      </c>
      <c r="C45" s="244">
        <v>17</v>
      </c>
      <c r="D45" s="126">
        <f t="shared" si="2"/>
        <v>21.5</v>
      </c>
      <c r="E45" s="126">
        <f t="shared" si="3"/>
        <v>43.5</v>
      </c>
      <c r="F45" s="246">
        <f t="shared" si="4"/>
        <v>45.231300000000005</v>
      </c>
      <c r="G45" s="259"/>
      <c r="H45" s="236"/>
      <c r="I45" s="236"/>
    </row>
    <row r="46" spans="1:9" x14ac:dyDescent="0.25">
      <c r="A46" s="242">
        <v>43868</v>
      </c>
      <c r="B46" s="244">
        <v>34</v>
      </c>
      <c r="C46" s="244">
        <v>17</v>
      </c>
      <c r="D46" s="126">
        <f t="shared" si="2"/>
        <v>25.5</v>
      </c>
      <c r="E46" s="126">
        <f t="shared" si="3"/>
        <v>39.5</v>
      </c>
      <c r="F46" s="246">
        <f t="shared" si="4"/>
        <v>41.072099999999999</v>
      </c>
      <c r="G46" s="259"/>
      <c r="H46" s="236"/>
      <c r="I46" s="236"/>
    </row>
    <row r="47" spans="1:9" x14ac:dyDescent="0.25">
      <c r="A47" s="242">
        <v>43869</v>
      </c>
      <c r="B47" s="244">
        <v>33</v>
      </c>
      <c r="C47" s="244">
        <v>21</v>
      </c>
      <c r="D47" s="126">
        <f t="shared" si="2"/>
        <v>27</v>
      </c>
      <c r="E47" s="126">
        <f t="shared" si="3"/>
        <v>38</v>
      </c>
      <c r="F47" s="246">
        <f t="shared" si="4"/>
        <v>39.5124</v>
      </c>
      <c r="G47" s="259"/>
      <c r="H47" s="236"/>
      <c r="I47" s="236"/>
    </row>
    <row r="48" spans="1:9" x14ac:dyDescent="0.25">
      <c r="A48" s="242">
        <v>43870</v>
      </c>
      <c r="B48" s="244">
        <v>39</v>
      </c>
      <c r="C48" s="244">
        <v>22</v>
      </c>
      <c r="D48" s="126">
        <f t="shared" si="2"/>
        <v>30.5</v>
      </c>
      <c r="E48" s="126">
        <f t="shared" si="3"/>
        <v>34.5</v>
      </c>
      <c r="F48" s="246">
        <f t="shared" si="4"/>
        <v>35.873100000000001</v>
      </c>
      <c r="G48" s="259"/>
      <c r="H48" s="236"/>
      <c r="I48" s="236"/>
    </row>
    <row r="49" spans="1:9" x14ac:dyDescent="0.25">
      <c r="A49" s="242">
        <v>43871</v>
      </c>
      <c r="B49" s="244">
        <v>51</v>
      </c>
      <c r="C49" s="244">
        <v>23</v>
      </c>
      <c r="D49" s="126">
        <f t="shared" si="2"/>
        <v>37</v>
      </c>
      <c r="E49" s="126">
        <f t="shared" si="3"/>
        <v>28</v>
      </c>
      <c r="F49" s="246">
        <f t="shared" si="4"/>
        <v>29.114400000000003</v>
      </c>
      <c r="G49" s="259"/>
      <c r="H49" s="236"/>
      <c r="I49" s="236"/>
    </row>
    <row r="50" spans="1:9" x14ac:dyDescent="0.25">
      <c r="A50" s="242">
        <v>43872</v>
      </c>
      <c r="B50" s="244">
        <v>41</v>
      </c>
      <c r="C50" s="244">
        <v>23</v>
      </c>
      <c r="D50" s="126">
        <f t="shared" si="2"/>
        <v>32</v>
      </c>
      <c r="E50" s="126">
        <f t="shared" si="3"/>
        <v>33</v>
      </c>
      <c r="F50" s="246">
        <f t="shared" si="4"/>
        <v>34.313400000000001</v>
      </c>
      <c r="G50" s="259"/>
      <c r="H50" s="236"/>
      <c r="I50" s="236"/>
    </row>
    <row r="51" spans="1:9" x14ac:dyDescent="0.25">
      <c r="A51" s="242">
        <v>43873</v>
      </c>
      <c r="B51" s="244">
        <v>41</v>
      </c>
      <c r="C51" s="244">
        <v>28</v>
      </c>
      <c r="D51" s="126">
        <f t="shared" si="2"/>
        <v>34.5</v>
      </c>
      <c r="E51" s="126">
        <f t="shared" si="3"/>
        <v>30.5</v>
      </c>
      <c r="F51" s="246">
        <f t="shared" si="4"/>
        <v>31.713900000000002</v>
      </c>
      <c r="G51" s="259"/>
      <c r="H51" s="236"/>
      <c r="I51" s="236"/>
    </row>
    <row r="52" spans="1:9" x14ac:dyDescent="0.25">
      <c r="A52" s="242">
        <v>43874</v>
      </c>
      <c r="B52" s="244">
        <v>32</v>
      </c>
      <c r="C52" s="244">
        <v>-1</v>
      </c>
      <c r="D52" s="126">
        <f t="shared" si="2"/>
        <v>15.5</v>
      </c>
      <c r="E52" s="126">
        <f t="shared" si="3"/>
        <v>49.5</v>
      </c>
      <c r="F52" s="246">
        <f t="shared" si="4"/>
        <v>51.470100000000002</v>
      </c>
      <c r="G52" s="259"/>
      <c r="H52" s="236"/>
      <c r="I52" s="236"/>
    </row>
    <row r="53" spans="1:9" x14ac:dyDescent="0.25">
      <c r="A53" s="242">
        <v>43875</v>
      </c>
      <c r="B53" s="244">
        <v>9</v>
      </c>
      <c r="C53" s="244">
        <v>-5</v>
      </c>
      <c r="D53" s="126">
        <f t="shared" si="2"/>
        <v>2</v>
      </c>
      <c r="E53" s="126">
        <f t="shared" si="3"/>
        <v>63</v>
      </c>
      <c r="F53" s="246">
        <f t="shared" si="4"/>
        <v>65.507400000000004</v>
      </c>
      <c r="G53" s="259"/>
      <c r="H53" s="236"/>
      <c r="I53" s="236"/>
    </row>
    <row r="54" spans="1:9" x14ac:dyDescent="0.25">
      <c r="A54" s="242">
        <v>43876</v>
      </c>
      <c r="B54" s="244">
        <v>30</v>
      </c>
      <c r="C54" s="244">
        <v>-5</v>
      </c>
      <c r="D54" s="126">
        <f t="shared" si="2"/>
        <v>12.5</v>
      </c>
      <c r="E54" s="126">
        <f t="shared" si="3"/>
        <v>52.5</v>
      </c>
      <c r="F54" s="246">
        <f t="shared" si="4"/>
        <v>54.589500000000001</v>
      </c>
      <c r="G54" s="259"/>
      <c r="H54" s="236"/>
      <c r="I54" s="236"/>
    </row>
    <row r="55" spans="1:9" x14ac:dyDescent="0.25">
      <c r="A55" s="242">
        <v>43877</v>
      </c>
      <c r="B55" s="244">
        <v>43</v>
      </c>
      <c r="C55" s="244">
        <v>22</v>
      </c>
      <c r="D55" s="126">
        <f t="shared" si="2"/>
        <v>32.5</v>
      </c>
      <c r="E55" s="126">
        <f t="shared" si="3"/>
        <v>32.5</v>
      </c>
      <c r="F55" s="246">
        <f t="shared" si="4"/>
        <v>33.793500000000002</v>
      </c>
      <c r="G55" s="259"/>
      <c r="H55" s="236"/>
      <c r="I55" s="236"/>
    </row>
    <row r="56" spans="1:9" x14ac:dyDescent="0.25">
      <c r="A56" s="242">
        <v>43878</v>
      </c>
      <c r="B56" s="244">
        <v>47</v>
      </c>
      <c r="C56" s="244">
        <v>24</v>
      </c>
      <c r="D56" s="126">
        <f t="shared" si="2"/>
        <v>35.5</v>
      </c>
      <c r="E56" s="126">
        <f t="shared" si="3"/>
        <v>29.5</v>
      </c>
      <c r="F56" s="246">
        <f t="shared" si="4"/>
        <v>30.674100000000003</v>
      </c>
      <c r="G56" s="259"/>
      <c r="H56" s="236"/>
      <c r="I56" s="236"/>
    </row>
    <row r="57" spans="1:9" x14ac:dyDescent="0.25">
      <c r="A57" s="242">
        <v>43879</v>
      </c>
      <c r="B57" s="244">
        <v>54</v>
      </c>
      <c r="C57" s="244">
        <v>27</v>
      </c>
      <c r="D57" s="126">
        <f t="shared" si="2"/>
        <v>40.5</v>
      </c>
      <c r="E57" s="126">
        <f t="shared" si="3"/>
        <v>24.5</v>
      </c>
      <c r="F57" s="246">
        <f t="shared" si="4"/>
        <v>25.475100000000001</v>
      </c>
      <c r="G57" s="259"/>
      <c r="H57" s="236"/>
      <c r="I57" s="236"/>
    </row>
    <row r="58" spans="1:9" x14ac:dyDescent="0.25">
      <c r="A58" s="242">
        <v>43880</v>
      </c>
      <c r="B58" s="244">
        <v>41</v>
      </c>
      <c r="C58" s="244">
        <v>22</v>
      </c>
      <c r="D58" s="126">
        <f t="shared" si="2"/>
        <v>31.5</v>
      </c>
      <c r="E58" s="126">
        <f t="shared" si="3"/>
        <v>33.5</v>
      </c>
      <c r="F58" s="246">
        <f t="shared" si="4"/>
        <v>34.833300000000001</v>
      </c>
      <c r="G58" s="259"/>
      <c r="H58" s="236"/>
      <c r="I58" s="236"/>
    </row>
    <row r="59" spans="1:9" x14ac:dyDescent="0.25">
      <c r="A59" s="242">
        <v>43881</v>
      </c>
      <c r="B59" s="244">
        <v>35</v>
      </c>
      <c r="C59" s="244">
        <v>15</v>
      </c>
      <c r="D59" s="126">
        <f t="shared" si="2"/>
        <v>25</v>
      </c>
      <c r="E59" s="126">
        <f t="shared" si="3"/>
        <v>40</v>
      </c>
      <c r="F59" s="246">
        <f t="shared" si="4"/>
        <v>41.591999999999999</v>
      </c>
      <c r="G59" s="259"/>
      <c r="H59" s="236"/>
      <c r="I59" s="236"/>
    </row>
    <row r="60" spans="1:9" x14ac:dyDescent="0.25">
      <c r="A60" s="242">
        <v>43882</v>
      </c>
      <c r="B60" s="244">
        <v>27</v>
      </c>
      <c r="C60" s="244">
        <v>13</v>
      </c>
      <c r="D60" s="126">
        <f t="shared" si="2"/>
        <v>20</v>
      </c>
      <c r="E60" s="126">
        <f t="shared" si="3"/>
        <v>45</v>
      </c>
      <c r="F60" s="246">
        <f t="shared" si="4"/>
        <v>46.791000000000004</v>
      </c>
      <c r="G60" s="259"/>
      <c r="H60" s="236"/>
      <c r="I60" s="236"/>
    </row>
    <row r="61" spans="1:9" x14ac:dyDescent="0.25">
      <c r="A61" s="242">
        <v>43883</v>
      </c>
      <c r="B61" s="244">
        <v>41</v>
      </c>
      <c r="C61" s="244">
        <v>16</v>
      </c>
      <c r="D61" s="126">
        <f t="shared" si="2"/>
        <v>28.5</v>
      </c>
      <c r="E61" s="126">
        <f t="shared" si="3"/>
        <v>36.5</v>
      </c>
      <c r="F61" s="246">
        <f t="shared" si="4"/>
        <v>37.9527</v>
      </c>
      <c r="G61" s="259"/>
      <c r="H61" s="236"/>
      <c r="I61" s="236"/>
    </row>
    <row r="62" spans="1:9" x14ac:dyDescent="0.25">
      <c r="A62" s="242">
        <v>43884</v>
      </c>
      <c r="B62" s="244">
        <v>52</v>
      </c>
      <c r="C62" s="244">
        <v>29</v>
      </c>
      <c r="D62" s="126">
        <f t="shared" si="2"/>
        <v>40.5</v>
      </c>
      <c r="E62" s="126">
        <f t="shared" si="3"/>
        <v>24.5</v>
      </c>
      <c r="F62" s="246">
        <f t="shared" si="4"/>
        <v>25.475100000000001</v>
      </c>
      <c r="G62" s="259"/>
      <c r="H62" s="236"/>
      <c r="I62" s="236"/>
    </row>
    <row r="63" spans="1:9" x14ac:dyDescent="0.25">
      <c r="A63" s="242">
        <v>43885</v>
      </c>
      <c r="B63" s="244">
        <v>61</v>
      </c>
      <c r="C63" s="244">
        <v>35</v>
      </c>
      <c r="D63" s="126">
        <f t="shared" si="2"/>
        <v>48</v>
      </c>
      <c r="E63" s="126">
        <f t="shared" si="3"/>
        <v>17</v>
      </c>
      <c r="F63" s="246">
        <f t="shared" si="4"/>
        <v>17.676600000000001</v>
      </c>
      <c r="G63" s="259"/>
      <c r="H63" s="236"/>
      <c r="I63" s="236"/>
    </row>
    <row r="64" spans="1:9" x14ac:dyDescent="0.25">
      <c r="A64" s="242">
        <v>43886</v>
      </c>
      <c r="B64" s="244">
        <v>41</v>
      </c>
      <c r="C64" s="244">
        <v>33</v>
      </c>
      <c r="D64" s="126">
        <f t="shared" si="2"/>
        <v>37</v>
      </c>
      <c r="E64" s="126">
        <f t="shared" si="3"/>
        <v>28</v>
      </c>
      <c r="F64" s="246">
        <f t="shared" si="4"/>
        <v>29.114400000000003</v>
      </c>
      <c r="G64" s="259"/>
      <c r="H64" s="236"/>
      <c r="I64" s="236"/>
    </row>
    <row r="65" spans="1:9" x14ac:dyDescent="0.25">
      <c r="A65" s="242">
        <v>43887</v>
      </c>
      <c r="B65" s="244">
        <v>42</v>
      </c>
      <c r="C65" s="244">
        <v>27</v>
      </c>
      <c r="D65" s="126">
        <f t="shared" si="2"/>
        <v>34.5</v>
      </c>
      <c r="E65" s="126">
        <f t="shared" si="3"/>
        <v>30.5</v>
      </c>
      <c r="F65" s="246">
        <f t="shared" si="4"/>
        <v>31.713900000000002</v>
      </c>
      <c r="G65" s="259"/>
      <c r="H65" s="236"/>
      <c r="I65" s="236"/>
    </row>
    <row r="66" spans="1:9" x14ac:dyDescent="0.25">
      <c r="A66" s="242">
        <v>43888</v>
      </c>
      <c r="B66" s="244">
        <v>37</v>
      </c>
      <c r="C66" s="244">
        <v>22</v>
      </c>
      <c r="D66" s="126">
        <f t="shared" si="2"/>
        <v>29.5</v>
      </c>
      <c r="E66" s="126">
        <f t="shared" si="3"/>
        <v>35.5</v>
      </c>
      <c r="F66" s="246">
        <f t="shared" si="4"/>
        <v>36.9129</v>
      </c>
      <c r="G66" s="259"/>
      <c r="H66" s="236"/>
      <c r="I66" s="236"/>
    </row>
    <row r="67" spans="1:9" x14ac:dyDescent="0.25">
      <c r="A67" s="242">
        <v>43889</v>
      </c>
      <c r="B67" s="244">
        <v>41</v>
      </c>
      <c r="C67" s="244">
        <v>24</v>
      </c>
      <c r="D67" s="126">
        <f t="shared" si="2"/>
        <v>32.5</v>
      </c>
      <c r="E67" s="126">
        <f t="shared" si="3"/>
        <v>32.5</v>
      </c>
      <c r="F67" s="246">
        <f t="shared" si="4"/>
        <v>33.793500000000002</v>
      </c>
      <c r="G67" s="259"/>
      <c r="H67" s="236"/>
      <c r="I67" s="236"/>
    </row>
    <row r="68" spans="1:9" x14ac:dyDescent="0.25">
      <c r="A68" s="242">
        <v>43890</v>
      </c>
      <c r="B68" s="244">
        <v>49</v>
      </c>
      <c r="C68" s="244">
        <v>23</v>
      </c>
      <c r="D68" s="126">
        <f t="shared" si="2"/>
        <v>36</v>
      </c>
      <c r="E68" s="126">
        <f t="shared" si="3"/>
        <v>29</v>
      </c>
      <c r="F68" s="246">
        <f t="shared" si="4"/>
        <v>30.154200000000003</v>
      </c>
      <c r="G68" s="259"/>
      <c r="H68" s="236"/>
      <c r="I68" s="236"/>
    </row>
    <row r="69" spans="1:9" x14ac:dyDescent="0.25">
      <c r="A69" s="242">
        <v>43891</v>
      </c>
      <c r="B69" s="244">
        <v>55</v>
      </c>
      <c r="C69" s="244">
        <v>26</v>
      </c>
      <c r="D69" s="126">
        <f t="shared" si="2"/>
        <v>40.5</v>
      </c>
      <c r="E69" s="126">
        <f t="shared" si="3"/>
        <v>24.5</v>
      </c>
      <c r="F69" s="246">
        <f t="shared" si="4"/>
        <v>26.229700000000001</v>
      </c>
      <c r="G69" s="259"/>
      <c r="H69" s="236"/>
      <c r="I69" s="236"/>
    </row>
    <row r="70" spans="1:9" x14ac:dyDescent="0.25">
      <c r="A70" s="242">
        <v>43892</v>
      </c>
      <c r="B70" s="244">
        <v>66</v>
      </c>
      <c r="C70" s="244">
        <v>31</v>
      </c>
      <c r="D70" s="126">
        <f t="shared" si="2"/>
        <v>48.5</v>
      </c>
      <c r="E70" s="126">
        <f t="shared" si="3"/>
        <v>16.5</v>
      </c>
      <c r="F70" s="246">
        <f t="shared" si="4"/>
        <v>17.664899999999999</v>
      </c>
      <c r="G70" s="259"/>
      <c r="H70" s="236"/>
      <c r="I70" s="236"/>
    </row>
    <row r="71" spans="1:9" x14ac:dyDescent="0.25">
      <c r="A71" s="242">
        <v>43893</v>
      </c>
      <c r="B71" s="244">
        <v>50</v>
      </c>
      <c r="C71" s="244">
        <v>32</v>
      </c>
      <c r="D71" s="126">
        <f t="shared" si="2"/>
        <v>41</v>
      </c>
      <c r="E71" s="126">
        <f t="shared" si="3"/>
        <v>24</v>
      </c>
      <c r="F71" s="246">
        <f t="shared" si="4"/>
        <v>25.694400000000002</v>
      </c>
      <c r="G71" s="259"/>
      <c r="H71" s="236"/>
      <c r="I71" s="236"/>
    </row>
    <row r="72" spans="1:9" x14ac:dyDescent="0.25">
      <c r="A72" s="242">
        <v>43894</v>
      </c>
      <c r="B72" s="244">
        <v>59</v>
      </c>
      <c r="C72" s="244">
        <v>37</v>
      </c>
      <c r="D72" s="126">
        <f t="shared" si="2"/>
        <v>48</v>
      </c>
      <c r="E72" s="126">
        <f t="shared" si="3"/>
        <v>17</v>
      </c>
      <c r="F72" s="246">
        <f t="shared" si="4"/>
        <v>18.200199999999999</v>
      </c>
      <c r="G72" s="259"/>
      <c r="H72" s="236"/>
      <c r="I72" s="236"/>
    </row>
    <row r="73" spans="1:9" x14ac:dyDescent="0.25">
      <c r="A73" s="242">
        <v>43895</v>
      </c>
      <c r="B73" s="244">
        <v>58</v>
      </c>
      <c r="C73" s="244">
        <v>36</v>
      </c>
      <c r="D73" s="126">
        <f t="shared" si="2"/>
        <v>47</v>
      </c>
      <c r="E73" s="126">
        <f t="shared" si="3"/>
        <v>18</v>
      </c>
      <c r="F73" s="246">
        <f t="shared" si="4"/>
        <v>19.270800000000001</v>
      </c>
      <c r="G73" s="259"/>
      <c r="H73" s="236"/>
      <c r="I73" s="236"/>
    </row>
    <row r="74" spans="1:9" x14ac:dyDescent="0.25">
      <c r="A74" s="242">
        <v>43896</v>
      </c>
      <c r="B74" s="244">
        <v>51</v>
      </c>
      <c r="C74" s="244">
        <v>26</v>
      </c>
      <c r="D74" s="126">
        <f t="shared" ref="D74:D137" si="5">(B74+C74)/2</f>
        <v>38.5</v>
      </c>
      <c r="E74" s="126">
        <f t="shared" ref="E74:E137" si="6">IF(65-D74&gt;0,65-D74,0)</f>
        <v>26.5</v>
      </c>
      <c r="F74" s="246">
        <f t="shared" ref="F74:F137" si="7">E74*(1+VLOOKUP(TEXT(A74,"MMM"),$H$9:$I$20,2,FALSE))</f>
        <v>28.370899999999999</v>
      </c>
      <c r="G74" s="259"/>
      <c r="H74" s="236"/>
      <c r="I74" s="236"/>
    </row>
    <row r="75" spans="1:9" x14ac:dyDescent="0.25">
      <c r="A75" s="242">
        <v>43897</v>
      </c>
      <c r="B75" s="244">
        <v>52</v>
      </c>
      <c r="C75" s="244">
        <v>30</v>
      </c>
      <c r="D75" s="126">
        <f t="shared" si="5"/>
        <v>41</v>
      </c>
      <c r="E75" s="126">
        <f t="shared" si="6"/>
        <v>24</v>
      </c>
      <c r="F75" s="246">
        <f t="shared" si="7"/>
        <v>25.694400000000002</v>
      </c>
      <c r="G75" s="259"/>
      <c r="H75" s="236"/>
      <c r="I75" s="236"/>
    </row>
    <row r="76" spans="1:9" x14ac:dyDescent="0.25">
      <c r="A76" s="242">
        <v>43898</v>
      </c>
      <c r="B76" s="244">
        <v>66</v>
      </c>
      <c r="C76" s="244">
        <v>34</v>
      </c>
      <c r="D76" s="126">
        <f t="shared" si="5"/>
        <v>50</v>
      </c>
      <c r="E76" s="126">
        <f t="shared" si="6"/>
        <v>15</v>
      </c>
      <c r="F76" s="246">
        <f t="shared" si="7"/>
        <v>16.059000000000001</v>
      </c>
      <c r="G76" s="259"/>
      <c r="H76" s="236"/>
      <c r="I76" s="236"/>
    </row>
    <row r="77" spans="1:9" x14ac:dyDescent="0.25">
      <c r="A77" s="242">
        <v>43899</v>
      </c>
      <c r="B77" s="244">
        <v>71</v>
      </c>
      <c r="C77" s="244">
        <v>46</v>
      </c>
      <c r="D77" s="126">
        <f t="shared" si="5"/>
        <v>58.5</v>
      </c>
      <c r="E77" s="126">
        <f t="shared" si="6"/>
        <v>6.5</v>
      </c>
      <c r="F77" s="246">
        <f t="shared" si="7"/>
        <v>6.9588999999999999</v>
      </c>
      <c r="G77" s="259"/>
      <c r="H77" s="236"/>
      <c r="I77" s="236"/>
    </row>
    <row r="78" spans="1:9" x14ac:dyDescent="0.25">
      <c r="A78" s="242">
        <v>43900</v>
      </c>
      <c r="B78" s="244">
        <v>54</v>
      </c>
      <c r="C78" s="244">
        <v>32</v>
      </c>
      <c r="D78" s="126">
        <f t="shared" si="5"/>
        <v>43</v>
      </c>
      <c r="E78" s="126">
        <f t="shared" si="6"/>
        <v>22</v>
      </c>
      <c r="F78" s="246">
        <f t="shared" si="7"/>
        <v>23.5532</v>
      </c>
      <c r="G78" s="259"/>
      <c r="H78" s="236"/>
      <c r="I78" s="236"/>
    </row>
    <row r="79" spans="1:9" x14ac:dyDescent="0.25">
      <c r="A79" s="242">
        <v>43901</v>
      </c>
      <c r="B79" s="244">
        <v>43</v>
      </c>
      <c r="C79" s="244">
        <v>32</v>
      </c>
      <c r="D79" s="126">
        <f t="shared" si="5"/>
        <v>37.5</v>
      </c>
      <c r="E79" s="126">
        <f t="shared" si="6"/>
        <v>27.5</v>
      </c>
      <c r="F79" s="246">
        <f t="shared" si="7"/>
        <v>29.441500000000001</v>
      </c>
      <c r="G79" s="259"/>
      <c r="H79" s="236"/>
      <c r="I79" s="236"/>
    </row>
    <row r="80" spans="1:9" x14ac:dyDescent="0.25">
      <c r="A80" s="242">
        <v>43902</v>
      </c>
      <c r="B80" s="244">
        <v>62</v>
      </c>
      <c r="C80" s="244">
        <v>34</v>
      </c>
      <c r="D80" s="126">
        <f t="shared" si="5"/>
        <v>48</v>
      </c>
      <c r="E80" s="126">
        <f t="shared" si="6"/>
        <v>17</v>
      </c>
      <c r="F80" s="246">
        <f t="shared" si="7"/>
        <v>18.200199999999999</v>
      </c>
      <c r="G80" s="259"/>
      <c r="H80" s="236"/>
      <c r="I80" s="236"/>
    </row>
    <row r="81" spans="1:9" x14ac:dyDescent="0.25">
      <c r="A81" s="242">
        <v>43903</v>
      </c>
      <c r="B81" s="244">
        <v>63</v>
      </c>
      <c r="C81" s="244">
        <v>33</v>
      </c>
      <c r="D81" s="126">
        <f t="shared" si="5"/>
        <v>48</v>
      </c>
      <c r="E81" s="126">
        <f t="shared" si="6"/>
        <v>17</v>
      </c>
      <c r="F81" s="246">
        <f t="shared" si="7"/>
        <v>18.200199999999999</v>
      </c>
      <c r="G81" s="259"/>
      <c r="H81" s="236"/>
      <c r="I81" s="236"/>
    </row>
    <row r="82" spans="1:9" x14ac:dyDescent="0.25">
      <c r="A82" s="242">
        <v>43904</v>
      </c>
      <c r="B82" s="244">
        <v>45</v>
      </c>
      <c r="C82" s="244">
        <v>32</v>
      </c>
      <c r="D82" s="126">
        <f t="shared" si="5"/>
        <v>38.5</v>
      </c>
      <c r="E82" s="126">
        <f t="shared" si="6"/>
        <v>26.5</v>
      </c>
      <c r="F82" s="246">
        <f t="shared" si="7"/>
        <v>28.370899999999999</v>
      </c>
      <c r="G82" s="259"/>
      <c r="H82" s="236"/>
      <c r="I82" s="236"/>
    </row>
    <row r="83" spans="1:9" x14ac:dyDescent="0.25">
      <c r="A83" s="242">
        <v>43905</v>
      </c>
      <c r="B83" s="244">
        <v>36</v>
      </c>
      <c r="C83" s="244">
        <v>32</v>
      </c>
      <c r="D83" s="126">
        <f t="shared" si="5"/>
        <v>34</v>
      </c>
      <c r="E83" s="126">
        <f t="shared" si="6"/>
        <v>31</v>
      </c>
      <c r="F83" s="246">
        <f t="shared" si="7"/>
        <v>33.188600000000001</v>
      </c>
      <c r="G83" s="259"/>
      <c r="H83" s="236"/>
      <c r="I83" s="236"/>
    </row>
    <row r="84" spans="1:9" x14ac:dyDescent="0.25">
      <c r="A84" s="242">
        <v>43906</v>
      </c>
      <c r="B84" s="244">
        <v>37</v>
      </c>
      <c r="C84" s="244">
        <v>32</v>
      </c>
      <c r="D84" s="126">
        <f t="shared" si="5"/>
        <v>34.5</v>
      </c>
      <c r="E84" s="126">
        <f t="shared" si="6"/>
        <v>30.5</v>
      </c>
      <c r="F84" s="246">
        <f t="shared" si="7"/>
        <v>32.653300000000002</v>
      </c>
      <c r="G84" s="259"/>
      <c r="H84" s="236"/>
      <c r="I84" s="236"/>
    </row>
    <row r="85" spans="1:9" x14ac:dyDescent="0.25">
      <c r="A85" s="242">
        <v>43907</v>
      </c>
      <c r="B85" s="244">
        <v>43</v>
      </c>
      <c r="C85" s="244">
        <v>34</v>
      </c>
      <c r="D85" s="126">
        <f t="shared" si="5"/>
        <v>38.5</v>
      </c>
      <c r="E85" s="126">
        <f t="shared" si="6"/>
        <v>26.5</v>
      </c>
      <c r="F85" s="246">
        <f t="shared" si="7"/>
        <v>28.370899999999999</v>
      </c>
      <c r="G85" s="259"/>
      <c r="H85" s="236"/>
      <c r="I85" s="236"/>
    </row>
    <row r="86" spans="1:9" x14ac:dyDescent="0.25">
      <c r="A86" s="242">
        <v>43908</v>
      </c>
      <c r="B86" s="244">
        <v>47</v>
      </c>
      <c r="C86" s="244">
        <v>40</v>
      </c>
      <c r="D86" s="126">
        <f t="shared" si="5"/>
        <v>43.5</v>
      </c>
      <c r="E86" s="126">
        <f t="shared" si="6"/>
        <v>21.5</v>
      </c>
      <c r="F86" s="246">
        <f t="shared" si="7"/>
        <v>23.017900000000001</v>
      </c>
      <c r="G86" s="259"/>
      <c r="H86" s="236"/>
      <c r="I86" s="236"/>
    </row>
    <row r="87" spans="1:9" x14ac:dyDescent="0.25">
      <c r="A87" s="242">
        <v>43909</v>
      </c>
      <c r="B87" s="244">
        <v>59</v>
      </c>
      <c r="C87" s="244">
        <v>44</v>
      </c>
      <c r="D87" s="126">
        <f t="shared" si="5"/>
        <v>51.5</v>
      </c>
      <c r="E87" s="126">
        <f t="shared" si="6"/>
        <v>13.5</v>
      </c>
      <c r="F87" s="246">
        <f t="shared" si="7"/>
        <v>14.453099999999999</v>
      </c>
      <c r="G87" s="259"/>
      <c r="H87" s="236"/>
      <c r="I87" s="236"/>
    </row>
    <row r="88" spans="1:9" x14ac:dyDescent="0.25">
      <c r="A88" s="242">
        <v>43910</v>
      </c>
      <c r="B88" s="244">
        <v>70</v>
      </c>
      <c r="C88" s="244">
        <v>33</v>
      </c>
      <c r="D88" s="126">
        <f t="shared" si="5"/>
        <v>51.5</v>
      </c>
      <c r="E88" s="126">
        <f t="shared" si="6"/>
        <v>13.5</v>
      </c>
      <c r="F88" s="246">
        <f t="shared" si="7"/>
        <v>14.453099999999999</v>
      </c>
      <c r="G88" s="259"/>
      <c r="H88" s="236"/>
      <c r="I88" s="236"/>
    </row>
    <row r="89" spans="1:9" x14ac:dyDescent="0.25">
      <c r="A89" s="242">
        <v>43911</v>
      </c>
      <c r="B89" s="244">
        <v>40</v>
      </c>
      <c r="C89" s="244">
        <v>26</v>
      </c>
      <c r="D89" s="126">
        <f t="shared" si="5"/>
        <v>33</v>
      </c>
      <c r="E89" s="126">
        <f t="shared" si="6"/>
        <v>32</v>
      </c>
      <c r="F89" s="246">
        <f t="shared" si="7"/>
        <v>34.2592</v>
      </c>
      <c r="G89" s="259"/>
      <c r="H89" s="236"/>
      <c r="I89" s="236"/>
    </row>
    <row r="90" spans="1:9" x14ac:dyDescent="0.25">
      <c r="A90" s="242">
        <v>43912</v>
      </c>
      <c r="B90" s="244">
        <v>45</v>
      </c>
      <c r="C90" s="244">
        <v>26</v>
      </c>
      <c r="D90" s="126">
        <f t="shared" si="5"/>
        <v>35.5</v>
      </c>
      <c r="E90" s="126">
        <f t="shared" si="6"/>
        <v>29.5</v>
      </c>
      <c r="F90" s="246">
        <f t="shared" si="7"/>
        <v>31.582699999999999</v>
      </c>
      <c r="G90" s="259"/>
      <c r="H90" s="236"/>
      <c r="I90" s="236"/>
    </row>
    <row r="91" spans="1:9" x14ac:dyDescent="0.25">
      <c r="A91" s="242">
        <v>43913</v>
      </c>
      <c r="B91" s="244">
        <v>37</v>
      </c>
      <c r="C91" s="244">
        <v>32</v>
      </c>
      <c r="D91" s="126">
        <f t="shared" si="5"/>
        <v>34.5</v>
      </c>
      <c r="E91" s="126">
        <f t="shared" si="6"/>
        <v>30.5</v>
      </c>
      <c r="F91" s="246">
        <f t="shared" si="7"/>
        <v>32.653300000000002</v>
      </c>
      <c r="G91" s="259"/>
      <c r="H91" s="236"/>
      <c r="I91" s="236"/>
    </row>
    <row r="92" spans="1:9" x14ac:dyDescent="0.25">
      <c r="A92" s="242">
        <v>43914</v>
      </c>
      <c r="B92" s="244">
        <v>49</v>
      </c>
      <c r="C92" s="244">
        <v>36</v>
      </c>
      <c r="D92" s="126">
        <f t="shared" si="5"/>
        <v>42.5</v>
      </c>
      <c r="E92" s="126">
        <f t="shared" si="6"/>
        <v>22.5</v>
      </c>
      <c r="F92" s="246">
        <f t="shared" si="7"/>
        <v>24.0885</v>
      </c>
      <c r="G92" s="259"/>
      <c r="H92" s="236"/>
      <c r="I92" s="236"/>
    </row>
    <row r="93" spans="1:9" x14ac:dyDescent="0.25">
      <c r="A93" s="242">
        <v>43915</v>
      </c>
      <c r="B93" s="244">
        <v>54</v>
      </c>
      <c r="C93" s="244">
        <v>38</v>
      </c>
      <c r="D93" s="126">
        <f t="shared" si="5"/>
        <v>46</v>
      </c>
      <c r="E93" s="126">
        <f t="shared" si="6"/>
        <v>19</v>
      </c>
      <c r="F93" s="246">
        <f t="shared" si="7"/>
        <v>20.3414</v>
      </c>
      <c r="G93" s="259"/>
      <c r="H93" s="236"/>
      <c r="I93" s="236"/>
    </row>
    <row r="94" spans="1:9" x14ac:dyDescent="0.25">
      <c r="A94" s="242">
        <v>43916</v>
      </c>
      <c r="B94" s="244">
        <v>63</v>
      </c>
      <c r="C94" s="244">
        <v>42</v>
      </c>
      <c r="D94" s="126">
        <f t="shared" si="5"/>
        <v>52.5</v>
      </c>
      <c r="E94" s="126">
        <f t="shared" si="6"/>
        <v>12.5</v>
      </c>
      <c r="F94" s="246">
        <f t="shared" si="7"/>
        <v>13.3825</v>
      </c>
      <c r="G94" s="259"/>
      <c r="H94" s="236"/>
      <c r="I94" s="236"/>
    </row>
    <row r="95" spans="1:9" x14ac:dyDescent="0.25">
      <c r="A95" s="242">
        <v>43917</v>
      </c>
      <c r="B95" s="244">
        <v>57</v>
      </c>
      <c r="C95" s="244">
        <v>49</v>
      </c>
      <c r="D95" s="126">
        <f t="shared" si="5"/>
        <v>53</v>
      </c>
      <c r="E95" s="126">
        <f t="shared" si="6"/>
        <v>12</v>
      </c>
      <c r="F95" s="246">
        <f t="shared" si="7"/>
        <v>12.847200000000001</v>
      </c>
      <c r="G95" s="259"/>
      <c r="H95" s="236"/>
      <c r="I95" s="236"/>
    </row>
    <row r="96" spans="1:9" x14ac:dyDescent="0.25">
      <c r="A96" s="242">
        <v>43918</v>
      </c>
      <c r="B96" s="244">
        <v>56</v>
      </c>
      <c r="C96" s="244">
        <v>49</v>
      </c>
      <c r="D96" s="126">
        <f t="shared" si="5"/>
        <v>52.5</v>
      </c>
      <c r="E96" s="126">
        <f t="shared" si="6"/>
        <v>12.5</v>
      </c>
      <c r="F96" s="246">
        <f t="shared" si="7"/>
        <v>13.3825</v>
      </c>
      <c r="G96" s="259"/>
      <c r="H96" s="236"/>
      <c r="I96" s="236"/>
    </row>
    <row r="97" spans="1:9" x14ac:dyDescent="0.25">
      <c r="A97" s="242">
        <v>43919</v>
      </c>
      <c r="B97" s="244">
        <v>76</v>
      </c>
      <c r="C97" s="244">
        <v>44</v>
      </c>
      <c r="D97" s="126">
        <f t="shared" si="5"/>
        <v>60</v>
      </c>
      <c r="E97" s="126">
        <f t="shared" si="6"/>
        <v>5</v>
      </c>
      <c r="F97" s="246">
        <f t="shared" si="7"/>
        <v>5.3529999999999998</v>
      </c>
      <c r="G97" s="259"/>
      <c r="H97" s="236"/>
      <c r="I97" s="236"/>
    </row>
    <row r="98" spans="1:9" x14ac:dyDescent="0.25">
      <c r="A98" s="242">
        <v>43920</v>
      </c>
      <c r="B98" s="244">
        <v>65</v>
      </c>
      <c r="C98" s="244">
        <v>36</v>
      </c>
      <c r="D98" s="126">
        <f t="shared" si="5"/>
        <v>50.5</v>
      </c>
      <c r="E98" s="126">
        <f t="shared" si="6"/>
        <v>14.5</v>
      </c>
      <c r="F98" s="246">
        <f t="shared" si="7"/>
        <v>15.5237</v>
      </c>
      <c r="G98" s="259"/>
      <c r="H98" s="236"/>
      <c r="I98" s="236"/>
    </row>
    <row r="99" spans="1:9" x14ac:dyDescent="0.25">
      <c r="A99" s="242">
        <v>43921</v>
      </c>
      <c r="B99" s="244">
        <v>67</v>
      </c>
      <c r="C99" s="244">
        <v>37</v>
      </c>
      <c r="D99" s="126">
        <f t="shared" si="5"/>
        <v>52</v>
      </c>
      <c r="E99" s="126">
        <f t="shared" si="6"/>
        <v>13</v>
      </c>
      <c r="F99" s="246">
        <f t="shared" si="7"/>
        <v>13.9178</v>
      </c>
      <c r="G99" s="259"/>
      <c r="H99" s="236"/>
      <c r="I99" s="236"/>
    </row>
    <row r="100" spans="1:9" x14ac:dyDescent="0.25">
      <c r="A100" s="242">
        <v>43922</v>
      </c>
      <c r="B100" s="244">
        <v>66</v>
      </c>
      <c r="C100" s="244">
        <v>41</v>
      </c>
      <c r="D100" s="126">
        <f t="shared" si="5"/>
        <v>53.5</v>
      </c>
      <c r="E100" s="126">
        <f t="shared" si="6"/>
        <v>11.5</v>
      </c>
      <c r="F100" s="246">
        <f t="shared" si="7"/>
        <v>12.793750000000001</v>
      </c>
      <c r="G100" s="259"/>
      <c r="H100" s="236"/>
      <c r="I100" s="236"/>
    </row>
    <row r="101" spans="1:9" x14ac:dyDescent="0.25">
      <c r="A101" s="242">
        <v>43923</v>
      </c>
      <c r="B101" s="244">
        <v>69</v>
      </c>
      <c r="C101" s="244">
        <v>41</v>
      </c>
      <c r="D101" s="126">
        <f t="shared" si="5"/>
        <v>55</v>
      </c>
      <c r="E101" s="126">
        <f t="shared" si="6"/>
        <v>10</v>
      </c>
      <c r="F101" s="246">
        <f t="shared" si="7"/>
        <v>11.125</v>
      </c>
      <c r="G101" s="259"/>
      <c r="H101" s="236"/>
      <c r="I101" s="236"/>
    </row>
    <row r="102" spans="1:9" x14ac:dyDescent="0.25">
      <c r="A102" s="242">
        <v>43924</v>
      </c>
      <c r="B102" s="244">
        <v>70</v>
      </c>
      <c r="C102" s="244">
        <v>35</v>
      </c>
      <c r="D102" s="126">
        <f t="shared" si="5"/>
        <v>52.5</v>
      </c>
      <c r="E102" s="126">
        <f t="shared" si="6"/>
        <v>12.5</v>
      </c>
      <c r="F102" s="246">
        <f t="shared" si="7"/>
        <v>13.90625</v>
      </c>
      <c r="G102" s="259"/>
      <c r="H102" s="236"/>
      <c r="I102" s="236"/>
    </row>
    <row r="103" spans="1:9" x14ac:dyDescent="0.25">
      <c r="A103" s="242">
        <v>43925</v>
      </c>
      <c r="B103" s="244">
        <v>35</v>
      </c>
      <c r="C103" s="244">
        <v>29</v>
      </c>
      <c r="D103" s="126">
        <f t="shared" si="5"/>
        <v>32</v>
      </c>
      <c r="E103" s="126">
        <f t="shared" si="6"/>
        <v>33</v>
      </c>
      <c r="F103" s="246">
        <f t="shared" si="7"/>
        <v>36.712499999999999</v>
      </c>
      <c r="G103" s="259"/>
      <c r="H103" s="236"/>
      <c r="I103" s="236"/>
    </row>
    <row r="104" spans="1:9" x14ac:dyDescent="0.25">
      <c r="A104" s="242">
        <v>43926</v>
      </c>
      <c r="B104" s="244">
        <v>45</v>
      </c>
      <c r="C104" s="244">
        <v>29</v>
      </c>
      <c r="D104" s="126">
        <f t="shared" si="5"/>
        <v>37</v>
      </c>
      <c r="E104" s="126">
        <f t="shared" si="6"/>
        <v>28</v>
      </c>
      <c r="F104" s="246">
        <f t="shared" si="7"/>
        <v>31.150000000000002</v>
      </c>
      <c r="G104" s="259"/>
      <c r="H104" s="236"/>
      <c r="I104" s="236"/>
    </row>
    <row r="105" spans="1:9" x14ac:dyDescent="0.25">
      <c r="A105" s="242">
        <v>43927</v>
      </c>
      <c r="B105" s="244">
        <v>54</v>
      </c>
      <c r="C105" s="244">
        <v>35</v>
      </c>
      <c r="D105" s="126">
        <f t="shared" si="5"/>
        <v>44.5</v>
      </c>
      <c r="E105" s="126">
        <f t="shared" si="6"/>
        <v>20.5</v>
      </c>
      <c r="F105" s="246">
        <f t="shared" si="7"/>
        <v>22.806250000000002</v>
      </c>
      <c r="G105" s="259"/>
      <c r="H105" s="236"/>
      <c r="I105" s="236"/>
    </row>
    <row r="106" spans="1:9" x14ac:dyDescent="0.25">
      <c r="A106" s="242">
        <v>43928</v>
      </c>
      <c r="B106" s="244">
        <v>64</v>
      </c>
      <c r="C106" s="244">
        <v>51</v>
      </c>
      <c r="D106" s="126">
        <f t="shared" si="5"/>
        <v>57.5</v>
      </c>
      <c r="E106" s="126">
        <f t="shared" si="6"/>
        <v>7.5</v>
      </c>
      <c r="F106" s="246">
        <f t="shared" si="7"/>
        <v>8.34375</v>
      </c>
      <c r="G106" s="259"/>
      <c r="H106" s="236"/>
      <c r="I106" s="236"/>
    </row>
    <row r="107" spans="1:9" x14ac:dyDescent="0.25">
      <c r="A107" s="242">
        <v>43929</v>
      </c>
      <c r="B107" s="244">
        <v>80</v>
      </c>
      <c r="C107" s="244">
        <v>51</v>
      </c>
      <c r="D107" s="126">
        <f t="shared" si="5"/>
        <v>65.5</v>
      </c>
      <c r="E107" s="126">
        <f t="shared" si="6"/>
        <v>0</v>
      </c>
      <c r="F107" s="246">
        <f t="shared" si="7"/>
        <v>0</v>
      </c>
      <c r="G107" s="259"/>
      <c r="H107" s="236"/>
      <c r="I107" s="236"/>
    </row>
    <row r="108" spans="1:9" x14ac:dyDescent="0.25">
      <c r="A108" s="242">
        <v>43930</v>
      </c>
      <c r="B108" s="244">
        <v>87</v>
      </c>
      <c r="C108" s="244">
        <v>39</v>
      </c>
      <c r="D108" s="126">
        <f t="shared" si="5"/>
        <v>63</v>
      </c>
      <c r="E108" s="126">
        <f t="shared" si="6"/>
        <v>2</v>
      </c>
      <c r="F108" s="246">
        <f t="shared" si="7"/>
        <v>2.2250000000000001</v>
      </c>
      <c r="G108" s="259"/>
      <c r="H108" s="236"/>
      <c r="I108" s="236"/>
    </row>
    <row r="109" spans="1:9" x14ac:dyDescent="0.25">
      <c r="A109" s="242">
        <v>43931</v>
      </c>
      <c r="B109" s="244">
        <v>57</v>
      </c>
      <c r="C109" s="244">
        <v>27</v>
      </c>
      <c r="D109" s="126">
        <f t="shared" si="5"/>
        <v>42</v>
      </c>
      <c r="E109" s="126">
        <f t="shared" si="6"/>
        <v>23</v>
      </c>
      <c r="F109" s="246">
        <f t="shared" si="7"/>
        <v>25.587500000000002</v>
      </c>
      <c r="G109" s="259"/>
      <c r="H109" s="236"/>
      <c r="I109" s="236"/>
    </row>
    <row r="110" spans="1:9" x14ac:dyDescent="0.25">
      <c r="A110" s="242">
        <v>43932</v>
      </c>
      <c r="B110" s="244">
        <v>55</v>
      </c>
      <c r="C110" s="244">
        <v>30</v>
      </c>
      <c r="D110" s="126">
        <f t="shared" si="5"/>
        <v>42.5</v>
      </c>
      <c r="E110" s="126">
        <f t="shared" si="6"/>
        <v>22.5</v>
      </c>
      <c r="F110" s="246">
        <f t="shared" si="7"/>
        <v>25.03125</v>
      </c>
      <c r="G110" s="259"/>
      <c r="H110" s="236"/>
      <c r="I110" s="236"/>
    </row>
    <row r="111" spans="1:9" x14ac:dyDescent="0.25">
      <c r="A111" s="242">
        <v>43933</v>
      </c>
      <c r="B111" s="244">
        <v>66</v>
      </c>
      <c r="C111" s="244">
        <v>45</v>
      </c>
      <c r="D111" s="126">
        <f t="shared" si="5"/>
        <v>55.5</v>
      </c>
      <c r="E111" s="126">
        <f t="shared" si="6"/>
        <v>9.5</v>
      </c>
      <c r="F111" s="246">
        <f t="shared" si="7"/>
        <v>10.56875</v>
      </c>
      <c r="G111" s="259"/>
      <c r="H111" s="236"/>
      <c r="I111" s="236"/>
    </row>
    <row r="112" spans="1:9" x14ac:dyDescent="0.25">
      <c r="A112" s="242">
        <v>43934</v>
      </c>
      <c r="B112" s="244">
        <v>66</v>
      </c>
      <c r="C112" s="244">
        <v>28</v>
      </c>
      <c r="D112" s="126">
        <f t="shared" si="5"/>
        <v>47</v>
      </c>
      <c r="E112" s="126">
        <f t="shared" si="6"/>
        <v>18</v>
      </c>
      <c r="F112" s="246">
        <f t="shared" si="7"/>
        <v>20.025000000000002</v>
      </c>
      <c r="G112" s="259"/>
      <c r="H112" s="236"/>
      <c r="I112" s="236"/>
    </row>
    <row r="113" spans="1:9" x14ac:dyDescent="0.25">
      <c r="A113" s="242">
        <v>43935</v>
      </c>
      <c r="B113" s="244">
        <v>43</v>
      </c>
      <c r="C113" s="244">
        <v>28</v>
      </c>
      <c r="D113" s="126">
        <f t="shared" si="5"/>
        <v>35.5</v>
      </c>
      <c r="E113" s="126">
        <f t="shared" si="6"/>
        <v>29.5</v>
      </c>
      <c r="F113" s="246">
        <f t="shared" si="7"/>
        <v>32.818750000000001</v>
      </c>
      <c r="G113" s="259"/>
      <c r="H113" s="236"/>
      <c r="I113" s="236"/>
    </row>
    <row r="114" spans="1:9" x14ac:dyDescent="0.25">
      <c r="A114" s="242">
        <v>43936</v>
      </c>
      <c r="B114" s="244">
        <v>48</v>
      </c>
      <c r="C114" s="244">
        <v>29</v>
      </c>
      <c r="D114" s="126">
        <f t="shared" si="5"/>
        <v>38.5</v>
      </c>
      <c r="E114" s="126">
        <f t="shared" si="6"/>
        <v>26.5</v>
      </c>
      <c r="F114" s="246">
        <f t="shared" si="7"/>
        <v>29.481250000000003</v>
      </c>
      <c r="G114" s="259"/>
      <c r="H114" s="236"/>
      <c r="I114" s="236"/>
    </row>
    <row r="115" spans="1:9" x14ac:dyDescent="0.25">
      <c r="A115" s="242">
        <v>43937</v>
      </c>
      <c r="B115" s="244">
        <v>50</v>
      </c>
      <c r="C115" s="244">
        <v>30</v>
      </c>
      <c r="D115" s="126">
        <f t="shared" si="5"/>
        <v>40</v>
      </c>
      <c r="E115" s="126">
        <f t="shared" si="6"/>
        <v>25</v>
      </c>
      <c r="F115" s="246">
        <f t="shared" si="7"/>
        <v>27.8125</v>
      </c>
      <c r="G115" s="259"/>
      <c r="H115" s="236"/>
      <c r="I115" s="236"/>
    </row>
    <row r="116" spans="1:9" x14ac:dyDescent="0.25">
      <c r="A116" s="242">
        <v>43938</v>
      </c>
      <c r="B116" s="244">
        <v>39</v>
      </c>
      <c r="C116" s="244">
        <v>32</v>
      </c>
      <c r="D116" s="126">
        <f t="shared" si="5"/>
        <v>35.5</v>
      </c>
      <c r="E116" s="126">
        <f t="shared" si="6"/>
        <v>29.5</v>
      </c>
      <c r="F116" s="246">
        <f t="shared" si="7"/>
        <v>32.818750000000001</v>
      </c>
      <c r="G116" s="259"/>
      <c r="H116" s="236"/>
      <c r="I116" s="236"/>
    </row>
    <row r="117" spans="1:9" x14ac:dyDescent="0.25">
      <c r="A117" s="242">
        <v>43939</v>
      </c>
      <c r="B117" s="244">
        <v>45</v>
      </c>
      <c r="C117" s="244">
        <v>32</v>
      </c>
      <c r="D117" s="126">
        <f t="shared" si="5"/>
        <v>38.5</v>
      </c>
      <c r="E117" s="126">
        <f t="shared" si="6"/>
        <v>26.5</v>
      </c>
      <c r="F117" s="246">
        <f t="shared" si="7"/>
        <v>29.481250000000003</v>
      </c>
      <c r="G117" s="259"/>
      <c r="H117" s="236"/>
      <c r="I117" s="236"/>
    </row>
    <row r="118" spans="1:9" x14ac:dyDescent="0.25">
      <c r="A118" s="242">
        <v>43940</v>
      </c>
      <c r="B118" s="244">
        <v>61</v>
      </c>
      <c r="C118" s="244">
        <v>34</v>
      </c>
      <c r="D118" s="126">
        <f t="shared" si="5"/>
        <v>47.5</v>
      </c>
      <c r="E118" s="126">
        <f t="shared" si="6"/>
        <v>17.5</v>
      </c>
      <c r="F118" s="246">
        <f t="shared" si="7"/>
        <v>19.46875</v>
      </c>
      <c r="G118" s="259"/>
      <c r="H118" s="236"/>
      <c r="I118" s="236"/>
    </row>
    <row r="119" spans="1:9" x14ac:dyDescent="0.25">
      <c r="A119" s="242">
        <v>43941</v>
      </c>
      <c r="B119" s="244">
        <v>65</v>
      </c>
      <c r="C119" s="244">
        <v>40</v>
      </c>
      <c r="D119" s="126">
        <f t="shared" si="5"/>
        <v>52.5</v>
      </c>
      <c r="E119" s="126">
        <f t="shared" si="6"/>
        <v>12.5</v>
      </c>
      <c r="F119" s="246">
        <f t="shared" si="7"/>
        <v>13.90625</v>
      </c>
      <c r="G119" s="259"/>
      <c r="H119" s="236"/>
      <c r="I119" s="236"/>
    </row>
    <row r="120" spans="1:9" x14ac:dyDescent="0.25">
      <c r="A120" s="242">
        <v>43942</v>
      </c>
      <c r="B120" s="244">
        <v>68</v>
      </c>
      <c r="C120" s="244">
        <v>42</v>
      </c>
      <c r="D120" s="126">
        <f t="shared" si="5"/>
        <v>55</v>
      </c>
      <c r="E120" s="126">
        <f t="shared" si="6"/>
        <v>10</v>
      </c>
      <c r="F120" s="246">
        <f t="shared" si="7"/>
        <v>11.125</v>
      </c>
      <c r="G120" s="259"/>
      <c r="H120" s="236"/>
      <c r="I120" s="236"/>
    </row>
    <row r="121" spans="1:9" x14ac:dyDescent="0.25">
      <c r="A121" s="242">
        <v>43943</v>
      </c>
      <c r="B121" s="244">
        <v>67</v>
      </c>
      <c r="C121" s="244">
        <v>45</v>
      </c>
      <c r="D121" s="126">
        <f t="shared" si="5"/>
        <v>56</v>
      </c>
      <c r="E121" s="126">
        <f t="shared" si="6"/>
        <v>9</v>
      </c>
      <c r="F121" s="246">
        <f t="shared" si="7"/>
        <v>10.012500000000001</v>
      </c>
      <c r="G121" s="259"/>
      <c r="H121" s="236"/>
      <c r="I121" s="236"/>
    </row>
    <row r="122" spans="1:9" x14ac:dyDescent="0.25">
      <c r="A122" s="242">
        <v>43944</v>
      </c>
      <c r="B122" s="244">
        <v>71</v>
      </c>
      <c r="C122" s="244">
        <v>50</v>
      </c>
      <c r="D122" s="126">
        <f t="shared" si="5"/>
        <v>60.5</v>
      </c>
      <c r="E122" s="126">
        <f t="shared" si="6"/>
        <v>4.5</v>
      </c>
      <c r="F122" s="246">
        <f t="shared" si="7"/>
        <v>5.0062500000000005</v>
      </c>
      <c r="G122" s="259"/>
      <c r="H122" s="236"/>
      <c r="I122" s="236"/>
    </row>
    <row r="123" spans="1:9" x14ac:dyDescent="0.25">
      <c r="A123" s="242">
        <v>43945</v>
      </c>
      <c r="B123" s="244">
        <v>72</v>
      </c>
      <c r="C123" s="244">
        <v>53</v>
      </c>
      <c r="D123" s="126">
        <f t="shared" si="5"/>
        <v>62.5</v>
      </c>
      <c r="E123" s="126">
        <f t="shared" si="6"/>
        <v>2.5</v>
      </c>
      <c r="F123" s="246">
        <f t="shared" si="7"/>
        <v>2.78125</v>
      </c>
      <c r="G123" s="259"/>
      <c r="H123" s="236"/>
      <c r="I123" s="236"/>
    </row>
    <row r="124" spans="1:9" x14ac:dyDescent="0.25">
      <c r="A124" s="242">
        <v>43946</v>
      </c>
      <c r="B124" s="244">
        <v>66</v>
      </c>
      <c r="C124" s="244">
        <v>48</v>
      </c>
      <c r="D124" s="126">
        <f t="shared" si="5"/>
        <v>57</v>
      </c>
      <c r="E124" s="126">
        <f t="shared" si="6"/>
        <v>8</v>
      </c>
      <c r="F124" s="246">
        <f t="shared" si="7"/>
        <v>8.9</v>
      </c>
      <c r="G124" s="259"/>
      <c r="H124" s="236"/>
      <c r="I124" s="236"/>
    </row>
    <row r="125" spans="1:9" x14ac:dyDescent="0.25">
      <c r="A125" s="242">
        <v>43947</v>
      </c>
      <c r="B125" s="244">
        <v>65</v>
      </c>
      <c r="C125" s="244">
        <v>43</v>
      </c>
      <c r="D125" s="126">
        <f t="shared" si="5"/>
        <v>54</v>
      </c>
      <c r="E125" s="126">
        <f t="shared" si="6"/>
        <v>11</v>
      </c>
      <c r="F125" s="246">
        <f t="shared" si="7"/>
        <v>12.237500000000001</v>
      </c>
      <c r="G125" s="259"/>
      <c r="H125" s="236"/>
      <c r="I125" s="236"/>
    </row>
    <row r="126" spans="1:9" x14ac:dyDescent="0.25">
      <c r="A126" s="242">
        <v>43948</v>
      </c>
      <c r="B126" s="244">
        <v>70</v>
      </c>
      <c r="C126" s="244">
        <v>51</v>
      </c>
      <c r="D126" s="126">
        <f t="shared" si="5"/>
        <v>60.5</v>
      </c>
      <c r="E126" s="126">
        <f t="shared" si="6"/>
        <v>4.5</v>
      </c>
      <c r="F126" s="246">
        <f t="shared" si="7"/>
        <v>5.0062500000000005</v>
      </c>
      <c r="G126" s="259"/>
      <c r="H126" s="236"/>
      <c r="I126" s="236"/>
    </row>
    <row r="127" spans="1:9" x14ac:dyDescent="0.25">
      <c r="A127" s="242">
        <v>43949</v>
      </c>
      <c r="B127" s="244">
        <v>76</v>
      </c>
      <c r="C127" s="244">
        <v>53</v>
      </c>
      <c r="D127" s="126">
        <f t="shared" si="5"/>
        <v>64.5</v>
      </c>
      <c r="E127" s="126">
        <f t="shared" si="6"/>
        <v>0.5</v>
      </c>
      <c r="F127" s="246">
        <f t="shared" si="7"/>
        <v>0.55625000000000002</v>
      </c>
      <c r="G127" s="259"/>
      <c r="H127" s="236"/>
      <c r="I127" s="236"/>
    </row>
    <row r="128" spans="1:9" x14ac:dyDescent="0.25">
      <c r="A128" s="242">
        <v>43950</v>
      </c>
      <c r="B128" s="244">
        <v>76</v>
      </c>
      <c r="C128" s="244">
        <v>50</v>
      </c>
      <c r="D128" s="126">
        <f t="shared" si="5"/>
        <v>63</v>
      </c>
      <c r="E128" s="126">
        <f t="shared" si="6"/>
        <v>2</v>
      </c>
      <c r="F128" s="246">
        <f t="shared" si="7"/>
        <v>2.2250000000000001</v>
      </c>
      <c r="G128" s="259"/>
      <c r="H128" s="236"/>
      <c r="I128" s="236"/>
    </row>
    <row r="129" spans="1:9" x14ac:dyDescent="0.25">
      <c r="A129" s="242">
        <v>43951</v>
      </c>
      <c r="B129" s="244">
        <v>67</v>
      </c>
      <c r="C129" s="244">
        <v>46</v>
      </c>
      <c r="D129" s="126">
        <f t="shared" si="5"/>
        <v>56.5</v>
      </c>
      <c r="E129" s="126">
        <f t="shared" si="6"/>
        <v>8.5</v>
      </c>
      <c r="F129" s="246">
        <f t="shared" si="7"/>
        <v>9.4562500000000007</v>
      </c>
      <c r="G129" s="259"/>
      <c r="H129" s="236"/>
      <c r="I129" s="236"/>
    </row>
    <row r="130" spans="1:9" x14ac:dyDescent="0.25">
      <c r="A130" s="242">
        <v>43952</v>
      </c>
      <c r="B130" s="244">
        <v>73</v>
      </c>
      <c r="C130" s="244">
        <v>47</v>
      </c>
      <c r="D130" s="126">
        <f t="shared" si="5"/>
        <v>60</v>
      </c>
      <c r="E130" s="126">
        <f t="shared" si="6"/>
        <v>5</v>
      </c>
      <c r="F130" s="246">
        <f t="shared" si="7"/>
        <v>6.4414999999999996</v>
      </c>
      <c r="G130" s="259"/>
      <c r="H130" s="236"/>
      <c r="I130" s="236"/>
    </row>
    <row r="131" spans="1:9" x14ac:dyDescent="0.25">
      <c r="A131" s="242">
        <v>43953</v>
      </c>
      <c r="B131" s="244">
        <v>79</v>
      </c>
      <c r="C131" s="244">
        <v>47</v>
      </c>
      <c r="D131" s="126">
        <f t="shared" si="5"/>
        <v>63</v>
      </c>
      <c r="E131" s="126">
        <f t="shared" si="6"/>
        <v>2</v>
      </c>
      <c r="F131" s="246">
        <f t="shared" si="7"/>
        <v>2.5766</v>
      </c>
      <c r="G131" s="259"/>
      <c r="H131" s="236"/>
      <c r="I131" s="236"/>
    </row>
    <row r="132" spans="1:9" x14ac:dyDescent="0.25">
      <c r="A132" s="242">
        <v>43954</v>
      </c>
      <c r="B132" s="244">
        <v>81</v>
      </c>
      <c r="C132" s="244">
        <v>59</v>
      </c>
      <c r="D132" s="126">
        <f t="shared" si="5"/>
        <v>70</v>
      </c>
      <c r="E132" s="126">
        <f t="shared" si="6"/>
        <v>0</v>
      </c>
      <c r="F132" s="246">
        <f t="shared" si="7"/>
        <v>0</v>
      </c>
      <c r="G132" s="259"/>
      <c r="H132" s="236"/>
      <c r="I132" s="236"/>
    </row>
    <row r="133" spans="1:9" x14ac:dyDescent="0.25">
      <c r="A133" s="242">
        <v>43955</v>
      </c>
      <c r="B133" s="244">
        <v>74</v>
      </c>
      <c r="C133" s="244">
        <v>50</v>
      </c>
      <c r="D133" s="126">
        <f t="shared" si="5"/>
        <v>62</v>
      </c>
      <c r="E133" s="126">
        <f t="shared" si="6"/>
        <v>3</v>
      </c>
      <c r="F133" s="246">
        <f t="shared" si="7"/>
        <v>3.8649</v>
      </c>
      <c r="G133" s="259"/>
      <c r="H133" s="236"/>
      <c r="I133" s="236"/>
    </row>
    <row r="134" spans="1:9" x14ac:dyDescent="0.25">
      <c r="A134" s="242">
        <v>43956</v>
      </c>
      <c r="B134" s="244">
        <v>61</v>
      </c>
      <c r="C134" s="244">
        <v>48</v>
      </c>
      <c r="D134" s="126">
        <f t="shared" si="5"/>
        <v>54.5</v>
      </c>
      <c r="E134" s="126">
        <f t="shared" si="6"/>
        <v>10.5</v>
      </c>
      <c r="F134" s="246">
        <f t="shared" si="7"/>
        <v>13.527150000000001</v>
      </c>
      <c r="G134" s="259"/>
      <c r="H134" s="236"/>
      <c r="I134" s="236"/>
    </row>
    <row r="135" spans="1:9" x14ac:dyDescent="0.25">
      <c r="A135" s="242">
        <v>43957</v>
      </c>
      <c r="B135" s="244">
        <v>67</v>
      </c>
      <c r="C135" s="244">
        <v>42</v>
      </c>
      <c r="D135" s="126">
        <f t="shared" si="5"/>
        <v>54.5</v>
      </c>
      <c r="E135" s="126">
        <f t="shared" si="6"/>
        <v>10.5</v>
      </c>
      <c r="F135" s="246">
        <f t="shared" si="7"/>
        <v>13.527150000000001</v>
      </c>
      <c r="G135" s="259"/>
      <c r="H135" s="236"/>
      <c r="I135" s="236"/>
    </row>
    <row r="136" spans="1:9" x14ac:dyDescent="0.25">
      <c r="A136" s="242">
        <v>43958</v>
      </c>
      <c r="B136" s="244">
        <v>58</v>
      </c>
      <c r="C136" s="244">
        <v>41</v>
      </c>
      <c r="D136" s="126">
        <f t="shared" si="5"/>
        <v>49.5</v>
      </c>
      <c r="E136" s="126">
        <f t="shared" si="6"/>
        <v>15.5</v>
      </c>
      <c r="F136" s="246">
        <f t="shared" si="7"/>
        <v>19.96865</v>
      </c>
      <c r="G136" s="259"/>
      <c r="H136" s="236"/>
      <c r="I136" s="236"/>
    </row>
    <row r="137" spans="1:9" x14ac:dyDescent="0.25">
      <c r="A137" s="242">
        <v>43959</v>
      </c>
      <c r="B137" s="244">
        <v>66</v>
      </c>
      <c r="C137" s="244">
        <v>46</v>
      </c>
      <c r="D137" s="126">
        <f t="shared" si="5"/>
        <v>56</v>
      </c>
      <c r="E137" s="126">
        <f t="shared" si="6"/>
        <v>9</v>
      </c>
      <c r="F137" s="246">
        <f t="shared" si="7"/>
        <v>11.5947</v>
      </c>
      <c r="G137" s="259"/>
      <c r="H137" s="236"/>
      <c r="I137" s="236"/>
    </row>
    <row r="138" spans="1:9" x14ac:dyDescent="0.25">
      <c r="A138" s="242">
        <v>43960</v>
      </c>
      <c r="B138" s="244">
        <v>57</v>
      </c>
      <c r="C138" s="244">
        <v>36</v>
      </c>
      <c r="D138" s="126">
        <f t="shared" ref="D138:D201" si="8">(B138+C138)/2</f>
        <v>46.5</v>
      </c>
      <c r="E138" s="126">
        <f t="shared" ref="E138:E201" si="9">IF(65-D138&gt;0,65-D138,0)</f>
        <v>18.5</v>
      </c>
      <c r="F138" s="246">
        <f t="shared" ref="F138:F201" si="10">E138*(1+VLOOKUP(TEXT(A138,"MMM"),$H$9:$I$20,2,FALSE))</f>
        <v>23.833549999999999</v>
      </c>
      <c r="G138" s="259"/>
      <c r="H138" s="236"/>
      <c r="I138" s="236"/>
    </row>
    <row r="139" spans="1:9" x14ac:dyDescent="0.25">
      <c r="A139" s="242">
        <v>43961</v>
      </c>
      <c r="B139" s="244">
        <v>65</v>
      </c>
      <c r="C139" s="244">
        <v>40</v>
      </c>
      <c r="D139" s="126">
        <f t="shared" si="8"/>
        <v>52.5</v>
      </c>
      <c r="E139" s="126">
        <f t="shared" si="9"/>
        <v>12.5</v>
      </c>
      <c r="F139" s="246">
        <f t="shared" si="10"/>
        <v>16.103750000000002</v>
      </c>
      <c r="G139" s="259"/>
      <c r="H139" s="236"/>
      <c r="I139" s="236"/>
    </row>
    <row r="140" spans="1:9" x14ac:dyDescent="0.25">
      <c r="A140" s="242">
        <v>43962</v>
      </c>
      <c r="B140" s="244">
        <v>59</v>
      </c>
      <c r="C140" s="244">
        <v>37</v>
      </c>
      <c r="D140" s="126">
        <f t="shared" si="8"/>
        <v>48</v>
      </c>
      <c r="E140" s="126">
        <f t="shared" si="9"/>
        <v>17</v>
      </c>
      <c r="F140" s="246">
        <f t="shared" si="10"/>
        <v>21.9011</v>
      </c>
      <c r="G140" s="259"/>
      <c r="H140" s="236"/>
      <c r="I140" s="236"/>
    </row>
    <row r="141" spans="1:9" x14ac:dyDescent="0.25">
      <c r="A141" s="242">
        <v>43963</v>
      </c>
      <c r="B141" s="244">
        <v>56</v>
      </c>
      <c r="C141" s="244">
        <v>42</v>
      </c>
      <c r="D141" s="126">
        <f t="shared" si="8"/>
        <v>49</v>
      </c>
      <c r="E141" s="126">
        <f t="shared" si="9"/>
        <v>16</v>
      </c>
      <c r="F141" s="246">
        <f t="shared" si="10"/>
        <v>20.6128</v>
      </c>
      <c r="G141" s="259"/>
      <c r="H141" s="236"/>
      <c r="I141" s="236"/>
    </row>
    <row r="142" spans="1:9" x14ac:dyDescent="0.25">
      <c r="A142" s="242">
        <v>43964</v>
      </c>
      <c r="B142" s="244">
        <v>56</v>
      </c>
      <c r="C142" s="244">
        <v>45</v>
      </c>
      <c r="D142" s="126">
        <f t="shared" si="8"/>
        <v>50.5</v>
      </c>
      <c r="E142" s="126">
        <f t="shared" si="9"/>
        <v>14.5</v>
      </c>
      <c r="F142" s="246">
        <f t="shared" si="10"/>
        <v>18.680350000000001</v>
      </c>
      <c r="G142" s="259"/>
      <c r="H142" s="236"/>
      <c r="I142" s="236"/>
    </row>
    <row r="143" spans="1:9" x14ac:dyDescent="0.25">
      <c r="A143" s="242">
        <v>43965</v>
      </c>
      <c r="B143" s="244">
        <v>63</v>
      </c>
      <c r="C143" s="244">
        <v>49</v>
      </c>
      <c r="D143" s="126">
        <f t="shared" si="8"/>
        <v>56</v>
      </c>
      <c r="E143" s="126">
        <f t="shared" si="9"/>
        <v>9</v>
      </c>
      <c r="F143" s="246">
        <f t="shared" si="10"/>
        <v>11.5947</v>
      </c>
      <c r="G143" s="259"/>
      <c r="H143" s="236"/>
      <c r="I143" s="236"/>
    </row>
    <row r="144" spans="1:9" x14ac:dyDescent="0.25">
      <c r="A144" s="242">
        <v>43966</v>
      </c>
      <c r="B144" s="244">
        <v>80</v>
      </c>
      <c r="C144" s="244">
        <v>61</v>
      </c>
      <c r="D144" s="126">
        <f t="shared" si="8"/>
        <v>70.5</v>
      </c>
      <c r="E144" s="126">
        <f t="shared" si="9"/>
        <v>0</v>
      </c>
      <c r="F144" s="246">
        <f t="shared" si="10"/>
        <v>0</v>
      </c>
      <c r="G144" s="259"/>
      <c r="H144" s="236"/>
      <c r="I144" s="236"/>
    </row>
    <row r="145" spans="1:9" x14ac:dyDescent="0.25">
      <c r="A145" s="242">
        <v>43967</v>
      </c>
      <c r="B145" s="244">
        <v>73</v>
      </c>
      <c r="C145" s="244">
        <v>59</v>
      </c>
      <c r="D145" s="126">
        <f t="shared" si="8"/>
        <v>66</v>
      </c>
      <c r="E145" s="126">
        <f t="shared" si="9"/>
        <v>0</v>
      </c>
      <c r="F145" s="246">
        <f t="shared" si="10"/>
        <v>0</v>
      </c>
      <c r="G145" s="259"/>
      <c r="H145" s="236"/>
      <c r="I145" s="236"/>
    </row>
    <row r="146" spans="1:9" x14ac:dyDescent="0.25">
      <c r="A146" s="242">
        <v>43968</v>
      </c>
      <c r="B146" s="244">
        <v>74</v>
      </c>
      <c r="C146" s="244">
        <v>56</v>
      </c>
      <c r="D146" s="126">
        <f t="shared" si="8"/>
        <v>65</v>
      </c>
      <c r="E146" s="126">
        <f t="shared" si="9"/>
        <v>0</v>
      </c>
      <c r="F146" s="246">
        <f t="shared" si="10"/>
        <v>0</v>
      </c>
      <c r="G146" s="259"/>
      <c r="H146" s="236"/>
      <c r="I146" s="236"/>
    </row>
    <row r="147" spans="1:9" x14ac:dyDescent="0.25">
      <c r="A147" s="242">
        <v>43969</v>
      </c>
      <c r="B147" s="244">
        <v>68</v>
      </c>
      <c r="C147" s="244">
        <v>54</v>
      </c>
      <c r="D147" s="126">
        <f t="shared" si="8"/>
        <v>61</v>
      </c>
      <c r="E147" s="126">
        <f t="shared" si="9"/>
        <v>4</v>
      </c>
      <c r="F147" s="246">
        <f t="shared" si="10"/>
        <v>5.1532</v>
      </c>
      <c r="G147" s="259"/>
      <c r="H147" s="236"/>
      <c r="I147" s="236"/>
    </row>
    <row r="148" spans="1:9" x14ac:dyDescent="0.25">
      <c r="A148" s="242">
        <v>43970</v>
      </c>
      <c r="B148" s="244">
        <v>60</v>
      </c>
      <c r="C148" s="244">
        <v>54</v>
      </c>
      <c r="D148" s="126">
        <f t="shared" si="8"/>
        <v>57</v>
      </c>
      <c r="E148" s="126">
        <f t="shared" si="9"/>
        <v>8</v>
      </c>
      <c r="F148" s="246">
        <f t="shared" si="10"/>
        <v>10.3064</v>
      </c>
      <c r="G148" s="259"/>
      <c r="H148" s="236"/>
      <c r="I148" s="236"/>
    </row>
    <row r="149" spans="1:9" x14ac:dyDescent="0.25">
      <c r="A149" s="242">
        <v>43971</v>
      </c>
      <c r="B149" s="244">
        <v>65</v>
      </c>
      <c r="C149" s="244">
        <v>54</v>
      </c>
      <c r="D149" s="126">
        <f t="shared" si="8"/>
        <v>59.5</v>
      </c>
      <c r="E149" s="126">
        <f t="shared" si="9"/>
        <v>5.5</v>
      </c>
      <c r="F149" s="246">
        <f t="shared" si="10"/>
        <v>7.0856500000000002</v>
      </c>
      <c r="G149" s="259"/>
      <c r="H149" s="236"/>
      <c r="I149" s="236"/>
    </row>
    <row r="150" spans="1:9" x14ac:dyDescent="0.25">
      <c r="A150" s="242">
        <v>43972</v>
      </c>
      <c r="B150" s="244">
        <v>67</v>
      </c>
      <c r="C150" s="244">
        <v>57</v>
      </c>
      <c r="D150" s="126">
        <f t="shared" si="8"/>
        <v>62</v>
      </c>
      <c r="E150" s="126">
        <f t="shared" si="9"/>
        <v>3</v>
      </c>
      <c r="F150" s="246">
        <f t="shared" si="10"/>
        <v>3.8649</v>
      </c>
      <c r="G150" s="259"/>
      <c r="H150" s="236"/>
      <c r="I150" s="236"/>
    </row>
    <row r="151" spans="1:9" x14ac:dyDescent="0.25">
      <c r="A151" s="242">
        <v>43973</v>
      </c>
      <c r="B151" s="244">
        <v>67</v>
      </c>
      <c r="C151" s="244">
        <v>57</v>
      </c>
      <c r="D151" s="126">
        <f t="shared" si="8"/>
        <v>62</v>
      </c>
      <c r="E151" s="126">
        <f t="shared" si="9"/>
        <v>3</v>
      </c>
      <c r="F151" s="246">
        <f t="shared" si="10"/>
        <v>3.8649</v>
      </c>
      <c r="G151" s="259"/>
      <c r="H151" s="236"/>
      <c r="I151" s="236"/>
    </row>
    <row r="152" spans="1:9" x14ac:dyDescent="0.25">
      <c r="A152" s="242">
        <v>43974</v>
      </c>
      <c r="B152" s="244">
        <v>72</v>
      </c>
      <c r="C152" s="244">
        <v>59</v>
      </c>
      <c r="D152" s="126">
        <f t="shared" si="8"/>
        <v>65.5</v>
      </c>
      <c r="E152" s="126">
        <f t="shared" si="9"/>
        <v>0</v>
      </c>
      <c r="F152" s="246">
        <f t="shared" si="10"/>
        <v>0</v>
      </c>
      <c r="G152" s="259"/>
      <c r="H152" s="236"/>
      <c r="I152" s="236"/>
    </row>
    <row r="153" spans="1:9" x14ac:dyDescent="0.25">
      <c r="A153" s="242">
        <v>43975</v>
      </c>
      <c r="B153" s="244">
        <v>83</v>
      </c>
      <c r="C153" s="244">
        <v>64</v>
      </c>
      <c r="D153" s="126">
        <f t="shared" si="8"/>
        <v>73.5</v>
      </c>
      <c r="E153" s="126">
        <f t="shared" si="9"/>
        <v>0</v>
      </c>
      <c r="F153" s="246">
        <f t="shared" si="10"/>
        <v>0</v>
      </c>
      <c r="G153" s="259"/>
      <c r="H153" s="236"/>
      <c r="I153" s="236"/>
    </row>
    <row r="154" spans="1:9" x14ac:dyDescent="0.25">
      <c r="A154" s="242">
        <v>43976</v>
      </c>
      <c r="B154" s="244">
        <v>86</v>
      </c>
      <c r="C154" s="244">
        <v>64</v>
      </c>
      <c r="D154" s="126">
        <f t="shared" si="8"/>
        <v>75</v>
      </c>
      <c r="E154" s="126">
        <f t="shared" si="9"/>
        <v>0</v>
      </c>
      <c r="F154" s="246">
        <f t="shared" si="10"/>
        <v>0</v>
      </c>
      <c r="G154" s="259"/>
      <c r="H154" s="236"/>
      <c r="I154" s="236"/>
    </row>
    <row r="155" spans="1:9" x14ac:dyDescent="0.25">
      <c r="A155" s="242">
        <v>43977</v>
      </c>
      <c r="B155" s="244">
        <v>80</v>
      </c>
      <c r="C155" s="244">
        <v>64</v>
      </c>
      <c r="D155" s="126">
        <f t="shared" si="8"/>
        <v>72</v>
      </c>
      <c r="E155" s="126">
        <f t="shared" si="9"/>
        <v>0</v>
      </c>
      <c r="F155" s="246">
        <f t="shared" si="10"/>
        <v>0</v>
      </c>
      <c r="G155" s="259"/>
      <c r="H155" s="236"/>
      <c r="I155" s="236"/>
    </row>
    <row r="156" spans="1:9" x14ac:dyDescent="0.25">
      <c r="A156" s="242">
        <v>43978</v>
      </c>
      <c r="B156" s="244">
        <v>78</v>
      </c>
      <c r="C156" s="244">
        <v>62</v>
      </c>
      <c r="D156" s="126">
        <f t="shared" si="8"/>
        <v>70</v>
      </c>
      <c r="E156" s="126">
        <f t="shared" si="9"/>
        <v>0</v>
      </c>
      <c r="F156" s="246">
        <f t="shared" si="10"/>
        <v>0</v>
      </c>
      <c r="G156" s="259"/>
      <c r="H156" s="236"/>
      <c r="I156" s="236"/>
    </row>
    <row r="157" spans="1:9" x14ac:dyDescent="0.25">
      <c r="A157" s="242">
        <v>43979</v>
      </c>
      <c r="B157" s="244">
        <v>78</v>
      </c>
      <c r="C157" s="244">
        <v>62</v>
      </c>
      <c r="D157" s="126">
        <f t="shared" si="8"/>
        <v>70</v>
      </c>
      <c r="E157" s="126">
        <f t="shared" si="9"/>
        <v>0</v>
      </c>
      <c r="F157" s="246">
        <f t="shared" si="10"/>
        <v>0</v>
      </c>
      <c r="G157" s="259"/>
      <c r="H157" s="236"/>
      <c r="I157" s="236"/>
    </row>
    <row r="158" spans="1:9" x14ac:dyDescent="0.25">
      <c r="A158" s="242">
        <v>43980</v>
      </c>
      <c r="B158" s="244">
        <v>68</v>
      </c>
      <c r="C158" s="244">
        <v>56</v>
      </c>
      <c r="D158" s="126">
        <f t="shared" si="8"/>
        <v>62</v>
      </c>
      <c r="E158" s="126">
        <f t="shared" si="9"/>
        <v>3</v>
      </c>
      <c r="F158" s="246">
        <f t="shared" si="10"/>
        <v>3.8649</v>
      </c>
      <c r="G158" s="259"/>
      <c r="H158" s="236"/>
      <c r="I158" s="236"/>
    </row>
    <row r="159" spans="1:9" x14ac:dyDescent="0.25">
      <c r="A159" s="242">
        <v>43981</v>
      </c>
      <c r="B159" s="244">
        <v>76</v>
      </c>
      <c r="C159" s="244">
        <v>55</v>
      </c>
      <c r="D159" s="126">
        <f t="shared" si="8"/>
        <v>65.5</v>
      </c>
      <c r="E159" s="126">
        <f t="shared" si="9"/>
        <v>0</v>
      </c>
      <c r="F159" s="246">
        <f t="shared" si="10"/>
        <v>0</v>
      </c>
      <c r="G159" s="259"/>
      <c r="H159" s="236"/>
      <c r="I159" s="236"/>
    </row>
    <row r="160" spans="1:9" x14ac:dyDescent="0.25">
      <c r="A160" s="242">
        <v>43982</v>
      </c>
      <c r="B160" s="244">
        <v>73</v>
      </c>
      <c r="C160" s="244">
        <v>57</v>
      </c>
      <c r="D160" s="126">
        <f t="shared" si="8"/>
        <v>65</v>
      </c>
      <c r="E160" s="126">
        <f t="shared" si="9"/>
        <v>0</v>
      </c>
      <c r="F160" s="246">
        <f t="shared" si="10"/>
        <v>0</v>
      </c>
      <c r="G160" s="259"/>
      <c r="H160" s="236"/>
      <c r="I160" s="236"/>
    </row>
    <row r="161" spans="1:9" x14ac:dyDescent="0.25">
      <c r="A161" s="242">
        <v>43983</v>
      </c>
      <c r="B161" s="244">
        <v>77</v>
      </c>
      <c r="C161" s="244">
        <v>61</v>
      </c>
      <c r="D161" s="126">
        <f t="shared" si="8"/>
        <v>69</v>
      </c>
      <c r="E161" s="126">
        <f t="shared" si="9"/>
        <v>0</v>
      </c>
      <c r="F161" s="246">
        <f t="shared" si="10"/>
        <v>0</v>
      </c>
      <c r="G161" s="259"/>
      <c r="H161" s="236"/>
      <c r="I161" s="236"/>
    </row>
    <row r="162" spans="1:9" x14ac:dyDescent="0.25">
      <c r="A162" s="242">
        <v>43984</v>
      </c>
      <c r="B162" s="244">
        <v>85</v>
      </c>
      <c r="C162" s="244">
        <v>64</v>
      </c>
      <c r="D162" s="126">
        <f t="shared" si="8"/>
        <v>74.5</v>
      </c>
      <c r="E162" s="126">
        <f t="shared" si="9"/>
        <v>0</v>
      </c>
      <c r="F162" s="246">
        <f t="shared" si="10"/>
        <v>0</v>
      </c>
      <c r="G162" s="259"/>
      <c r="H162" s="236"/>
      <c r="I162" s="236"/>
    </row>
    <row r="163" spans="1:9" x14ac:dyDescent="0.25">
      <c r="A163" s="242">
        <v>43985</v>
      </c>
      <c r="B163" s="244">
        <v>88</v>
      </c>
      <c r="C163" s="244">
        <v>70</v>
      </c>
      <c r="D163" s="126">
        <f t="shared" si="8"/>
        <v>79</v>
      </c>
      <c r="E163" s="126">
        <f t="shared" si="9"/>
        <v>0</v>
      </c>
      <c r="F163" s="246">
        <f t="shared" si="10"/>
        <v>0</v>
      </c>
      <c r="G163" s="259"/>
      <c r="H163" s="236"/>
      <c r="I163" s="236"/>
    </row>
    <row r="164" spans="1:9" x14ac:dyDescent="0.25">
      <c r="A164" s="242">
        <v>43986</v>
      </c>
      <c r="B164" s="244">
        <v>91</v>
      </c>
      <c r="C164" s="244">
        <v>65</v>
      </c>
      <c r="D164" s="126">
        <f t="shared" si="8"/>
        <v>78</v>
      </c>
      <c r="E164" s="126">
        <f t="shared" si="9"/>
        <v>0</v>
      </c>
      <c r="F164" s="246">
        <f t="shared" si="10"/>
        <v>0</v>
      </c>
      <c r="G164" s="259"/>
      <c r="H164" s="236"/>
      <c r="I164" s="236"/>
    </row>
    <row r="165" spans="1:9" x14ac:dyDescent="0.25">
      <c r="A165" s="242">
        <v>43987</v>
      </c>
      <c r="B165" s="244">
        <v>85</v>
      </c>
      <c r="C165" s="244">
        <v>66</v>
      </c>
      <c r="D165" s="126">
        <f t="shared" si="8"/>
        <v>75.5</v>
      </c>
      <c r="E165" s="126">
        <f t="shared" si="9"/>
        <v>0</v>
      </c>
      <c r="F165" s="246">
        <f t="shared" si="10"/>
        <v>0</v>
      </c>
      <c r="G165" s="259"/>
      <c r="H165" s="236"/>
      <c r="I165" s="236"/>
    </row>
    <row r="166" spans="1:9" x14ac:dyDescent="0.25">
      <c r="A166" s="242">
        <v>43988</v>
      </c>
      <c r="B166" s="244">
        <v>88</v>
      </c>
      <c r="C166" s="244">
        <v>67</v>
      </c>
      <c r="D166" s="126">
        <f t="shared" si="8"/>
        <v>77.5</v>
      </c>
      <c r="E166" s="126">
        <f t="shared" si="9"/>
        <v>0</v>
      </c>
      <c r="F166" s="246">
        <f t="shared" si="10"/>
        <v>0</v>
      </c>
      <c r="G166" s="259"/>
      <c r="H166" s="236"/>
      <c r="I166" s="236"/>
    </row>
    <row r="167" spans="1:9" x14ac:dyDescent="0.25">
      <c r="A167" s="242">
        <v>43989</v>
      </c>
      <c r="B167" s="244">
        <v>90</v>
      </c>
      <c r="C167" s="244">
        <v>72</v>
      </c>
      <c r="D167" s="126">
        <f t="shared" si="8"/>
        <v>81</v>
      </c>
      <c r="E167" s="126">
        <f t="shared" si="9"/>
        <v>0</v>
      </c>
      <c r="F167" s="246">
        <f t="shared" si="10"/>
        <v>0</v>
      </c>
      <c r="G167" s="259"/>
      <c r="H167" s="236"/>
      <c r="I167" s="236"/>
    </row>
    <row r="168" spans="1:9" x14ac:dyDescent="0.25">
      <c r="A168" s="242">
        <v>43990</v>
      </c>
      <c r="B168" s="244">
        <v>91</v>
      </c>
      <c r="C168" s="244">
        <v>72</v>
      </c>
      <c r="D168" s="126">
        <f t="shared" si="8"/>
        <v>81.5</v>
      </c>
      <c r="E168" s="126">
        <f t="shared" si="9"/>
        <v>0</v>
      </c>
      <c r="F168" s="246">
        <f t="shared" si="10"/>
        <v>0</v>
      </c>
      <c r="G168" s="259"/>
      <c r="H168" s="236"/>
      <c r="I168" s="236"/>
    </row>
    <row r="169" spans="1:9" x14ac:dyDescent="0.25">
      <c r="A169" s="242">
        <v>43991</v>
      </c>
      <c r="B169" s="244">
        <v>89</v>
      </c>
      <c r="C169" s="244">
        <v>71</v>
      </c>
      <c r="D169" s="126">
        <f t="shared" si="8"/>
        <v>80</v>
      </c>
      <c r="E169" s="126">
        <f t="shared" si="9"/>
        <v>0</v>
      </c>
      <c r="F169" s="246">
        <f t="shared" si="10"/>
        <v>0</v>
      </c>
      <c r="G169" s="259"/>
      <c r="H169" s="236"/>
      <c r="I169" s="236"/>
    </row>
    <row r="170" spans="1:9" x14ac:dyDescent="0.25">
      <c r="A170" s="242">
        <v>43992</v>
      </c>
      <c r="B170" s="244">
        <v>85</v>
      </c>
      <c r="C170" s="244">
        <v>60</v>
      </c>
      <c r="D170" s="126">
        <f t="shared" si="8"/>
        <v>72.5</v>
      </c>
      <c r="E170" s="126">
        <f t="shared" si="9"/>
        <v>0</v>
      </c>
      <c r="F170" s="246">
        <f t="shared" si="10"/>
        <v>0</v>
      </c>
      <c r="G170" s="259"/>
      <c r="H170" s="236"/>
      <c r="I170" s="236"/>
    </row>
    <row r="171" spans="1:9" x14ac:dyDescent="0.25">
      <c r="A171" s="242">
        <v>43993</v>
      </c>
      <c r="B171" s="244">
        <v>75</v>
      </c>
      <c r="C171" s="244">
        <v>56</v>
      </c>
      <c r="D171" s="126">
        <f t="shared" si="8"/>
        <v>65.5</v>
      </c>
      <c r="E171" s="126">
        <f t="shared" si="9"/>
        <v>0</v>
      </c>
      <c r="F171" s="246">
        <f t="shared" si="10"/>
        <v>0</v>
      </c>
      <c r="G171" s="259"/>
      <c r="H171" s="236"/>
      <c r="I171" s="236"/>
    </row>
    <row r="172" spans="1:9" x14ac:dyDescent="0.25">
      <c r="A172" s="242">
        <v>43994</v>
      </c>
      <c r="B172" s="244">
        <v>87</v>
      </c>
      <c r="C172" s="244">
        <v>60</v>
      </c>
      <c r="D172" s="126">
        <f t="shared" si="8"/>
        <v>73.5</v>
      </c>
      <c r="E172" s="126">
        <f t="shared" si="9"/>
        <v>0</v>
      </c>
      <c r="F172" s="246">
        <f t="shared" si="10"/>
        <v>0</v>
      </c>
      <c r="G172" s="259"/>
      <c r="H172" s="236"/>
      <c r="I172" s="236"/>
    </row>
    <row r="173" spans="1:9" x14ac:dyDescent="0.25">
      <c r="A173" s="242">
        <v>43995</v>
      </c>
      <c r="B173" s="244">
        <v>90</v>
      </c>
      <c r="C173" s="244">
        <v>63</v>
      </c>
      <c r="D173" s="126">
        <f t="shared" si="8"/>
        <v>76.5</v>
      </c>
      <c r="E173" s="126">
        <f t="shared" si="9"/>
        <v>0</v>
      </c>
      <c r="F173" s="246">
        <f t="shared" si="10"/>
        <v>0</v>
      </c>
      <c r="G173" s="259"/>
      <c r="H173" s="236"/>
      <c r="I173" s="236"/>
    </row>
    <row r="174" spans="1:9" x14ac:dyDescent="0.25">
      <c r="A174" s="242">
        <v>43996</v>
      </c>
      <c r="B174" s="244">
        <v>88</v>
      </c>
      <c r="C174" s="244">
        <v>65</v>
      </c>
      <c r="D174" s="126">
        <f t="shared" si="8"/>
        <v>76.5</v>
      </c>
      <c r="E174" s="126">
        <f t="shared" si="9"/>
        <v>0</v>
      </c>
      <c r="F174" s="246">
        <f t="shared" si="10"/>
        <v>0</v>
      </c>
      <c r="G174" s="259"/>
      <c r="H174" s="236"/>
      <c r="I174" s="236"/>
    </row>
    <row r="175" spans="1:9" x14ac:dyDescent="0.25">
      <c r="A175" s="242">
        <v>43997</v>
      </c>
      <c r="B175" s="244">
        <v>85</v>
      </c>
      <c r="C175" s="244">
        <v>67</v>
      </c>
      <c r="D175" s="126">
        <f t="shared" si="8"/>
        <v>76</v>
      </c>
      <c r="E175" s="126">
        <f t="shared" si="9"/>
        <v>0</v>
      </c>
      <c r="F175" s="246">
        <f t="shared" si="10"/>
        <v>0</v>
      </c>
      <c r="G175" s="259"/>
      <c r="H175" s="236"/>
      <c r="I175" s="236"/>
    </row>
    <row r="176" spans="1:9" x14ac:dyDescent="0.25">
      <c r="A176" s="242">
        <v>43998</v>
      </c>
      <c r="B176" s="244">
        <v>88</v>
      </c>
      <c r="C176" s="244">
        <v>66</v>
      </c>
      <c r="D176" s="126">
        <f t="shared" si="8"/>
        <v>77</v>
      </c>
      <c r="E176" s="126">
        <f t="shared" si="9"/>
        <v>0</v>
      </c>
      <c r="F176" s="246">
        <f t="shared" si="10"/>
        <v>0</v>
      </c>
      <c r="G176" s="259"/>
      <c r="H176" s="236"/>
      <c r="I176" s="236"/>
    </row>
    <row r="177" spans="1:9" x14ac:dyDescent="0.25">
      <c r="A177" s="242">
        <v>43999</v>
      </c>
      <c r="B177" s="244">
        <v>85</v>
      </c>
      <c r="C177" s="244">
        <v>63</v>
      </c>
      <c r="D177" s="126">
        <f t="shared" si="8"/>
        <v>74</v>
      </c>
      <c r="E177" s="126">
        <f t="shared" si="9"/>
        <v>0</v>
      </c>
      <c r="F177" s="246">
        <f t="shared" si="10"/>
        <v>0</v>
      </c>
      <c r="G177" s="259"/>
      <c r="H177" s="236"/>
      <c r="I177" s="236"/>
    </row>
    <row r="178" spans="1:9" x14ac:dyDescent="0.25">
      <c r="A178" s="242">
        <v>44000</v>
      </c>
      <c r="B178" s="244">
        <v>85</v>
      </c>
      <c r="C178" s="244">
        <v>67</v>
      </c>
      <c r="D178" s="126">
        <f t="shared" si="8"/>
        <v>76</v>
      </c>
      <c r="E178" s="126">
        <f t="shared" si="9"/>
        <v>0</v>
      </c>
      <c r="F178" s="246">
        <f t="shared" si="10"/>
        <v>0</v>
      </c>
      <c r="G178" s="259"/>
      <c r="H178" s="236"/>
      <c r="I178" s="236"/>
    </row>
    <row r="179" spans="1:9" x14ac:dyDescent="0.25">
      <c r="A179" s="242">
        <v>44001</v>
      </c>
      <c r="B179" s="244">
        <v>87</v>
      </c>
      <c r="C179" s="244">
        <v>69</v>
      </c>
      <c r="D179" s="126">
        <f t="shared" si="8"/>
        <v>78</v>
      </c>
      <c r="E179" s="126">
        <f t="shared" si="9"/>
        <v>0</v>
      </c>
      <c r="F179" s="246">
        <f t="shared" si="10"/>
        <v>0</v>
      </c>
      <c r="G179" s="259"/>
      <c r="H179" s="236"/>
      <c r="I179" s="236"/>
    </row>
    <row r="180" spans="1:9" x14ac:dyDescent="0.25">
      <c r="A180" s="242">
        <v>44002</v>
      </c>
      <c r="B180" s="244">
        <v>80</v>
      </c>
      <c r="C180" s="244">
        <v>67</v>
      </c>
      <c r="D180" s="126">
        <f t="shared" si="8"/>
        <v>73.5</v>
      </c>
      <c r="E180" s="126">
        <f t="shared" si="9"/>
        <v>0</v>
      </c>
      <c r="F180" s="246">
        <f t="shared" si="10"/>
        <v>0</v>
      </c>
      <c r="G180" s="259"/>
      <c r="H180" s="236"/>
      <c r="I180" s="236"/>
    </row>
    <row r="181" spans="1:9" x14ac:dyDescent="0.25">
      <c r="A181" s="242">
        <v>44003</v>
      </c>
      <c r="B181" s="244">
        <v>85</v>
      </c>
      <c r="C181" s="244">
        <v>68</v>
      </c>
      <c r="D181" s="126">
        <f t="shared" si="8"/>
        <v>76.5</v>
      </c>
      <c r="E181" s="126">
        <f t="shared" si="9"/>
        <v>0</v>
      </c>
      <c r="F181" s="246">
        <f t="shared" si="10"/>
        <v>0</v>
      </c>
      <c r="G181" s="259"/>
      <c r="H181" s="236"/>
      <c r="I181" s="236"/>
    </row>
    <row r="182" spans="1:9" x14ac:dyDescent="0.25">
      <c r="A182" s="242">
        <v>44004</v>
      </c>
      <c r="B182" s="244">
        <v>87</v>
      </c>
      <c r="C182" s="244">
        <v>72</v>
      </c>
      <c r="D182" s="126">
        <f t="shared" si="8"/>
        <v>79.5</v>
      </c>
      <c r="E182" s="126">
        <f t="shared" si="9"/>
        <v>0</v>
      </c>
      <c r="F182" s="246">
        <f t="shared" si="10"/>
        <v>0</v>
      </c>
      <c r="G182" s="259"/>
      <c r="H182" s="236"/>
      <c r="I182" s="236"/>
    </row>
    <row r="183" spans="1:9" x14ac:dyDescent="0.25">
      <c r="A183" s="242">
        <v>44005</v>
      </c>
      <c r="B183" s="244">
        <v>82</v>
      </c>
      <c r="C183" s="244">
        <v>60</v>
      </c>
      <c r="D183" s="126">
        <f t="shared" si="8"/>
        <v>71</v>
      </c>
      <c r="E183" s="126">
        <f t="shared" si="9"/>
        <v>0</v>
      </c>
      <c r="F183" s="246">
        <f t="shared" si="10"/>
        <v>0</v>
      </c>
      <c r="G183" s="259"/>
      <c r="H183" s="236"/>
      <c r="I183" s="236"/>
    </row>
    <row r="184" spans="1:9" x14ac:dyDescent="0.25">
      <c r="A184" s="242">
        <v>44006</v>
      </c>
      <c r="B184" s="244">
        <v>80</v>
      </c>
      <c r="C184" s="244">
        <v>58</v>
      </c>
      <c r="D184" s="126">
        <f t="shared" si="8"/>
        <v>69</v>
      </c>
      <c r="E184" s="126">
        <f t="shared" si="9"/>
        <v>0</v>
      </c>
      <c r="F184" s="246">
        <f t="shared" si="10"/>
        <v>0</v>
      </c>
      <c r="G184" s="259"/>
      <c r="H184" s="236"/>
      <c r="I184" s="236"/>
    </row>
    <row r="185" spans="1:9" x14ac:dyDescent="0.25">
      <c r="A185" s="242">
        <v>44007</v>
      </c>
      <c r="B185" s="244">
        <v>84</v>
      </c>
      <c r="C185" s="244">
        <v>59</v>
      </c>
      <c r="D185" s="126">
        <f t="shared" si="8"/>
        <v>71.5</v>
      </c>
      <c r="E185" s="126">
        <f t="shared" si="9"/>
        <v>0</v>
      </c>
      <c r="F185" s="246">
        <f t="shared" si="10"/>
        <v>0</v>
      </c>
      <c r="G185" s="259"/>
      <c r="H185" s="236"/>
      <c r="I185" s="236"/>
    </row>
    <row r="186" spans="1:9" x14ac:dyDescent="0.25">
      <c r="A186" s="242">
        <v>44008</v>
      </c>
      <c r="B186" s="244">
        <v>89</v>
      </c>
      <c r="C186" s="244">
        <v>66</v>
      </c>
      <c r="D186" s="126">
        <f t="shared" si="8"/>
        <v>77.5</v>
      </c>
      <c r="E186" s="126">
        <f t="shared" si="9"/>
        <v>0</v>
      </c>
      <c r="F186" s="246">
        <f t="shared" si="10"/>
        <v>0</v>
      </c>
      <c r="G186" s="259"/>
      <c r="H186" s="236"/>
      <c r="I186" s="236"/>
    </row>
    <row r="187" spans="1:9" x14ac:dyDescent="0.25">
      <c r="A187" s="242">
        <v>44009</v>
      </c>
      <c r="B187" s="244">
        <v>91</v>
      </c>
      <c r="C187" s="244">
        <v>69</v>
      </c>
      <c r="D187" s="126">
        <f t="shared" si="8"/>
        <v>80</v>
      </c>
      <c r="E187" s="126">
        <f t="shared" si="9"/>
        <v>0</v>
      </c>
      <c r="F187" s="246">
        <f t="shared" si="10"/>
        <v>0</v>
      </c>
      <c r="G187" s="259"/>
      <c r="H187" s="236"/>
      <c r="I187" s="236"/>
    </row>
    <row r="188" spans="1:9" x14ac:dyDescent="0.25">
      <c r="A188" s="242">
        <v>44010</v>
      </c>
      <c r="B188" s="244">
        <v>83</v>
      </c>
      <c r="C188" s="244">
        <v>66</v>
      </c>
      <c r="D188" s="126">
        <f t="shared" si="8"/>
        <v>74.5</v>
      </c>
      <c r="E188" s="126">
        <f t="shared" si="9"/>
        <v>0</v>
      </c>
      <c r="F188" s="246">
        <f t="shared" si="10"/>
        <v>0</v>
      </c>
      <c r="G188" s="259"/>
      <c r="H188" s="236"/>
      <c r="I188" s="236"/>
    </row>
    <row r="189" spans="1:9" x14ac:dyDescent="0.25">
      <c r="A189" s="242">
        <v>44011</v>
      </c>
      <c r="B189" s="244">
        <v>84</v>
      </c>
      <c r="C189" s="244">
        <v>67</v>
      </c>
      <c r="D189" s="126">
        <f t="shared" si="8"/>
        <v>75.5</v>
      </c>
      <c r="E189" s="126">
        <f t="shared" si="9"/>
        <v>0</v>
      </c>
      <c r="F189" s="246">
        <f t="shared" si="10"/>
        <v>0</v>
      </c>
      <c r="G189" s="259"/>
      <c r="H189" s="236"/>
      <c r="I189" s="236"/>
    </row>
    <row r="190" spans="1:9" x14ac:dyDescent="0.25">
      <c r="A190" s="242">
        <v>44012</v>
      </c>
      <c r="B190" s="244">
        <v>86</v>
      </c>
      <c r="C190" s="244">
        <v>74</v>
      </c>
      <c r="D190" s="126">
        <f t="shared" si="8"/>
        <v>80</v>
      </c>
      <c r="E190" s="126">
        <f t="shared" si="9"/>
        <v>0</v>
      </c>
      <c r="F190" s="246">
        <f t="shared" si="10"/>
        <v>0</v>
      </c>
      <c r="G190" s="259"/>
      <c r="H190" s="236"/>
      <c r="I190" s="236"/>
    </row>
    <row r="191" spans="1:9" x14ac:dyDescent="0.25">
      <c r="A191" s="242">
        <v>44013</v>
      </c>
      <c r="B191" s="244">
        <v>86</v>
      </c>
      <c r="C191" s="244">
        <v>67</v>
      </c>
      <c r="D191" s="126">
        <f t="shared" si="8"/>
        <v>76.5</v>
      </c>
      <c r="E191" s="126">
        <f t="shared" si="9"/>
        <v>0</v>
      </c>
      <c r="F191" s="246">
        <f t="shared" si="10"/>
        <v>0</v>
      </c>
      <c r="G191" s="259"/>
      <c r="H191" s="236"/>
      <c r="I191" s="236"/>
    </row>
    <row r="192" spans="1:9" x14ac:dyDescent="0.25">
      <c r="A192" s="242">
        <v>44014</v>
      </c>
      <c r="B192" s="244">
        <v>86</v>
      </c>
      <c r="C192" s="244">
        <v>67</v>
      </c>
      <c r="D192" s="126">
        <f t="shared" si="8"/>
        <v>76.5</v>
      </c>
      <c r="E192" s="126">
        <f t="shared" si="9"/>
        <v>0</v>
      </c>
      <c r="F192" s="246">
        <f t="shared" si="10"/>
        <v>0</v>
      </c>
      <c r="G192" s="259"/>
      <c r="H192" s="236"/>
      <c r="I192" s="236"/>
    </row>
    <row r="193" spans="1:9" x14ac:dyDescent="0.25">
      <c r="A193" s="242">
        <v>44015</v>
      </c>
      <c r="B193" s="244">
        <v>88</v>
      </c>
      <c r="C193" s="244">
        <v>72</v>
      </c>
      <c r="D193" s="126">
        <f t="shared" si="8"/>
        <v>80</v>
      </c>
      <c r="E193" s="126">
        <f t="shared" si="9"/>
        <v>0</v>
      </c>
      <c r="F193" s="246">
        <f t="shared" si="10"/>
        <v>0</v>
      </c>
      <c r="G193" s="259"/>
      <c r="H193" s="236"/>
      <c r="I193" s="236"/>
    </row>
    <row r="194" spans="1:9" x14ac:dyDescent="0.25">
      <c r="A194" s="242">
        <v>44016</v>
      </c>
      <c r="B194" s="244">
        <v>89</v>
      </c>
      <c r="C194" s="244">
        <v>73</v>
      </c>
      <c r="D194" s="126">
        <f t="shared" si="8"/>
        <v>81</v>
      </c>
      <c r="E194" s="126">
        <f t="shared" si="9"/>
        <v>0</v>
      </c>
      <c r="F194" s="246">
        <f t="shared" si="10"/>
        <v>0</v>
      </c>
      <c r="G194" s="259"/>
      <c r="H194" s="236"/>
      <c r="I194" s="236"/>
    </row>
    <row r="195" spans="1:9" x14ac:dyDescent="0.25">
      <c r="A195" s="242">
        <v>44017</v>
      </c>
      <c r="B195" s="244">
        <v>89</v>
      </c>
      <c r="C195" s="244">
        <v>70</v>
      </c>
      <c r="D195" s="126">
        <f t="shared" si="8"/>
        <v>79.5</v>
      </c>
      <c r="E195" s="126">
        <f t="shared" si="9"/>
        <v>0</v>
      </c>
      <c r="F195" s="246">
        <f t="shared" si="10"/>
        <v>0</v>
      </c>
      <c r="G195" s="259"/>
      <c r="H195" s="236"/>
      <c r="I195" s="236"/>
    </row>
    <row r="196" spans="1:9" x14ac:dyDescent="0.25">
      <c r="A196" s="242">
        <v>44018</v>
      </c>
      <c r="B196" s="244">
        <v>91</v>
      </c>
      <c r="C196" s="244">
        <v>71</v>
      </c>
      <c r="D196" s="126">
        <f t="shared" si="8"/>
        <v>81</v>
      </c>
      <c r="E196" s="126">
        <f t="shared" si="9"/>
        <v>0</v>
      </c>
      <c r="F196" s="246">
        <f t="shared" si="10"/>
        <v>0</v>
      </c>
      <c r="G196" s="259"/>
      <c r="H196" s="236"/>
      <c r="I196" s="236"/>
    </row>
    <row r="197" spans="1:9" x14ac:dyDescent="0.25">
      <c r="A197" s="242">
        <v>44019</v>
      </c>
      <c r="B197" s="244">
        <v>91</v>
      </c>
      <c r="C197" s="244">
        <v>72</v>
      </c>
      <c r="D197" s="126">
        <f t="shared" si="8"/>
        <v>81.5</v>
      </c>
      <c r="E197" s="126">
        <f t="shared" si="9"/>
        <v>0</v>
      </c>
      <c r="F197" s="246">
        <f t="shared" si="10"/>
        <v>0</v>
      </c>
      <c r="G197" s="259"/>
      <c r="H197" s="236"/>
      <c r="I197" s="236"/>
    </row>
    <row r="198" spans="1:9" x14ac:dyDescent="0.25">
      <c r="A198" s="242">
        <v>44020</v>
      </c>
      <c r="B198" s="244">
        <v>93</v>
      </c>
      <c r="C198" s="244">
        <v>73</v>
      </c>
      <c r="D198" s="126">
        <f t="shared" si="8"/>
        <v>83</v>
      </c>
      <c r="E198" s="126">
        <f t="shared" si="9"/>
        <v>0</v>
      </c>
      <c r="F198" s="246">
        <f t="shared" si="10"/>
        <v>0</v>
      </c>
      <c r="G198" s="259"/>
      <c r="H198" s="236"/>
      <c r="I198" s="236"/>
    </row>
    <row r="199" spans="1:9" x14ac:dyDescent="0.25">
      <c r="A199" s="242">
        <v>44021</v>
      </c>
      <c r="B199" s="244">
        <v>93</v>
      </c>
      <c r="C199" s="244">
        <v>74</v>
      </c>
      <c r="D199" s="126">
        <f t="shared" si="8"/>
        <v>83.5</v>
      </c>
      <c r="E199" s="126">
        <f t="shared" si="9"/>
        <v>0</v>
      </c>
      <c r="F199" s="246">
        <f t="shared" si="10"/>
        <v>0</v>
      </c>
      <c r="G199" s="259"/>
      <c r="H199" s="236"/>
      <c r="I199" s="236"/>
    </row>
    <row r="200" spans="1:9" x14ac:dyDescent="0.25">
      <c r="A200" s="242">
        <v>44022</v>
      </c>
      <c r="B200" s="244">
        <v>89</v>
      </c>
      <c r="C200" s="244">
        <v>65</v>
      </c>
      <c r="D200" s="126">
        <f t="shared" si="8"/>
        <v>77</v>
      </c>
      <c r="E200" s="126">
        <f t="shared" si="9"/>
        <v>0</v>
      </c>
      <c r="F200" s="246">
        <f t="shared" si="10"/>
        <v>0</v>
      </c>
      <c r="G200" s="259"/>
      <c r="H200" s="236"/>
      <c r="I200" s="236"/>
    </row>
    <row r="201" spans="1:9" x14ac:dyDescent="0.25">
      <c r="A201" s="242">
        <v>44023</v>
      </c>
      <c r="B201" s="244">
        <v>93</v>
      </c>
      <c r="C201" s="244">
        <v>68</v>
      </c>
      <c r="D201" s="126">
        <f t="shared" si="8"/>
        <v>80.5</v>
      </c>
      <c r="E201" s="126">
        <f t="shared" si="9"/>
        <v>0</v>
      </c>
      <c r="F201" s="246">
        <f t="shared" si="10"/>
        <v>0</v>
      </c>
      <c r="G201" s="259"/>
      <c r="H201" s="236"/>
      <c r="I201" s="236"/>
    </row>
    <row r="202" spans="1:9" x14ac:dyDescent="0.25">
      <c r="A202" s="242">
        <v>44024</v>
      </c>
      <c r="B202" s="244">
        <v>94</v>
      </c>
      <c r="C202" s="244">
        <v>67</v>
      </c>
      <c r="D202" s="126">
        <f t="shared" ref="D202:D265" si="11">(B202+C202)/2</f>
        <v>80.5</v>
      </c>
      <c r="E202" s="126">
        <f t="shared" ref="E202:E265" si="12">IF(65-D202&gt;0,65-D202,0)</f>
        <v>0</v>
      </c>
      <c r="F202" s="246">
        <f t="shared" ref="F202:F265" si="13">E202*(1+VLOOKUP(TEXT(A202,"MMM"),$H$9:$I$20,2,FALSE))</f>
        <v>0</v>
      </c>
      <c r="G202" s="259"/>
      <c r="H202" s="236"/>
      <c r="I202" s="236"/>
    </row>
    <row r="203" spans="1:9" x14ac:dyDescent="0.25">
      <c r="A203" s="242">
        <v>44025</v>
      </c>
      <c r="B203" s="244">
        <v>88</v>
      </c>
      <c r="C203" s="244">
        <v>65</v>
      </c>
      <c r="D203" s="126">
        <f t="shared" si="11"/>
        <v>76.5</v>
      </c>
      <c r="E203" s="126">
        <f t="shared" si="12"/>
        <v>0</v>
      </c>
      <c r="F203" s="246">
        <f t="shared" si="13"/>
        <v>0</v>
      </c>
      <c r="G203" s="259"/>
      <c r="H203" s="236"/>
      <c r="I203" s="236"/>
    </row>
    <row r="204" spans="1:9" x14ac:dyDescent="0.25">
      <c r="A204" s="242">
        <v>44026</v>
      </c>
      <c r="B204" s="244">
        <v>89</v>
      </c>
      <c r="C204" s="244">
        <v>69</v>
      </c>
      <c r="D204" s="126">
        <f t="shared" si="11"/>
        <v>79</v>
      </c>
      <c r="E204" s="126">
        <f t="shared" si="12"/>
        <v>0</v>
      </c>
      <c r="F204" s="246">
        <f t="shared" si="13"/>
        <v>0</v>
      </c>
      <c r="G204" s="259"/>
      <c r="H204" s="236"/>
      <c r="I204" s="236"/>
    </row>
    <row r="205" spans="1:9" x14ac:dyDescent="0.25">
      <c r="A205" s="242">
        <v>44027</v>
      </c>
      <c r="B205" s="244">
        <v>89</v>
      </c>
      <c r="C205" s="244">
        <v>68</v>
      </c>
      <c r="D205" s="126">
        <f t="shared" si="11"/>
        <v>78.5</v>
      </c>
      <c r="E205" s="126">
        <f t="shared" si="12"/>
        <v>0</v>
      </c>
      <c r="F205" s="246">
        <f t="shared" si="13"/>
        <v>0</v>
      </c>
      <c r="G205" s="259"/>
      <c r="H205" s="236"/>
      <c r="I205" s="236"/>
    </row>
    <row r="206" spans="1:9" x14ac:dyDescent="0.25">
      <c r="A206" s="242">
        <v>44028</v>
      </c>
      <c r="B206" s="244">
        <v>78</v>
      </c>
      <c r="C206" s="244">
        <v>65</v>
      </c>
      <c r="D206" s="126">
        <f t="shared" si="11"/>
        <v>71.5</v>
      </c>
      <c r="E206" s="126">
        <f t="shared" si="12"/>
        <v>0</v>
      </c>
      <c r="F206" s="246">
        <f t="shared" si="13"/>
        <v>0</v>
      </c>
      <c r="G206" s="259"/>
      <c r="H206" s="236"/>
      <c r="I206" s="236"/>
    </row>
    <row r="207" spans="1:9" x14ac:dyDescent="0.25">
      <c r="A207" s="242">
        <v>44029</v>
      </c>
      <c r="B207" s="244">
        <v>85</v>
      </c>
      <c r="C207" s="244">
        <v>67</v>
      </c>
      <c r="D207" s="126">
        <f t="shared" si="11"/>
        <v>76</v>
      </c>
      <c r="E207" s="126">
        <f t="shared" si="12"/>
        <v>0</v>
      </c>
      <c r="F207" s="246">
        <f t="shared" si="13"/>
        <v>0</v>
      </c>
      <c r="G207" s="259"/>
      <c r="H207" s="236"/>
      <c r="I207" s="236"/>
    </row>
    <row r="208" spans="1:9" x14ac:dyDescent="0.25">
      <c r="A208" s="242">
        <v>44030</v>
      </c>
      <c r="B208" s="244">
        <v>92</v>
      </c>
      <c r="C208" s="244">
        <v>72</v>
      </c>
      <c r="D208" s="126">
        <f t="shared" si="11"/>
        <v>82</v>
      </c>
      <c r="E208" s="126">
        <f t="shared" si="12"/>
        <v>0</v>
      </c>
      <c r="F208" s="246">
        <f t="shared" si="13"/>
        <v>0</v>
      </c>
      <c r="G208" s="259"/>
      <c r="H208" s="236"/>
      <c r="I208" s="236"/>
    </row>
    <row r="209" spans="1:9" x14ac:dyDescent="0.25">
      <c r="A209" s="242">
        <v>44031</v>
      </c>
      <c r="B209" s="244">
        <v>92</v>
      </c>
      <c r="C209" s="244">
        <v>77</v>
      </c>
      <c r="D209" s="126">
        <f t="shared" si="11"/>
        <v>84.5</v>
      </c>
      <c r="E209" s="126">
        <f t="shared" si="12"/>
        <v>0</v>
      </c>
      <c r="F209" s="246">
        <f t="shared" si="13"/>
        <v>0</v>
      </c>
      <c r="G209" s="259"/>
      <c r="H209" s="236"/>
      <c r="I209" s="236"/>
    </row>
    <row r="210" spans="1:9" x14ac:dyDescent="0.25">
      <c r="A210" s="242">
        <v>44032</v>
      </c>
      <c r="B210" s="244">
        <v>86</v>
      </c>
      <c r="C210" s="244">
        <v>68</v>
      </c>
      <c r="D210" s="126">
        <f t="shared" si="11"/>
        <v>77</v>
      </c>
      <c r="E210" s="126">
        <f t="shared" si="12"/>
        <v>0</v>
      </c>
      <c r="F210" s="246">
        <f t="shared" si="13"/>
        <v>0</v>
      </c>
      <c r="G210" s="259"/>
      <c r="H210" s="236"/>
      <c r="I210" s="236"/>
    </row>
    <row r="211" spans="1:9" x14ac:dyDescent="0.25">
      <c r="A211" s="242">
        <v>44033</v>
      </c>
      <c r="B211" s="244">
        <v>84</v>
      </c>
      <c r="C211" s="244">
        <v>69</v>
      </c>
      <c r="D211" s="126">
        <f t="shared" si="11"/>
        <v>76.5</v>
      </c>
      <c r="E211" s="126">
        <f t="shared" si="12"/>
        <v>0</v>
      </c>
      <c r="F211" s="246">
        <f t="shared" si="13"/>
        <v>0</v>
      </c>
      <c r="G211" s="259"/>
      <c r="H211" s="236"/>
      <c r="I211" s="236"/>
    </row>
    <row r="212" spans="1:9" x14ac:dyDescent="0.25">
      <c r="A212" s="242">
        <v>44034</v>
      </c>
      <c r="B212" s="244">
        <v>82</v>
      </c>
      <c r="C212" s="244">
        <v>68</v>
      </c>
      <c r="D212" s="126">
        <f t="shared" si="11"/>
        <v>75</v>
      </c>
      <c r="E212" s="126">
        <f t="shared" si="12"/>
        <v>0</v>
      </c>
      <c r="F212" s="246">
        <f t="shared" si="13"/>
        <v>0</v>
      </c>
      <c r="G212" s="259"/>
      <c r="H212" s="236"/>
      <c r="I212" s="236"/>
    </row>
    <row r="213" spans="1:9" x14ac:dyDescent="0.25">
      <c r="A213" s="242">
        <v>44035</v>
      </c>
      <c r="B213" s="244">
        <v>89</v>
      </c>
      <c r="C213" s="244">
        <v>62</v>
      </c>
      <c r="D213" s="126">
        <f t="shared" si="11"/>
        <v>75.5</v>
      </c>
      <c r="E213" s="126">
        <f t="shared" si="12"/>
        <v>0</v>
      </c>
      <c r="F213" s="246">
        <f t="shared" si="13"/>
        <v>0</v>
      </c>
      <c r="G213" s="259"/>
      <c r="H213" s="236"/>
      <c r="I213" s="236"/>
    </row>
    <row r="214" spans="1:9" x14ac:dyDescent="0.25">
      <c r="A214" s="242">
        <v>44036</v>
      </c>
      <c r="B214" s="244">
        <v>89</v>
      </c>
      <c r="C214" s="244">
        <v>71</v>
      </c>
      <c r="D214" s="126">
        <f t="shared" si="11"/>
        <v>80</v>
      </c>
      <c r="E214" s="126">
        <f t="shared" si="12"/>
        <v>0</v>
      </c>
      <c r="F214" s="246">
        <f t="shared" si="13"/>
        <v>0</v>
      </c>
      <c r="G214" s="259"/>
      <c r="H214" s="236"/>
      <c r="I214" s="236"/>
    </row>
    <row r="215" spans="1:9" x14ac:dyDescent="0.25">
      <c r="A215" s="242">
        <v>44037</v>
      </c>
      <c r="B215" s="244">
        <v>91</v>
      </c>
      <c r="C215" s="244">
        <v>74</v>
      </c>
      <c r="D215" s="126">
        <f t="shared" si="11"/>
        <v>82.5</v>
      </c>
      <c r="E215" s="126">
        <f t="shared" si="12"/>
        <v>0</v>
      </c>
      <c r="F215" s="246">
        <f t="shared" si="13"/>
        <v>0</v>
      </c>
      <c r="G215" s="259"/>
      <c r="H215" s="236"/>
      <c r="I215" s="236"/>
    </row>
    <row r="216" spans="1:9" x14ac:dyDescent="0.25">
      <c r="A216" s="242">
        <v>44038</v>
      </c>
      <c r="B216" s="244">
        <v>91</v>
      </c>
      <c r="C216" s="244">
        <v>76</v>
      </c>
      <c r="D216" s="126">
        <f t="shared" si="11"/>
        <v>83.5</v>
      </c>
      <c r="E216" s="126">
        <f t="shared" si="12"/>
        <v>0</v>
      </c>
      <c r="F216" s="246">
        <f t="shared" si="13"/>
        <v>0</v>
      </c>
      <c r="G216" s="259"/>
      <c r="H216" s="236"/>
      <c r="I216" s="236"/>
    </row>
    <row r="217" spans="1:9" x14ac:dyDescent="0.25">
      <c r="A217" s="242">
        <v>44039</v>
      </c>
      <c r="B217" s="244">
        <v>93</v>
      </c>
      <c r="C217" s="244">
        <v>71</v>
      </c>
      <c r="D217" s="126">
        <f t="shared" si="11"/>
        <v>82</v>
      </c>
      <c r="E217" s="126">
        <f t="shared" si="12"/>
        <v>0</v>
      </c>
      <c r="F217" s="246">
        <f t="shared" si="13"/>
        <v>0</v>
      </c>
      <c r="G217" s="259"/>
      <c r="H217" s="236"/>
      <c r="I217" s="236"/>
    </row>
    <row r="218" spans="1:9" x14ac:dyDescent="0.25">
      <c r="A218" s="242">
        <v>44040</v>
      </c>
      <c r="B218" s="244">
        <v>83</v>
      </c>
      <c r="C218" s="244">
        <v>64</v>
      </c>
      <c r="D218" s="126">
        <f t="shared" si="11"/>
        <v>73.5</v>
      </c>
      <c r="E218" s="126">
        <f t="shared" si="12"/>
        <v>0</v>
      </c>
      <c r="F218" s="246">
        <f t="shared" si="13"/>
        <v>0</v>
      </c>
      <c r="G218" s="259"/>
      <c r="H218" s="236"/>
      <c r="I218" s="236"/>
    </row>
    <row r="219" spans="1:9" x14ac:dyDescent="0.25">
      <c r="A219" s="242">
        <v>44041</v>
      </c>
      <c r="B219" s="244">
        <v>87</v>
      </c>
      <c r="C219" s="244">
        <v>68</v>
      </c>
      <c r="D219" s="126">
        <f t="shared" si="11"/>
        <v>77.5</v>
      </c>
      <c r="E219" s="126">
        <f t="shared" si="12"/>
        <v>0</v>
      </c>
      <c r="F219" s="246">
        <f t="shared" si="13"/>
        <v>0</v>
      </c>
      <c r="G219" s="259"/>
      <c r="H219" s="236"/>
      <c r="I219" s="236"/>
    </row>
    <row r="220" spans="1:9" x14ac:dyDescent="0.25">
      <c r="A220" s="242">
        <v>44042</v>
      </c>
      <c r="B220" s="244">
        <v>80</v>
      </c>
      <c r="C220" s="244">
        <v>70</v>
      </c>
      <c r="D220" s="126">
        <f t="shared" si="11"/>
        <v>75</v>
      </c>
      <c r="E220" s="126">
        <f t="shared" si="12"/>
        <v>0</v>
      </c>
      <c r="F220" s="246">
        <f t="shared" si="13"/>
        <v>0</v>
      </c>
      <c r="G220" s="259"/>
      <c r="H220" s="236"/>
      <c r="I220" s="236"/>
    </row>
    <row r="221" spans="1:9" x14ac:dyDescent="0.25">
      <c r="A221" s="242">
        <v>44043</v>
      </c>
      <c r="B221" s="244">
        <v>80</v>
      </c>
      <c r="C221" s="244">
        <v>66</v>
      </c>
      <c r="D221" s="126">
        <f t="shared" si="11"/>
        <v>73</v>
      </c>
      <c r="E221" s="126">
        <f t="shared" si="12"/>
        <v>0</v>
      </c>
      <c r="F221" s="246">
        <f t="shared" si="13"/>
        <v>0</v>
      </c>
      <c r="G221" s="259"/>
      <c r="H221" s="236"/>
      <c r="I221" s="236"/>
    </row>
    <row r="222" spans="1:9" x14ac:dyDescent="0.25">
      <c r="A222" s="242">
        <v>44044</v>
      </c>
      <c r="B222" s="244">
        <v>78</v>
      </c>
      <c r="C222" s="244">
        <v>61</v>
      </c>
      <c r="D222" s="126">
        <f t="shared" si="11"/>
        <v>69.5</v>
      </c>
      <c r="E222" s="126">
        <f t="shared" si="12"/>
        <v>0</v>
      </c>
      <c r="F222" s="246">
        <f t="shared" si="13"/>
        <v>0</v>
      </c>
      <c r="G222" s="259"/>
      <c r="H222" s="236"/>
      <c r="I222" s="236"/>
    </row>
    <row r="223" spans="1:9" x14ac:dyDescent="0.25">
      <c r="A223" s="242">
        <v>44045</v>
      </c>
      <c r="B223" s="244">
        <v>83</v>
      </c>
      <c r="C223" s="244">
        <v>62</v>
      </c>
      <c r="D223" s="126">
        <f t="shared" si="11"/>
        <v>72.5</v>
      </c>
      <c r="E223" s="126">
        <f t="shared" si="12"/>
        <v>0</v>
      </c>
      <c r="F223" s="246">
        <f t="shared" si="13"/>
        <v>0</v>
      </c>
      <c r="G223" s="259"/>
      <c r="H223" s="236"/>
      <c r="I223" s="236"/>
    </row>
    <row r="224" spans="1:9" x14ac:dyDescent="0.25">
      <c r="A224" s="242">
        <v>44046</v>
      </c>
      <c r="B224" s="244">
        <v>82</v>
      </c>
      <c r="C224" s="244">
        <v>59</v>
      </c>
      <c r="D224" s="126">
        <f t="shared" si="11"/>
        <v>70.5</v>
      </c>
      <c r="E224" s="126">
        <f t="shared" si="12"/>
        <v>0</v>
      </c>
      <c r="F224" s="246">
        <f t="shared" si="13"/>
        <v>0</v>
      </c>
      <c r="G224" s="259"/>
      <c r="H224" s="236"/>
      <c r="I224" s="236"/>
    </row>
    <row r="225" spans="1:9" x14ac:dyDescent="0.25">
      <c r="A225" s="242">
        <v>44047</v>
      </c>
      <c r="B225" s="244">
        <v>74</v>
      </c>
      <c r="C225" s="244">
        <v>53</v>
      </c>
      <c r="D225" s="126">
        <f t="shared" si="11"/>
        <v>63.5</v>
      </c>
      <c r="E225" s="126">
        <f t="shared" si="12"/>
        <v>1.5</v>
      </c>
      <c r="F225" s="246">
        <f t="shared" si="13"/>
        <v>3.1137000000000001</v>
      </c>
      <c r="G225" s="259"/>
      <c r="H225" s="236"/>
      <c r="I225" s="236"/>
    </row>
    <row r="226" spans="1:9" x14ac:dyDescent="0.25">
      <c r="A226" s="242">
        <v>44048</v>
      </c>
      <c r="B226" s="244">
        <v>74</v>
      </c>
      <c r="C226" s="244">
        <v>54</v>
      </c>
      <c r="D226" s="126">
        <f t="shared" si="11"/>
        <v>64</v>
      </c>
      <c r="E226" s="126">
        <f t="shared" si="12"/>
        <v>1</v>
      </c>
      <c r="F226" s="246">
        <f t="shared" si="13"/>
        <v>2.0758000000000001</v>
      </c>
      <c r="G226" s="259"/>
      <c r="H226" s="236"/>
      <c r="I226" s="236"/>
    </row>
    <row r="227" spans="1:9" x14ac:dyDescent="0.25">
      <c r="A227" s="242">
        <v>44049</v>
      </c>
      <c r="B227" s="244">
        <v>77</v>
      </c>
      <c r="C227" s="244">
        <v>56</v>
      </c>
      <c r="D227" s="126">
        <f t="shared" si="11"/>
        <v>66.5</v>
      </c>
      <c r="E227" s="126">
        <f t="shared" si="12"/>
        <v>0</v>
      </c>
      <c r="F227" s="246">
        <f t="shared" si="13"/>
        <v>0</v>
      </c>
      <c r="G227" s="259"/>
      <c r="H227" s="236"/>
      <c r="I227" s="236"/>
    </row>
    <row r="228" spans="1:9" x14ac:dyDescent="0.25">
      <c r="A228" s="242">
        <v>44050</v>
      </c>
      <c r="B228" s="244">
        <v>82</v>
      </c>
      <c r="C228" s="244">
        <v>64</v>
      </c>
      <c r="D228" s="126">
        <f t="shared" si="11"/>
        <v>73</v>
      </c>
      <c r="E228" s="126">
        <f t="shared" si="12"/>
        <v>0</v>
      </c>
      <c r="F228" s="246">
        <f t="shared" si="13"/>
        <v>0</v>
      </c>
      <c r="G228" s="259"/>
      <c r="H228" s="236"/>
      <c r="I228" s="236"/>
    </row>
    <row r="229" spans="1:9" x14ac:dyDescent="0.25">
      <c r="A229" s="242">
        <v>44051</v>
      </c>
      <c r="B229" s="244">
        <v>88</v>
      </c>
      <c r="C229" s="244">
        <v>66</v>
      </c>
      <c r="D229" s="126">
        <f t="shared" si="11"/>
        <v>77</v>
      </c>
      <c r="E229" s="126">
        <f t="shared" si="12"/>
        <v>0</v>
      </c>
      <c r="F229" s="246">
        <f t="shared" si="13"/>
        <v>0</v>
      </c>
      <c r="G229" s="259"/>
      <c r="H229" s="236"/>
      <c r="I229" s="236"/>
    </row>
    <row r="230" spans="1:9" x14ac:dyDescent="0.25">
      <c r="A230" s="242">
        <v>44052</v>
      </c>
      <c r="B230" s="244">
        <v>85</v>
      </c>
      <c r="C230" s="244">
        <v>75</v>
      </c>
      <c r="D230" s="126">
        <f t="shared" si="11"/>
        <v>80</v>
      </c>
      <c r="E230" s="126">
        <f t="shared" si="12"/>
        <v>0</v>
      </c>
      <c r="F230" s="246">
        <f t="shared" si="13"/>
        <v>0</v>
      </c>
      <c r="G230" s="259"/>
      <c r="H230" s="236"/>
      <c r="I230" s="236"/>
    </row>
    <row r="231" spans="1:9" x14ac:dyDescent="0.25">
      <c r="A231" s="242">
        <v>44053</v>
      </c>
      <c r="B231" s="244">
        <v>85</v>
      </c>
      <c r="C231" s="244">
        <v>71</v>
      </c>
      <c r="D231" s="126">
        <f t="shared" si="11"/>
        <v>78</v>
      </c>
      <c r="E231" s="126">
        <f t="shared" si="12"/>
        <v>0</v>
      </c>
      <c r="F231" s="246">
        <f t="shared" si="13"/>
        <v>0</v>
      </c>
      <c r="G231" s="259"/>
      <c r="H231" s="236"/>
      <c r="I231" s="236"/>
    </row>
    <row r="232" spans="1:9" x14ac:dyDescent="0.25">
      <c r="A232" s="242">
        <v>44054</v>
      </c>
      <c r="B232" s="244">
        <v>87</v>
      </c>
      <c r="C232" s="244">
        <v>65</v>
      </c>
      <c r="D232" s="126">
        <f t="shared" si="11"/>
        <v>76</v>
      </c>
      <c r="E232" s="126">
        <f t="shared" si="12"/>
        <v>0</v>
      </c>
      <c r="F232" s="246">
        <f t="shared" si="13"/>
        <v>0</v>
      </c>
      <c r="G232" s="259"/>
      <c r="H232" s="236"/>
      <c r="I232" s="236"/>
    </row>
    <row r="233" spans="1:9" x14ac:dyDescent="0.25">
      <c r="A233" s="242">
        <v>44055</v>
      </c>
      <c r="B233" s="244">
        <v>82</v>
      </c>
      <c r="C233" s="244">
        <v>66</v>
      </c>
      <c r="D233" s="126">
        <f t="shared" si="11"/>
        <v>74</v>
      </c>
      <c r="E233" s="126">
        <f t="shared" si="12"/>
        <v>0</v>
      </c>
      <c r="F233" s="246">
        <f t="shared" si="13"/>
        <v>0</v>
      </c>
      <c r="G233" s="259"/>
      <c r="H233" s="236"/>
      <c r="I233" s="236"/>
    </row>
    <row r="234" spans="1:9" x14ac:dyDescent="0.25">
      <c r="A234" s="242">
        <v>44056</v>
      </c>
      <c r="B234" s="244">
        <v>87</v>
      </c>
      <c r="C234" s="244">
        <v>70</v>
      </c>
      <c r="D234" s="126">
        <f t="shared" si="11"/>
        <v>78.5</v>
      </c>
      <c r="E234" s="126">
        <f t="shared" si="12"/>
        <v>0</v>
      </c>
      <c r="F234" s="246">
        <f t="shared" si="13"/>
        <v>0</v>
      </c>
      <c r="G234" s="259"/>
      <c r="H234" s="236"/>
      <c r="I234" s="236"/>
    </row>
    <row r="235" spans="1:9" x14ac:dyDescent="0.25">
      <c r="A235" s="242">
        <v>44057</v>
      </c>
      <c r="B235" s="244">
        <v>88</v>
      </c>
      <c r="C235" s="244">
        <v>70</v>
      </c>
      <c r="D235" s="126">
        <f t="shared" si="11"/>
        <v>79</v>
      </c>
      <c r="E235" s="126">
        <f t="shared" si="12"/>
        <v>0</v>
      </c>
      <c r="F235" s="246">
        <f t="shared" si="13"/>
        <v>0</v>
      </c>
      <c r="G235" s="259"/>
      <c r="H235" s="236"/>
      <c r="I235" s="236"/>
    </row>
    <row r="236" spans="1:9" x14ac:dyDescent="0.25">
      <c r="A236" s="242">
        <v>44058</v>
      </c>
      <c r="B236" s="244">
        <v>88</v>
      </c>
      <c r="C236" s="244">
        <v>67</v>
      </c>
      <c r="D236" s="126">
        <f t="shared" si="11"/>
        <v>77.5</v>
      </c>
      <c r="E236" s="126">
        <f t="shared" si="12"/>
        <v>0</v>
      </c>
      <c r="F236" s="246">
        <f t="shared" si="13"/>
        <v>0</v>
      </c>
      <c r="G236" s="259"/>
      <c r="H236" s="236"/>
      <c r="I236" s="236"/>
    </row>
    <row r="237" spans="1:9" x14ac:dyDescent="0.25">
      <c r="A237" s="242">
        <v>44059</v>
      </c>
      <c r="B237" s="244">
        <v>84</v>
      </c>
      <c r="C237" s="244">
        <v>59</v>
      </c>
      <c r="D237" s="126">
        <f t="shared" si="11"/>
        <v>71.5</v>
      </c>
      <c r="E237" s="126">
        <f t="shared" si="12"/>
        <v>0</v>
      </c>
      <c r="F237" s="246">
        <f t="shared" si="13"/>
        <v>0</v>
      </c>
      <c r="G237" s="259"/>
      <c r="H237" s="236"/>
      <c r="I237" s="236"/>
    </row>
    <row r="238" spans="1:9" x14ac:dyDescent="0.25">
      <c r="A238" s="242">
        <v>44060</v>
      </c>
      <c r="B238" s="244">
        <v>84</v>
      </c>
      <c r="C238" s="244">
        <v>63</v>
      </c>
      <c r="D238" s="126">
        <f t="shared" si="11"/>
        <v>73.5</v>
      </c>
      <c r="E238" s="126">
        <f t="shared" si="12"/>
        <v>0</v>
      </c>
      <c r="F238" s="246">
        <f t="shared" si="13"/>
        <v>0</v>
      </c>
      <c r="G238" s="259"/>
      <c r="H238" s="236"/>
      <c r="I238" s="236"/>
    </row>
    <row r="239" spans="1:9" x14ac:dyDescent="0.25">
      <c r="A239" s="242">
        <v>44061</v>
      </c>
      <c r="B239" s="244">
        <v>83</v>
      </c>
      <c r="C239" s="244">
        <v>58</v>
      </c>
      <c r="D239" s="126">
        <f t="shared" si="11"/>
        <v>70.5</v>
      </c>
      <c r="E239" s="126">
        <f t="shared" si="12"/>
        <v>0</v>
      </c>
      <c r="F239" s="246">
        <f t="shared" si="13"/>
        <v>0</v>
      </c>
      <c r="G239" s="259"/>
      <c r="H239" s="236"/>
      <c r="I239" s="236"/>
    </row>
    <row r="240" spans="1:9" x14ac:dyDescent="0.25">
      <c r="A240" s="242">
        <v>44062</v>
      </c>
      <c r="B240" s="244">
        <v>78</v>
      </c>
      <c r="C240" s="244">
        <v>57</v>
      </c>
      <c r="D240" s="126">
        <f t="shared" si="11"/>
        <v>67.5</v>
      </c>
      <c r="E240" s="126">
        <f t="shared" si="12"/>
        <v>0</v>
      </c>
      <c r="F240" s="246">
        <f t="shared" si="13"/>
        <v>0</v>
      </c>
      <c r="G240" s="259"/>
      <c r="H240" s="236"/>
      <c r="I240" s="236"/>
    </row>
    <row r="241" spans="1:9" x14ac:dyDescent="0.25">
      <c r="A241" s="242">
        <v>44063</v>
      </c>
      <c r="B241" s="244">
        <v>81</v>
      </c>
      <c r="C241" s="244">
        <v>55</v>
      </c>
      <c r="D241" s="126">
        <f t="shared" si="11"/>
        <v>68</v>
      </c>
      <c r="E241" s="126">
        <f t="shared" si="12"/>
        <v>0</v>
      </c>
      <c r="F241" s="246">
        <f t="shared" si="13"/>
        <v>0</v>
      </c>
      <c r="G241" s="259"/>
      <c r="H241" s="236"/>
      <c r="I241" s="236"/>
    </row>
    <row r="242" spans="1:9" x14ac:dyDescent="0.25">
      <c r="A242" s="242">
        <v>44064</v>
      </c>
      <c r="B242" s="244">
        <v>82</v>
      </c>
      <c r="C242" s="244">
        <v>57</v>
      </c>
      <c r="D242" s="126">
        <f t="shared" si="11"/>
        <v>69.5</v>
      </c>
      <c r="E242" s="126">
        <f t="shared" si="12"/>
        <v>0</v>
      </c>
      <c r="F242" s="246">
        <f t="shared" si="13"/>
        <v>0</v>
      </c>
      <c r="G242" s="259"/>
      <c r="H242" s="236"/>
      <c r="I242" s="236"/>
    </row>
    <row r="243" spans="1:9" x14ac:dyDescent="0.25">
      <c r="A243" s="242">
        <v>44065</v>
      </c>
      <c r="B243" s="244">
        <v>87</v>
      </c>
      <c r="C243" s="244">
        <v>59</v>
      </c>
      <c r="D243" s="126">
        <f t="shared" si="11"/>
        <v>73</v>
      </c>
      <c r="E243" s="126">
        <f t="shared" si="12"/>
        <v>0</v>
      </c>
      <c r="F243" s="246">
        <f t="shared" si="13"/>
        <v>0</v>
      </c>
      <c r="G243" s="259"/>
      <c r="H243" s="236"/>
      <c r="I243" s="236"/>
    </row>
    <row r="244" spans="1:9" x14ac:dyDescent="0.25">
      <c r="A244" s="242">
        <v>44066</v>
      </c>
      <c r="B244" s="244">
        <v>90</v>
      </c>
      <c r="C244" s="244">
        <v>65</v>
      </c>
      <c r="D244" s="126">
        <f t="shared" si="11"/>
        <v>77.5</v>
      </c>
      <c r="E244" s="126">
        <f t="shared" si="12"/>
        <v>0</v>
      </c>
      <c r="F244" s="246">
        <f t="shared" si="13"/>
        <v>0</v>
      </c>
      <c r="G244" s="259"/>
      <c r="H244" s="236"/>
      <c r="I244" s="236"/>
    </row>
    <row r="245" spans="1:9" x14ac:dyDescent="0.25">
      <c r="A245" s="242">
        <v>44067</v>
      </c>
      <c r="B245" s="244">
        <v>93</v>
      </c>
      <c r="C245" s="244">
        <v>69</v>
      </c>
      <c r="D245" s="126">
        <f t="shared" si="11"/>
        <v>81</v>
      </c>
      <c r="E245" s="126">
        <f t="shared" si="12"/>
        <v>0</v>
      </c>
      <c r="F245" s="246">
        <f t="shared" si="13"/>
        <v>0</v>
      </c>
      <c r="G245" s="259"/>
      <c r="H245" s="236"/>
      <c r="I245" s="236"/>
    </row>
    <row r="246" spans="1:9" x14ac:dyDescent="0.25">
      <c r="A246" s="242">
        <v>44068</v>
      </c>
      <c r="B246" s="244">
        <v>93</v>
      </c>
      <c r="C246" s="244">
        <v>67</v>
      </c>
      <c r="D246" s="126">
        <f t="shared" si="11"/>
        <v>80</v>
      </c>
      <c r="E246" s="126">
        <f t="shared" si="12"/>
        <v>0</v>
      </c>
      <c r="F246" s="246">
        <f t="shared" si="13"/>
        <v>0</v>
      </c>
      <c r="G246" s="259"/>
      <c r="H246" s="236"/>
      <c r="I246" s="236"/>
    </row>
    <row r="247" spans="1:9" x14ac:dyDescent="0.25">
      <c r="A247" s="242">
        <v>44069</v>
      </c>
      <c r="B247" s="244">
        <v>93</v>
      </c>
      <c r="C247" s="244">
        <v>68</v>
      </c>
      <c r="D247" s="126">
        <f t="shared" si="11"/>
        <v>80.5</v>
      </c>
      <c r="E247" s="126">
        <f t="shared" si="12"/>
        <v>0</v>
      </c>
      <c r="F247" s="246">
        <f t="shared" si="13"/>
        <v>0</v>
      </c>
      <c r="G247" s="259"/>
      <c r="H247" s="236"/>
      <c r="I247" s="236"/>
    </row>
    <row r="248" spans="1:9" x14ac:dyDescent="0.25">
      <c r="A248" s="242">
        <v>44070</v>
      </c>
      <c r="B248" s="244">
        <v>93</v>
      </c>
      <c r="C248" s="244">
        <v>70</v>
      </c>
      <c r="D248" s="126">
        <f t="shared" si="11"/>
        <v>81.5</v>
      </c>
      <c r="E248" s="126">
        <f t="shared" si="12"/>
        <v>0</v>
      </c>
      <c r="F248" s="246">
        <f t="shared" si="13"/>
        <v>0</v>
      </c>
      <c r="G248" s="259"/>
      <c r="H248" s="236"/>
      <c r="I248" s="236"/>
    </row>
    <row r="249" spans="1:9" x14ac:dyDescent="0.25">
      <c r="A249" s="242">
        <v>44071</v>
      </c>
      <c r="B249" s="244">
        <v>91</v>
      </c>
      <c r="C249" s="244">
        <v>66</v>
      </c>
      <c r="D249" s="126">
        <f t="shared" si="11"/>
        <v>78.5</v>
      </c>
      <c r="E249" s="126">
        <f t="shared" si="12"/>
        <v>0</v>
      </c>
      <c r="F249" s="246">
        <f t="shared" si="13"/>
        <v>0</v>
      </c>
      <c r="G249" s="259"/>
      <c r="H249" s="236"/>
      <c r="I249" s="236"/>
    </row>
    <row r="250" spans="1:9" x14ac:dyDescent="0.25">
      <c r="A250" s="242">
        <v>44072</v>
      </c>
      <c r="B250" s="244">
        <v>93</v>
      </c>
      <c r="C250" s="244">
        <v>68</v>
      </c>
      <c r="D250" s="126">
        <f t="shared" si="11"/>
        <v>80.5</v>
      </c>
      <c r="E250" s="126">
        <f t="shared" si="12"/>
        <v>0</v>
      </c>
      <c r="F250" s="246">
        <f t="shared" si="13"/>
        <v>0</v>
      </c>
      <c r="G250" s="259"/>
      <c r="H250" s="236"/>
      <c r="I250" s="236"/>
    </row>
    <row r="251" spans="1:9" x14ac:dyDescent="0.25">
      <c r="A251" s="242">
        <v>44073</v>
      </c>
      <c r="B251" s="244">
        <v>80</v>
      </c>
      <c r="C251" s="244">
        <v>56</v>
      </c>
      <c r="D251" s="126">
        <f t="shared" si="11"/>
        <v>68</v>
      </c>
      <c r="E251" s="126">
        <f t="shared" si="12"/>
        <v>0</v>
      </c>
      <c r="F251" s="246">
        <f t="shared" si="13"/>
        <v>0</v>
      </c>
      <c r="G251" s="259"/>
      <c r="H251" s="236"/>
      <c r="I251" s="236"/>
    </row>
    <row r="252" spans="1:9" x14ac:dyDescent="0.25">
      <c r="A252" s="242">
        <v>44074</v>
      </c>
      <c r="B252" s="244">
        <v>82</v>
      </c>
      <c r="C252" s="244">
        <v>60</v>
      </c>
      <c r="D252" s="126">
        <f t="shared" si="11"/>
        <v>71</v>
      </c>
      <c r="E252" s="126">
        <f t="shared" si="12"/>
        <v>0</v>
      </c>
      <c r="F252" s="246">
        <f t="shared" si="13"/>
        <v>0</v>
      </c>
      <c r="G252" s="259"/>
      <c r="H252" s="236"/>
      <c r="I252" s="236"/>
    </row>
    <row r="253" spans="1:9" x14ac:dyDescent="0.25">
      <c r="A253" s="242">
        <v>44075</v>
      </c>
      <c r="B253" s="244">
        <v>75</v>
      </c>
      <c r="C253" s="244">
        <v>63</v>
      </c>
      <c r="D253" s="126">
        <f t="shared" si="11"/>
        <v>69</v>
      </c>
      <c r="E253" s="126">
        <f t="shared" si="12"/>
        <v>0</v>
      </c>
      <c r="F253" s="246">
        <f t="shared" si="13"/>
        <v>0</v>
      </c>
      <c r="G253" s="259"/>
      <c r="H253" s="236"/>
      <c r="I253" s="236"/>
    </row>
    <row r="254" spans="1:9" x14ac:dyDescent="0.25">
      <c r="A254" s="242">
        <v>44076</v>
      </c>
      <c r="B254" s="244">
        <v>82</v>
      </c>
      <c r="C254" s="244">
        <v>64</v>
      </c>
      <c r="D254" s="126">
        <f t="shared" si="11"/>
        <v>73</v>
      </c>
      <c r="E254" s="126">
        <f t="shared" si="12"/>
        <v>0</v>
      </c>
      <c r="F254" s="246">
        <f t="shared" si="13"/>
        <v>0</v>
      </c>
      <c r="G254" s="259"/>
      <c r="H254" s="236"/>
      <c r="I254" s="236"/>
    </row>
    <row r="255" spans="1:9" x14ac:dyDescent="0.25">
      <c r="A255" s="242">
        <v>44077</v>
      </c>
      <c r="B255" s="244">
        <v>86</v>
      </c>
      <c r="C255" s="244">
        <v>62</v>
      </c>
      <c r="D255" s="126">
        <f t="shared" si="11"/>
        <v>74</v>
      </c>
      <c r="E255" s="126">
        <f t="shared" si="12"/>
        <v>0</v>
      </c>
      <c r="F255" s="246">
        <f t="shared" si="13"/>
        <v>0</v>
      </c>
      <c r="G255" s="259"/>
      <c r="H255" s="236"/>
      <c r="I255" s="236"/>
    </row>
    <row r="256" spans="1:9" x14ac:dyDescent="0.25">
      <c r="A256" s="242">
        <v>44078</v>
      </c>
      <c r="B256" s="244">
        <v>83</v>
      </c>
      <c r="C256" s="244">
        <v>52</v>
      </c>
      <c r="D256" s="126">
        <f t="shared" si="11"/>
        <v>67.5</v>
      </c>
      <c r="E256" s="126">
        <f t="shared" si="12"/>
        <v>0</v>
      </c>
      <c r="F256" s="246">
        <f t="shared" si="13"/>
        <v>0</v>
      </c>
      <c r="G256" s="259"/>
      <c r="H256" s="236"/>
      <c r="I256" s="236"/>
    </row>
    <row r="257" spans="1:9" x14ac:dyDescent="0.25">
      <c r="A257" s="242">
        <v>44079</v>
      </c>
      <c r="B257" s="244">
        <v>82</v>
      </c>
      <c r="C257" s="244">
        <v>57</v>
      </c>
      <c r="D257" s="126">
        <f t="shared" si="11"/>
        <v>69.5</v>
      </c>
      <c r="E257" s="126">
        <f t="shared" si="12"/>
        <v>0</v>
      </c>
      <c r="F257" s="246">
        <f t="shared" si="13"/>
        <v>0</v>
      </c>
      <c r="G257" s="259"/>
      <c r="H257" s="236"/>
      <c r="I257" s="236"/>
    </row>
    <row r="258" spans="1:9" x14ac:dyDescent="0.25">
      <c r="A258" s="242">
        <v>44080</v>
      </c>
      <c r="B258" s="244">
        <v>90</v>
      </c>
      <c r="C258" s="244">
        <v>61</v>
      </c>
      <c r="D258" s="126">
        <f t="shared" si="11"/>
        <v>75.5</v>
      </c>
      <c r="E258" s="126">
        <f t="shared" si="12"/>
        <v>0</v>
      </c>
      <c r="F258" s="246">
        <f t="shared" si="13"/>
        <v>0</v>
      </c>
      <c r="G258" s="259"/>
      <c r="H258" s="236"/>
      <c r="I258" s="236"/>
    </row>
    <row r="259" spans="1:9" x14ac:dyDescent="0.25">
      <c r="A259" s="242">
        <v>44081</v>
      </c>
      <c r="B259" s="244">
        <v>89</v>
      </c>
      <c r="C259" s="244">
        <v>68</v>
      </c>
      <c r="D259" s="126">
        <f t="shared" si="11"/>
        <v>78.5</v>
      </c>
      <c r="E259" s="126">
        <f t="shared" si="12"/>
        <v>0</v>
      </c>
      <c r="F259" s="246">
        <f t="shared" si="13"/>
        <v>0</v>
      </c>
      <c r="G259" s="259"/>
      <c r="H259" s="236"/>
      <c r="I259" s="236"/>
    </row>
    <row r="260" spans="1:9" x14ac:dyDescent="0.25">
      <c r="A260" s="242">
        <v>44082</v>
      </c>
      <c r="B260" s="244">
        <v>82</v>
      </c>
      <c r="C260" s="244">
        <v>55</v>
      </c>
      <c r="D260" s="126">
        <f t="shared" si="11"/>
        <v>68.5</v>
      </c>
      <c r="E260" s="126">
        <f t="shared" si="12"/>
        <v>0</v>
      </c>
      <c r="F260" s="246">
        <f t="shared" si="13"/>
        <v>0</v>
      </c>
      <c r="G260" s="259"/>
      <c r="H260" s="236"/>
      <c r="I260" s="236"/>
    </row>
    <row r="261" spans="1:9" x14ac:dyDescent="0.25">
      <c r="A261" s="242">
        <v>44083</v>
      </c>
      <c r="B261" s="244">
        <v>57</v>
      </c>
      <c r="C261" s="244">
        <v>49</v>
      </c>
      <c r="D261" s="126">
        <f t="shared" si="11"/>
        <v>53</v>
      </c>
      <c r="E261" s="126">
        <f t="shared" si="12"/>
        <v>12</v>
      </c>
      <c r="F261" s="246">
        <f t="shared" si="13"/>
        <v>15.711599999999999</v>
      </c>
      <c r="G261" s="259"/>
      <c r="H261" s="236"/>
      <c r="I261" s="236"/>
    </row>
    <row r="262" spans="1:9" x14ac:dyDescent="0.25">
      <c r="A262" s="242">
        <v>44084</v>
      </c>
      <c r="B262" s="244">
        <v>55</v>
      </c>
      <c r="C262" s="244">
        <v>49</v>
      </c>
      <c r="D262" s="126">
        <f t="shared" si="11"/>
        <v>52</v>
      </c>
      <c r="E262" s="126">
        <f t="shared" si="12"/>
        <v>13</v>
      </c>
      <c r="F262" s="246">
        <f t="shared" si="13"/>
        <v>17.020899999999997</v>
      </c>
      <c r="G262" s="259"/>
      <c r="H262" s="236"/>
      <c r="I262" s="236"/>
    </row>
    <row r="263" spans="1:9" x14ac:dyDescent="0.25">
      <c r="A263" s="242">
        <v>44085</v>
      </c>
      <c r="B263" s="244">
        <v>56</v>
      </c>
      <c r="C263" s="244">
        <v>51</v>
      </c>
      <c r="D263" s="126">
        <f t="shared" si="11"/>
        <v>53.5</v>
      </c>
      <c r="E263" s="126">
        <f t="shared" si="12"/>
        <v>11.5</v>
      </c>
      <c r="F263" s="246">
        <f t="shared" si="13"/>
        <v>15.056949999999999</v>
      </c>
      <c r="G263" s="259"/>
      <c r="H263" s="236"/>
      <c r="I263" s="236"/>
    </row>
    <row r="264" spans="1:9" x14ac:dyDescent="0.25">
      <c r="A264" s="242">
        <v>44086</v>
      </c>
      <c r="B264" s="244">
        <v>62</v>
      </c>
      <c r="C264" s="244">
        <v>56</v>
      </c>
      <c r="D264" s="126">
        <f t="shared" si="11"/>
        <v>59</v>
      </c>
      <c r="E264" s="126">
        <f t="shared" si="12"/>
        <v>6</v>
      </c>
      <c r="F264" s="246">
        <f t="shared" si="13"/>
        <v>7.8557999999999995</v>
      </c>
      <c r="G264" s="259"/>
      <c r="H264" s="236"/>
      <c r="I264" s="236"/>
    </row>
    <row r="265" spans="1:9" x14ac:dyDescent="0.25">
      <c r="A265" s="242">
        <v>44087</v>
      </c>
      <c r="B265" s="244">
        <v>76</v>
      </c>
      <c r="C265" s="244">
        <v>52</v>
      </c>
      <c r="D265" s="126">
        <f t="shared" si="11"/>
        <v>64</v>
      </c>
      <c r="E265" s="126">
        <f t="shared" si="12"/>
        <v>1</v>
      </c>
      <c r="F265" s="246">
        <f t="shared" si="13"/>
        <v>1.3092999999999999</v>
      </c>
      <c r="G265" s="259"/>
      <c r="H265" s="236"/>
      <c r="I265" s="236"/>
    </row>
    <row r="266" spans="1:9" x14ac:dyDescent="0.25">
      <c r="A266" s="242">
        <v>44088</v>
      </c>
      <c r="B266" s="244">
        <v>76</v>
      </c>
      <c r="C266" s="244">
        <v>52</v>
      </c>
      <c r="D266" s="126">
        <f t="shared" ref="D266:D329" si="14">(B266+C266)/2</f>
        <v>64</v>
      </c>
      <c r="E266" s="126">
        <f t="shared" ref="E266:E329" si="15">IF(65-D266&gt;0,65-D266,0)</f>
        <v>1</v>
      </c>
      <c r="F266" s="246">
        <f t="shared" ref="F266:F329" si="16">E266*(1+VLOOKUP(TEXT(A266,"MMM"),$H$9:$I$20,2,FALSE))</f>
        <v>1.3092999999999999</v>
      </c>
      <c r="G266" s="259"/>
      <c r="H266" s="236"/>
      <c r="I266" s="236"/>
    </row>
    <row r="267" spans="1:9" x14ac:dyDescent="0.25">
      <c r="A267" s="242">
        <v>44089</v>
      </c>
      <c r="B267" s="244">
        <v>78</v>
      </c>
      <c r="C267" s="244">
        <v>52</v>
      </c>
      <c r="D267" s="126">
        <f t="shared" si="14"/>
        <v>65</v>
      </c>
      <c r="E267" s="126">
        <f t="shared" si="15"/>
        <v>0</v>
      </c>
      <c r="F267" s="246">
        <f t="shared" si="16"/>
        <v>0</v>
      </c>
      <c r="G267" s="259"/>
      <c r="H267" s="236"/>
      <c r="I267" s="236"/>
    </row>
    <row r="268" spans="1:9" x14ac:dyDescent="0.25">
      <c r="A268" s="242">
        <v>44090</v>
      </c>
      <c r="B268" s="244">
        <v>77</v>
      </c>
      <c r="C268" s="244">
        <v>54</v>
      </c>
      <c r="D268" s="126">
        <f t="shared" si="14"/>
        <v>65.5</v>
      </c>
      <c r="E268" s="126">
        <f t="shared" si="15"/>
        <v>0</v>
      </c>
      <c r="F268" s="246">
        <f t="shared" si="16"/>
        <v>0</v>
      </c>
      <c r="G268" s="259"/>
      <c r="H268" s="236"/>
      <c r="I268" s="236"/>
    </row>
    <row r="269" spans="1:9" x14ac:dyDescent="0.25">
      <c r="A269" s="242">
        <v>44091</v>
      </c>
      <c r="B269" s="244">
        <v>83</v>
      </c>
      <c r="C269" s="244">
        <v>53</v>
      </c>
      <c r="D269" s="126">
        <f t="shared" si="14"/>
        <v>68</v>
      </c>
      <c r="E269" s="126">
        <f t="shared" si="15"/>
        <v>0</v>
      </c>
      <c r="F269" s="246">
        <f t="shared" si="16"/>
        <v>0</v>
      </c>
      <c r="G269" s="259"/>
      <c r="H269" s="236"/>
      <c r="I269" s="236"/>
    </row>
    <row r="270" spans="1:9" x14ac:dyDescent="0.25">
      <c r="A270" s="242">
        <v>44092</v>
      </c>
      <c r="B270" s="244">
        <v>73</v>
      </c>
      <c r="C270" s="244">
        <v>50</v>
      </c>
      <c r="D270" s="126">
        <f t="shared" si="14"/>
        <v>61.5</v>
      </c>
      <c r="E270" s="126">
        <f t="shared" si="15"/>
        <v>3.5</v>
      </c>
      <c r="F270" s="246">
        <f t="shared" si="16"/>
        <v>4.5825499999999995</v>
      </c>
      <c r="G270" s="259"/>
      <c r="H270" s="236"/>
      <c r="I270" s="236"/>
    </row>
    <row r="271" spans="1:9" x14ac:dyDescent="0.25">
      <c r="A271" s="242">
        <v>44093</v>
      </c>
      <c r="B271" s="244">
        <v>78</v>
      </c>
      <c r="C271" s="244">
        <v>48</v>
      </c>
      <c r="D271" s="126">
        <f t="shared" si="14"/>
        <v>63</v>
      </c>
      <c r="E271" s="126">
        <f t="shared" si="15"/>
        <v>2</v>
      </c>
      <c r="F271" s="246">
        <f t="shared" si="16"/>
        <v>2.6185999999999998</v>
      </c>
      <c r="G271" s="259"/>
      <c r="H271" s="236"/>
      <c r="I271" s="236"/>
    </row>
    <row r="272" spans="1:9" x14ac:dyDescent="0.25">
      <c r="A272" s="242">
        <v>44094</v>
      </c>
      <c r="B272" s="244">
        <v>69</v>
      </c>
      <c r="C272" s="244">
        <v>46</v>
      </c>
      <c r="D272" s="126">
        <f t="shared" si="14"/>
        <v>57.5</v>
      </c>
      <c r="E272" s="126">
        <f t="shared" si="15"/>
        <v>7.5</v>
      </c>
      <c r="F272" s="246">
        <f t="shared" si="16"/>
        <v>9.8197499999999991</v>
      </c>
      <c r="G272" s="259"/>
      <c r="H272" s="236"/>
      <c r="I272" s="236"/>
    </row>
    <row r="273" spans="1:9" x14ac:dyDescent="0.25">
      <c r="A273" s="242">
        <v>44095</v>
      </c>
      <c r="B273" s="244">
        <v>73</v>
      </c>
      <c r="C273" s="244">
        <v>48</v>
      </c>
      <c r="D273" s="126">
        <f t="shared" si="14"/>
        <v>60.5</v>
      </c>
      <c r="E273" s="126">
        <f t="shared" si="15"/>
        <v>4.5</v>
      </c>
      <c r="F273" s="246">
        <f t="shared" si="16"/>
        <v>5.8918499999999998</v>
      </c>
      <c r="G273" s="259"/>
      <c r="H273" s="236"/>
      <c r="I273" s="236"/>
    </row>
    <row r="274" spans="1:9" x14ac:dyDescent="0.25">
      <c r="A274" s="242">
        <v>44096</v>
      </c>
      <c r="B274" s="244">
        <v>77</v>
      </c>
      <c r="C274" s="244">
        <v>50</v>
      </c>
      <c r="D274" s="126">
        <f t="shared" si="14"/>
        <v>63.5</v>
      </c>
      <c r="E274" s="126">
        <f t="shared" si="15"/>
        <v>1.5</v>
      </c>
      <c r="F274" s="246">
        <f t="shared" si="16"/>
        <v>1.9639499999999999</v>
      </c>
      <c r="G274" s="259"/>
      <c r="H274" s="236"/>
      <c r="I274" s="236"/>
    </row>
    <row r="275" spans="1:9" x14ac:dyDescent="0.25">
      <c r="A275" s="242">
        <v>44097</v>
      </c>
      <c r="B275" s="244">
        <v>78</v>
      </c>
      <c r="C275" s="244">
        <v>53</v>
      </c>
      <c r="D275" s="126">
        <f t="shared" si="14"/>
        <v>65.5</v>
      </c>
      <c r="E275" s="126">
        <f t="shared" si="15"/>
        <v>0</v>
      </c>
      <c r="F275" s="246">
        <f t="shared" si="16"/>
        <v>0</v>
      </c>
      <c r="G275" s="259"/>
      <c r="H275" s="236"/>
      <c r="I275" s="236"/>
    </row>
    <row r="276" spans="1:9" x14ac:dyDescent="0.25">
      <c r="A276" s="242">
        <v>44098</v>
      </c>
      <c r="B276" s="244">
        <v>79</v>
      </c>
      <c r="C276" s="244">
        <v>54</v>
      </c>
      <c r="D276" s="126">
        <f t="shared" si="14"/>
        <v>66.5</v>
      </c>
      <c r="E276" s="126">
        <f t="shared" si="15"/>
        <v>0</v>
      </c>
      <c r="F276" s="246">
        <f t="shared" si="16"/>
        <v>0</v>
      </c>
      <c r="G276" s="259"/>
      <c r="H276" s="236"/>
      <c r="I276" s="236"/>
    </row>
    <row r="277" spans="1:9" x14ac:dyDescent="0.25">
      <c r="A277" s="242">
        <v>44099</v>
      </c>
      <c r="B277" s="244">
        <v>80</v>
      </c>
      <c r="C277" s="244">
        <v>54</v>
      </c>
      <c r="D277" s="126">
        <f t="shared" si="14"/>
        <v>67</v>
      </c>
      <c r="E277" s="126">
        <f t="shared" si="15"/>
        <v>0</v>
      </c>
      <c r="F277" s="246">
        <f t="shared" si="16"/>
        <v>0</v>
      </c>
      <c r="G277" s="259"/>
      <c r="H277" s="236"/>
      <c r="I277" s="236"/>
    </row>
    <row r="278" spans="1:9" x14ac:dyDescent="0.25">
      <c r="A278" s="242">
        <v>44100</v>
      </c>
      <c r="B278" s="244">
        <v>85</v>
      </c>
      <c r="C278" s="244">
        <v>58</v>
      </c>
      <c r="D278" s="126">
        <f t="shared" si="14"/>
        <v>71.5</v>
      </c>
      <c r="E278" s="126">
        <f t="shared" si="15"/>
        <v>0</v>
      </c>
      <c r="F278" s="246">
        <f t="shared" si="16"/>
        <v>0</v>
      </c>
      <c r="G278" s="259"/>
      <c r="H278" s="236"/>
      <c r="I278" s="236"/>
    </row>
    <row r="279" spans="1:9" x14ac:dyDescent="0.25">
      <c r="A279" s="242">
        <v>44101</v>
      </c>
      <c r="B279" s="244">
        <v>86</v>
      </c>
      <c r="C279" s="244">
        <v>62</v>
      </c>
      <c r="D279" s="126">
        <f t="shared" si="14"/>
        <v>74</v>
      </c>
      <c r="E279" s="126">
        <f t="shared" si="15"/>
        <v>0</v>
      </c>
      <c r="F279" s="246">
        <f t="shared" si="16"/>
        <v>0</v>
      </c>
      <c r="G279" s="259"/>
      <c r="H279" s="236"/>
      <c r="I279" s="236"/>
    </row>
    <row r="280" spans="1:9" x14ac:dyDescent="0.25">
      <c r="A280" s="242">
        <v>44102</v>
      </c>
      <c r="B280" s="244">
        <v>70</v>
      </c>
      <c r="C280" s="244">
        <v>47</v>
      </c>
      <c r="D280" s="126">
        <f t="shared" si="14"/>
        <v>58.5</v>
      </c>
      <c r="E280" s="126">
        <f t="shared" si="15"/>
        <v>6.5</v>
      </c>
      <c r="F280" s="246">
        <f t="shared" si="16"/>
        <v>8.5104499999999987</v>
      </c>
      <c r="G280" s="259"/>
      <c r="H280" s="236"/>
      <c r="I280" s="236"/>
    </row>
    <row r="281" spans="1:9" x14ac:dyDescent="0.25">
      <c r="A281" s="242">
        <v>44103</v>
      </c>
      <c r="B281" s="244">
        <v>64</v>
      </c>
      <c r="C281" s="244">
        <v>44</v>
      </c>
      <c r="D281" s="126">
        <f t="shared" si="14"/>
        <v>54</v>
      </c>
      <c r="E281" s="126">
        <f t="shared" si="15"/>
        <v>11</v>
      </c>
      <c r="F281" s="246">
        <f t="shared" si="16"/>
        <v>14.402299999999999</v>
      </c>
      <c r="G281" s="259"/>
      <c r="H281" s="236"/>
      <c r="I281" s="236"/>
    </row>
    <row r="282" spans="1:9" x14ac:dyDescent="0.25">
      <c r="A282" s="242">
        <v>44104</v>
      </c>
      <c r="B282" s="244">
        <v>70</v>
      </c>
      <c r="C282" s="244">
        <v>44</v>
      </c>
      <c r="D282" s="126">
        <f t="shared" si="14"/>
        <v>57</v>
      </c>
      <c r="E282" s="126">
        <f t="shared" si="15"/>
        <v>8</v>
      </c>
      <c r="F282" s="246">
        <f t="shared" si="16"/>
        <v>10.474399999999999</v>
      </c>
      <c r="G282" s="259"/>
      <c r="H282" s="236"/>
      <c r="I282" s="236"/>
    </row>
    <row r="283" spans="1:9" x14ac:dyDescent="0.25">
      <c r="A283" s="242">
        <v>44105</v>
      </c>
      <c r="B283" s="244">
        <v>71</v>
      </c>
      <c r="C283" s="244">
        <v>42</v>
      </c>
      <c r="D283" s="126">
        <f t="shared" si="14"/>
        <v>56.5</v>
      </c>
      <c r="E283" s="126">
        <f t="shared" si="15"/>
        <v>8.5</v>
      </c>
      <c r="F283" s="246">
        <f t="shared" si="16"/>
        <v>9.4468999999999994</v>
      </c>
      <c r="G283" s="259"/>
      <c r="H283" s="236"/>
      <c r="I283" s="236"/>
    </row>
    <row r="284" spans="1:9" x14ac:dyDescent="0.25">
      <c r="A284" s="242">
        <v>44106</v>
      </c>
      <c r="B284" s="244">
        <v>61</v>
      </c>
      <c r="C284" s="244">
        <v>35</v>
      </c>
      <c r="D284" s="126">
        <f t="shared" si="14"/>
        <v>48</v>
      </c>
      <c r="E284" s="126">
        <f t="shared" si="15"/>
        <v>17</v>
      </c>
      <c r="F284" s="246">
        <f t="shared" si="16"/>
        <v>18.893799999999999</v>
      </c>
      <c r="G284" s="259"/>
      <c r="H284" s="236"/>
      <c r="I284" s="236"/>
    </row>
    <row r="285" spans="1:9" x14ac:dyDescent="0.25">
      <c r="A285" s="242">
        <v>44107</v>
      </c>
      <c r="B285" s="244">
        <v>60</v>
      </c>
      <c r="C285" s="244">
        <v>36</v>
      </c>
      <c r="D285" s="126">
        <f t="shared" si="14"/>
        <v>48</v>
      </c>
      <c r="E285" s="126">
        <f t="shared" si="15"/>
        <v>17</v>
      </c>
      <c r="F285" s="246">
        <f t="shared" si="16"/>
        <v>18.893799999999999</v>
      </c>
      <c r="G285" s="259"/>
      <c r="H285" s="236"/>
      <c r="I285" s="236"/>
    </row>
    <row r="286" spans="1:9" x14ac:dyDescent="0.25">
      <c r="A286" s="242">
        <v>44108</v>
      </c>
      <c r="B286" s="244">
        <v>59</v>
      </c>
      <c r="C286" s="244">
        <v>40</v>
      </c>
      <c r="D286" s="126">
        <f t="shared" si="14"/>
        <v>49.5</v>
      </c>
      <c r="E286" s="126">
        <f t="shared" si="15"/>
        <v>15.5</v>
      </c>
      <c r="F286" s="246">
        <f t="shared" si="16"/>
        <v>17.226699999999997</v>
      </c>
      <c r="G286" s="259"/>
      <c r="H286" s="236"/>
      <c r="I286" s="236"/>
    </row>
    <row r="287" spans="1:9" x14ac:dyDescent="0.25">
      <c r="A287" s="242">
        <v>44109</v>
      </c>
      <c r="B287" s="244">
        <v>59</v>
      </c>
      <c r="C287" s="244">
        <v>41</v>
      </c>
      <c r="D287" s="126">
        <f t="shared" si="14"/>
        <v>50</v>
      </c>
      <c r="E287" s="126">
        <f t="shared" si="15"/>
        <v>15</v>
      </c>
      <c r="F287" s="246">
        <f t="shared" si="16"/>
        <v>16.670999999999999</v>
      </c>
      <c r="G287" s="259"/>
      <c r="H287" s="236"/>
      <c r="I287" s="236"/>
    </row>
    <row r="288" spans="1:9" x14ac:dyDescent="0.25">
      <c r="A288" s="242">
        <v>44110</v>
      </c>
      <c r="B288" s="244">
        <v>71</v>
      </c>
      <c r="C288" s="244">
        <v>41</v>
      </c>
      <c r="D288" s="126">
        <f t="shared" si="14"/>
        <v>56</v>
      </c>
      <c r="E288" s="126">
        <f t="shared" si="15"/>
        <v>9</v>
      </c>
      <c r="F288" s="246">
        <f t="shared" si="16"/>
        <v>10.002599999999999</v>
      </c>
      <c r="G288" s="259"/>
      <c r="H288" s="236"/>
      <c r="I288" s="236"/>
    </row>
    <row r="289" spans="1:9" x14ac:dyDescent="0.25">
      <c r="A289" s="242">
        <v>44111</v>
      </c>
      <c r="B289" s="244">
        <v>81</v>
      </c>
      <c r="C289" s="244">
        <v>47</v>
      </c>
      <c r="D289" s="126">
        <f t="shared" si="14"/>
        <v>64</v>
      </c>
      <c r="E289" s="126">
        <f t="shared" si="15"/>
        <v>1</v>
      </c>
      <c r="F289" s="246">
        <f t="shared" si="16"/>
        <v>1.1113999999999999</v>
      </c>
      <c r="G289" s="259"/>
      <c r="H289" s="236"/>
      <c r="I289" s="236"/>
    </row>
    <row r="290" spans="1:9" x14ac:dyDescent="0.25">
      <c r="A290" s="242">
        <v>44112</v>
      </c>
      <c r="B290" s="244">
        <v>85</v>
      </c>
      <c r="C290" s="244">
        <v>53</v>
      </c>
      <c r="D290" s="126">
        <f t="shared" si="14"/>
        <v>69</v>
      </c>
      <c r="E290" s="126">
        <f t="shared" si="15"/>
        <v>0</v>
      </c>
      <c r="F290" s="246">
        <f t="shared" si="16"/>
        <v>0</v>
      </c>
      <c r="G290" s="259"/>
      <c r="H290" s="236"/>
      <c r="I290" s="236"/>
    </row>
    <row r="291" spans="1:9" x14ac:dyDescent="0.25">
      <c r="A291" s="242">
        <v>44113</v>
      </c>
      <c r="B291" s="244">
        <v>83</v>
      </c>
      <c r="C291" s="244">
        <v>56</v>
      </c>
      <c r="D291" s="126">
        <f t="shared" si="14"/>
        <v>69.5</v>
      </c>
      <c r="E291" s="126">
        <f t="shared" si="15"/>
        <v>0</v>
      </c>
      <c r="F291" s="246">
        <f t="shared" si="16"/>
        <v>0</v>
      </c>
      <c r="G291" s="259"/>
      <c r="H291" s="236"/>
      <c r="I291" s="236"/>
    </row>
    <row r="292" spans="1:9" x14ac:dyDescent="0.25">
      <c r="A292" s="242">
        <v>44114</v>
      </c>
      <c r="B292" s="244">
        <v>82</v>
      </c>
      <c r="C292" s="244">
        <v>57</v>
      </c>
      <c r="D292" s="126">
        <f t="shared" si="14"/>
        <v>69.5</v>
      </c>
      <c r="E292" s="126">
        <f t="shared" si="15"/>
        <v>0</v>
      </c>
      <c r="F292" s="246">
        <f t="shared" si="16"/>
        <v>0</v>
      </c>
      <c r="G292" s="259"/>
      <c r="H292" s="236"/>
      <c r="I292" s="236"/>
    </row>
    <row r="293" spans="1:9" x14ac:dyDescent="0.25">
      <c r="A293" s="242">
        <v>44115</v>
      </c>
      <c r="B293" s="244">
        <v>83</v>
      </c>
      <c r="C293" s="244">
        <v>57</v>
      </c>
      <c r="D293" s="126">
        <f t="shared" si="14"/>
        <v>70</v>
      </c>
      <c r="E293" s="126">
        <f t="shared" si="15"/>
        <v>0</v>
      </c>
      <c r="F293" s="246">
        <f t="shared" si="16"/>
        <v>0</v>
      </c>
      <c r="G293" s="259"/>
      <c r="H293" s="236"/>
      <c r="I293" s="236"/>
    </row>
    <row r="294" spans="1:9" x14ac:dyDescent="0.25">
      <c r="A294" s="242">
        <v>44116</v>
      </c>
      <c r="B294" s="244">
        <v>85</v>
      </c>
      <c r="C294" s="244">
        <v>55</v>
      </c>
      <c r="D294" s="126">
        <f t="shared" si="14"/>
        <v>70</v>
      </c>
      <c r="E294" s="126">
        <f t="shared" si="15"/>
        <v>0</v>
      </c>
      <c r="F294" s="246">
        <f t="shared" si="16"/>
        <v>0</v>
      </c>
      <c r="G294" s="259"/>
      <c r="H294" s="236"/>
      <c r="I294" s="236"/>
    </row>
    <row r="295" spans="1:9" x14ac:dyDescent="0.25">
      <c r="A295" s="242">
        <v>44117</v>
      </c>
      <c r="B295" s="244">
        <v>70</v>
      </c>
      <c r="C295" s="244">
        <v>43</v>
      </c>
      <c r="D295" s="126">
        <f t="shared" si="14"/>
        <v>56.5</v>
      </c>
      <c r="E295" s="126">
        <f t="shared" si="15"/>
        <v>8.5</v>
      </c>
      <c r="F295" s="246">
        <f t="shared" si="16"/>
        <v>9.4468999999999994</v>
      </c>
      <c r="G295" s="259"/>
      <c r="H295" s="236"/>
      <c r="I295" s="236"/>
    </row>
    <row r="296" spans="1:9" x14ac:dyDescent="0.25">
      <c r="A296" s="242">
        <v>44118</v>
      </c>
      <c r="B296" s="244">
        <v>77</v>
      </c>
      <c r="C296" s="244">
        <v>46</v>
      </c>
      <c r="D296" s="126">
        <f t="shared" si="14"/>
        <v>61.5</v>
      </c>
      <c r="E296" s="126">
        <f t="shared" si="15"/>
        <v>3.5</v>
      </c>
      <c r="F296" s="246">
        <f t="shared" si="16"/>
        <v>3.8898999999999999</v>
      </c>
      <c r="G296" s="259"/>
      <c r="H296" s="236"/>
      <c r="I296" s="236"/>
    </row>
    <row r="297" spans="1:9" x14ac:dyDescent="0.25">
      <c r="A297" s="242">
        <v>44119</v>
      </c>
      <c r="B297" s="244">
        <v>82</v>
      </c>
      <c r="C297" s="244">
        <v>48</v>
      </c>
      <c r="D297" s="126">
        <f t="shared" si="14"/>
        <v>65</v>
      </c>
      <c r="E297" s="126">
        <f t="shared" si="15"/>
        <v>0</v>
      </c>
      <c r="F297" s="246">
        <f t="shared" si="16"/>
        <v>0</v>
      </c>
      <c r="G297" s="259"/>
      <c r="H297" s="236"/>
      <c r="I297" s="236"/>
    </row>
    <row r="298" spans="1:9" x14ac:dyDescent="0.25">
      <c r="A298" s="242">
        <v>44120</v>
      </c>
      <c r="B298" s="244">
        <v>57</v>
      </c>
      <c r="C298" s="244">
        <v>32</v>
      </c>
      <c r="D298" s="126">
        <f t="shared" si="14"/>
        <v>44.5</v>
      </c>
      <c r="E298" s="126">
        <f t="shared" si="15"/>
        <v>20.5</v>
      </c>
      <c r="F298" s="246">
        <f t="shared" si="16"/>
        <v>22.7837</v>
      </c>
      <c r="G298" s="259"/>
      <c r="H298" s="236"/>
      <c r="I298" s="236"/>
    </row>
    <row r="299" spans="1:9" x14ac:dyDescent="0.25">
      <c r="A299" s="242">
        <v>44121</v>
      </c>
      <c r="B299" s="244">
        <v>60</v>
      </c>
      <c r="C299" s="244">
        <v>33</v>
      </c>
      <c r="D299" s="126">
        <f t="shared" si="14"/>
        <v>46.5</v>
      </c>
      <c r="E299" s="126">
        <f t="shared" si="15"/>
        <v>18.5</v>
      </c>
      <c r="F299" s="246">
        <f t="shared" si="16"/>
        <v>20.5609</v>
      </c>
      <c r="G299" s="259"/>
      <c r="H299" s="236"/>
      <c r="I299" s="236"/>
    </row>
    <row r="300" spans="1:9" x14ac:dyDescent="0.25">
      <c r="A300" s="242">
        <v>44122</v>
      </c>
      <c r="B300" s="244">
        <v>72</v>
      </c>
      <c r="C300" s="244">
        <v>42</v>
      </c>
      <c r="D300" s="126">
        <f t="shared" si="14"/>
        <v>57</v>
      </c>
      <c r="E300" s="126">
        <f t="shared" si="15"/>
        <v>8</v>
      </c>
      <c r="F300" s="246">
        <f t="shared" si="16"/>
        <v>8.8911999999999995</v>
      </c>
      <c r="G300" s="259"/>
      <c r="H300" s="236"/>
      <c r="I300" s="236"/>
    </row>
    <row r="301" spans="1:9" x14ac:dyDescent="0.25">
      <c r="A301" s="242">
        <v>44123</v>
      </c>
      <c r="B301" s="244">
        <v>43</v>
      </c>
      <c r="C301" s="244">
        <v>37</v>
      </c>
      <c r="D301" s="126">
        <f t="shared" si="14"/>
        <v>40</v>
      </c>
      <c r="E301" s="126">
        <f t="shared" si="15"/>
        <v>25</v>
      </c>
      <c r="F301" s="246">
        <f t="shared" si="16"/>
        <v>27.785</v>
      </c>
      <c r="G301" s="259"/>
      <c r="H301" s="236"/>
      <c r="I301" s="236"/>
    </row>
    <row r="302" spans="1:9" x14ac:dyDescent="0.25">
      <c r="A302" s="242">
        <v>44124</v>
      </c>
      <c r="B302" s="244">
        <v>43</v>
      </c>
      <c r="C302" s="244">
        <v>37</v>
      </c>
      <c r="D302" s="126">
        <f t="shared" si="14"/>
        <v>40</v>
      </c>
      <c r="E302" s="126">
        <f t="shared" si="15"/>
        <v>25</v>
      </c>
      <c r="F302" s="246">
        <f t="shared" si="16"/>
        <v>27.785</v>
      </c>
      <c r="G302" s="259"/>
      <c r="H302" s="236"/>
      <c r="I302" s="236"/>
    </row>
    <row r="303" spans="1:9" x14ac:dyDescent="0.25">
      <c r="A303" s="242">
        <v>44125</v>
      </c>
      <c r="B303" s="244">
        <v>45</v>
      </c>
      <c r="C303" s="244">
        <v>37</v>
      </c>
      <c r="D303" s="126">
        <f t="shared" si="14"/>
        <v>41</v>
      </c>
      <c r="E303" s="126">
        <f t="shared" si="15"/>
        <v>24</v>
      </c>
      <c r="F303" s="246">
        <f t="shared" si="16"/>
        <v>26.6736</v>
      </c>
      <c r="G303" s="259"/>
      <c r="H303" s="236"/>
      <c r="I303" s="236"/>
    </row>
    <row r="304" spans="1:9" x14ac:dyDescent="0.25">
      <c r="A304" s="242">
        <v>44126</v>
      </c>
      <c r="B304" s="244">
        <v>51</v>
      </c>
      <c r="C304" s="244">
        <v>36</v>
      </c>
      <c r="D304" s="126">
        <f t="shared" si="14"/>
        <v>43.5</v>
      </c>
      <c r="E304" s="126">
        <f t="shared" si="15"/>
        <v>21.5</v>
      </c>
      <c r="F304" s="246">
        <f t="shared" si="16"/>
        <v>23.895099999999999</v>
      </c>
      <c r="G304" s="259"/>
      <c r="H304" s="236"/>
      <c r="I304" s="236"/>
    </row>
    <row r="305" spans="1:9" x14ac:dyDescent="0.25">
      <c r="A305" s="242">
        <v>44127</v>
      </c>
      <c r="B305" s="244">
        <v>84</v>
      </c>
      <c r="C305" s="244">
        <v>36</v>
      </c>
      <c r="D305" s="126">
        <f t="shared" si="14"/>
        <v>60</v>
      </c>
      <c r="E305" s="126">
        <f t="shared" si="15"/>
        <v>5</v>
      </c>
      <c r="F305" s="246">
        <f t="shared" si="16"/>
        <v>5.5569999999999995</v>
      </c>
      <c r="G305" s="259"/>
      <c r="H305" s="236"/>
      <c r="I305" s="236"/>
    </row>
    <row r="306" spans="1:9" x14ac:dyDescent="0.25">
      <c r="A306" s="242">
        <v>44128</v>
      </c>
      <c r="B306" s="244">
        <v>44</v>
      </c>
      <c r="C306" s="244">
        <v>34</v>
      </c>
      <c r="D306" s="126">
        <f t="shared" si="14"/>
        <v>39</v>
      </c>
      <c r="E306" s="126">
        <f t="shared" si="15"/>
        <v>26</v>
      </c>
      <c r="F306" s="246">
        <f t="shared" si="16"/>
        <v>28.8964</v>
      </c>
      <c r="G306" s="259"/>
      <c r="H306" s="236"/>
      <c r="I306" s="236"/>
    </row>
    <row r="307" spans="1:9" x14ac:dyDescent="0.25">
      <c r="A307" s="242">
        <v>44129</v>
      </c>
      <c r="B307" s="244">
        <v>41</v>
      </c>
      <c r="C307" s="244">
        <v>34</v>
      </c>
      <c r="D307" s="126">
        <f t="shared" si="14"/>
        <v>37.5</v>
      </c>
      <c r="E307" s="126">
        <f t="shared" si="15"/>
        <v>27.5</v>
      </c>
      <c r="F307" s="246">
        <f t="shared" si="16"/>
        <v>30.563499999999998</v>
      </c>
      <c r="G307" s="259"/>
      <c r="H307" s="236"/>
      <c r="I307" s="236"/>
    </row>
    <row r="308" spans="1:9" x14ac:dyDescent="0.25">
      <c r="A308" s="242">
        <v>44130</v>
      </c>
      <c r="B308" s="244">
        <v>40</v>
      </c>
      <c r="C308" s="244">
        <v>27</v>
      </c>
      <c r="D308" s="126">
        <f t="shared" si="14"/>
        <v>33.5</v>
      </c>
      <c r="E308" s="126">
        <f t="shared" si="15"/>
        <v>31.5</v>
      </c>
      <c r="F308" s="246">
        <f t="shared" si="16"/>
        <v>35.009099999999997</v>
      </c>
      <c r="G308" s="259"/>
      <c r="H308" s="236"/>
      <c r="I308" s="236"/>
    </row>
    <row r="309" spans="1:9" x14ac:dyDescent="0.25">
      <c r="A309" s="242">
        <v>44131</v>
      </c>
      <c r="B309" s="244">
        <v>31</v>
      </c>
      <c r="C309" s="244">
        <v>27</v>
      </c>
      <c r="D309" s="126">
        <f t="shared" si="14"/>
        <v>29</v>
      </c>
      <c r="E309" s="126">
        <f t="shared" si="15"/>
        <v>36</v>
      </c>
      <c r="F309" s="246">
        <f t="shared" si="16"/>
        <v>40.010399999999997</v>
      </c>
      <c r="G309" s="259"/>
      <c r="H309" s="236"/>
      <c r="I309" s="236"/>
    </row>
    <row r="310" spans="1:9" x14ac:dyDescent="0.25">
      <c r="A310" s="242">
        <v>44132</v>
      </c>
      <c r="B310" s="244">
        <v>35</v>
      </c>
      <c r="C310" s="244">
        <v>29</v>
      </c>
      <c r="D310" s="126">
        <f t="shared" si="14"/>
        <v>32</v>
      </c>
      <c r="E310" s="126">
        <f t="shared" si="15"/>
        <v>33</v>
      </c>
      <c r="F310" s="246">
        <f t="shared" si="16"/>
        <v>36.676200000000001</v>
      </c>
      <c r="G310" s="259"/>
      <c r="H310" s="236"/>
      <c r="I310" s="236"/>
    </row>
    <row r="311" spans="1:9" x14ac:dyDescent="0.25">
      <c r="A311" s="242">
        <v>44133</v>
      </c>
      <c r="B311" s="244">
        <v>45</v>
      </c>
      <c r="C311" s="244">
        <v>29</v>
      </c>
      <c r="D311" s="126">
        <f t="shared" si="14"/>
        <v>37</v>
      </c>
      <c r="E311" s="126">
        <f t="shared" si="15"/>
        <v>28</v>
      </c>
      <c r="F311" s="246">
        <f t="shared" si="16"/>
        <v>31.119199999999999</v>
      </c>
      <c r="G311" s="259"/>
      <c r="H311" s="236"/>
      <c r="I311" s="236"/>
    </row>
    <row r="312" spans="1:9" x14ac:dyDescent="0.25">
      <c r="A312" s="242">
        <v>44134</v>
      </c>
      <c r="B312" s="244">
        <v>49</v>
      </c>
      <c r="C312" s="244">
        <v>27</v>
      </c>
      <c r="D312" s="126">
        <f t="shared" si="14"/>
        <v>38</v>
      </c>
      <c r="E312" s="126">
        <f t="shared" si="15"/>
        <v>27</v>
      </c>
      <c r="F312" s="246">
        <f t="shared" si="16"/>
        <v>30.0078</v>
      </c>
      <c r="G312" s="259"/>
      <c r="H312" s="236"/>
      <c r="I312" s="236"/>
    </row>
    <row r="313" spans="1:9" x14ac:dyDescent="0.25">
      <c r="A313" s="242">
        <v>44135</v>
      </c>
      <c r="B313" s="244">
        <v>56</v>
      </c>
      <c r="C313" s="244">
        <v>27</v>
      </c>
      <c r="D313" s="126">
        <f t="shared" si="14"/>
        <v>41.5</v>
      </c>
      <c r="E313" s="126">
        <f t="shared" si="15"/>
        <v>23.5</v>
      </c>
      <c r="F313" s="246">
        <f t="shared" si="16"/>
        <v>26.117899999999999</v>
      </c>
      <c r="G313" s="259"/>
      <c r="H313" s="236"/>
      <c r="I313" s="236"/>
    </row>
    <row r="314" spans="1:9" x14ac:dyDescent="0.25">
      <c r="A314" s="242">
        <v>44136</v>
      </c>
      <c r="B314" s="244">
        <v>68</v>
      </c>
      <c r="C314" s="244">
        <v>35</v>
      </c>
      <c r="D314" s="126">
        <f t="shared" si="14"/>
        <v>51.5</v>
      </c>
      <c r="E314" s="126">
        <f t="shared" si="15"/>
        <v>13.5</v>
      </c>
      <c r="F314" s="246">
        <f t="shared" si="16"/>
        <v>14.075099999999999</v>
      </c>
      <c r="G314" s="259"/>
      <c r="H314" s="236"/>
      <c r="I314" s="236"/>
    </row>
    <row r="315" spans="1:9" x14ac:dyDescent="0.25">
      <c r="A315" s="242">
        <v>44137</v>
      </c>
      <c r="B315" s="244">
        <v>48</v>
      </c>
      <c r="C315" s="244">
        <v>24</v>
      </c>
      <c r="D315" s="126">
        <f t="shared" si="14"/>
        <v>36</v>
      </c>
      <c r="E315" s="126">
        <f t="shared" si="15"/>
        <v>29</v>
      </c>
      <c r="F315" s="246">
        <f t="shared" si="16"/>
        <v>30.235399999999998</v>
      </c>
      <c r="G315" s="259"/>
      <c r="H315" s="236"/>
      <c r="I315" s="236"/>
    </row>
    <row r="316" spans="1:9" x14ac:dyDescent="0.25">
      <c r="A316" s="242">
        <v>44138</v>
      </c>
      <c r="B316" s="244">
        <v>65</v>
      </c>
      <c r="C316" s="244">
        <v>28</v>
      </c>
      <c r="D316" s="126">
        <f t="shared" si="14"/>
        <v>46.5</v>
      </c>
      <c r="E316" s="126">
        <f t="shared" si="15"/>
        <v>18.5</v>
      </c>
      <c r="F316" s="246">
        <f t="shared" si="16"/>
        <v>19.2881</v>
      </c>
      <c r="G316" s="259"/>
      <c r="H316" s="236"/>
      <c r="I316" s="236"/>
    </row>
    <row r="317" spans="1:9" x14ac:dyDescent="0.25">
      <c r="A317" s="242">
        <v>44139</v>
      </c>
      <c r="B317" s="244">
        <v>74</v>
      </c>
      <c r="C317" s="244">
        <v>36</v>
      </c>
      <c r="D317" s="126">
        <f t="shared" si="14"/>
        <v>55</v>
      </c>
      <c r="E317" s="126">
        <f t="shared" si="15"/>
        <v>10</v>
      </c>
      <c r="F317" s="246">
        <f t="shared" si="16"/>
        <v>10.426</v>
      </c>
      <c r="G317" s="259"/>
      <c r="H317" s="236"/>
      <c r="I317" s="236"/>
    </row>
    <row r="318" spans="1:9" x14ac:dyDescent="0.25">
      <c r="A318" s="242">
        <v>44140</v>
      </c>
      <c r="B318" s="244">
        <v>68</v>
      </c>
      <c r="C318" s="244">
        <v>48</v>
      </c>
      <c r="D318" s="126">
        <f t="shared" si="14"/>
        <v>58</v>
      </c>
      <c r="E318" s="126">
        <f t="shared" si="15"/>
        <v>7</v>
      </c>
      <c r="F318" s="246">
        <f t="shared" si="16"/>
        <v>7.2981999999999996</v>
      </c>
      <c r="G318" s="259"/>
      <c r="H318" s="236"/>
      <c r="I318" s="236"/>
    </row>
    <row r="319" spans="1:9" x14ac:dyDescent="0.25">
      <c r="A319" s="242">
        <v>44141</v>
      </c>
      <c r="B319" s="244">
        <v>75</v>
      </c>
      <c r="C319" s="244">
        <v>42</v>
      </c>
      <c r="D319" s="126">
        <f t="shared" si="14"/>
        <v>58.5</v>
      </c>
      <c r="E319" s="126">
        <f t="shared" si="15"/>
        <v>6.5</v>
      </c>
      <c r="F319" s="246">
        <f t="shared" si="16"/>
        <v>6.7768999999999995</v>
      </c>
      <c r="G319" s="259"/>
      <c r="H319" s="236"/>
      <c r="I319" s="236"/>
    </row>
    <row r="320" spans="1:9" x14ac:dyDescent="0.25">
      <c r="A320" s="242">
        <v>44142</v>
      </c>
      <c r="B320" s="244">
        <v>74</v>
      </c>
      <c r="C320" s="244">
        <v>44</v>
      </c>
      <c r="D320" s="126">
        <f t="shared" si="14"/>
        <v>59</v>
      </c>
      <c r="E320" s="126">
        <f t="shared" si="15"/>
        <v>6</v>
      </c>
      <c r="F320" s="246">
        <f t="shared" si="16"/>
        <v>6.2555999999999994</v>
      </c>
      <c r="G320" s="259"/>
      <c r="H320" s="236"/>
      <c r="I320" s="236"/>
    </row>
    <row r="321" spans="1:9" x14ac:dyDescent="0.25">
      <c r="A321" s="242">
        <v>44143</v>
      </c>
      <c r="B321" s="244">
        <v>72</v>
      </c>
      <c r="C321" s="244">
        <v>49</v>
      </c>
      <c r="D321" s="126">
        <f t="shared" si="14"/>
        <v>60.5</v>
      </c>
      <c r="E321" s="126">
        <f t="shared" si="15"/>
        <v>4.5</v>
      </c>
      <c r="F321" s="246">
        <f t="shared" si="16"/>
        <v>4.6917</v>
      </c>
      <c r="G321" s="259"/>
      <c r="H321" s="236"/>
      <c r="I321" s="236"/>
    </row>
    <row r="322" spans="1:9" x14ac:dyDescent="0.25">
      <c r="A322" s="242">
        <v>44144</v>
      </c>
      <c r="B322" s="244">
        <v>76</v>
      </c>
      <c r="C322" s="244">
        <v>60</v>
      </c>
      <c r="D322" s="126">
        <f t="shared" si="14"/>
        <v>68</v>
      </c>
      <c r="E322" s="126">
        <f t="shared" si="15"/>
        <v>0</v>
      </c>
      <c r="F322" s="246">
        <f t="shared" si="16"/>
        <v>0</v>
      </c>
      <c r="G322" s="259"/>
      <c r="H322" s="236"/>
      <c r="I322" s="236"/>
    </row>
    <row r="323" spans="1:9" x14ac:dyDescent="0.25">
      <c r="A323" s="242">
        <v>44145</v>
      </c>
      <c r="B323" s="244">
        <v>77</v>
      </c>
      <c r="C323" s="244">
        <v>43</v>
      </c>
      <c r="D323" s="126">
        <f t="shared" si="14"/>
        <v>60</v>
      </c>
      <c r="E323" s="126">
        <f t="shared" si="15"/>
        <v>5</v>
      </c>
      <c r="F323" s="246">
        <f t="shared" si="16"/>
        <v>5.2130000000000001</v>
      </c>
      <c r="G323" s="259"/>
      <c r="H323" s="236"/>
      <c r="I323" s="236"/>
    </row>
    <row r="324" spans="1:9" x14ac:dyDescent="0.25">
      <c r="A324" s="242">
        <v>44146</v>
      </c>
      <c r="B324" s="244">
        <v>51</v>
      </c>
      <c r="C324" s="244">
        <v>26</v>
      </c>
      <c r="D324" s="126">
        <f t="shared" si="14"/>
        <v>38.5</v>
      </c>
      <c r="E324" s="126">
        <f t="shared" si="15"/>
        <v>26.5</v>
      </c>
      <c r="F324" s="246">
        <f t="shared" si="16"/>
        <v>27.628899999999998</v>
      </c>
      <c r="G324" s="259"/>
      <c r="H324" s="236"/>
      <c r="I324" s="236"/>
    </row>
    <row r="325" spans="1:9" x14ac:dyDescent="0.25">
      <c r="A325" s="242">
        <v>44147</v>
      </c>
      <c r="B325" s="244">
        <v>54</v>
      </c>
      <c r="C325" s="244">
        <v>30</v>
      </c>
      <c r="D325" s="126">
        <f t="shared" si="14"/>
        <v>42</v>
      </c>
      <c r="E325" s="126">
        <f t="shared" si="15"/>
        <v>23</v>
      </c>
      <c r="F325" s="246">
        <f t="shared" si="16"/>
        <v>23.979800000000001</v>
      </c>
      <c r="G325" s="259"/>
      <c r="H325" s="236"/>
      <c r="I325" s="236"/>
    </row>
    <row r="326" spans="1:9" x14ac:dyDescent="0.25">
      <c r="A326" s="242">
        <v>44148</v>
      </c>
      <c r="B326" s="244">
        <v>59</v>
      </c>
      <c r="C326" s="244">
        <v>21</v>
      </c>
      <c r="D326" s="126">
        <f t="shared" si="14"/>
        <v>40</v>
      </c>
      <c r="E326" s="126">
        <f t="shared" si="15"/>
        <v>25</v>
      </c>
      <c r="F326" s="246">
        <f t="shared" si="16"/>
        <v>26.064999999999998</v>
      </c>
      <c r="G326" s="259"/>
      <c r="H326" s="236"/>
      <c r="I326" s="236"/>
    </row>
    <row r="327" spans="1:9" x14ac:dyDescent="0.25">
      <c r="A327" s="242">
        <v>44149</v>
      </c>
      <c r="B327" s="244">
        <v>45</v>
      </c>
      <c r="C327" s="244">
        <v>22</v>
      </c>
      <c r="D327" s="126">
        <f t="shared" si="14"/>
        <v>33.5</v>
      </c>
      <c r="E327" s="126">
        <f t="shared" si="15"/>
        <v>31.5</v>
      </c>
      <c r="F327" s="246">
        <f t="shared" si="16"/>
        <v>32.841900000000003</v>
      </c>
      <c r="G327" s="259"/>
      <c r="H327" s="236"/>
      <c r="I327" s="236"/>
    </row>
    <row r="328" spans="1:9" x14ac:dyDescent="0.25">
      <c r="A328" s="242">
        <v>44150</v>
      </c>
      <c r="B328" s="244">
        <v>62</v>
      </c>
      <c r="C328" s="244">
        <v>38</v>
      </c>
      <c r="D328" s="126">
        <f t="shared" si="14"/>
        <v>50</v>
      </c>
      <c r="E328" s="126">
        <f t="shared" si="15"/>
        <v>15</v>
      </c>
      <c r="F328" s="246">
        <f t="shared" si="16"/>
        <v>15.638999999999999</v>
      </c>
      <c r="G328" s="259"/>
      <c r="H328" s="236"/>
      <c r="I328" s="236"/>
    </row>
    <row r="329" spans="1:9" x14ac:dyDescent="0.25">
      <c r="A329" s="242">
        <v>44151</v>
      </c>
      <c r="B329" s="244">
        <v>52</v>
      </c>
      <c r="C329" s="244">
        <v>28</v>
      </c>
      <c r="D329" s="126">
        <f t="shared" si="14"/>
        <v>40</v>
      </c>
      <c r="E329" s="126">
        <f t="shared" si="15"/>
        <v>25</v>
      </c>
      <c r="F329" s="246">
        <f t="shared" si="16"/>
        <v>26.064999999999998</v>
      </c>
      <c r="G329" s="259"/>
      <c r="H329" s="236"/>
      <c r="I329" s="236"/>
    </row>
    <row r="330" spans="1:9" x14ac:dyDescent="0.25">
      <c r="A330" s="242">
        <v>44152</v>
      </c>
      <c r="B330" s="244">
        <v>62</v>
      </c>
      <c r="C330" s="244">
        <v>27</v>
      </c>
      <c r="D330" s="126">
        <f t="shared" ref="D330:D374" si="17">(B330+C330)/2</f>
        <v>44.5</v>
      </c>
      <c r="E330" s="126">
        <f t="shared" ref="E330:E374" si="18">IF(65-D330&gt;0,65-D330,0)</f>
        <v>20.5</v>
      </c>
      <c r="F330" s="246">
        <f t="shared" ref="F330:F374" si="19">E330*(1+VLOOKUP(TEXT(A330,"MMM"),$H$9:$I$20,2,FALSE))</f>
        <v>21.3733</v>
      </c>
      <c r="G330" s="259"/>
      <c r="H330" s="236"/>
      <c r="I330" s="236"/>
    </row>
    <row r="331" spans="1:9" x14ac:dyDescent="0.25">
      <c r="A331" s="242">
        <v>44153</v>
      </c>
      <c r="B331" s="244">
        <v>50</v>
      </c>
      <c r="C331" s="244">
        <v>31</v>
      </c>
      <c r="D331" s="126">
        <f t="shared" si="17"/>
        <v>40.5</v>
      </c>
      <c r="E331" s="126">
        <f t="shared" si="18"/>
        <v>24.5</v>
      </c>
      <c r="F331" s="246">
        <f t="shared" si="19"/>
        <v>25.543699999999998</v>
      </c>
      <c r="G331" s="259"/>
      <c r="H331" s="236"/>
      <c r="I331" s="236"/>
    </row>
    <row r="332" spans="1:9" x14ac:dyDescent="0.25">
      <c r="A332" s="242">
        <v>44154</v>
      </c>
      <c r="B332" s="244">
        <v>67</v>
      </c>
      <c r="C332" s="244">
        <v>40</v>
      </c>
      <c r="D332" s="126">
        <f t="shared" si="17"/>
        <v>53.5</v>
      </c>
      <c r="E332" s="126">
        <f t="shared" si="18"/>
        <v>11.5</v>
      </c>
      <c r="F332" s="246">
        <f t="shared" si="19"/>
        <v>11.9899</v>
      </c>
      <c r="G332" s="259"/>
      <c r="H332" s="236"/>
      <c r="I332" s="236"/>
    </row>
    <row r="333" spans="1:9" x14ac:dyDescent="0.25">
      <c r="A333" s="242">
        <v>44155</v>
      </c>
      <c r="B333" s="244">
        <v>72</v>
      </c>
      <c r="C333" s="244">
        <v>46</v>
      </c>
      <c r="D333" s="126">
        <f t="shared" si="17"/>
        <v>59</v>
      </c>
      <c r="E333" s="126">
        <f t="shared" si="18"/>
        <v>6</v>
      </c>
      <c r="F333" s="246">
        <f t="shared" si="19"/>
        <v>6.2555999999999994</v>
      </c>
      <c r="G333" s="259"/>
      <c r="H333" s="236"/>
      <c r="I333" s="236"/>
    </row>
    <row r="334" spans="1:9" x14ac:dyDescent="0.25">
      <c r="A334" s="242">
        <v>44156</v>
      </c>
      <c r="B334" s="244">
        <v>56</v>
      </c>
      <c r="C334" s="244">
        <v>39</v>
      </c>
      <c r="D334" s="126">
        <f t="shared" si="17"/>
        <v>47.5</v>
      </c>
      <c r="E334" s="126">
        <f t="shared" si="18"/>
        <v>17.5</v>
      </c>
      <c r="F334" s="246">
        <f t="shared" si="19"/>
        <v>18.2455</v>
      </c>
      <c r="G334" s="259"/>
      <c r="H334" s="236"/>
      <c r="I334" s="236"/>
    </row>
    <row r="335" spans="1:9" x14ac:dyDescent="0.25">
      <c r="A335" s="242">
        <v>44157</v>
      </c>
      <c r="B335" s="244">
        <v>46</v>
      </c>
      <c r="C335" s="244">
        <v>37</v>
      </c>
      <c r="D335" s="126">
        <f t="shared" si="17"/>
        <v>41.5</v>
      </c>
      <c r="E335" s="126">
        <f t="shared" si="18"/>
        <v>23.5</v>
      </c>
      <c r="F335" s="246">
        <f t="shared" si="19"/>
        <v>24.501100000000001</v>
      </c>
      <c r="G335" s="259"/>
      <c r="H335" s="236"/>
      <c r="I335" s="236"/>
    </row>
    <row r="336" spans="1:9" x14ac:dyDescent="0.25">
      <c r="A336" s="242">
        <v>44158</v>
      </c>
      <c r="B336" s="244">
        <v>53</v>
      </c>
      <c r="C336" s="244">
        <v>25</v>
      </c>
      <c r="D336" s="126">
        <f t="shared" si="17"/>
        <v>39</v>
      </c>
      <c r="E336" s="126">
        <f t="shared" si="18"/>
        <v>26</v>
      </c>
      <c r="F336" s="246">
        <f t="shared" si="19"/>
        <v>27.107599999999998</v>
      </c>
      <c r="G336" s="259"/>
      <c r="H336" s="236"/>
      <c r="I336" s="236"/>
    </row>
    <row r="337" spans="1:10" x14ac:dyDescent="0.25">
      <c r="A337" s="242">
        <v>44159</v>
      </c>
      <c r="B337" s="244">
        <v>42</v>
      </c>
      <c r="C337" s="244">
        <v>26</v>
      </c>
      <c r="D337" s="126">
        <f t="shared" si="17"/>
        <v>34</v>
      </c>
      <c r="E337" s="126">
        <f t="shared" si="18"/>
        <v>31</v>
      </c>
      <c r="F337" s="246">
        <f t="shared" si="19"/>
        <v>32.320599999999999</v>
      </c>
      <c r="G337" s="259"/>
      <c r="H337" s="237"/>
      <c r="I337" s="237"/>
      <c r="J337" s="256"/>
    </row>
    <row r="338" spans="1:10" x14ac:dyDescent="0.25">
      <c r="A338" s="242">
        <v>44160</v>
      </c>
      <c r="B338" s="244">
        <v>51</v>
      </c>
      <c r="C338" s="244">
        <v>42</v>
      </c>
      <c r="D338" s="126">
        <f t="shared" si="17"/>
        <v>46.5</v>
      </c>
      <c r="E338" s="126">
        <f t="shared" si="18"/>
        <v>18.5</v>
      </c>
      <c r="F338" s="246">
        <f t="shared" si="19"/>
        <v>19.2881</v>
      </c>
      <c r="G338" s="259"/>
      <c r="H338" s="237"/>
      <c r="I338" s="237"/>
      <c r="J338" s="256"/>
    </row>
    <row r="339" spans="1:10" x14ac:dyDescent="0.25">
      <c r="A339" s="242">
        <v>44161</v>
      </c>
      <c r="B339" s="244">
        <v>44</v>
      </c>
      <c r="C339" s="244">
        <v>31</v>
      </c>
      <c r="D339" s="126">
        <f t="shared" si="17"/>
        <v>37.5</v>
      </c>
      <c r="E339" s="126">
        <f t="shared" si="18"/>
        <v>27.5</v>
      </c>
      <c r="F339" s="246">
        <f t="shared" si="19"/>
        <v>28.671499999999998</v>
      </c>
      <c r="G339" s="259"/>
      <c r="H339" s="237"/>
      <c r="I339" s="237"/>
      <c r="J339" s="256"/>
    </row>
    <row r="340" spans="1:10" x14ac:dyDescent="0.25">
      <c r="A340" s="242">
        <v>44162</v>
      </c>
      <c r="B340" s="244">
        <v>53</v>
      </c>
      <c r="C340" s="244">
        <v>33</v>
      </c>
      <c r="D340" s="126">
        <f t="shared" si="17"/>
        <v>43</v>
      </c>
      <c r="E340" s="126">
        <f t="shared" si="18"/>
        <v>22</v>
      </c>
      <c r="F340" s="246">
        <f t="shared" si="19"/>
        <v>22.937200000000001</v>
      </c>
      <c r="G340" s="259"/>
      <c r="H340" s="237"/>
      <c r="I340" s="237"/>
      <c r="J340" s="256"/>
    </row>
    <row r="341" spans="1:10" x14ac:dyDescent="0.25">
      <c r="A341" s="242">
        <v>44163</v>
      </c>
      <c r="B341" s="244">
        <v>50</v>
      </c>
      <c r="C341" s="244">
        <v>30</v>
      </c>
      <c r="D341" s="126">
        <f t="shared" si="17"/>
        <v>40</v>
      </c>
      <c r="E341" s="126">
        <f t="shared" si="18"/>
        <v>25</v>
      </c>
      <c r="F341" s="246">
        <f t="shared" si="19"/>
        <v>26.064999999999998</v>
      </c>
      <c r="G341" s="259"/>
      <c r="H341" s="237"/>
      <c r="I341" s="237"/>
      <c r="J341" s="256"/>
    </row>
    <row r="342" spans="1:10" x14ac:dyDescent="0.25">
      <c r="A342" s="242">
        <v>44164</v>
      </c>
      <c r="B342" s="244">
        <v>57</v>
      </c>
      <c r="C342" s="244">
        <v>32</v>
      </c>
      <c r="D342" s="126">
        <f t="shared" si="17"/>
        <v>44.5</v>
      </c>
      <c r="E342" s="126">
        <f t="shared" si="18"/>
        <v>20.5</v>
      </c>
      <c r="F342" s="246">
        <f t="shared" si="19"/>
        <v>21.3733</v>
      </c>
      <c r="G342" s="259"/>
      <c r="H342" s="237"/>
      <c r="I342" s="237"/>
      <c r="J342" s="256"/>
    </row>
    <row r="343" spans="1:10" x14ac:dyDescent="0.25">
      <c r="A343" s="242">
        <v>44165</v>
      </c>
      <c r="B343" s="244">
        <v>43</v>
      </c>
      <c r="C343" s="244">
        <v>20</v>
      </c>
      <c r="D343" s="126">
        <f t="shared" si="17"/>
        <v>31.5</v>
      </c>
      <c r="E343" s="126">
        <f t="shared" si="18"/>
        <v>33.5</v>
      </c>
      <c r="F343" s="246">
        <f t="shared" si="19"/>
        <v>34.927099999999996</v>
      </c>
      <c r="G343" s="259"/>
      <c r="H343" s="237"/>
      <c r="I343" s="237"/>
      <c r="J343" s="256"/>
    </row>
    <row r="344" spans="1:10" x14ac:dyDescent="0.25">
      <c r="A344" s="242">
        <v>44166</v>
      </c>
      <c r="B344" s="244">
        <v>37</v>
      </c>
      <c r="C344" s="244">
        <v>15</v>
      </c>
      <c r="D344" s="126">
        <f t="shared" si="17"/>
        <v>26</v>
      </c>
      <c r="E344" s="126">
        <f t="shared" si="18"/>
        <v>39</v>
      </c>
      <c r="F344" s="246">
        <f t="shared" si="19"/>
        <v>40.123199999999997</v>
      </c>
      <c r="G344" s="259"/>
      <c r="H344" s="237"/>
      <c r="I344" s="237"/>
      <c r="J344" s="256"/>
    </row>
    <row r="345" spans="1:10" x14ac:dyDescent="0.25">
      <c r="A345" s="242">
        <v>44167</v>
      </c>
      <c r="B345" s="244">
        <v>44</v>
      </c>
      <c r="C345" s="244">
        <v>15</v>
      </c>
      <c r="D345" s="126">
        <f t="shared" si="17"/>
        <v>29.5</v>
      </c>
      <c r="E345" s="126">
        <f t="shared" si="18"/>
        <v>35.5</v>
      </c>
      <c r="F345" s="246">
        <f t="shared" si="19"/>
        <v>36.522399999999998</v>
      </c>
      <c r="G345" s="259"/>
      <c r="H345" s="237"/>
      <c r="I345" s="237"/>
      <c r="J345" s="256"/>
    </row>
    <row r="346" spans="1:10" x14ac:dyDescent="0.25">
      <c r="A346" s="242">
        <v>44168</v>
      </c>
      <c r="B346" s="244">
        <v>49</v>
      </c>
      <c r="C346" s="244">
        <v>24</v>
      </c>
      <c r="D346" s="126">
        <f t="shared" si="17"/>
        <v>36.5</v>
      </c>
      <c r="E346" s="126">
        <f t="shared" si="18"/>
        <v>28.5</v>
      </c>
      <c r="F346" s="246">
        <f t="shared" si="19"/>
        <v>29.320799999999998</v>
      </c>
      <c r="G346" s="259"/>
      <c r="H346" s="237"/>
      <c r="I346" s="237"/>
      <c r="J346" s="256"/>
    </row>
    <row r="347" spans="1:10" x14ac:dyDescent="0.25">
      <c r="A347" s="242">
        <v>44169</v>
      </c>
      <c r="B347" s="244">
        <v>42</v>
      </c>
      <c r="C347" s="244">
        <v>24</v>
      </c>
      <c r="D347" s="126">
        <f t="shared" si="17"/>
        <v>33</v>
      </c>
      <c r="E347" s="126">
        <f t="shared" si="18"/>
        <v>32</v>
      </c>
      <c r="F347" s="246">
        <f t="shared" si="19"/>
        <v>32.921599999999998</v>
      </c>
      <c r="G347" s="259"/>
      <c r="H347" s="237"/>
      <c r="I347" s="237"/>
      <c r="J347" s="256"/>
    </row>
    <row r="348" spans="1:10" x14ac:dyDescent="0.25">
      <c r="A348" s="242">
        <v>44170</v>
      </c>
      <c r="B348" s="244">
        <v>52</v>
      </c>
      <c r="C348" s="244">
        <v>23</v>
      </c>
      <c r="D348" s="126">
        <f t="shared" si="17"/>
        <v>37.5</v>
      </c>
      <c r="E348" s="126">
        <f t="shared" si="18"/>
        <v>27.5</v>
      </c>
      <c r="F348" s="246">
        <f t="shared" si="19"/>
        <v>28.291999999999998</v>
      </c>
      <c r="G348" s="259"/>
      <c r="H348" s="237"/>
      <c r="I348" s="237"/>
      <c r="J348" s="256"/>
    </row>
    <row r="349" spans="1:10" x14ac:dyDescent="0.25">
      <c r="A349" s="242">
        <v>44171</v>
      </c>
      <c r="B349" s="244">
        <v>53</v>
      </c>
      <c r="C349" s="244">
        <v>23</v>
      </c>
      <c r="D349" s="126">
        <f t="shared" si="17"/>
        <v>38</v>
      </c>
      <c r="E349" s="126">
        <f t="shared" si="18"/>
        <v>27</v>
      </c>
      <c r="F349" s="246">
        <f t="shared" si="19"/>
        <v>27.7776</v>
      </c>
      <c r="G349" s="259"/>
      <c r="H349" s="237"/>
      <c r="I349" s="237"/>
      <c r="J349" s="256"/>
    </row>
    <row r="350" spans="1:10" x14ac:dyDescent="0.25">
      <c r="A350" s="242">
        <v>44172</v>
      </c>
      <c r="B350" s="244">
        <v>46</v>
      </c>
      <c r="C350" s="244">
        <v>26</v>
      </c>
      <c r="D350" s="126">
        <f t="shared" si="17"/>
        <v>36</v>
      </c>
      <c r="E350" s="126">
        <f t="shared" si="18"/>
        <v>29</v>
      </c>
      <c r="F350" s="246">
        <f t="shared" si="19"/>
        <v>29.835199999999997</v>
      </c>
      <c r="G350" s="259"/>
      <c r="H350" s="237"/>
      <c r="I350" s="237"/>
      <c r="J350" s="256"/>
    </row>
    <row r="351" spans="1:10" x14ac:dyDescent="0.25">
      <c r="A351" s="242">
        <v>44173</v>
      </c>
      <c r="B351" s="244">
        <v>34</v>
      </c>
      <c r="C351" s="244">
        <v>28</v>
      </c>
      <c r="D351" s="126">
        <f t="shared" si="17"/>
        <v>31</v>
      </c>
      <c r="E351" s="126">
        <f t="shared" si="18"/>
        <v>34</v>
      </c>
      <c r="F351" s="246">
        <f t="shared" si="19"/>
        <v>34.979199999999999</v>
      </c>
      <c r="G351" s="259"/>
      <c r="H351" s="237"/>
      <c r="I351" s="237"/>
      <c r="J351" s="256"/>
    </row>
    <row r="352" spans="1:10" x14ac:dyDescent="0.25">
      <c r="A352" s="242">
        <v>44174</v>
      </c>
      <c r="B352" s="244">
        <v>39</v>
      </c>
      <c r="C352" s="244">
        <v>28</v>
      </c>
      <c r="D352" s="126">
        <f t="shared" si="17"/>
        <v>33.5</v>
      </c>
      <c r="E352" s="126">
        <f t="shared" si="18"/>
        <v>31.5</v>
      </c>
      <c r="F352" s="246">
        <f t="shared" si="19"/>
        <v>32.407199999999996</v>
      </c>
      <c r="G352" s="259"/>
      <c r="H352" s="237"/>
      <c r="I352" s="237"/>
      <c r="J352" s="256"/>
    </row>
    <row r="353" spans="1:10" x14ac:dyDescent="0.25">
      <c r="A353" s="242">
        <v>44175</v>
      </c>
      <c r="B353" s="244">
        <v>64</v>
      </c>
      <c r="C353" s="244">
        <v>28</v>
      </c>
      <c r="D353" s="126">
        <f t="shared" si="17"/>
        <v>46</v>
      </c>
      <c r="E353" s="126">
        <f t="shared" si="18"/>
        <v>19</v>
      </c>
      <c r="F353" s="246">
        <f t="shared" si="19"/>
        <v>19.5472</v>
      </c>
      <c r="G353" s="259"/>
      <c r="H353" s="237"/>
      <c r="I353" s="237"/>
      <c r="J353" s="256"/>
    </row>
    <row r="354" spans="1:10" x14ac:dyDescent="0.25">
      <c r="A354" s="242">
        <v>44176</v>
      </c>
      <c r="B354" s="244">
        <v>68</v>
      </c>
      <c r="C354" s="244">
        <v>31</v>
      </c>
      <c r="D354" s="126">
        <f t="shared" si="17"/>
        <v>49.5</v>
      </c>
      <c r="E354" s="126">
        <f t="shared" si="18"/>
        <v>15.5</v>
      </c>
      <c r="F354" s="246">
        <f t="shared" si="19"/>
        <v>15.946399999999999</v>
      </c>
      <c r="G354" s="259"/>
      <c r="H354" s="237"/>
      <c r="I354" s="237"/>
      <c r="J354" s="256"/>
    </row>
    <row r="355" spans="1:10" x14ac:dyDescent="0.25">
      <c r="A355" s="242">
        <v>44177</v>
      </c>
      <c r="B355" s="244">
        <v>41</v>
      </c>
      <c r="C355" s="244">
        <v>33</v>
      </c>
      <c r="D355" s="126">
        <f t="shared" si="17"/>
        <v>37</v>
      </c>
      <c r="E355" s="126">
        <f t="shared" si="18"/>
        <v>28</v>
      </c>
      <c r="F355" s="246">
        <f t="shared" si="19"/>
        <v>28.806399999999996</v>
      </c>
      <c r="G355" s="259"/>
      <c r="H355" s="237"/>
      <c r="I355" s="237"/>
      <c r="J355" s="256"/>
    </row>
    <row r="356" spans="1:10" x14ac:dyDescent="0.25">
      <c r="A356" s="242">
        <v>44178</v>
      </c>
      <c r="B356" s="244">
        <v>34</v>
      </c>
      <c r="C356" s="244">
        <v>28</v>
      </c>
      <c r="D356" s="126">
        <f t="shared" si="17"/>
        <v>31</v>
      </c>
      <c r="E356" s="126">
        <f t="shared" si="18"/>
        <v>34</v>
      </c>
      <c r="F356" s="246">
        <f t="shared" si="19"/>
        <v>34.979199999999999</v>
      </c>
      <c r="G356" s="259"/>
      <c r="H356" s="237"/>
      <c r="I356" s="237"/>
      <c r="J356" s="256"/>
    </row>
    <row r="357" spans="1:10" x14ac:dyDescent="0.25">
      <c r="A357" s="242">
        <v>44179</v>
      </c>
      <c r="B357" s="244">
        <v>31</v>
      </c>
      <c r="C357" s="244">
        <v>18</v>
      </c>
      <c r="D357" s="126">
        <f t="shared" si="17"/>
        <v>24.5</v>
      </c>
      <c r="E357" s="126">
        <f t="shared" si="18"/>
        <v>40.5</v>
      </c>
      <c r="F357" s="246">
        <f t="shared" si="19"/>
        <v>41.666399999999996</v>
      </c>
      <c r="G357" s="259"/>
      <c r="H357" s="237"/>
      <c r="I357" s="237"/>
      <c r="J357" s="256"/>
    </row>
    <row r="358" spans="1:10" x14ac:dyDescent="0.25">
      <c r="A358" s="242">
        <v>44180</v>
      </c>
      <c r="B358" s="244">
        <v>31</v>
      </c>
      <c r="C358" s="244">
        <v>18</v>
      </c>
      <c r="D358" s="126">
        <f t="shared" si="17"/>
        <v>24.5</v>
      </c>
      <c r="E358" s="126">
        <f t="shared" si="18"/>
        <v>40.5</v>
      </c>
      <c r="F358" s="246">
        <f t="shared" si="19"/>
        <v>41.666399999999996</v>
      </c>
      <c r="G358" s="259"/>
      <c r="H358" s="237"/>
      <c r="I358" s="237"/>
      <c r="J358" s="256"/>
    </row>
    <row r="359" spans="1:10" x14ac:dyDescent="0.25">
      <c r="A359" s="242">
        <v>44181</v>
      </c>
      <c r="B359" s="244">
        <v>27</v>
      </c>
      <c r="C359" s="244">
        <v>19</v>
      </c>
      <c r="D359" s="126">
        <f t="shared" si="17"/>
        <v>23</v>
      </c>
      <c r="E359" s="126">
        <f t="shared" si="18"/>
        <v>42</v>
      </c>
      <c r="F359" s="246">
        <f t="shared" si="19"/>
        <v>43.209599999999995</v>
      </c>
      <c r="G359" s="259"/>
      <c r="H359" s="237"/>
      <c r="I359" s="237"/>
      <c r="J359" s="256"/>
    </row>
    <row r="360" spans="1:10" x14ac:dyDescent="0.25">
      <c r="A360" s="242">
        <v>44182</v>
      </c>
      <c r="B360" s="244">
        <v>31</v>
      </c>
      <c r="C360" s="244">
        <v>18</v>
      </c>
      <c r="D360" s="126">
        <f t="shared" si="17"/>
        <v>24.5</v>
      </c>
      <c r="E360" s="126">
        <f t="shared" si="18"/>
        <v>40.5</v>
      </c>
      <c r="F360" s="246">
        <f t="shared" si="19"/>
        <v>41.666399999999996</v>
      </c>
      <c r="G360" s="259"/>
      <c r="H360" s="237"/>
      <c r="I360" s="237"/>
      <c r="J360" s="256"/>
    </row>
    <row r="361" spans="1:10" x14ac:dyDescent="0.25">
      <c r="A361" s="242">
        <v>44183</v>
      </c>
      <c r="B361" s="244">
        <v>43</v>
      </c>
      <c r="C361" s="244">
        <v>26</v>
      </c>
      <c r="D361" s="126">
        <f t="shared" si="17"/>
        <v>34.5</v>
      </c>
      <c r="E361" s="126">
        <f t="shared" si="18"/>
        <v>30.5</v>
      </c>
      <c r="F361" s="246">
        <f t="shared" si="19"/>
        <v>31.378399999999999</v>
      </c>
      <c r="G361" s="259"/>
      <c r="H361" s="237"/>
      <c r="I361" s="237"/>
      <c r="J361" s="256"/>
    </row>
    <row r="362" spans="1:10" x14ac:dyDescent="0.25">
      <c r="A362" s="242">
        <v>44184</v>
      </c>
      <c r="B362" s="244">
        <v>52</v>
      </c>
      <c r="C362" s="244">
        <v>30</v>
      </c>
      <c r="D362" s="126">
        <f t="shared" si="17"/>
        <v>41</v>
      </c>
      <c r="E362" s="126">
        <f t="shared" si="18"/>
        <v>24</v>
      </c>
      <c r="F362" s="246">
        <f t="shared" si="19"/>
        <v>24.691199999999998</v>
      </c>
      <c r="G362" s="259"/>
      <c r="H362" s="237"/>
      <c r="I362" s="237"/>
      <c r="J362" s="256"/>
    </row>
    <row r="363" spans="1:10" x14ac:dyDescent="0.25">
      <c r="A363" s="242">
        <v>44185</v>
      </c>
      <c r="B363" s="244">
        <v>39</v>
      </c>
      <c r="C363" s="244">
        <v>20</v>
      </c>
      <c r="D363" s="126">
        <f t="shared" si="17"/>
        <v>29.5</v>
      </c>
      <c r="E363" s="126">
        <f t="shared" si="18"/>
        <v>35.5</v>
      </c>
      <c r="F363" s="246">
        <f t="shared" si="19"/>
        <v>36.522399999999998</v>
      </c>
      <c r="G363" s="259"/>
      <c r="H363" s="237"/>
      <c r="I363" s="237"/>
      <c r="J363" s="256"/>
    </row>
    <row r="364" spans="1:10" x14ac:dyDescent="0.25">
      <c r="A364" s="242">
        <v>44186</v>
      </c>
      <c r="B364" s="244">
        <v>48</v>
      </c>
      <c r="C364" s="244">
        <v>23</v>
      </c>
      <c r="D364" s="126">
        <f t="shared" si="17"/>
        <v>35.5</v>
      </c>
      <c r="E364" s="126">
        <f t="shared" si="18"/>
        <v>29.5</v>
      </c>
      <c r="F364" s="246">
        <f t="shared" si="19"/>
        <v>30.349599999999999</v>
      </c>
      <c r="G364" s="259"/>
      <c r="H364" s="237"/>
      <c r="I364" s="237"/>
      <c r="J364" s="256"/>
    </row>
    <row r="365" spans="1:10" x14ac:dyDescent="0.25">
      <c r="A365" s="242">
        <v>44187</v>
      </c>
      <c r="B365" s="244">
        <v>57</v>
      </c>
      <c r="C365" s="244">
        <v>24</v>
      </c>
      <c r="D365" s="126">
        <f t="shared" si="17"/>
        <v>40.5</v>
      </c>
      <c r="E365" s="126">
        <f t="shared" si="18"/>
        <v>24.5</v>
      </c>
      <c r="F365" s="246">
        <f t="shared" si="19"/>
        <v>25.205599999999997</v>
      </c>
      <c r="G365" s="259"/>
      <c r="H365" s="237"/>
      <c r="I365" s="237"/>
      <c r="J365" s="256"/>
    </row>
    <row r="366" spans="1:10" x14ac:dyDescent="0.25">
      <c r="A366" s="242">
        <v>44188</v>
      </c>
      <c r="B366" s="244">
        <v>59</v>
      </c>
      <c r="C366" s="244">
        <v>25</v>
      </c>
      <c r="D366" s="126">
        <f t="shared" si="17"/>
        <v>42</v>
      </c>
      <c r="E366" s="126">
        <f t="shared" si="18"/>
        <v>23</v>
      </c>
      <c r="F366" s="246">
        <f t="shared" si="19"/>
        <v>23.662399999999998</v>
      </c>
      <c r="G366" s="259"/>
      <c r="H366" s="237"/>
      <c r="I366" s="237"/>
      <c r="J366" s="256"/>
    </row>
    <row r="367" spans="1:10" x14ac:dyDescent="0.25">
      <c r="A367" s="242">
        <v>44189</v>
      </c>
      <c r="B367" s="244">
        <v>57</v>
      </c>
      <c r="C367" s="244">
        <v>9</v>
      </c>
      <c r="D367" s="126">
        <f t="shared" si="17"/>
        <v>33</v>
      </c>
      <c r="E367" s="126">
        <f t="shared" si="18"/>
        <v>32</v>
      </c>
      <c r="F367" s="246">
        <f t="shared" si="19"/>
        <v>32.921599999999998</v>
      </c>
      <c r="G367" s="259"/>
      <c r="H367" s="236"/>
      <c r="I367" s="236"/>
    </row>
    <row r="368" spans="1:10" x14ac:dyDescent="0.25">
      <c r="A368" s="242">
        <v>44190</v>
      </c>
      <c r="B368" s="244">
        <v>22</v>
      </c>
      <c r="C368" s="244">
        <v>4</v>
      </c>
      <c r="D368" s="126">
        <f t="shared" si="17"/>
        <v>13</v>
      </c>
      <c r="E368" s="126">
        <f t="shared" si="18"/>
        <v>52</v>
      </c>
      <c r="F368" s="246">
        <f t="shared" si="19"/>
        <v>53.497599999999998</v>
      </c>
      <c r="G368" s="259"/>
      <c r="H368" s="236"/>
      <c r="I368" s="236"/>
    </row>
    <row r="369" spans="1:9" x14ac:dyDescent="0.25">
      <c r="A369" s="242">
        <v>44191</v>
      </c>
      <c r="B369" s="244">
        <v>32</v>
      </c>
      <c r="C369" s="244">
        <v>5</v>
      </c>
      <c r="D369" s="126">
        <f t="shared" si="17"/>
        <v>18.5</v>
      </c>
      <c r="E369" s="126">
        <f t="shared" si="18"/>
        <v>46.5</v>
      </c>
      <c r="F369" s="246">
        <f t="shared" si="19"/>
        <v>47.839199999999998</v>
      </c>
      <c r="G369" s="259"/>
      <c r="H369" s="236"/>
      <c r="I369" s="236"/>
    </row>
    <row r="370" spans="1:9" x14ac:dyDescent="0.25">
      <c r="A370" s="242">
        <v>44192</v>
      </c>
      <c r="B370" s="244">
        <v>46</v>
      </c>
      <c r="C370" s="244">
        <v>16</v>
      </c>
      <c r="D370" s="126">
        <f t="shared" si="17"/>
        <v>31</v>
      </c>
      <c r="E370" s="126">
        <f t="shared" si="18"/>
        <v>34</v>
      </c>
      <c r="F370" s="246">
        <f t="shared" si="19"/>
        <v>34.979199999999999</v>
      </c>
      <c r="G370" s="259"/>
      <c r="H370" s="236"/>
      <c r="I370" s="236"/>
    </row>
    <row r="371" spans="1:9" x14ac:dyDescent="0.25">
      <c r="A371" s="242">
        <v>44193</v>
      </c>
      <c r="B371" s="244">
        <v>53</v>
      </c>
      <c r="C371" s="244">
        <v>16</v>
      </c>
      <c r="D371" s="126">
        <f t="shared" si="17"/>
        <v>34.5</v>
      </c>
      <c r="E371" s="126">
        <f t="shared" si="18"/>
        <v>30.5</v>
      </c>
      <c r="F371" s="246">
        <f t="shared" si="19"/>
        <v>31.378399999999999</v>
      </c>
      <c r="G371" s="259"/>
      <c r="H371" s="236"/>
      <c r="I371" s="236"/>
    </row>
    <row r="372" spans="1:9" x14ac:dyDescent="0.25">
      <c r="A372" s="242">
        <v>44194</v>
      </c>
      <c r="B372" s="244">
        <v>35</v>
      </c>
      <c r="C372" s="244">
        <v>24</v>
      </c>
      <c r="D372" s="126">
        <f t="shared" si="17"/>
        <v>29.5</v>
      </c>
      <c r="E372" s="126">
        <f t="shared" si="18"/>
        <v>35.5</v>
      </c>
      <c r="F372" s="246">
        <f t="shared" si="19"/>
        <v>36.522399999999998</v>
      </c>
      <c r="G372" s="259"/>
      <c r="H372" s="236"/>
      <c r="I372" s="236"/>
    </row>
    <row r="373" spans="1:9" x14ac:dyDescent="0.25">
      <c r="A373" s="242">
        <v>44195</v>
      </c>
      <c r="B373" s="244">
        <v>32</v>
      </c>
      <c r="C373" s="244">
        <v>24</v>
      </c>
      <c r="D373" s="126">
        <f t="shared" si="17"/>
        <v>28</v>
      </c>
      <c r="E373" s="126">
        <f t="shared" si="18"/>
        <v>37</v>
      </c>
      <c r="F373" s="246">
        <f t="shared" si="19"/>
        <v>38.065599999999996</v>
      </c>
      <c r="G373" s="259"/>
      <c r="H373" s="236"/>
      <c r="I373" s="236"/>
    </row>
    <row r="374" spans="1:9" x14ac:dyDescent="0.25">
      <c r="A374" s="242">
        <v>44196</v>
      </c>
      <c r="B374" s="244">
        <v>32</v>
      </c>
      <c r="C374" s="244">
        <v>13</v>
      </c>
      <c r="D374" s="126">
        <f t="shared" si="17"/>
        <v>22.5</v>
      </c>
      <c r="E374" s="126">
        <f t="shared" si="18"/>
        <v>42.5</v>
      </c>
      <c r="F374" s="246">
        <f t="shared" si="19"/>
        <v>43.723999999999997</v>
      </c>
      <c r="G374" s="259"/>
      <c r="H374" s="236"/>
      <c r="I374" s="236"/>
    </row>
    <row r="375" spans="1:9" x14ac:dyDescent="0.25">
      <c r="A375" s="242"/>
      <c r="B375" s="240"/>
      <c r="C375" s="240"/>
      <c r="D375" s="240"/>
      <c r="E375" s="245">
        <f>SUM(E9:E374)</f>
        <v>5474.5</v>
      </c>
      <c r="F375" s="254">
        <f>SUM(F9:F374)</f>
        <v>5823.2346000000007</v>
      </c>
      <c r="G375" s="254"/>
      <c r="H375" s="236"/>
      <c r="I375" s="236"/>
    </row>
    <row r="376" spans="1:9" x14ac:dyDescent="0.25">
      <c r="A376" s="55"/>
      <c r="H376" s="236"/>
      <c r="I376" s="236"/>
    </row>
    <row r="377" spans="1:9" x14ac:dyDescent="0.25">
      <c r="H377" s="236"/>
      <c r="I377" s="236"/>
    </row>
    <row r="378" spans="1:9" x14ac:dyDescent="0.25">
      <c r="H378" s="236"/>
      <c r="I378" s="236"/>
    </row>
    <row r="379" spans="1:9" x14ac:dyDescent="0.25">
      <c r="H379" s="236"/>
      <c r="I379" s="236"/>
    </row>
    <row r="380" spans="1:9" x14ac:dyDescent="0.25">
      <c r="H380" s="236"/>
      <c r="I380" s="236"/>
    </row>
    <row r="381" spans="1:9" x14ac:dyDescent="0.25">
      <c r="H381" s="236"/>
      <c r="I381" s="236"/>
    </row>
    <row r="382" spans="1:9" x14ac:dyDescent="0.25">
      <c r="H382" s="236"/>
      <c r="I382" s="236"/>
    </row>
    <row r="383" spans="1:9" x14ac:dyDescent="0.25">
      <c r="H383" s="236"/>
      <c r="I383" s="236"/>
    </row>
    <row r="384" spans="1:9" x14ac:dyDescent="0.25">
      <c r="H384" s="236"/>
      <c r="I384" s="236"/>
    </row>
    <row r="385" spans="8:9" x14ac:dyDescent="0.25">
      <c r="H385" s="236"/>
      <c r="I385" s="236"/>
    </row>
    <row r="386" spans="8:9" x14ac:dyDescent="0.25">
      <c r="H386" s="236"/>
      <c r="I386" s="236"/>
    </row>
    <row r="387" spans="8:9" x14ac:dyDescent="0.25">
      <c r="H387" s="235"/>
      <c r="I387" s="235"/>
    </row>
    <row r="388" spans="8:9" x14ac:dyDescent="0.25">
      <c r="H388" s="235"/>
      <c r="I388" s="235"/>
    </row>
    <row r="389" spans="8:9" x14ac:dyDescent="0.25">
      <c r="H389" s="235"/>
      <c r="I389" s="235"/>
    </row>
    <row r="390" spans="8:9" x14ac:dyDescent="0.25">
      <c r="H390" s="235"/>
      <c r="I390" s="235"/>
    </row>
    <row r="391" spans="8:9" x14ac:dyDescent="0.25">
      <c r="H391" s="235"/>
      <c r="I391" s="235"/>
    </row>
    <row r="392" spans="8:9" x14ac:dyDescent="0.25">
      <c r="H392" s="235"/>
      <c r="I392" s="235"/>
    </row>
    <row r="393" spans="8:9" x14ac:dyDescent="0.25">
      <c r="H393" s="235"/>
      <c r="I393" s="235"/>
    </row>
    <row r="394" spans="8:9" x14ac:dyDescent="0.25">
      <c r="H394" s="235"/>
      <c r="I394" s="235"/>
    </row>
    <row r="395" spans="8:9" x14ac:dyDescent="0.25">
      <c r="H395" s="235"/>
      <c r="I395" s="235"/>
    </row>
    <row r="396" spans="8:9" x14ac:dyDescent="0.25">
      <c r="H396" s="235"/>
      <c r="I396" s="235"/>
    </row>
    <row r="397" spans="8:9" x14ac:dyDescent="0.25">
      <c r="H397" s="235"/>
      <c r="I397" s="235"/>
    </row>
    <row r="398" spans="8:9" x14ac:dyDescent="0.25">
      <c r="H398" s="235"/>
      <c r="I398" s="235"/>
    </row>
    <row r="399" spans="8:9" x14ac:dyDescent="0.25">
      <c r="H399" s="235"/>
      <c r="I399" s="235"/>
    </row>
    <row r="400" spans="8:9" x14ac:dyDescent="0.25">
      <c r="H400" s="235"/>
      <c r="I400" s="235"/>
    </row>
    <row r="401" spans="8:9" x14ac:dyDescent="0.25">
      <c r="H401" s="235"/>
      <c r="I401" s="235"/>
    </row>
    <row r="402" spans="8:9" x14ac:dyDescent="0.25">
      <c r="H402" s="235"/>
      <c r="I402" s="235"/>
    </row>
    <row r="403" spans="8:9" x14ac:dyDescent="0.25">
      <c r="H403" s="235"/>
      <c r="I403" s="235"/>
    </row>
    <row r="404" spans="8:9" x14ac:dyDescent="0.25">
      <c r="H404" s="235"/>
      <c r="I404" s="235"/>
    </row>
    <row r="405" spans="8:9" x14ac:dyDescent="0.25">
      <c r="H405" s="235"/>
      <c r="I405" s="235"/>
    </row>
    <row r="406" spans="8:9" x14ac:dyDescent="0.25">
      <c r="H406" s="235"/>
      <c r="I406" s="235"/>
    </row>
    <row r="407" spans="8:9" x14ac:dyDescent="0.25">
      <c r="H407" s="235"/>
      <c r="I407" s="235"/>
    </row>
    <row r="408" spans="8:9" x14ac:dyDescent="0.25">
      <c r="H408" s="235"/>
      <c r="I408" s="235"/>
    </row>
    <row r="409" spans="8:9" x14ac:dyDescent="0.25">
      <c r="H409" s="235"/>
      <c r="I409" s="235"/>
    </row>
    <row r="410" spans="8:9" x14ac:dyDescent="0.25">
      <c r="H410" s="235"/>
      <c r="I410" s="235"/>
    </row>
    <row r="411" spans="8:9" x14ac:dyDescent="0.25">
      <c r="H411" s="235"/>
      <c r="I411" s="235"/>
    </row>
    <row r="412" spans="8:9" x14ac:dyDescent="0.25">
      <c r="H412" s="235"/>
      <c r="I412" s="235"/>
    </row>
    <row r="413" spans="8:9" x14ac:dyDescent="0.25">
      <c r="H413" s="235"/>
      <c r="I413" s="235"/>
    </row>
    <row r="414" spans="8:9" x14ac:dyDescent="0.25">
      <c r="H414" s="235"/>
      <c r="I414" s="235"/>
    </row>
    <row r="415" spans="8:9" x14ac:dyDescent="0.25">
      <c r="H415" s="235"/>
      <c r="I415" s="235"/>
    </row>
    <row r="416" spans="8:9" x14ac:dyDescent="0.25">
      <c r="H416" s="235"/>
      <c r="I416" s="235"/>
    </row>
    <row r="417" spans="8:9" x14ac:dyDescent="0.25">
      <c r="H417" s="235"/>
      <c r="I417" s="235"/>
    </row>
    <row r="418" spans="8:9" x14ac:dyDescent="0.25">
      <c r="H418" s="235"/>
      <c r="I418" s="235"/>
    </row>
    <row r="419" spans="8:9" x14ac:dyDescent="0.25">
      <c r="H419" s="235"/>
      <c r="I419" s="235"/>
    </row>
    <row r="420" spans="8:9" x14ac:dyDescent="0.25">
      <c r="H420" s="235"/>
      <c r="I420" s="235"/>
    </row>
    <row r="421" spans="8:9" x14ac:dyDescent="0.25">
      <c r="H421" s="235"/>
      <c r="I421" s="235"/>
    </row>
    <row r="422" spans="8:9" x14ac:dyDescent="0.25">
      <c r="H422" s="235"/>
      <c r="I422" s="235"/>
    </row>
    <row r="423" spans="8:9" x14ac:dyDescent="0.25">
      <c r="H423" s="235"/>
      <c r="I423" s="235"/>
    </row>
    <row r="424" spans="8:9" x14ac:dyDescent="0.25">
      <c r="H424" s="235"/>
      <c r="I424" s="235"/>
    </row>
    <row r="425" spans="8:9" x14ac:dyDescent="0.25">
      <c r="H425" s="235"/>
      <c r="I425" s="235"/>
    </row>
    <row r="426" spans="8:9" x14ac:dyDescent="0.25">
      <c r="H426" s="235"/>
      <c r="I426" s="235"/>
    </row>
    <row r="427" spans="8:9" x14ac:dyDescent="0.25">
      <c r="H427" s="235"/>
      <c r="I427" s="235"/>
    </row>
    <row r="428" spans="8:9" x14ac:dyDescent="0.25">
      <c r="H428" s="235"/>
      <c r="I428" s="235"/>
    </row>
    <row r="429" spans="8:9" x14ac:dyDescent="0.25">
      <c r="H429" s="235"/>
      <c r="I429" s="235"/>
    </row>
    <row r="430" spans="8:9" x14ac:dyDescent="0.25">
      <c r="H430" s="235"/>
      <c r="I430" s="235"/>
    </row>
    <row r="431" spans="8:9" x14ac:dyDescent="0.25">
      <c r="H431" s="235"/>
      <c r="I431" s="235"/>
    </row>
    <row r="432" spans="8:9" x14ac:dyDescent="0.25">
      <c r="H432" s="235"/>
      <c r="I432" s="235"/>
    </row>
    <row r="433" spans="8:9" x14ac:dyDescent="0.25">
      <c r="H433" s="235"/>
      <c r="I433" s="235"/>
    </row>
    <row r="434" spans="8:9" x14ac:dyDescent="0.25">
      <c r="H434" s="235"/>
      <c r="I434" s="235"/>
    </row>
    <row r="435" spans="8:9" x14ac:dyDescent="0.25">
      <c r="H435" s="235"/>
      <c r="I435" s="235"/>
    </row>
    <row r="436" spans="8:9" x14ac:dyDescent="0.25">
      <c r="H436" s="235"/>
      <c r="I436" s="235"/>
    </row>
    <row r="437" spans="8:9" x14ac:dyDescent="0.25">
      <c r="H437" s="235"/>
      <c r="I437" s="235"/>
    </row>
    <row r="438" spans="8:9" x14ac:dyDescent="0.25">
      <c r="H438" s="235"/>
      <c r="I438" s="235"/>
    </row>
    <row r="439" spans="8:9" x14ac:dyDescent="0.25">
      <c r="H439" s="235"/>
      <c r="I439" s="235"/>
    </row>
    <row r="440" spans="8:9" x14ac:dyDescent="0.25">
      <c r="H440" s="235"/>
      <c r="I440" s="235"/>
    </row>
    <row r="441" spans="8:9" x14ac:dyDescent="0.25">
      <c r="H441" s="235"/>
      <c r="I441" s="235"/>
    </row>
    <row r="442" spans="8:9" x14ac:dyDescent="0.25">
      <c r="H442" s="235"/>
      <c r="I442" s="235"/>
    </row>
    <row r="443" spans="8:9" x14ac:dyDescent="0.25">
      <c r="H443" s="235"/>
      <c r="I443" s="235"/>
    </row>
    <row r="444" spans="8:9" x14ac:dyDescent="0.25">
      <c r="H444" s="235"/>
      <c r="I444" s="235"/>
    </row>
    <row r="445" spans="8:9" x14ac:dyDescent="0.25">
      <c r="H445" s="235"/>
      <c r="I445" s="235"/>
    </row>
    <row r="446" spans="8:9" x14ac:dyDescent="0.25">
      <c r="H446" s="235"/>
      <c r="I446" s="235"/>
    </row>
    <row r="447" spans="8:9" x14ac:dyDescent="0.25">
      <c r="H447" s="235"/>
      <c r="I447" s="235"/>
    </row>
    <row r="448" spans="8:9" x14ac:dyDescent="0.25">
      <c r="H448" s="235"/>
      <c r="I448" s="235"/>
    </row>
    <row r="449" spans="8:9" x14ac:dyDescent="0.25">
      <c r="H449" s="235"/>
      <c r="I449" s="235"/>
    </row>
    <row r="450" spans="8:9" x14ac:dyDescent="0.25">
      <c r="H450" s="235"/>
      <c r="I450" s="235"/>
    </row>
    <row r="451" spans="8:9" x14ac:dyDescent="0.25">
      <c r="H451" s="235"/>
      <c r="I451" s="235"/>
    </row>
    <row r="452" spans="8:9" x14ac:dyDescent="0.25">
      <c r="H452" s="235"/>
      <c r="I452" s="235"/>
    </row>
    <row r="453" spans="8:9" x14ac:dyDescent="0.25">
      <c r="H453" s="235"/>
      <c r="I453" s="235"/>
    </row>
    <row r="454" spans="8:9" x14ac:dyDescent="0.25">
      <c r="H454" s="235"/>
      <c r="I454" s="235"/>
    </row>
    <row r="455" spans="8:9" x14ac:dyDescent="0.25">
      <c r="H455" s="235"/>
      <c r="I455" s="235"/>
    </row>
    <row r="456" spans="8:9" x14ac:dyDescent="0.25">
      <c r="H456" s="235"/>
      <c r="I456" s="235"/>
    </row>
    <row r="457" spans="8:9" x14ac:dyDescent="0.25">
      <c r="H457" s="235"/>
      <c r="I457" s="235"/>
    </row>
    <row r="458" spans="8:9" x14ac:dyDescent="0.25">
      <c r="H458" s="235"/>
      <c r="I458" s="235"/>
    </row>
    <row r="459" spans="8:9" x14ac:dyDescent="0.25">
      <c r="H459" s="235"/>
      <c r="I459" s="235"/>
    </row>
    <row r="460" spans="8:9" x14ac:dyDescent="0.25">
      <c r="H460" s="235"/>
      <c r="I460" s="235"/>
    </row>
    <row r="461" spans="8:9" x14ac:dyDescent="0.25">
      <c r="H461" s="235"/>
      <c r="I461" s="235"/>
    </row>
    <row r="462" spans="8:9" x14ac:dyDescent="0.25">
      <c r="H462" s="235"/>
      <c r="I462" s="235"/>
    </row>
    <row r="463" spans="8:9" x14ac:dyDescent="0.25">
      <c r="H463" s="235"/>
      <c r="I463" s="235"/>
    </row>
    <row r="464" spans="8:9" x14ac:dyDescent="0.25">
      <c r="H464" s="235"/>
      <c r="I464" s="235"/>
    </row>
    <row r="465" spans="8:9" x14ac:dyDescent="0.25">
      <c r="H465" s="235"/>
      <c r="I465" s="235"/>
    </row>
    <row r="466" spans="8:9" x14ac:dyDescent="0.25">
      <c r="H466" s="235"/>
      <c r="I466" s="235"/>
    </row>
    <row r="467" spans="8:9" x14ac:dyDescent="0.25">
      <c r="H467" s="235"/>
      <c r="I467" s="235"/>
    </row>
    <row r="468" spans="8:9" x14ac:dyDescent="0.25">
      <c r="H468" s="235"/>
      <c r="I468" s="235"/>
    </row>
    <row r="469" spans="8:9" x14ac:dyDescent="0.25">
      <c r="H469" s="235"/>
      <c r="I469" s="235"/>
    </row>
    <row r="470" spans="8:9" x14ac:dyDescent="0.25">
      <c r="H470" s="235"/>
      <c r="I470" s="235"/>
    </row>
    <row r="471" spans="8:9" x14ac:dyDescent="0.25">
      <c r="H471" s="235"/>
      <c r="I471" s="235"/>
    </row>
    <row r="472" spans="8:9" x14ac:dyDescent="0.25">
      <c r="H472" s="235"/>
      <c r="I472" s="235"/>
    </row>
    <row r="473" spans="8:9" x14ac:dyDescent="0.25">
      <c r="H473" s="235"/>
      <c r="I473" s="235"/>
    </row>
    <row r="474" spans="8:9" x14ac:dyDescent="0.25">
      <c r="H474" s="235"/>
      <c r="I474" s="235"/>
    </row>
    <row r="475" spans="8:9" x14ac:dyDescent="0.25">
      <c r="H475" s="235"/>
      <c r="I475" s="235"/>
    </row>
    <row r="476" spans="8:9" x14ac:dyDescent="0.25">
      <c r="H476" s="235"/>
      <c r="I476" s="235"/>
    </row>
    <row r="477" spans="8:9" x14ac:dyDescent="0.25">
      <c r="H477" s="235"/>
      <c r="I477" s="235"/>
    </row>
    <row r="478" spans="8:9" x14ac:dyDescent="0.25">
      <c r="H478" s="235"/>
      <c r="I478" s="235"/>
    </row>
    <row r="479" spans="8:9" x14ac:dyDescent="0.25">
      <c r="H479" s="235"/>
      <c r="I479" s="235"/>
    </row>
    <row r="480" spans="8:9" x14ac:dyDescent="0.25">
      <c r="H480" s="235"/>
      <c r="I480" s="235"/>
    </row>
    <row r="481" spans="8:9" x14ac:dyDescent="0.25">
      <c r="H481" s="235"/>
      <c r="I481" s="235"/>
    </row>
    <row r="482" spans="8:9" x14ac:dyDescent="0.25">
      <c r="H482" s="235"/>
      <c r="I482" s="235"/>
    </row>
    <row r="483" spans="8:9" x14ac:dyDescent="0.25">
      <c r="H483" s="235"/>
      <c r="I483" s="235"/>
    </row>
    <row r="484" spans="8:9" x14ac:dyDescent="0.25">
      <c r="H484" s="235"/>
      <c r="I484" s="235"/>
    </row>
    <row r="485" spans="8:9" x14ac:dyDescent="0.25">
      <c r="H485" s="235"/>
      <c r="I485" s="235"/>
    </row>
    <row r="486" spans="8:9" x14ac:dyDescent="0.25">
      <c r="H486" s="235"/>
      <c r="I486" s="235"/>
    </row>
    <row r="487" spans="8:9" x14ac:dyDescent="0.25">
      <c r="H487" s="235"/>
      <c r="I487" s="235"/>
    </row>
    <row r="488" spans="8:9" x14ac:dyDescent="0.25">
      <c r="H488" s="235"/>
      <c r="I488" s="235"/>
    </row>
    <row r="489" spans="8:9" x14ac:dyDescent="0.25">
      <c r="H489" s="235"/>
      <c r="I489" s="235"/>
    </row>
    <row r="490" spans="8:9" x14ac:dyDescent="0.25">
      <c r="H490" s="235"/>
      <c r="I490" s="235"/>
    </row>
    <row r="491" spans="8:9" x14ac:dyDescent="0.25">
      <c r="H491" s="235"/>
      <c r="I491" s="235"/>
    </row>
    <row r="492" spans="8:9" x14ac:dyDescent="0.25">
      <c r="H492" s="235"/>
      <c r="I492" s="235"/>
    </row>
    <row r="493" spans="8:9" x14ac:dyDescent="0.25">
      <c r="H493" s="235"/>
      <c r="I493" s="235"/>
    </row>
    <row r="494" spans="8:9" x14ac:dyDescent="0.25">
      <c r="H494" s="235"/>
      <c r="I494" s="235"/>
    </row>
    <row r="495" spans="8:9" x14ac:dyDescent="0.25">
      <c r="H495" s="235"/>
      <c r="I495" s="235"/>
    </row>
    <row r="496" spans="8:9" x14ac:dyDescent="0.25">
      <c r="H496" s="235"/>
      <c r="I496" s="235"/>
    </row>
    <row r="497" spans="8:9" x14ac:dyDescent="0.25">
      <c r="H497" s="235"/>
      <c r="I497" s="235"/>
    </row>
    <row r="498" spans="8:9" x14ac:dyDescent="0.25">
      <c r="H498" s="235"/>
      <c r="I498" s="235"/>
    </row>
    <row r="499" spans="8:9" x14ac:dyDescent="0.25">
      <c r="H499" s="235"/>
      <c r="I499" s="235"/>
    </row>
    <row r="500" spans="8:9" x14ac:dyDescent="0.25">
      <c r="H500" s="235"/>
      <c r="I500" s="235"/>
    </row>
    <row r="501" spans="8:9" x14ac:dyDescent="0.25">
      <c r="H501" s="235"/>
      <c r="I501" s="235"/>
    </row>
    <row r="502" spans="8:9" x14ac:dyDescent="0.25">
      <c r="H502" s="235"/>
      <c r="I502" s="235"/>
    </row>
    <row r="503" spans="8:9" x14ac:dyDescent="0.25">
      <c r="H503" s="235"/>
      <c r="I503" s="235"/>
    </row>
    <row r="504" spans="8:9" x14ac:dyDescent="0.25">
      <c r="H504" s="235"/>
      <c r="I504" s="235"/>
    </row>
    <row r="505" spans="8:9" x14ac:dyDescent="0.25">
      <c r="H505" s="235"/>
      <c r="I505" s="235"/>
    </row>
    <row r="506" spans="8:9" x14ac:dyDescent="0.25">
      <c r="H506" s="235"/>
      <c r="I506" s="235"/>
    </row>
    <row r="507" spans="8:9" x14ac:dyDescent="0.25">
      <c r="H507" s="235"/>
      <c r="I507" s="235"/>
    </row>
    <row r="508" spans="8:9" x14ac:dyDescent="0.25">
      <c r="H508" s="235"/>
      <c r="I508" s="235"/>
    </row>
    <row r="509" spans="8:9" x14ac:dyDescent="0.25">
      <c r="H509" s="235"/>
      <c r="I509" s="235"/>
    </row>
    <row r="510" spans="8:9" x14ac:dyDescent="0.25">
      <c r="H510" s="235"/>
      <c r="I510" s="235"/>
    </row>
    <row r="511" spans="8:9" x14ac:dyDescent="0.25">
      <c r="H511" s="235"/>
      <c r="I511" s="235"/>
    </row>
    <row r="512" spans="8:9" x14ac:dyDescent="0.25">
      <c r="H512" s="235"/>
      <c r="I512" s="235"/>
    </row>
    <row r="513" spans="8:9" x14ac:dyDescent="0.25">
      <c r="H513" s="235"/>
      <c r="I513" s="235"/>
    </row>
    <row r="514" spans="8:9" x14ac:dyDescent="0.25">
      <c r="H514" s="235"/>
      <c r="I514" s="235"/>
    </row>
    <row r="515" spans="8:9" x14ac:dyDescent="0.25">
      <c r="H515" s="235"/>
      <c r="I515" s="235"/>
    </row>
    <row r="516" spans="8:9" x14ac:dyDescent="0.25">
      <c r="H516" s="235"/>
      <c r="I516" s="235"/>
    </row>
    <row r="517" spans="8:9" x14ac:dyDescent="0.25">
      <c r="H517" s="235"/>
      <c r="I517" s="235"/>
    </row>
    <row r="518" spans="8:9" x14ac:dyDescent="0.25">
      <c r="H518" s="235"/>
      <c r="I518" s="235"/>
    </row>
    <row r="519" spans="8:9" x14ac:dyDescent="0.25">
      <c r="H519" s="235"/>
      <c r="I519" s="235"/>
    </row>
    <row r="520" spans="8:9" x14ac:dyDescent="0.25">
      <c r="H520" s="235"/>
      <c r="I520" s="235"/>
    </row>
    <row r="521" spans="8:9" x14ac:dyDescent="0.25">
      <c r="H521" s="235"/>
      <c r="I521" s="235"/>
    </row>
    <row r="522" spans="8:9" x14ac:dyDescent="0.25">
      <c r="H522" s="235"/>
      <c r="I522" s="235"/>
    </row>
    <row r="523" spans="8:9" x14ac:dyDescent="0.25">
      <c r="H523" s="235"/>
      <c r="I523" s="235"/>
    </row>
    <row r="524" spans="8:9" x14ac:dyDescent="0.25">
      <c r="H524" s="235"/>
      <c r="I524" s="235"/>
    </row>
    <row r="525" spans="8:9" x14ac:dyDescent="0.25">
      <c r="H525" s="235"/>
      <c r="I525" s="235"/>
    </row>
    <row r="526" spans="8:9" x14ac:dyDescent="0.25">
      <c r="H526" s="235"/>
      <c r="I526" s="235"/>
    </row>
    <row r="527" spans="8:9" x14ac:dyDescent="0.25">
      <c r="H527" s="235"/>
      <c r="I527" s="235"/>
    </row>
    <row r="528" spans="8:9" x14ac:dyDescent="0.25">
      <c r="H528" s="235"/>
      <c r="I528" s="235"/>
    </row>
    <row r="529" spans="8:9" x14ac:dyDescent="0.25">
      <c r="H529" s="235"/>
      <c r="I529" s="235"/>
    </row>
    <row r="530" spans="8:9" x14ac:dyDescent="0.25">
      <c r="H530" s="235"/>
      <c r="I530" s="235"/>
    </row>
    <row r="531" spans="8:9" x14ac:dyDescent="0.25">
      <c r="H531" s="235"/>
      <c r="I531" s="235"/>
    </row>
    <row r="532" spans="8:9" x14ac:dyDescent="0.25">
      <c r="H532" s="235"/>
      <c r="I532" s="235"/>
    </row>
    <row r="533" spans="8:9" x14ac:dyDescent="0.25">
      <c r="H533" s="235"/>
      <c r="I533" s="235"/>
    </row>
    <row r="534" spans="8:9" x14ac:dyDescent="0.25">
      <c r="H534" s="235"/>
      <c r="I534" s="235"/>
    </row>
    <row r="535" spans="8:9" x14ac:dyDescent="0.25">
      <c r="H535" s="235"/>
      <c r="I535" s="235"/>
    </row>
    <row r="536" spans="8:9" x14ac:dyDescent="0.25">
      <c r="H536" s="235"/>
      <c r="I536" s="235"/>
    </row>
    <row r="537" spans="8:9" x14ac:dyDescent="0.25">
      <c r="H537" s="235"/>
      <c r="I537" s="235"/>
    </row>
    <row r="538" spans="8:9" x14ac:dyDescent="0.25">
      <c r="H538" s="235"/>
      <c r="I538" s="235"/>
    </row>
    <row r="539" spans="8:9" x14ac:dyDescent="0.25">
      <c r="H539" s="235"/>
      <c r="I539" s="235"/>
    </row>
    <row r="540" spans="8:9" x14ac:dyDescent="0.25">
      <c r="H540" s="235"/>
      <c r="I540" s="235"/>
    </row>
    <row r="541" spans="8:9" x14ac:dyDescent="0.25">
      <c r="H541" s="235"/>
      <c r="I541" s="235"/>
    </row>
    <row r="542" spans="8:9" x14ac:dyDescent="0.25">
      <c r="H542" s="235"/>
      <c r="I542" s="235"/>
    </row>
    <row r="543" spans="8:9" x14ac:dyDescent="0.25">
      <c r="H543" s="235"/>
      <c r="I543" s="235"/>
    </row>
    <row r="544" spans="8:9" x14ac:dyDescent="0.25">
      <c r="H544" s="235"/>
      <c r="I544" s="235"/>
    </row>
    <row r="545" spans="8:9" x14ac:dyDescent="0.25">
      <c r="H545" s="235"/>
      <c r="I545" s="235"/>
    </row>
    <row r="546" spans="8:9" x14ac:dyDescent="0.25">
      <c r="H546" s="235"/>
      <c r="I546" s="235"/>
    </row>
    <row r="547" spans="8:9" x14ac:dyDescent="0.25">
      <c r="H547" s="235"/>
      <c r="I547" s="235"/>
    </row>
    <row r="548" spans="8:9" x14ac:dyDescent="0.25">
      <c r="H548" s="235"/>
      <c r="I548" s="235"/>
    </row>
    <row r="549" spans="8:9" x14ac:dyDescent="0.25">
      <c r="H549" s="235"/>
      <c r="I549" s="235"/>
    </row>
    <row r="550" spans="8:9" x14ac:dyDescent="0.25">
      <c r="H550" s="235"/>
      <c r="I550" s="235"/>
    </row>
    <row r="551" spans="8:9" x14ac:dyDescent="0.25">
      <c r="H551" s="235"/>
      <c r="I551" s="235"/>
    </row>
    <row r="552" spans="8:9" x14ac:dyDescent="0.25">
      <c r="H552" s="235"/>
      <c r="I552" s="235"/>
    </row>
    <row r="553" spans="8:9" x14ac:dyDescent="0.25">
      <c r="H553" s="235"/>
      <c r="I553" s="235"/>
    </row>
    <row r="554" spans="8:9" x14ac:dyDescent="0.25">
      <c r="H554" s="235"/>
      <c r="I554" s="235"/>
    </row>
    <row r="555" spans="8:9" x14ac:dyDescent="0.25">
      <c r="H555" s="235"/>
      <c r="I555" s="235"/>
    </row>
    <row r="556" spans="8:9" x14ac:dyDescent="0.25">
      <c r="H556" s="235"/>
      <c r="I556" s="235"/>
    </row>
    <row r="557" spans="8:9" x14ac:dyDescent="0.25">
      <c r="H557" s="235"/>
      <c r="I557" s="235"/>
    </row>
    <row r="558" spans="8:9" x14ac:dyDescent="0.25">
      <c r="H558" s="235"/>
      <c r="I558" s="235"/>
    </row>
    <row r="559" spans="8:9" x14ac:dyDescent="0.25">
      <c r="H559" s="235"/>
      <c r="I559" s="235"/>
    </row>
    <row r="560" spans="8:9" x14ac:dyDescent="0.25">
      <c r="H560" s="235"/>
      <c r="I560" s="235"/>
    </row>
    <row r="561" spans="8:9" x14ac:dyDescent="0.25">
      <c r="H561" s="235"/>
      <c r="I561" s="235"/>
    </row>
    <row r="562" spans="8:9" x14ac:dyDescent="0.25">
      <c r="H562" s="235"/>
      <c r="I562" s="235"/>
    </row>
    <row r="563" spans="8:9" x14ac:dyDescent="0.25">
      <c r="H563" s="235"/>
      <c r="I563" s="235"/>
    </row>
    <row r="564" spans="8:9" x14ac:dyDescent="0.25">
      <c r="H564" s="235"/>
      <c r="I564" s="235"/>
    </row>
    <row r="565" spans="8:9" x14ac:dyDescent="0.25">
      <c r="H565" s="235"/>
      <c r="I565" s="235"/>
    </row>
    <row r="566" spans="8:9" x14ac:dyDescent="0.25">
      <c r="H566" s="235"/>
      <c r="I566" s="235"/>
    </row>
    <row r="567" spans="8:9" x14ac:dyDescent="0.25">
      <c r="H567" s="235"/>
      <c r="I567" s="235"/>
    </row>
    <row r="568" spans="8:9" x14ac:dyDescent="0.25">
      <c r="H568" s="235"/>
      <c r="I568" s="235"/>
    </row>
    <row r="569" spans="8:9" x14ac:dyDescent="0.25">
      <c r="H569" s="235"/>
      <c r="I569" s="235"/>
    </row>
    <row r="570" spans="8:9" x14ac:dyDescent="0.25">
      <c r="H570" s="235"/>
      <c r="I570" s="235"/>
    </row>
    <row r="571" spans="8:9" x14ac:dyDescent="0.25">
      <c r="H571" s="235"/>
      <c r="I571" s="235"/>
    </row>
    <row r="572" spans="8:9" x14ac:dyDescent="0.25">
      <c r="H572" s="235"/>
      <c r="I572" s="235"/>
    </row>
    <row r="573" spans="8:9" x14ac:dyDescent="0.25">
      <c r="H573" s="235"/>
      <c r="I573" s="235"/>
    </row>
    <row r="574" spans="8:9" x14ac:dyDescent="0.25">
      <c r="H574" s="235"/>
      <c r="I574" s="235"/>
    </row>
    <row r="575" spans="8:9" x14ac:dyDescent="0.25">
      <c r="H575" s="235"/>
      <c r="I575" s="235"/>
    </row>
    <row r="576" spans="8:9" x14ac:dyDescent="0.25">
      <c r="H576" s="235"/>
      <c r="I576" s="235"/>
    </row>
    <row r="577" spans="8:9" x14ac:dyDescent="0.25">
      <c r="H577" s="235"/>
      <c r="I577" s="235"/>
    </row>
    <row r="578" spans="8:9" x14ac:dyDescent="0.25">
      <c r="H578" s="235"/>
      <c r="I578" s="235"/>
    </row>
    <row r="579" spans="8:9" x14ac:dyDescent="0.25">
      <c r="H579" s="235"/>
      <c r="I579" s="235"/>
    </row>
    <row r="580" spans="8:9" x14ac:dyDescent="0.25">
      <c r="H580" s="235"/>
      <c r="I580" s="235"/>
    </row>
    <row r="581" spans="8:9" x14ac:dyDescent="0.25">
      <c r="H581" s="235"/>
      <c r="I581" s="235"/>
    </row>
    <row r="582" spans="8:9" x14ac:dyDescent="0.25">
      <c r="H582" s="235"/>
      <c r="I582" s="235"/>
    </row>
    <row r="583" spans="8:9" x14ac:dyDescent="0.25">
      <c r="H583" s="235"/>
      <c r="I583" s="235"/>
    </row>
    <row r="584" spans="8:9" x14ac:dyDescent="0.25">
      <c r="H584" s="235"/>
      <c r="I584" s="235"/>
    </row>
    <row r="585" spans="8:9" x14ac:dyDescent="0.25">
      <c r="H585" s="235"/>
      <c r="I585" s="235"/>
    </row>
    <row r="586" spans="8:9" x14ac:dyDescent="0.25">
      <c r="H586" s="235"/>
      <c r="I586" s="235"/>
    </row>
    <row r="587" spans="8:9" x14ac:dyDescent="0.25">
      <c r="H587" s="235"/>
      <c r="I587" s="235"/>
    </row>
    <row r="588" spans="8:9" x14ac:dyDescent="0.25">
      <c r="H588" s="235"/>
      <c r="I588" s="235"/>
    </row>
    <row r="589" spans="8:9" x14ac:dyDescent="0.25">
      <c r="H589" s="235"/>
      <c r="I589" s="235"/>
    </row>
    <row r="590" spans="8:9" x14ac:dyDescent="0.25">
      <c r="H590" s="235"/>
      <c r="I590" s="235"/>
    </row>
    <row r="591" spans="8:9" x14ac:dyDescent="0.25">
      <c r="H591" s="235"/>
      <c r="I591" s="235"/>
    </row>
    <row r="592" spans="8:9" x14ac:dyDescent="0.25">
      <c r="H592" s="235"/>
      <c r="I592" s="235"/>
    </row>
    <row r="593" spans="8:9" x14ac:dyDescent="0.25">
      <c r="H593" s="235"/>
      <c r="I593" s="235"/>
    </row>
    <row r="594" spans="8:9" x14ac:dyDescent="0.25">
      <c r="H594" s="235"/>
      <c r="I594" s="235"/>
    </row>
    <row r="595" spans="8:9" x14ac:dyDescent="0.25">
      <c r="H595" s="235"/>
      <c r="I595" s="235"/>
    </row>
    <row r="596" spans="8:9" x14ac:dyDescent="0.25">
      <c r="H596" s="235"/>
      <c r="I596" s="235"/>
    </row>
    <row r="597" spans="8:9" x14ac:dyDescent="0.25">
      <c r="H597" s="235"/>
      <c r="I597" s="235"/>
    </row>
    <row r="598" spans="8:9" x14ac:dyDescent="0.25">
      <c r="H598" s="235"/>
      <c r="I598" s="235"/>
    </row>
    <row r="599" spans="8:9" x14ac:dyDescent="0.25">
      <c r="H599" s="235"/>
      <c r="I599" s="235"/>
    </row>
    <row r="600" spans="8:9" x14ac:dyDescent="0.25">
      <c r="H600" s="235"/>
      <c r="I600" s="235"/>
    </row>
    <row r="601" spans="8:9" x14ac:dyDescent="0.25">
      <c r="H601" s="235"/>
      <c r="I601" s="235"/>
    </row>
    <row r="602" spans="8:9" x14ac:dyDescent="0.25">
      <c r="H602" s="235"/>
      <c r="I602" s="235"/>
    </row>
    <row r="603" spans="8:9" x14ac:dyDescent="0.25">
      <c r="H603" s="235"/>
      <c r="I603" s="235"/>
    </row>
    <row r="604" spans="8:9" x14ac:dyDescent="0.25">
      <c r="H604" s="235"/>
      <c r="I604" s="235"/>
    </row>
    <row r="605" spans="8:9" x14ac:dyDescent="0.25">
      <c r="H605" s="235"/>
      <c r="I605" s="235"/>
    </row>
    <row r="606" spans="8:9" x14ac:dyDescent="0.25">
      <c r="H606" s="235"/>
      <c r="I606" s="235"/>
    </row>
    <row r="607" spans="8:9" x14ac:dyDescent="0.25">
      <c r="H607" s="235"/>
      <c r="I607" s="235"/>
    </row>
    <row r="608" spans="8:9" x14ac:dyDescent="0.25">
      <c r="H608" s="235"/>
      <c r="I608" s="235"/>
    </row>
    <row r="609" spans="8:9" x14ac:dyDescent="0.25">
      <c r="H609" s="235"/>
      <c r="I609" s="235"/>
    </row>
    <row r="610" spans="8:9" x14ac:dyDescent="0.25">
      <c r="H610" s="235"/>
      <c r="I610" s="235"/>
    </row>
    <row r="611" spans="8:9" x14ac:dyDescent="0.25">
      <c r="H611" s="235"/>
      <c r="I611" s="235"/>
    </row>
    <row r="612" spans="8:9" x14ac:dyDescent="0.25">
      <c r="H612" s="235"/>
      <c r="I612" s="235"/>
    </row>
    <row r="613" spans="8:9" x14ac:dyDescent="0.25">
      <c r="H613" s="235"/>
      <c r="I613" s="235"/>
    </row>
    <row r="614" spans="8:9" x14ac:dyDescent="0.25">
      <c r="H614" s="235"/>
      <c r="I614" s="235"/>
    </row>
    <row r="615" spans="8:9" x14ac:dyDescent="0.25">
      <c r="H615" s="235"/>
      <c r="I615" s="235"/>
    </row>
    <row r="616" spans="8:9" x14ac:dyDescent="0.25">
      <c r="H616" s="235"/>
      <c r="I616" s="235"/>
    </row>
    <row r="617" spans="8:9" x14ac:dyDescent="0.25">
      <c r="H617" s="235"/>
      <c r="I617" s="235"/>
    </row>
    <row r="618" spans="8:9" x14ac:dyDescent="0.25">
      <c r="H618" s="235"/>
      <c r="I618" s="235"/>
    </row>
    <row r="619" spans="8:9" x14ac:dyDescent="0.25">
      <c r="H619" s="235"/>
      <c r="I619" s="235"/>
    </row>
    <row r="620" spans="8:9" x14ac:dyDescent="0.25">
      <c r="H620" s="235"/>
      <c r="I620" s="235"/>
    </row>
    <row r="621" spans="8:9" x14ac:dyDescent="0.25">
      <c r="H621" s="235"/>
      <c r="I621" s="235"/>
    </row>
    <row r="622" spans="8:9" x14ac:dyDescent="0.25">
      <c r="H622" s="235"/>
      <c r="I622" s="235"/>
    </row>
    <row r="623" spans="8:9" x14ac:dyDescent="0.25">
      <c r="H623" s="235"/>
      <c r="I623" s="235"/>
    </row>
    <row r="624" spans="8:9" x14ac:dyDescent="0.25">
      <c r="H624" s="235"/>
      <c r="I624" s="235"/>
    </row>
    <row r="625" spans="8:9" x14ac:dyDescent="0.25">
      <c r="H625" s="235"/>
      <c r="I625" s="235"/>
    </row>
    <row r="626" spans="8:9" x14ac:dyDescent="0.25">
      <c r="H626" s="235"/>
      <c r="I626" s="235"/>
    </row>
    <row r="627" spans="8:9" x14ac:dyDescent="0.25">
      <c r="H627" s="235"/>
      <c r="I627" s="235"/>
    </row>
    <row r="628" spans="8:9" x14ac:dyDescent="0.25">
      <c r="H628" s="235"/>
      <c r="I628" s="235"/>
    </row>
    <row r="629" spans="8:9" x14ac:dyDescent="0.25">
      <c r="H629" s="235"/>
      <c r="I629" s="235"/>
    </row>
    <row r="630" spans="8:9" x14ac:dyDescent="0.25">
      <c r="H630" s="235"/>
      <c r="I630" s="235"/>
    </row>
    <row r="631" spans="8:9" x14ac:dyDescent="0.25">
      <c r="H631" s="235"/>
      <c r="I631" s="235"/>
    </row>
    <row r="632" spans="8:9" x14ac:dyDescent="0.25">
      <c r="H632" s="235"/>
      <c r="I632" s="235"/>
    </row>
    <row r="633" spans="8:9" x14ac:dyDescent="0.25">
      <c r="H633" s="235"/>
      <c r="I633" s="235"/>
    </row>
    <row r="634" spans="8:9" x14ac:dyDescent="0.25">
      <c r="H634" s="235"/>
      <c r="I634" s="235"/>
    </row>
    <row r="635" spans="8:9" x14ac:dyDescent="0.25">
      <c r="H635" s="235"/>
      <c r="I635" s="235"/>
    </row>
    <row r="636" spans="8:9" x14ac:dyDescent="0.25">
      <c r="H636" s="235"/>
      <c r="I636" s="235"/>
    </row>
    <row r="637" spans="8:9" x14ac:dyDescent="0.25">
      <c r="H637" s="235"/>
      <c r="I637" s="235"/>
    </row>
    <row r="638" spans="8:9" x14ac:dyDescent="0.25">
      <c r="H638" s="235"/>
      <c r="I638" s="235"/>
    </row>
    <row r="639" spans="8:9" x14ac:dyDescent="0.25">
      <c r="H639" s="235"/>
      <c r="I639" s="235"/>
    </row>
    <row r="640" spans="8:9" x14ac:dyDescent="0.25">
      <c r="H640" s="235"/>
      <c r="I640" s="235"/>
    </row>
    <row r="641" spans="8:9" x14ac:dyDescent="0.25">
      <c r="H641" s="235"/>
      <c r="I641" s="235"/>
    </row>
    <row r="642" spans="8:9" x14ac:dyDescent="0.25">
      <c r="H642" s="235"/>
      <c r="I642" s="235"/>
    </row>
    <row r="643" spans="8:9" x14ac:dyDescent="0.25">
      <c r="H643" s="235"/>
      <c r="I643" s="235"/>
    </row>
    <row r="644" spans="8:9" x14ac:dyDescent="0.25">
      <c r="H644" s="235"/>
      <c r="I644" s="235"/>
    </row>
    <row r="645" spans="8:9" x14ac:dyDescent="0.25">
      <c r="H645" s="235"/>
      <c r="I645" s="235"/>
    </row>
    <row r="646" spans="8:9" x14ac:dyDescent="0.25">
      <c r="H646" s="235"/>
      <c r="I646" s="235"/>
    </row>
    <row r="647" spans="8:9" x14ac:dyDescent="0.25">
      <c r="H647" s="235"/>
      <c r="I647" s="235"/>
    </row>
    <row r="648" spans="8:9" x14ac:dyDescent="0.25">
      <c r="H648" s="235"/>
      <c r="I648" s="235"/>
    </row>
    <row r="649" spans="8:9" x14ac:dyDescent="0.25">
      <c r="H649" s="235"/>
      <c r="I649" s="235"/>
    </row>
    <row r="650" spans="8:9" x14ac:dyDescent="0.25">
      <c r="H650" s="235"/>
      <c r="I650" s="235"/>
    </row>
    <row r="651" spans="8:9" x14ac:dyDescent="0.25">
      <c r="H651" s="235"/>
      <c r="I651" s="235"/>
    </row>
    <row r="652" spans="8:9" x14ac:dyDescent="0.25">
      <c r="H652" s="235"/>
      <c r="I652" s="235"/>
    </row>
    <row r="653" spans="8:9" x14ac:dyDescent="0.25">
      <c r="H653" s="235"/>
      <c r="I653" s="235"/>
    </row>
    <row r="654" spans="8:9" x14ac:dyDescent="0.25">
      <c r="H654" s="235"/>
      <c r="I654" s="235"/>
    </row>
    <row r="655" spans="8:9" x14ac:dyDescent="0.25">
      <c r="H655" s="235"/>
      <c r="I655" s="235"/>
    </row>
    <row r="656" spans="8:9" x14ac:dyDescent="0.25">
      <c r="H656" s="235"/>
      <c r="I656" s="235"/>
    </row>
    <row r="657" spans="8:9" x14ac:dyDescent="0.25">
      <c r="H657" s="235"/>
      <c r="I657" s="235"/>
    </row>
    <row r="658" spans="8:9" x14ac:dyDescent="0.25">
      <c r="H658" s="235"/>
      <c r="I658" s="235"/>
    </row>
    <row r="659" spans="8:9" x14ac:dyDescent="0.25">
      <c r="H659" s="235"/>
      <c r="I659" s="235"/>
    </row>
    <row r="660" spans="8:9" x14ac:dyDescent="0.25">
      <c r="H660" s="235"/>
      <c r="I660" s="235"/>
    </row>
    <row r="661" spans="8:9" x14ac:dyDescent="0.25">
      <c r="H661" s="235"/>
      <c r="I661" s="235"/>
    </row>
    <row r="662" spans="8:9" x14ac:dyDescent="0.25">
      <c r="H662" s="235"/>
      <c r="I662" s="235"/>
    </row>
    <row r="663" spans="8:9" x14ac:dyDescent="0.25">
      <c r="H663" s="235"/>
      <c r="I663" s="235"/>
    </row>
    <row r="664" spans="8:9" x14ac:dyDescent="0.25">
      <c r="H664" s="235"/>
      <c r="I664" s="235"/>
    </row>
    <row r="665" spans="8:9" x14ac:dyDescent="0.25">
      <c r="H665" s="235"/>
      <c r="I665" s="235"/>
    </row>
    <row r="666" spans="8:9" x14ac:dyDescent="0.25">
      <c r="H666" s="235"/>
      <c r="I666" s="235"/>
    </row>
    <row r="667" spans="8:9" x14ac:dyDescent="0.25">
      <c r="H667" s="235"/>
      <c r="I667" s="235"/>
    </row>
    <row r="668" spans="8:9" x14ac:dyDescent="0.25">
      <c r="H668" s="235"/>
      <c r="I668" s="235"/>
    </row>
    <row r="669" spans="8:9" x14ac:dyDescent="0.25">
      <c r="H669" s="235"/>
      <c r="I669" s="235"/>
    </row>
    <row r="670" spans="8:9" x14ac:dyDescent="0.25">
      <c r="H670" s="235"/>
      <c r="I670" s="235"/>
    </row>
    <row r="671" spans="8:9" x14ac:dyDescent="0.25">
      <c r="H671" s="235"/>
      <c r="I671" s="235"/>
    </row>
    <row r="672" spans="8:9" x14ac:dyDescent="0.25">
      <c r="H672" s="235"/>
      <c r="I672" s="235"/>
    </row>
    <row r="673" spans="8:9" x14ac:dyDescent="0.25">
      <c r="H673" s="235"/>
      <c r="I673" s="235"/>
    </row>
    <row r="674" spans="8:9" x14ac:dyDescent="0.25">
      <c r="H674" s="235"/>
      <c r="I674" s="235"/>
    </row>
    <row r="675" spans="8:9" x14ac:dyDescent="0.25">
      <c r="H675" s="235"/>
      <c r="I675" s="235"/>
    </row>
    <row r="676" spans="8:9" x14ac:dyDescent="0.25">
      <c r="H676" s="235"/>
      <c r="I676" s="235"/>
    </row>
    <row r="677" spans="8:9" x14ac:dyDescent="0.25">
      <c r="H677" s="235"/>
      <c r="I677" s="235"/>
    </row>
    <row r="678" spans="8:9" x14ac:dyDescent="0.25">
      <c r="H678" s="235"/>
      <c r="I678" s="235"/>
    </row>
    <row r="679" spans="8:9" x14ac:dyDescent="0.25">
      <c r="H679" s="235"/>
      <c r="I679" s="235"/>
    </row>
    <row r="680" spans="8:9" x14ac:dyDescent="0.25">
      <c r="H680" s="235"/>
      <c r="I680" s="235"/>
    </row>
    <row r="681" spans="8:9" x14ac:dyDescent="0.25">
      <c r="H681" s="235"/>
      <c r="I681" s="235"/>
    </row>
    <row r="682" spans="8:9" x14ac:dyDescent="0.25">
      <c r="H682" s="235"/>
      <c r="I682" s="235"/>
    </row>
    <row r="683" spans="8:9" x14ac:dyDescent="0.25">
      <c r="H683" s="235"/>
      <c r="I683" s="235"/>
    </row>
    <row r="684" spans="8:9" x14ac:dyDescent="0.25">
      <c r="H684" s="235"/>
      <c r="I684" s="235"/>
    </row>
    <row r="685" spans="8:9" x14ac:dyDescent="0.25">
      <c r="H685" s="235"/>
      <c r="I685" s="235"/>
    </row>
    <row r="686" spans="8:9" x14ac:dyDescent="0.25">
      <c r="H686" s="235"/>
      <c r="I686" s="235"/>
    </row>
    <row r="687" spans="8:9" x14ac:dyDescent="0.25">
      <c r="H687" s="235"/>
      <c r="I687" s="235"/>
    </row>
    <row r="688" spans="8:9" x14ac:dyDescent="0.25">
      <c r="H688" s="235"/>
      <c r="I688" s="235"/>
    </row>
    <row r="689" spans="8:9" x14ac:dyDescent="0.25">
      <c r="H689" s="235"/>
      <c r="I689" s="235"/>
    </row>
    <row r="690" spans="8:9" x14ac:dyDescent="0.25">
      <c r="H690" s="235"/>
      <c r="I690" s="235"/>
    </row>
    <row r="691" spans="8:9" x14ac:dyDescent="0.25">
      <c r="H691" s="235"/>
      <c r="I691" s="235"/>
    </row>
    <row r="692" spans="8:9" x14ac:dyDescent="0.25">
      <c r="H692" s="235"/>
      <c r="I692" s="235"/>
    </row>
    <row r="693" spans="8:9" x14ac:dyDescent="0.25">
      <c r="H693" s="235"/>
      <c r="I693" s="235"/>
    </row>
    <row r="694" spans="8:9" x14ac:dyDescent="0.25">
      <c r="H694" s="235"/>
      <c r="I694" s="235"/>
    </row>
    <row r="695" spans="8:9" x14ac:dyDescent="0.25">
      <c r="H695" s="235"/>
      <c r="I695" s="235"/>
    </row>
    <row r="696" spans="8:9" x14ac:dyDescent="0.25">
      <c r="H696" s="235"/>
      <c r="I696" s="235"/>
    </row>
    <row r="697" spans="8:9" x14ac:dyDescent="0.25">
      <c r="H697" s="235"/>
      <c r="I697" s="235"/>
    </row>
    <row r="698" spans="8:9" x14ac:dyDescent="0.25">
      <c r="H698" s="235"/>
      <c r="I698" s="235"/>
    </row>
    <row r="699" spans="8:9" x14ac:dyDescent="0.25">
      <c r="H699" s="235"/>
      <c r="I699" s="235"/>
    </row>
    <row r="700" spans="8:9" x14ac:dyDescent="0.25">
      <c r="H700" s="235"/>
      <c r="I700" s="235"/>
    </row>
    <row r="701" spans="8:9" x14ac:dyDescent="0.25">
      <c r="H701" s="235"/>
      <c r="I701" s="235"/>
    </row>
    <row r="702" spans="8:9" x14ac:dyDescent="0.25">
      <c r="H702" s="235"/>
      <c r="I702" s="235"/>
    </row>
    <row r="703" spans="8:9" x14ac:dyDescent="0.25">
      <c r="H703" s="235"/>
      <c r="I703" s="235"/>
    </row>
    <row r="704" spans="8:9" x14ac:dyDescent="0.25">
      <c r="H704" s="235"/>
      <c r="I704" s="235"/>
    </row>
    <row r="705" spans="8:9" x14ac:dyDescent="0.25">
      <c r="H705" s="235"/>
      <c r="I705" s="235"/>
    </row>
    <row r="706" spans="8:9" x14ac:dyDescent="0.25">
      <c r="H706" s="235"/>
      <c r="I706" s="235"/>
    </row>
    <row r="707" spans="8:9" x14ac:dyDescent="0.25">
      <c r="H707" s="235"/>
      <c r="I707" s="235"/>
    </row>
    <row r="708" spans="8:9" x14ac:dyDescent="0.25">
      <c r="H708" s="235"/>
      <c r="I708" s="235"/>
    </row>
    <row r="709" spans="8:9" x14ac:dyDescent="0.25">
      <c r="H709" s="235"/>
      <c r="I709" s="235"/>
    </row>
    <row r="710" spans="8:9" x14ac:dyDescent="0.25">
      <c r="H710" s="235"/>
      <c r="I710" s="235"/>
    </row>
    <row r="711" spans="8:9" x14ac:dyDescent="0.25">
      <c r="H711" s="235"/>
      <c r="I711" s="235"/>
    </row>
    <row r="712" spans="8:9" x14ac:dyDescent="0.25">
      <c r="H712" s="235"/>
      <c r="I712" s="235"/>
    </row>
    <row r="713" spans="8:9" x14ac:dyDescent="0.25">
      <c r="H713" s="235"/>
      <c r="I713" s="235"/>
    </row>
    <row r="714" spans="8:9" x14ac:dyDescent="0.25">
      <c r="H714" s="235"/>
      <c r="I714" s="235"/>
    </row>
    <row r="715" spans="8:9" x14ac:dyDescent="0.25">
      <c r="H715" s="235"/>
      <c r="I715" s="235"/>
    </row>
    <row r="716" spans="8:9" x14ac:dyDescent="0.25">
      <c r="H716" s="235"/>
      <c r="I716" s="235"/>
    </row>
    <row r="717" spans="8:9" x14ac:dyDescent="0.25">
      <c r="H717" s="235"/>
      <c r="I717" s="235"/>
    </row>
    <row r="718" spans="8:9" x14ac:dyDescent="0.25">
      <c r="H718" s="235"/>
      <c r="I718" s="235"/>
    </row>
    <row r="719" spans="8:9" x14ac:dyDescent="0.25">
      <c r="H719" s="235"/>
      <c r="I719" s="235"/>
    </row>
    <row r="720" spans="8:9" x14ac:dyDescent="0.25">
      <c r="H720" s="235"/>
      <c r="I720" s="235"/>
    </row>
    <row r="721" spans="8:9" x14ac:dyDescent="0.25">
      <c r="H721" s="235"/>
      <c r="I721" s="235"/>
    </row>
    <row r="722" spans="8:9" x14ac:dyDescent="0.25">
      <c r="H722" s="235"/>
      <c r="I722" s="235"/>
    </row>
    <row r="723" spans="8:9" x14ac:dyDescent="0.25">
      <c r="H723" s="235"/>
      <c r="I723" s="235"/>
    </row>
    <row r="724" spans="8:9" x14ac:dyDescent="0.25">
      <c r="H724" s="235"/>
      <c r="I724" s="235"/>
    </row>
    <row r="725" spans="8:9" x14ac:dyDescent="0.25">
      <c r="H725" s="235"/>
      <c r="I725" s="235"/>
    </row>
    <row r="726" spans="8:9" x14ac:dyDescent="0.25">
      <c r="H726" s="235"/>
      <c r="I726" s="235"/>
    </row>
    <row r="727" spans="8:9" x14ac:dyDescent="0.25">
      <c r="H727" s="235"/>
      <c r="I727" s="235"/>
    </row>
    <row r="728" spans="8:9" x14ac:dyDescent="0.25">
      <c r="H728" s="235"/>
      <c r="I728" s="235"/>
    </row>
    <row r="729" spans="8:9" x14ac:dyDescent="0.25">
      <c r="H729" s="235"/>
      <c r="I729" s="235"/>
    </row>
    <row r="730" spans="8:9" x14ac:dyDescent="0.25">
      <c r="H730" s="235"/>
      <c r="I730" s="235"/>
    </row>
    <row r="731" spans="8:9" x14ac:dyDescent="0.25">
      <c r="H731" s="235"/>
      <c r="I731" s="235"/>
    </row>
    <row r="732" spans="8:9" x14ac:dyDescent="0.25">
      <c r="H732" s="235"/>
      <c r="I732" s="235"/>
    </row>
    <row r="733" spans="8:9" x14ac:dyDescent="0.25">
      <c r="H733" s="235"/>
      <c r="I733" s="235"/>
    </row>
    <row r="734" spans="8:9" x14ac:dyDescent="0.25">
      <c r="H734" s="235"/>
      <c r="I734" s="235"/>
    </row>
    <row r="735" spans="8:9" x14ac:dyDescent="0.25">
      <c r="H735" s="235"/>
      <c r="I735" s="235"/>
    </row>
    <row r="736" spans="8:9" x14ac:dyDescent="0.25">
      <c r="H736" s="235"/>
      <c r="I736" s="235"/>
    </row>
    <row r="737" spans="8:9" x14ac:dyDescent="0.25">
      <c r="H737" s="235"/>
      <c r="I737" s="235"/>
    </row>
    <row r="738" spans="8:9" x14ac:dyDescent="0.25">
      <c r="H738" s="235"/>
      <c r="I738" s="235"/>
    </row>
    <row r="739" spans="8:9" x14ac:dyDescent="0.25">
      <c r="H739" s="235"/>
      <c r="I739" s="235"/>
    </row>
    <row r="740" spans="8:9" x14ac:dyDescent="0.25">
      <c r="H740" s="235"/>
      <c r="I740" s="235"/>
    </row>
    <row r="741" spans="8:9" x14ac:dyDescent="0.25">
      <c r="H741" s="235"/>
      <c r="I741" s="235"/>
    </row>
    <row r="742" spans="8:9" x14ac:dyDescent="0.25">
      <c r="H742" s="235"/>
      <c r="I742" s="235"/>
    </row>
    <row r="743" spans="8:9" x14ac:dyDescent="0.25">
      <c r="H743" s="235"/>
      <c r="I743" s="235"/>
    </row>
    <row r="744" spans="8:9" x14ac:dyDescent="0.25">
      <c r="H744" s="235"/>
      <c r="I744" s="235"/>
    </row>
    <row r="745" spans="8:9" x14ac:dyDescent="0.25">
      <c r="H745" s="235"/>
      <c r="I745" s="235"/>
    </row>
    <row r="746" spans="8:9" x14ac:dyDescent="0.25">
      <c r="H746" s="235"/>
      <c r="I746" s="235"/>
    </row>
    <row r="747" spans="8:9" x14ac:dyDescent="0.25">
      <c r="H747" s="235"/>
      <c r="I747" s="235"/>
    </row>
    <row r="748" spans="8:9" x14ac:dyDescent="0.25">
      <c r="H748" s="235"/>
      <c r="I748" s="235"/>
    </row>
    <row r="749" spans="8:9" x14ac:dyDescent="0.25">
      <c r="H749" s="235"/>
      <c r="I749" s="235"/>
    </row>
    <row r="750" spans="8:9" x14ac:dyDescent="0.25">
      <c r="H750" s="235"/>
      <c r="I750" s="235"/>
    </row>
    <row r="751" spans="8:9" x14ac:dyDescent="0.25">
      <c r="H751" s="235"/>
      <c r="I751" s="235"/>
    </row>
    <row r="752" spans="8:9" x14ac:dyDescent="0.25">
      <c r="H752" s="235"/>
      <c r="I752" s="235"/>
    </row>
    <row r="753" spans="8:9" x14ac:dyDescent="0.25">
      <c r="H753" s="235"/>
      <c r="I753" s="235"/>
    </row>
    <row r="754" spans="8:9" x14ac:dyDescent="0.25">
      <c r="H754" s="235"/>
      <c r="I754" s="235"/>
    </row>
    <row r="755" spans="8:9" x14ac:dyDescent="0.25">
      <c r="H755" s="235"/>
      <c r="I755" s="235"/>
    </row>
    <row r="756" spans="8:9" x14ac:dyDescent="0.25">
      <c r="H756" s="235"/>
      <c r="I756" s="235"/>
    </row>
    <row r="757" spans="8:9" x14ac:dyDescent="0.25">
      <c r="H757" s="235"/>
      <c r="I757" s="235"/>
    </row>
    <row r="758" spans="8:9" x14ac:dyDescent="0.25">
      <c r="H758" s="235"/>
      <c r="I758" s="235"/>
    </row>
    <row r="759" spans="8:9" x14ac:dyDescent="0.25">
      <c r="H759" s="235"/>
      <c r="I759" s="235"/>
    </row>
    <row r="760" spans="8:9" x14ac:dyDescent="0.25">
      <c r="H760" s="235"/>
      <c r="I760" s="235"/>
    </row>
    <row r="761" spans="8:9" x14ac:dyDescent="0.25">
      <c r="H761" s="235"/>
      <c r="I761" s="235"/>
    </row>
    <row r="762" spans="8:9" x14ac:dyDescent="0.25">
      <c r="H762" s="235"/>
      <c r="I762" s="235"/>
    </row>
    <row r="763" spans="8:9" x14ac:dyDescent="0.25">
      <c r="H763" s="235"/>
      <c r="I763" s="235"/>
    </row>
    <row r="764" spans="8:9" x14ac:dyDescent="0.25">
      <c r="H764" s="235"/>
      <c r="I764" s="235"/>
    </row>
    <row r="765" spans="8:9" x14ac:dyDescent="0.25">
      <c r="H765" s="235"/>
      <c r="I765" s="235"/>
    </row>
    <row r="766" spans="8:9" x14ac:dyDescent="0.25">
      <c r="H766" s="235"/>
      <c r="I766" s="235"/>
    </row>
    <row r="767" spans="8:9" x14ac:dyDescent="0.25">
      <c r="H767" s="235"/>
      <c r="I767" s="235"/>
    </row>
    <row r="768" spans="8:9" x14ac:dyDescent="0.25">
      <c r="H768" s="235"/>
      <c r="I768" s="235"/>
    </row>
    <row r="769" spans="8:9" x14ac:dyDescent="0.25">
      <c r="H769" s="235"/>
      <c r="I769" s="235"/>
    </row>
    <row r="770" spans="8:9" x14ac:dyDescent="0.25">
      <c r="H770" s="235"/>
      <c r="I770" s="235"/>
    </row>
    <row r="771" spans="8:9" x14ac:dyDescent="0.25">
      <c r="H771" s="235"/>
      <c r="I771" s="235"/>
    </row>
    <row r="772" spans="8:9" x14ac:dyDescent="0.25">
      <c r="H772" s="235"/>
      <c r="I772" s="235"/>
    </row>
    <row r="773" spans="8:9" x14ac:dyDescent="0.25">
      <c r="H773" s="235"/>
      <c r="I773" s="235"/>
    </row>
    <row r="774" spans="8:9" x14ac:dyDescent="0.25">
      <c r="H774" s="235"/>
      <c r="I774" s="235"/>
    </row>
    <row r="775" spans="8:9" x14ac:dyDescent="0.25">
      <c r="H775" s="235"/>
      <c r="I775" s="235"/>
    </row>
    <row r="776" spans="8:9" x14ac:dyDescent="0.25">
      <c r="H776" s="235"/>
      <c r="I776" s="235"/>
    </row>
    <row r="777" spans="8:9" x14ac:dyDescent="0.25">
      <c r="H777" s="235"/>
      <c r="I777" s="235"/>
    </row>
    <row r="778" spans="8:9" x14ac:dyDescent="0.25">
      <c r="H778" s="235"/>
      <c r="I778" s="235"/>
    </row>
    <row r="779" spans="8:9" x14ac:dyDescent="0.25">
      <c r="H779" s="235"/>
      <c r="I779" s="235"/>
    </row>
    <row r="780" spans="8:9" x14ac:dyDescent="0.25">
      <c r="H780" s="235"/>
      <c r="I780" s="235"/>
    </row>
    <row r="781" spans="8:9" x14ac:dyDescent="0.25">
      <c r="H781" s="235"/>
      <c r="I781" s="235"/>
    </row>
    <row r="782" spans="8:9" x14ac:dyDescent="0.25">
      <c r="H782" s="235"/>
      <c r="I782" s="235"/>
    </row>
    <row r="783" spans="8:9" x14ac:dyDescent="0.25">
      <c r="H783" s="235"/>
      <c r="I783" s="235"/>
    </row>
    <row r="784" spans="8:9" x14ac:dyDescent="0.25">
      <c r="H784" s="235"/>
      <c r="I784" s="235"/>
    </row>
    <row r="785" spans="8:9" x14ac:dyDescent="0.25">
      <c r="H785" s="235"/>
      <c r="I785" s="235"/>
    </row>
    <row r="786" spans="8:9" x14ac:dyDescent="0.25">
      <c r="H786" s="235"/>
      <c r="I786" s="235"/>
    </row>
    <row r="787" spans="8:9" x14ac:dyDescent="0.25">
      <c r="H787" s="235"/>
      <c r="I787" s="235"/>
    </row>
    <row r="788" spans="8:9" x14ac:dyDescent="0.25">
      <c r="H788" s="235"/>
      <c r="I788" s="235"/>
    </row>
    <row r="789" spans="8:9" x14ac:dyDescent="0.25">
      <c r="H789" s="235"/>
      <c r="I789" s="235"/>
    </row>
    <row r="790" spans="8:9" x14ac:dyDescent="0.25">
      <c r="H790" s="235"/>
      <c r="I790" s="235"/>
    </row>
    <row r="791" spans="8:9" x14ac:dyDescent="0.25">
      <c r="H791" s="235"/>
      <c r="I791" s="235"/>
    </row>
    <row r="792" spans="8:9" x14ac:dyDescent="0.25">
      <c r="H792" s="235"/>
      <c r="I792" s="235"/>
    </row>
    <row r="793" spans="8:9" x14ac:dyDescent="0.25">
      <c r="H793" s="235"/>
      <c r="I793" s="235"/>
    </row>
    <row r="794" spans="8:9" x14ac:dyDescent="0.25">
      <c r="H794" s="235"/>
      <c r="I794" s="235"/>
    </row>
    <row r="795" spans="8:9" x14ac:dyDescent="0.25">
      <c r="H795" s="235"/>
      <c r="I795" s="235"/>
    </row>
    <row r="796" spans="8:9" x14ac:dyDescent="0.25">
      <c r="H796" s="235"/>
      <c r="I796" s="235"/>
    </row>
    <row r="797" spans="8:9" x14ac:dyDescent="0.25">
      <c r="H797" s="235"/>
      <c r="I797" s="235"/>
    </row>
    <row r="798" spans="8:9" x14ac:dyDescent="0.25">
      <c r="H798" s="235"/>
      <c r="I798" s="235"/>
    </row>
    <row r="799" spans="8:9" x14ac:dyDescent="0.25">
      <c r="H799" s="235"/>
      <c r="I799" s="235"/>
    </row>
    <row r="800" spans="8:9" x14ac:dyDescent="0.25">
      <c r="H800" s="235"/>
      <c r="I800" s="235"/>
    </row>
    <row r="801" spans="8:9" x14ac:dyDescent="0.25">
      <c r="H801" s="235"/>
      <c r="I801" s="235"/>
    </row>
    <row r="802" spans="8:9" x14ac:dyDescent="0.25">
      <c r="H802" s="235"/>
      <c r="I802" s="235"/>
    </row>
    <row r="803" spans="8:9" x14ac:dyDescent="0.25">
      <c r="H803" s="235"/>
      <c r="I803" s="235"/>
    </row>
    <row r="804" spans="8:9" x14ac:dyDescent="0.25">
      <c r="H804" s="235"/>
      <c r="I804" s="235"/>
    </row>
    <row r="805" spans="8:9" x14ac:dyDescent="0.25">
      <c r="H805" s="235"/>
      <c r="I805" s="235"/>
    </row>
    <row r="806" spans="8:9" x14ac:dyDescent="0.25">
      <c r="H806" s="235"/>
      <c r="I806" s="235"/>
    </row>
    <row r="807" spans="8:9" x14ac:dyDescent="0.25">
      <c r="H807" s="235"/>
      <c r="I807" s="235"/>
    </row>
    <row r="808" spans="8:9" x14ac:dyDescent="0.25">
      <c r="H808" s="235"/>
      <c r="I808" s="235"/>
    </row>
    <row r="809" spans="8:9" x14ac:dyDescent="0.25">
      <c r="H809" s="235"/>
      <c r="I809" s="235"/>
    </row>
    <row r="810" spans="8:9" x14ac:dyDescent="0.25">
      <c r="H810" s="235"/>
      <c r="I810" s="235"/>
    </row>
    <row r="811" spans="8:9" x14ac:dyDescent="0.25">
      <c r="H811" s="235"/>
      <c r="I811" s="235"/>
    </row>
    <row r="812" spans="8:9" x14ac:dyDescent="0.25">
      <c r="H812" s="235"/>
      <c r="I812" s="235"/>
    </row>
    <row r="813" spans="8:9" x14ac:dyDescent="0.25">
      <c r="H813" s="235"/>
      <c r="I813" s="235"/>
    </row>
    <row r="814" spans="8:9" x14ac:dyDescent="0.25">
      <c r="H814" s="235"/>
      <c r="I814" s="235"/>
    </row>
    <row r="815" spans="8:9" x14ac:dyDescent="0.25">
      <c r="H815" s="235"/>
      <c r="I815" s="235"/>
    </row>
    <row r="816" spans="8:9" x14ac:dyDescent="0.25">
      <c r="H816" s="235"/>
      <c r="I816" s="235"/>
    </row>
    <row r="817" spans="8:9" x14ac:dyDescent="0.25">
      <c r="H817" s="235"/>
      <c r="I817" s="235"/>
    </row>
    <row r="818" spans="8:9" x14ac:dyDescent="0.25">
      <c r="H818" s="235"/>
      <c r="I818" s="235"/>
    </row>
    <row r="819" spans="8:9" x14ac:dyDescent="0.25">
      <c r="H819" s="235"/>
      <c r="I819" s="235"/>
    </row>
    <row r="820" spans="8:9" x14ac:dyDescent="0.25">
      <c r="H820" s="235"/>
      <c r="I820" s="235"/>
    </row>
    <row r="821" spans="8:9" x14ac:dyDescent="0.25">
      <c r="H821" s="235"/>
      <c r="I821" s="235"/>
    </row>
    <row r="822" spans="8:9" x14ac:dyDescent="0.25">
      <c r="H822" s="235"/>
      <c r="I822" s="235"/>
    </row>
    <row r="823" spans="8:9" x14ac:dyDescent="0.25">
      <c r="H823" s="235"/>
      <c r="I823" s="235"/>
    </row>
    <row r="824" spans="8:9" x14ac:dyDescent="0.25">
      <c r="H824" s="235"/>
      <c r="I824" s="235"/>
    </row>
    <row r="825" spans="8:9" x14ac:dyDescent="0.25">
      <c r="H825" s="235"/>
      <c r="I825" s="235"/>
    </row>
    <row r="826" spans="8:9" x14ac:dyDescent="0.25">
      <c r="H826" s="235"/>
      <c r="I826" s="235"/>
    </row>
    <row r="827" spans="8:9" x14ac:dyDescent="0.25">
      <c r="H827" s="235"/>
      <c r="I827" s="235"/>
    </row>
    <row r="828" spans="8:9" x14ac:dyDescent="0.25">
      <c r="H828" s="235"/>
      <c r="I828" s="235"/>
    </row>
    <row r="829" spans="8:9" x14ac:dyDescent="0.25">
      <c r="H829" s="235"/>
      <c r="I829" s="235"/>
    </row>
    <row r="830" spans="8:9" x14ac:dyDescent="0.25">
      <c r="H830" s="235"/>
      <c r="I830" s="235"/>
    </row>
    <row r="831" spans="8:9" x14ac:dyDescent="0.25">
      <c r="H831" s="235"/>
      <c r="I831" s="235"/>
    </row>
    <row r="832" spans="8:9" x14ac:dyDescent="0.25">
      <c r="H832" s="235"/>
      <c r="I832" s="235"/>
    </row>
    <row r="833" spans="8:9" x14ac:dyDescent="0.25">
      <c r="H833" s="235"/>
      <c r="I833" s="235"/>
    </row>
    <row r="834" spans="8:9" x14ac:dyDescent="0.25">
      <c r="H834" s="235"/>
      <c r="I834" s="235"/>
    </row>
    <row r="835" spans="8:9" x14ac:dyDescent="0.25">
      <c r="H835" s="235"/>
      <c r="I835" s="235"/>
    </row>
    <row r="836" spans="8:9" x14ac:dyDescent="0.25">
      <c r="H836" s="235"/>
      <c r="I836" s="235"/>
    </row>
    <row r="837" spans="8:9" x14ac:dyDescent="0.25">
      <c r="H837" s="235"/>
      <c r="I837" s="235"/>
    </row>
    <row r="838" spans="8:9" x14ac:dyDescent="0.25">
      <c r="H838" s="235"/>
      <c r="I838" s="235"/>
    </row>
    <row r="839" spans="8:9" x14ac:dyDescent="0.25">
      <c r="H839" s="235"/>
      <c r="I839" s="235"/>
    </row>
    <row r="840" spans="8:9" x14ac:dyDescent="0.25">
      <c r="H840" s="235"/>
      <c r="I840" s="235"/>
    </row>
    <row r="841" spans="8:9" x14ac:dyDescent="0.25">
      <c r="H841" s="235"/>
      <c r="I841" s="235"/>
    </row>
    <row r="842" spans="8:9" x14ac:dyDescent="0.25">
      <c r="H842" s="235"/>
      <c r="I842" s="235"/>
    </row>
    <row r="843" spans="8:9" x14ac:dyDescent="0.25">
      <c r="H843" s="235"/>
      <c r="I843" s="235"/>
    </row>
    <row r="844" spans="8:9" x14ac:dyDescent="0.25">
      <c r="H844" s="235"/>
      <c r="I844" s="235"/>
    </row>
    <row r="845" spans="8:9" x14ac:dyDescent="0.25">
      <c r="H845" s="235"/>
      <c r="I845" s="235"/>
    </row>
    <row r="846" spans="8:9" x14ac:dyDescent="0.25">
      <c r="H846" s="235"/>
      <c r="I846" s="235"/>
    </row>
    <row r="847" spans="8:9" x14ac:dyDescent="0.25">
      <c r="H847" s="235"/>
      <c r="I847" s="235"/>
    </row>
    <row r="848" spans="8:9" x14ac:dyDescent="0.25">
      <c r="H848" s="235"/>
      <c r="I848" s="235"/>
    </row>
    <row r="849" spans="8:9" x14ac:dyDescent="0.25">
      <c r="H849" s="235"/>
      <c r="I849" s="235"/>
    </row>
    <row r="850" spans="8:9" x14ac:dyDescent="0.25">
      <c r="H850" s="235"/>
      <c r="I850" s="235"/>
    </row>
    <row r="851" spans="8:9" x14ac:dyDescent="0.25">
      <c r="H851" s="235"/>
      <c r="I851" s="235"/>
    </row>
    <row r="852" spans="8:9" x14ac:dyDescent="0.25">
      <c r="H852" s="235"/>
      <c r="I852" s="235"/>
    </row>
    <row r="853" spans="8:9" x14ac:dyDescent="0.25">
      <c r="H853" s="235"/>
      <c r="I853" s="235"/>
    </row>
    <row r="854" spans="8:9" x14ac:dyDescent="0.25">
      <c r="H854" s="235"/>
      <c r="I854" s="235"/>
    </row>
    <row r="855" spans="8:9" x14ac:dyDescent="0.25">
      <c r="H855" s="235"/>
      <c r="I855" s="235"/>
    </row>
    <row r="856" spans="8:9" x14ac:dyDescent="0.25">
      <c r="H856" s="235"/>
      <c r="I856" s="235"/>
    </row>
    <row r="857" spans="8:9" x14ac:dyDescent="0.25">
      <c r="H857" s="235"/>
      <c r="I857" s="235"/>
    </row>
    <row r="858" spans="8:9" x14ac:dyDescent="0.25">
      <c r="H858" s="235"/>
      <c r="I858" s="235"/>
    </row>
    <row r="859" spans="8:9" x14ac:dyDescent="0.25">
      <c r="H859" s="235"/>
      <c r="I859" s="235"/>
    </row>
    <row r="860" spans="8:9" x14ac:dyDescent="0.25">
      <c r="H860" s="235"/>
      <c r="I860" s="235"/>
    </row>
    <row r="861" spans="8:9" x14ac:dyDescent="0.25">
      <c r="H861" s="235"/>
      <c r="I861" s="235"/>
    </row>
    <row r="862" spans="8:9" x14ac:dyDescent="0.25">
      <c r="H862" s="235"/>
      <c r="I862" s="235"/>
    </row>
    <row r="863" spans="8:9" x14ac:dyDescent="0.25">
      <c r="H863" s="235"/>
      <c r="I863" s="235"/>
    </row>
    <row r="864" spans="8:9" x14ac:dyDescent="0.25">
      <c r="H864" s="235"/>
      <c r="I864" s="235"/>
    </row>
    <row r="865" spans="8:9" x14ac:dyDescent="0.25">
      <c r="H865" s="235"/>
      <c r="I865" s="235"/>
    </row>
    <row r="866" spans="8:9" x14ac:dyDescent="0.25">
      <c r="H866" s="235"/>
      <c r="I866" s="235"/>
    </row>
    <row r="867" spans="8:9" x14ac:dyDescent="0.25">
      <c r="H867" s="235"/>
      <c r="I867" s="235"/>
    </row>
    <row r="868" spans="8:9" x14ac:dyDescent="0.25">
      <c r="H868" s="235"/>
      <c r="I868" s="235"/>
    </row>
    <row r="869" spans="8:9" x14ac:dyDescent="0.25">
      <c r="H869" s="235"/>
      <c r="I869" s="235"/>
    </row>
    <row r="870" spans="8:9" x14ac:dyDescent="0.25">
      <c r="H870" s="235"/>
      <c r="I870" s="235"/>
    </row>
    <row r="871" spans="8:9" x14ac:dyDescent="0.25">
      <c r="H871" s="235"/>
      <c r="I871" s="235"/>
    </row>
    <row r="872" spans="8:9" x14ac:dyDescent="0.25">
      <c r="H872" s="235"/>
      <c r="I872" s="235"/>
    </row>
    <row r="873" spans="8:9" x14ac:dyDescent="0.25">
      <c r="H873" s="235"/>
      <c r="I873" s="235"/>
    </row>
    <row r="874" spans="8:9" x14ac:dyDescent="0.25">
      <c r="H874" s="235"/>
      <c r="I874" s="235"/>
    </row>
    <row r="875" spans="8:9" x14ac:dyDescent="0.25">
      <c r="H875" s="235"/>
      <c r="I875" s="235"/>
    </row>
    <row r="876" spans="8:9" x14ac:dyDescent="0.25">
      <c r="H876" s="235"/>
      <c r="I876" s="235"/>
    </row>
    <row r="877" spans="8:9" x14ac:dyDescent="0.25">
      <c r="H877" s="235"/>
      <c r="I877" s="235"/>
    </row>
    <row r="878" spans="8:9" x14ac:dyDescent="0.25">
      <c r="H878" s="235"/>
      <c r="I878" s="235"/>
    </row>
    <row r="879" spans="8:9" x14ac:dyDescent="0.25">
      <c r="H879" s="235"/>
      <c r="I879" s="235"/>
    </row>
    <row r="880" spans="8:9" x14ac:dyDescent="0.25">
      <c r="H880" s="235"/>
      <c r="I880" s="235"/>
    </row>
    <row r="881" spans="8:9" x14ac:dyDescent="0.25">
      <c r="H881" s="235"/>
      <c r="I881" s="235"/>
    </row>
    <row r="882" spans="8:9" x14ac:dyDescent="0.25">
      <c r="H882" s="235"/>
      <c r="I882" s="235"/>
    </row>
    <row r="883" spans="8:9" x14ac:dyDescent="0.25">
      <c r="H883" s="235"/>
      <c r="I883" s="235"/>
    </row>
    <row r="884" spans="8:9" x14ac:dyDescent="0.25">
      <c r="H884" s="235"/>
      <c r="I884" s="235"/>
    </row>
    <row r="885" spans="8:9" x14ac:dyDescent="0.25">
      <c r="H885" s="235"/>
      <c r="I885" s="235"/>
    </row>
    <row r="886" spans="8:9" x14ac:dyDescent="0.25">
      <c r="H886" s="235"/>
      <c r="I886" s="235"/>
    </row>
    <row r="887" spans="8:9" x14ac:dyDescent="0.25">
      <c r="H887" s="235"/>
      <c r="I887" s="235"/>
    </row>
    <row r="888" spans="8:9" x14ac:dyDescent="0.25">
      <c r="H888" s="235"/>
      <c r="I888" s="235"/>
    </row>
    <row r="889" spans="8:9" x14ac:dyDescent="0.25">
      <c r="H889" s="235"/>
      <c r="I889" s="235"/>
    </row>
    <row r="890" spans="8:9" x14ac:dyDescent="0.25">
      <c r="H890" s="235"/>
      <c r="I890" s="235"/>
    </row>
  </sheetData>
  <hyperlinks>
    <hyperlink ref="A1" r:id="rId1" xr:uid="{00000000-0004-0000-1800-000000000000}"/>
  </hyperlinks>
  <printOptions horizontalCentered="1"/>
  <pageMargins left="0.45" right="0.45" top="0.5" bottom="0.5" header="0.3" footer="0.3"/>
  <pageSetup scale="75" orientation="landscape" horizontalDpi="72" verticalDpi="72"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rgb="FF00B0F0"/>
  </sheetPr>
  <dimension ref="A1:H435"/>
  <sheetViews>
    <sheetView zoomScale="85" zoomScaleNormal="85" workbookViewId="0">
      <selection activeCell="I1" sqref="I1:N1048576"/>
    </sheetView>
  </sheetViews>
  <sheetFormatPr defaultColWidth="12.7109375" defaultRowHeight="15" x14ac:dyDescent="0.25"/>
  <cols>
    <col min="1" max="1" width="14.140625" style="1" customWidth="1"/>
    <col min="2" max="2" width="6.140625" style="125" bestFit="1" customWidth="1"/>
    <col min="3" max="3" width="5.7109375" style="125" bestFit="1" customWidth="1"/>
    <col min="4" max="4" width="7.28515625" style="126" bestFit="1" customWidth="1"/>
    <col min="5" max="5" width="7.5703125" style="126" bestFit="1" customWidth="1"/>
  </cols>
  <sheetData>
    <row r="1" spans="1:8" x14ac:dyDescent="0.25">
      <c r="A1" s="1" t="s">
        <v>44</v>
      </c>
      <c r="B1" s="4"/>
      <c r="C1" s="4"/>
      <c r="D1" s="56"/>
      <c r="E1" s="56"/>
    </row>
    <row r="2" spans="1:8" x14ac:dyDescent="0.25">
      <c r="B2" s="4"/>
      <c r="C2" s="4"/>
      <c r="D2" s="56"/>
      <c r="E2" s="56"/>
    </row>
    <row r="3" spans="1:8" x14ac:dyDescent="0.25">
      <c r="B3" s="4"/>
      <c r="C3" s="4"/>
      <c r="D3" s="56"/>
      <c r="E3" s="56"/>
    </row>
    <row r="4" spans="1:8" x14ac:dyDescent="0.25">
      <c r="A4" s="1" t="s">
        <v>55</v>
      </c>
      <c r="B4" s="4"/>
      <c r="C4" s="4"/>
      <c r="D4" s="56"/>
      <c r="E4" s="56"/>
    </row>
    <row r="5" spans="1:8" x14ac:dyDescent="0.25">
      <c r="A5" s="1" t="s">
        <v>56</v>
      </c>
      <c r="B5" s="4"/>
      <c r="C5" s="4"/>
      <c r="D5" s="56"/>
      <c r="E5" s="56"/>
    </row>
    <row r="6" spans="1:8" x14ac:dyDescent="0.25">
      <c r="A6" s="1" t="s">
        <v>57</v>
      </c>
      <c r="B6" s="4"/>
      <c r="C6" s="4"/>
      <c r="D6" s="56"/>
      <c r="E6" s="56"/>
    </row>
    <row r="7" spans="1:8" x14ac:dyDescent="0.25">
      <c r="A7" s="121" t="s">
        <v>114</v>
      </c>
      <c r="B7" s="4"/>
      <c r="C7" s="4"/>
      <c r="D7" s="56"/>
      <c r="E7" s="56"/>
    </row>
    <row r="8" spans="1:8" x14ac:dyDescent="0.25">
      <c r="A8" s="1" t="s">
        <v>58</v>
      </c>
      <c r="B8" s="4" t="s">
        <v>59</v>
      </c>
      <c r="C8" s="4" t="s">
        <v>60</v>
      </c>
      <c r="D8" s="56" t="s">
        <v>61</v>
      </c>
      <c r="E8" s="56" t="s">
        <v>62</v>
      </c>
    </row>
    <row r="9" spans="1:8" x14ac:dyDescent="0.25">
      <c r="A9" s="242">
        <v>43831</v>
      </c>
      <c r="B9" s="244">
        <v>53</v>
      </c>
      <c r="C9" s="244">
        <v>29</v>
      </c>
      <c r="D9" s="126">
        <f t="shared" ref="D9" si="0">(B9+C9)/2</f>
        <v>41</v>
      </c>
      <c r="E9" s="126">
        <f t="shared" ref="E9" si="1">IF(65-D9&gt;0,65-D9,0)</f>
        <v>24</v>
      </c>
      <c r="G9" s="291"/>
      <c r="H9" s="292"/>
    </row>
    <row r="10" spans="1:8" x14ac:dyDescent="0.25">
      <c r="A10" s="242">
        <v>43832</v>
      </c>
      <c r="B10" s="244">
        <v>50</v>
      </c>
      <c r="C10" s="244">
        <v>46</v>
      </c>
      <c r="D10" s="126">
        <f t="shared" ref="D10:D73" si="2">(B10+C10)/2</f>
        <v>48</v>
      </c>
      <c r="E10" s="126">
        <f t="shared" ref="E10:E73" si="3">IF(65-D10&gt;0,65-D10,0)</f>
        <v>17</v>
      </c>
      <c r="G10" s="291"/>
      <c r="H10" s="292"/>
    </row>
    <row r="11" spans="1:8" x14ac:dyDescent="0.25">
      <c r="A11" s="242">
        <v>43833</v>
      </c>
      <c r="B11" s="244">
        <v>53</v>
      </c>
      <c r="C11" s="244">
        <v>38</v>
      </c>
      <c r="D11" s="126">
        <f t="shared" si="2"/>
        <v>45.5</v>
      </c>
      <c r="E11" s="126">
        <f t="shared" si="3"/>
        <v>19.5</v>
      </c>
      <c r="G11" s="291"/>
      <c r="H11" s="292"/>
    </row>
    <row r="12" spans="1:8" x14ac:dyDescent="0.25">
      <c r="A12" s="242">
        <v>43834</v>
      </c>
      <c r="B12" s="244">
        <v>44</v>
      </c>
      <c r="C12" s="244">
        <v>29</v>
      </c>
      <c r="D12" s="126">
        <f t="shared" si="2"/>
        <v>36.5</v>
      </c>
      <c r="E12" s="126">
        <f t="shared" si="3"/>
        <v>28.5</v>
      </c>
      <c r="G12" s="291"/>
      <c r="H12" s="292"/>
    </row>
    <row r="13" spans="1:8" x14ac:dyDescent="0.25">
      <c r="A13" s="242">
        <v>43835</v>
      </c>
      <c r="B13" s="244">
        <v>54</v>
      </c>
      <c r="C13" s="244">
        <v>27</v>
      </c>
      <c r="D13" s="126">
        <f t="shared" si="2"/>
        <v>40.5</v>
      </c>
      <c r="E13" s="126">
        <f t="shared" si="3"/>
        <v>24.5</v>
      </c>
      <c r="G13" s="291"/>
      <c r="H13" s="292"/>
    </row>
    <row r="14" spans="1:8" x14ac:dyDescent="0.25">
      <c r="A14" s="242">
        <v>43836</v>
      </c>
      <c r="B14" s="244">
        <v>51</v>
      </c>
      <c r="C14" s="244">
        <v>28</v>
      </c>
      <c r="D14" s="126">
        <f t="shared" si="2"/>
        <v>39.5</v>
      </c>
      <c r="E14" s="126">
        <f t="shared" si="3"/>
        <v>25.5</v>
      </c>
      <c r="G14" s="291"/>
      <c r="H14" s="292"/>
    </row>
    <row r="15" spans="1:8" x14ac:dyDescent="0.25">
      <c r="A15" s="242">
        <v>43837</v>
      </c>
      <c r="B15" s="244">
        <v>52</v>
      </c>
      <c r="C15" s="244">
        <v>29</v>
      </c>
      <c r="D15" s="126">
        <f t="shared" si="2"/>
        <v>40.5</v>
      </c>
      <c r="E15" s="126">
        <f t="shared" si="3"/>
        <v>24.5</v>
      </c>
      <c r="G15" s="291"/>
      <c r="H15" s="292"/>
    </row>
    <row r="16" spans="1:8" x14ac:dyDescent="0.25">
      <c r="A16" s="242">
        <v>43838</v>
      </c>
      <c r="B16" s="244">
        <v>52</v>
      </c>
      <c r="C16" s="244">
        <v>29</v>
      </c>
      <c r="D16" s="126">
        <f t="shared" si="2"/>
        <v>40.5</v>
      </c>
      <c r="E16" s="126">
        <f t="shared" si="3"/>
        <v>24.5</v>
      </c>
      <c r="G16" s="291"/>
      <c r="H16" s="292"/>
    </row>
    <row r="17" spans="1:8" x14ac:dyDescent="0.25">
      <c r="A17" s="242">
        <v>43839</v>
      </c>
      <c r="B17" s="244">
        <v>59</v>
      </c>
      <c r="C17" s="244">
        <v>42</v>
      </c>
      <c r="D17" s="126">
        <f t="shared" si="2"/>
        <v>50.5</v>
      </c>
      <c r="E17" s="126">
        <f t="shared" si="3"/>
        <v>14.5</v>
      </c>
      <c r="G17" s="291"/>
      <c r="H17" s="292"/>
    </row>
    <row r="18" spans="1:8" x14ac:dyDescent="0.25">
      <c r="A18" s="242">
        <v>43840</v>
      </c>
      <c r="B18" s="244">
        <v>63</v>
      </c>
      <c r="C18" s="244">
        <v>54</v>
      </c>
      <c r="D18" s="126">
        <f t="shared" si="2"/>
        <v>58.5</v>
      </c>
      <c r="E18" s="126">
        <f t="shared" si="3"/>
        <v>6.5</v>
      </c>
      <c r="G18" s="291"/>
      <c r="H18" s="292"/>
    </row>
    <row r="19" spans="1:8" x14ac:dyDescent="0.25">
      <c r="A19" s="242">
        <v>43841</v>
      </c>
      <c r="B19" s="244">
        <v>66</v>
      </c>
      <c r="C19" s="244">
        <v>35</v>
      </c>
      <c r="D19" s="126">
        <f t="shared" si="2"/>
        <v>50.5</v>
      </c>
      <c r="E19" s="126">
        <f t="shared" si="3"/>
        <v>14.5</v>
      </c>
      <c r="G19" s="291"/>
      <c r="H19" s="292"/>
    </row>
    <row r="20" spans="1:8" x14ac:dyDescent="0.25">
      <c r="A20" s="242">
        <v>43842</v>
      </c>
      <c r="B20" s="244">
        <v>38</v>
      </c>
      <c r="C20" s="244">
        <v>32</v>
      </c>
      <c r="D20" s="126">
        <f t="shared" si="2"/>
        <v>35</v>
      </c>
      <c r="E20" s="126">
        <f t="shared" si="3"/>
        <v>30</v>
      </c>
      <c r="G20" s="291"/>
      <c r="H20" s="292"/>
    </row>
    <row r="21" spans="1:8" x14ac:dyDescent="0.25">
      <c r="A21" s="242">
        <v>43843</v>
      </c>
      <c r="B21" s="244">
        <v>47</v>
      </c>
      <c r="C21" s="244">
        <v>36</v>
      </c>
      <c r="D21" s="126">
        <f t="shared" si="2"/>
        <v>41.5</v>
      </c>
      <c r="E21" s="126">
        <f t="shared" si="3"/>
        <v>23.5</v>
      </c>
      <c r="G21" s="291"/>
      <c r="H21" s="292"/>
    </row>
    <row r="22" spans="1:8" x14ac:dyDescent="0.25">
      <c r="A22" s="242">
        <v>43844</v>
      </c>
      <c r="B22" s="244">
        <v>49</v>
      </c>
      <c r="C22" s="244">
        <v>33</v>
      </c>
      <c r="D22" s="126">
        <f t="shared" si="2"/>
        <v>41</v>
      </c>
      <c r="E22" s="126">
        <f t="shared" si="3"/>
        <v>24</v>
      </c>
      <c r="G22" s="291"/>
      <c r="H22" s="292"/>
    </row>
    <row r="23" spans="1:8" x14ac:dyDescent="0.25">
      <c r="A23" s="242">
        <v>43845</v>
      </c>
      <c r="B23" s="244">
        <v>58</v>
      </c>
      <c r="C23" s="244">
        <v>43</v>
      </c>
      <c r="D23" s="126">
        <f t="shared" si="2"/>
        <v>50.5</v>
      </c>
      <c r="E23" s="126">
        <f t="shared" si="3"/>
        <v>14.5</v>
      </c>
      <c r="G23" s="291"/>
      <c r="H23" s="292"/>
    </row>
    <row r="24" spans="1:8" x14ac:dyDescent="0.25">
      <c r="A24" s="242">
        <v>43846</v>
      </c>
      <c r="B24" s="244">
        <v>48</v>
      </c>
      <c r="C24" s="244">
        <v>30</v>
      </c>
      <c r="D24" s="126">
        <f t="shared" si="2"/>
        <v>39</v>
      </c>
      <c r="E24" s="126">
        <f t="shared" si="3"/>
        <v>26</v>
      </c>
      <c r="G24" s="291"/>
      <c r="H24" s="292"/>
    </row>
    <row r="25" spans="1:8" x14ac:dyDescent="0.25">
      <c r="A25" s="242">
        <v>43847</v>
      </c>
      <c r="B25" s="244">
        <v>40</v>
      </c>
      <c r="C25" s="244">
        <v>29</v>
      </c>
      <c r="D25" s="126">
        <f t="shared" si="2"/>
        <v>34.5</v>
      </c>
      <c r="E25" s="126">
        <f t="shared" si="3"/>
        <v>30.5</v>
      </c>
      <c r="G25" s="291"/>
      <c r="H25" s="292"/>
    </row>
    <row r="26" spans="1:8" x14ac:dyDescent="0.25">
      <c r="A26" s="242">
        <v>43848</v>
      </c>
      <c r="B26" s="244">
        <v>60</v>
      </c>
      <c r="C26" s="244">
        <v>32</v>
      </c>
      <c r="D26" s="126">
        <f t="shared" si="2"/>
        <v>46</v>
      </c>
      <c r="E26" s="126">
        <f t="shared" si="3"/>
        <v>19</v>
      </c>
      <c r="G26" s="291"/>
      <c r="H26" s="292"/>
    </row>
    <row r="27" spans="1:8" x14ac:dyDescent="0.25">
      <c r="A27" s="242">
        <v>43849</v>
      </c>
      <c r="B27" s="244">
        <v>32</v>
      </c>
      <c r="C27" s="244">
        <v>20</v>
      </c>
      <c r="D27" s="126">
        <f t="shared" si="2"/>
        <v>26</v>
      </c>
      <c r="E27" s="126">
        <f t="shared" si="3"/>
        <v>39</v>
      </c>
      <c r="G27" s="291"/>
      <c r="H27" s="292"/>
    </row>
    <row r="28" spans="1:8" x14ac:dyDescent="0.25">
      <c r="A28" s="242">
        <v>43850</v>
      </c>
      <c r="B28" s="244">
        <v>27</v>
      </c>
      <c r="C28" s="244">
        <v>18</v>
      </c>
      <c r="D28" s="126">
        <f t="shared" si="2"/>
        <v>22.5</v>
      </c>
      <c r="E28" s="126">
        <f t="shared" si="3"/>
        <v>42.5</v>
      </c>
      <c r="G28" s="291"/>
      <c r="H28" s="292"/>
    </row>
    <row r="29" spans="1:8" x14ac:dyDescent="0.25">
      <c r="A29" s="242">
        <v>43851</v>
      </c>
      <c r="B29" s="244">
        <v>31</v>
      </c>
      <c r="C29" s="244">
        <v>20</v>
      </c>
      <c r="D29" s="126">
        <f t="shared" si="2"/>
        <v>25.5</v>
      </c>
      <c r="E29" s="126">
        <f t="shared" si="3"/>
        <v>39.5</v>
      </c>
      <c r="G29" s="291"/>
      <c r="H29" s="292"/>
    </row>
    <row r="30" spans="1:8" x14ac:dyDescent="0.25">
      <c r="A30" s="242">
        <v>43852</v>
      </c>
      <c r="B30" s="244">
        <v>35</v>
      </c>
      <c r="C30" s="244">
        <v>21</v>
      </c>
      <c r="D30" s="126">
        <f t="shared" si="2"/>
        <v>28</v>
      </c>
      <c r="E30" s="126">
        <f t="shared" si="3"/>
        <v>37</v>
      </c>
      <c r="G30" s="291"/>
      <c r="H30" s="292"/>
    </row>
    <row r="31" spans="1:8" x14ac:dyDescent="0.25">
      <c r="A31" s="242">
        <v>43853</v>
      </c>
      <c r="B31" s="244">
        <v>39</v>
      </c>
      <c r="C31" s="244">
        <v>33</v>
      </c>
      <c r="D31" s="126">
        <f t="shared" si="2"/>
        <v>36</v>
      </c>
      <c r="E31" s="126">
        <f t="shared" si="3"/>
        <v>29</v>
      </c>
      <c r="G31" s="291"/>
      <c r="H31" s="292"/>
    </row>
    <row r="32" spans="1:8" x14ac:dyDescent="0.25">
      <c r="A32" s="242">
        <v>43854</v>
      </c>
      <c r="B32" s="244">
        <v>41</v>
      </c>
      <c r="C32" s="244">
        <v>36</v>
      </c>
      <c r="D32" s="126">
        <f t="shared" si="2"/>
        <v>38.5</v>
      </c>
      <c r="E32" s="126">
        <f t="shared" si="3"/>
        <v>26.5</v>
      </c>
      <c r="G32" s="291"/>
      <c r="H32" s="292"/>
    </row>
    <row r="33" spans="1:8" x14ac:dyDescent="0.25">
      <c r="A33" s="242">
        <v>43855</v>
      </c>
      <c r="B33" s="244">
        <v>42</v>
      </c>
      <c r="C33" s="244">
        <v>30</v>
      </c>
      <c r="D33" s="126">
        <f t="shared" si="2"/>
        <v>36</v>
      </c>
      <c r="E33" s="126">
        <f t="shared" si="3"/>
        <v>29</v>
      </c>
      <c r="G33" s="291"/>
      <c r="H33" s="292"/>
    </row>
    <row r="34" spans="1:8" s="259" customFormat="1" x14ac:dyDescent="0.25">
      <c r="A34" s="242">
        <v>43856</v>
      </c>
      <c r="B34" s="244">
        <v>53</v>
      </c>
      <c r="C34" s="244">
        <v>32</v>
      </c>
      <c r="D34" s="126">
        <f t="shared" si="2"/>
        <v>42.5</v>
      </c>
      <c r="E34" s="126">
        <f t="shared" si="3"/>
        <v>22.5</v>
      </c>
      <c r="G34" s="291"/>
      <c r="H34" s="292"/>
    </row>
    <row r="35" spans="1:8" s="259" customFormat="1" x14ac:dyDescent="0.25">
      <c r="A35" s="242">
        <v>43857</v>
      </c>
      <c r="B35" s="244">
        <v>43</v>
      </c>
      <c r="C35" s="244">
        <v>32</v>
      </c>
      <c r="D35" s="126">
        <f t="shared" si="2"/>
        <v>37.5</v>
      </c>
      <c r="E35" s="126">
        <f t="shared" si="3"/>
        <v>27.5</v>
      </c>
      <c r="G35" s="291"/>
      <c r="H35" s="292"/>
    </row>
    <row r="36" spans="1:8" s="259" customFormat="1" x14ac:dyDescent="0.25">
      <c r="A36" s="242">
        <v>43858</v>
      </c>
      <c r="B36" s="244">
        <v>35</v>
      </c>
      <c r="C36" s="244">
        <v>31</v>
      </c>
      <c r="D36" s="126">
        <f t="shared" si="2"/>
        <v>33</v>
      </c>
      <c r="E36" s="126">
        <f t="shared" si="3"/>
        <v>32</v>
      </c>
      <c r="G36" s="291"/>
      <c r="H36" s="292"/>
    </row>
    <row r="37" spans="1:8" s="259" customFormat="1" x14ac:dyDescent="0.25">
      <c r="A37" s="242">
        <v>43859</v>
      </c>
      <c r="B37" s="244">
        <v>37</v>
      </c>
      <c r="C37" s="244">
        <v>33</v>
      </c>
      <c r="D37" s="126">
        <f t="shared" si="2"/>
        <v>35</v>
      </c>
      <c r="E37" s="126">
        <f t="shared" si="3"/>
        <v>30</v>
      </c>
      <c r="G37" s="291"/>
      <c r="H37" s="292"/>
    </row>
    <row r="38" spans="1:8" s="259" customFormat="1" x14ac:dyDescent="0.25">
      <c r="A38" s="242">
        <v>43860</v>
      </c>
      <c r="B38" s="244">
        <v>42</v>
      </c>
      <c r="C38" s="244">
        <v>34</v>
      </c>
      <c r="D38" s="126">
        <f t="shared" si="2"/>
        <v>38</v>
      </c>
      <c r="E38" s="126">
        <f t="shared" si="3"/>
        <v>27</v>
      </c>
      <c r="G38" s="291"/>
      <c r="H38" s="292"/>
    </row>
    <row r="39" spans="1:8" s="259" customFormat="1" x14ac:dyDescent="0.25">
      <c r="A39" s="242">
        <v>43861</v>
      </c>
      <c r="B39" s="244">
        <v>46</v>
      </c>
      <c r="C39" s="244">
        <v>38</v>
      </c>
      <c r="D39" s="126">
        <f t="shared" si="2"/>
        <v>42</v>
      </c>
      <c r="E39" s="126">
        <f t="shared" si="3"/>
        <v>23</v>
      </c>
      <c r="G39" s="291"/>
      <c r="H39" s="292"/>
    </row>
    <row r="40" spans="1:8" s="259" customFormat="1" x14ac:dyDescent="0.25">
      <c r="A40" s="242">
        <v>43862</v>
      </c>
      <c r="B40" s="244">
        <v>52</v>
      </c>
      <c r="C40" s="244">
        <v>33</v>
      </c>
      <c r="D40" s="126">
        <f t="shared" si="2"/>
        <v>42.5</v>
      </c>
      <c r="E40" s="126">
        <f t="shared" si="3"/>
        <v>22.5</v>
      </c>
      <c r="G40" s="291"/>
      <c r="H40" s="292"/>
    </row>
    <row r="41" spans="1:8" s="259" customFormat="1" x14ac:dyDescent="0.25">
      <c r="A41" s="242">
        <v>43863</v>
      </c>
      <c r="B41" s="244">
        <v>63</v>
      </c>
      <c r="C41" s="244">
        <v>38</v>
      </c>
      <c r="D41" s="126">
        <f t="shared" si="2"/>
        <v>50.5</v>
      </c>
      <c r="E41" s="126">
        <f t="shared" si="3"/>
        <v>14.5</v>
      </c>
      <c r="G41" s="291"/>
      <c r="H41" s="292"/>
    </row>
    <row r="42" spans="1:8" s="259" customFormat="1" x14ac:dyDescent="0.25">
      <c r="A42" s="242">
        <v>43864</v>
      </c>
      <c r="B42" s="244">
        <v>64</v>
      </c>
      <c r="C42" s="244">
        <v>45</v>
      </c>
      <c r="D42" s="126">
        <f t="shared" si="2"/>
        <v>54.5</v>
      </c>
      <c r="E42" s="126">
        <f t="shared" si="3"/>
        <v>10.5</v>
      </c>
      <c r="G42" s="291"/>
      <c r="H42" s="292"/>
    </row>
    <row r="43" spans="1:8" s="259" customFormat="1" x14ac:dyDescent="0.25">
      <c r="A43" s="242">
        <v>43865</v>
      </c>
      <c r="B43" s="244">
        <v>60</v>
      </c>
      <c r="C43" s="244">
        <v>39</v>
      </c>
      <c r="D43" s="126">
        <f t="shared" si="2"/>
        <v>49.5</v>
      </c>
      <c r="E43" s="126">
        <f t="shared" si="3"/>
        <v>15.5</v>
      </c>
      <c r="G43" s="291"/>
      <c r="H43" s="292"/>
    </row>
    <row r="44" spans="1:8" s="259" customFormat="1" x14ac:dyDescent="0.25">
      <c r="A44" s="242">
        <v>43866</v>
      </c>
      <c r="B44" s="244">
        <v>39</v>
      </c>
      <c r="C44" s="244">
        <v>34</v>
      </c>
      <c r="D44" s="126">
        <f t="shared" si="2"/>
        <v>36.5</v>
      </c>
      <c r="E44" s="126">
        <f t="shared" si="3"/>
        <v>28.5</v>
      </c>
      <c r="G44" s="291"/>
      <c r="H44" s="292"/>
    </row>
    <row r="45" spans="1:8" s="259" customFormat="1" x14ac:dyDescent="0.25">
      <c r="A45" s="242">
        <v>43867</v>
      </c>
      <c r="B45" s="244">
        <v>34</v>
      </c>
      <c r="C45" s="244">
        <v>31</v>
      </c>
      <c r="D45" s="126">
        <f t="shared" si="2"/>
        <v>32.5</v>
      </c>
      <c r="E45" s="126">
        <f t="shared" si="3"/>
        <v>32.5</v>
      </c>
      <c r="G45" s="291"/>
      <c r="H45" s="292"/>
    </row>
    <row r="46" spans="1:8" s="259" customFormat="1" x14ac:dyDescent="0.25">
      <c r="A46" s="242">
        <v>43868</v>
      </c>
      <c r="B46" s="244">
        <v>40</v>
      </c>
      <c r="C46" s="244">
        <v>31</v>
      </c>
      <c r="D46" s="126">
        <f t="shared" si="2"/>
        <v>35.5</v>
      </c>
      <c r="E46" s="126">
        <f t="shared" si="3"/>
        <v>29.5</v>
      </c>
      <c r="G46" s="291"/>
      <c r="H46" s="292"/>
    </row>
    <row r="47" spans="1:8" s="259" customFormat="1" x14ac:dyDescent="0.25">
      <c r="A47" s="242">
        <v>43869</v>
      </c>
      <c r="B47" s="244">
        <v>45</v>
      </c>
      <c r="C47" s="244">
        <v>30</v>
      </c>
      <c r="D47" s="126">
        <f t="shared" si="2"/>
        <v>37.5</v>
      </c>
      <c r="E47" s="126">
        <f t="shared" si="3"/>
        <v>27.5</v>
      </c>
      <c r="G47" s="291"/>
      <c r="H47" s="292"/>
    </row>
    <row r="48" spans="1:8" s="259" customFormat="1" x14ac:dyDescent="0.25">
      <c r="A48" s="242">
        <v>43870</v>
      </c>
      <c r="B48" s="244">
        <v>62</v>
      </c>
      <c r="C48" s="244">
        <v>34</v>
      </c>
      <c r="D48" s="126">
        <f t="shared" si="2"/>
        <v>48</v>
      </c>
      <c r="E48" s="126">
        <f t="shared" si="3"/>
        <v>17</v>
      </c>
      <c r="G48" s="291"/>
      <c r="H48" s="292"/>
    </row>
    <row r="49" spans="1:8" s="259" customFormat="1" x14ac:dyDescent="0.25">
      <c r="A49" s="242">
        <v>43871</v>
      </c>
      <c r="B49" s="244">
        <v>56</v>
      </c>
      <c r="C49" s="244">
        <v>36</v>
      </c>
      <c r="D49" s="126">
        <f t="shared" si="2"/>
        <v>46</v>
      </c>
      <c r="E49" s="126">
        <f t="shared" si="3"/>
        <v>19</v>
      </c>
      <c r="G49" s="291"/>
      <c r="H49" s="292"/>
    </row>
    <row r="50" spans="1:8" s="259" customFormat="1" x14ac:dyDescent="0.25">
      <c r="A50" s="242">
        <v>43872</v>
      </c>
      <c r="B50" s="244">
        <v>43</v>
      </c>
      <c r="C50" s="244">
        <v>35</v>
      </c>
      <c r="D50" s="126">
        <f t="shared" si="2"/>
        <v>39</v>
      </c>
      <c r="E50" s="126">
        <f t="shared" si="3"/>
        <v>26</v>
      </c>
      <c r="G50" s="291"/>
      <c r="H50" s="292"/>
    </row>
    <row r="51" spans="1:8" s="259" customFormat="1" x14ac:dyDescent="0.25">
      <c r="A51" s="242">
        <v>43873</v>
      </c>
      <c r="B51" s="244">
        <v>39</v>
      </c>
      <c r="C51" s="244">
        <v>36</v>
      </c>
      <c r="D51" s="126">
        <f t="shared" si="2"/>
        <v>37.5</v>
      </c>
      <c r="E51" s="126">
        <f t="shared" si="3"/>
        <v>27.5</v>
      </c>
      <c r="G51" s="291"/>
      <c r="H51" s="292"/>
    </row>
    <row r="52" spans="1:8" s="259" customFormat="1" x14ac:dyDescent="0.25">
      <c r="A52" s="242">
        <v>43874</v>
      </c>
      <c r="B52" s="244">
        <v>39</v>
      </c>
      <c r="C52" s="244">
        <v>16</v>
      </c>
      <c r="D52" s="126">
        <f t="shared" si="2"/>
        <v>27.5</v>
      </c>
      <c r="E52" s="126">
        <f t="shared" si="3"/>
        <v>37.5</v>
      </c>
      <c r="G52" s="291"/>
      <c r="H52" s="292"/>
    </row>
    <row r="53" spans="1:8" s="259" customFormat="1" x14ac:dyDescent="0.25">
      <c r="A53" s="242">
        <v>43875</v>
      </c>
      <c r="B53" s="244">
        <v>28</v>
      </c>
      <c r="C53" s="244">
        <v>12</v>
      </c>
      <c r="D53" s="126">
        <f t="shared" si="2"/>
        <v>20</v>
      </c>
      <c r="E53" s="126">
        <f t="shared" si="3"/>
        <v>45</v>
      </c>
      <c r="G53" s="291"/>
      <c r="H53" s="292"/>
    </row>
    <row r="54" spans="1:8" s="259" customFormat="1" x14ac:dyDescent="0.25">
      <c r="A54" s="242">
        <v>43876</v>
      </c>
      <c r="B54" s="244">
        <v>46</v>
      </c>
      <c r="C54" s="244">
        <v>21</v>
      </c>
      <c r="D54" s="126">
        <f t="shared" si="2"/>
        <v>33.5</v>
      </c>
      <c r="E54" s="126">
        <f t="shared" si="3"/>
        <v>31.5</v>
      </c>
      <c r="G54" s="291"/>
      <c r="H54" s="292"/>
    </row>
    <row r="55" spans="1:8" s="259" customFormat="1" x14ac:dyDescent="0.25">
      <c r="A55" s="242">
        <v>43877</v>
      </c>
      <c r="B55" s="244">
        <v>58</v>
      </c>
      <c r="C55" s="244">
        <v>32</v>
      </c>
      <c r="D55" s="126">
        <f t="shared" si="2"/>
        <v>45</v>
      </c>
      <c r="E55" s="126">
        <f t="shared" si="3"/>
        <v>20</v>
      </c>
      <c r="G55" s="291"/>
      <c r="H55" s="292"/>
    </row>
    <row r="56" spans="1:8" s="259" customFormat="1" x14ac:dyDescent="0.25">
      <c r="A56" s="242">
        <v>43878</v>
      </c>
      <c r="B56" s="244">
        <v>60</v>
      </c>
      <c r="C56" s="244">
        <v>39</v>
      </c>
      <c r="D56" s="126">
        <f t="shared" si="2"/>
        <v>49.5</v>
      </c>
      <c r="E56" s="126">
        <f t="shared" si="3"/>
        <v>15.5</v>
      </c>
      <c r="G56" s="291"/>
      <c r="H56" s="292"/>
    </row>
    <row r="57" spans="1:8" s="259" customFormat="1" x14ac:dyDescent="0.25">
      <c r="A57" s="242">
        <v>43879</v>
      </c>
      <c r="B57" s="244">
        <v>54</v>
      </c>
      <c r="C57" s="244">
        <v>34</v>
      </c>
      <c r="D57" s="126">
        <f t="shared" si="2"/>
        <v>44</v>
      </c>
      <c r="E57" s="126">
        <f t="shared" si="3"/>
        <v>21</v>
      </c>
      <c r="G57" s="291"/>
      <c r="H57" s="292"/>
    </row>
    <row r="58" spans="1:8" s="259" customFormat="1" x14ac:dyDescent="0.25">
      <c r="A58" s="242">
        <v>43880</v>
      </c>
      <c r="B58" s="244">
        <v>49</v>
      </c>
      <c r="C58" s="244">
        <v>29</v>
      </c>
      <c r="D58" s="126">
        <f t="shared" si="2"/>
        <v>39</v>
      </c>
      <c r="E58" s="126">
        <f t="shared" si="3"/>
        <v>26</v>
      </c>
      <c r="G58" s="291"/>
      <c r="H58" s="292"/>
    </row>
    <row r="59" spans="1:8" s="259" customFormat="1" x14ac:dyDescent="0.25">
      <c r="A59" s="242">
        <v>43881</v>
      </c>
      <c r="B59" s="244">
        <v>41</v>
      </c>
      <c r="C59" s="244">
        <v>25</v>
      </c>
      <c r="D59" s="126">
        <f t="shared" si="2"/>
        <v>33</v>
      </c>
      <c r="E59" s="126">
        <f t="shared" si="3"/>
        <v>32</v>
      </c>
      <c r="G59" s="291"/>
      <c r="H59" s="292"/>
    </row>
    <row r="60" spans="1:8" s="259" customFormat="1" x14ac:dyDescent="0.25">
      <c r="A60" s="242">
        <v>43882</v>
      </c>
      <c r="B60" s="244">
        <v>39</v>
      </c>
      <c r="C60" s="244">
        <v>19</v>
      </c>
      <c r="D60" s="126">
        <f t="shared" si="2"/>
        <v>29</v>
      </c>
      <c r="E60" s="126">
        <f t="shared" si="3"/>
        <v>36</v>
      </c>
      <c r="G60" s="291"/>
      <c r="H60" s="292"/>
    </row>
    <row r="61" spans="1:8" s="259" customFormat="1" x14ac:dyDescent="0.25">
      <c r="A61" s="242">
        <v>43883</v>
      </c>
      <c r="B61" s="244">
        <v>47</v>
      </c>
      <c r="C61" s="244">
        <v>21</v>
      </c>
      <c r="D61" s="126">
        <f t="shared" si="2"/>
        <v>34</v>
      </c>
      <c r="E61" s="126">
        <f t="shared" si="3"/>
        <v>31</v>
      </c>
      <c r="G61" s="291"/>
      <c r="H61" s="292"/>
    </row>
    <row r="62" spans="1:8" s="259" customFormat="1" x14ac:dyDescent="0.25">
      <c r="A62" s="242">
        <v>43884</v>
      </c>
      <c r="B62" s="244">
        <v>50</v>
      </c>
      <c r="C62" s="244">
        <v>40</v>
      </c>
      <c r="D62" s="126">
        <f t="shared" si="2"/>
        <v>45</v>
      </c>
      <c r="E62" s="126">
        <f t="shared" si="3"/>
        <v>20</v>
      </c>
      <c r="G62" s="291"/>
      <c r="H62" s="292"/>
    </row>
    <row r="63" spans="1:8" s="259" customFormat="1" x14ac:dyDescent="0.25">
      <c r="A63" s="242">
        <v>43885</v>
      </c>
      <c r="B63" s="244">
        <v>51</v>
      </c>
      <c r="C63" s="244">
        <v>44</v>
      </c>
      <c r="D63" s="126">
        <f t="shared" si="2"/>
        <v>47.5</v>
      </c>
      <c r="E63" s="126">
        <f t="shared" si="3"/>
        <v>17.5</v>
      </c>
      <c r="G63" s="291"/>
      <c r="H63" s="292"/>
    </row>
    <row r="64" spans="1:8" s="259" customFormat="1" x14ac:dyDescent="0.25">
      <c r="A64" s="242">
        <v>43886</v>
      </c>
      <c r="B64" s="244">
        <v>50</v>
      </c>
      <c r="C64" s="244">
        <v>38</v>
      </c>
      <c r="D64" s="126">
        <f t="shared" si="2"/>
        <v>44</v>
      </c>
      <c r="E64" s="126">
        <f t="shared" si="3"/>
        <v>21</v>
      </c>
      <c r="G64" s="291"/>
      <c r="H64" s="292"/>
    </row>
    <row r="65" spans="1:8" s="259" customFormat="1" x14ac:dyDescent="0.25">
      <c r="A65" s="242">
        <v>43887</v>
      </c>
      <c r="B65" s="244">
        <v>39</v>
      </c>
      <c r="C65" s="244">
        <v>29</v>
      </c>
      <c r="D65" s="126">
        <f t="shared" si="2"/>
        <v>34</v>
      </c>
      <c r="E65" s="126">
        <f t="shared" si="3"/>
        <v>31</v>
      </c>
      <c r="G65" s="291"/>
      <c r="H65" s="292"/>
    </row>
    <row r="66" spans="1:8" s="259" customFormat="1" x14ac:dyDescent="0.25">
      <c r="A66" s="242">
        <v>43888</v>
      </c>
      <c r="B66" s="244">
        <v>45</v>
      </c>
      <c r="C66" s="244">
        <v>25</v>
      </c>
      <c r="D66" s="126">
        <f t="shared" si="2"/>
        <v>35</v>
      </c>
      <c r="E66" s="126">
        <f t="shared" si="3"/>
        <v>30</v>
      </c>
      <c r="G66" s="291"/>
      <c r="H66" s="292"/>
    </row>
    <row r="67" spans="1:8" s="259" customFormat="1" x14ac:dyDescent="0.25">
      <c r="A67" s="242">
        <v>43889</v>
      </c>
      <c r="B67" s="244">
        <v>49</v>
      </c>
      <c r="C67" s="244">
        <v>32</v>
      </c>
      <c r="D67" s="126">
        <f t="shared" si="2"/>
        <v>40.5</v>
      </c>
      <c r="E67" s="126">
        <f t="shared" si="3"/>
        <v>24.5</v>
      </c>
      <c r="G67" s="291"/>
      <c r="H67" s="292"/>
    </row>
    <row r="68" spans="1:8" s="259" customFormat="1" x14ac:dyDescent="0.25">
      <c r="A68" s="242">
        <v>43890</v>
      </c>
      <c r="B68" s="244">
        <v>48</v>
      </c>
      <c r="C68" s="244">
        <v>28</v>
      </c>
      <c r="D68" s="126">
        <f t="shared" si="2"/>
        <v>38</v>
      </c>
      <c r="E68" s="126">
        <f t="shared" si="3"/>
        <v>27</v>
      </c>
      <c r="G68" s="291"/>
      <c r="H68" s="292"/>
    </row>
    <row r="69" spans="1:8" s="259" customFormat="1" x14ac:dyDescent="0.25">
      <c r="A69" s="242">
        <v>43891</v>
      </c>
      <c r="B69" s="244">
        <v>64</v>
      </c>
      <c r="C69" s="244">
        <v>39</v>
      </c>
      <c r="D69" s="126">
        <f t="shared" si="2"/>
        <v>51.5</v>
      </c>
      <c r="E69" s="126">
        <f t="shared" si="3"/>
        <v>13.5</v>
      </c>
      <c r="G69" s="291"/>
      <c r="H69" s="292"/>
    </row>
    <row r="70" spans="1:8" s="259" customFormat="1" x14ac:dyDescent="0.25">
      <c r="A70" s="242">
        <v>43892</v>
      </c>
      <c r="B70" s="244">
        <v>68</v>
      </c>
      <c r="C70" s="244">
        <v>51</v>
      </c>
      <c r="D70" s="126">
        <f t="shared" si="2"/>
        <v>59.5</v>
      </c>
      <c r="E70" s="126">
        <f t="shared" si="3"/>
        <v>5.5</v>
      </c>
      <c r="G70" s="291"/>
      <c r="H70" s="292"/>
    </row>
    <row r="71" spans="1:8" s="259" customFormat="1" x14ac:dyDescent="0.25">
      <c r="A71" s="242">
        <v>43893</v>
      </c>
      <c r="B71" s="244">
        <v>65</v>
      </c>
      <c r="C71" s="244">
        <v>41</v>
      </c>
      <c r="D71" s="126">
        <f t="shared" si="2"/>
        <v>53</v>
      </c>
      <c r="E71" s="126">
        <f t="shared" si="3"/>
        <v>12</v>
      </c>
      <c r="G71" s="291"/>
      <c r="H71" s="292"/>
    </row>
    <row r="72" spans="1:8" s="259" customFormat="1" x14ac:dyDescent="0.25">
      <c r="A72" s="242">
        <v>43894</v>
      </c>
      <c r="B72" s="244">
        <v>62</v>
      </c>
      <c r="C72" s="244">
        <v>35</v>
      </c>
      <c r="D72" s="126">
        <f t="shared" si="2"/>
        <v>48.5</v>
      </c>
      <c r="E72" s="126">
        <f t="shared" si="3"/>
        <v>16.5</v>
      </c>
      <c r="G72" s="291"/>
      <c r="H72" s="292"/>
    </row>
    <row r="73" spans="1:8" s="259" customFormat="1" x14ac:dyDescent="0.25">
      <c r="A73" s="242">
        <v>43895</v>
      </c>
      <c r="B73" s="244">
        <v>68</v>
      </c>
      <c r="C73" s="244">
        <v>36</v>
      </c>
      <c r="D73" s="126">
        <f t="shared" si="2"/>
        <v>52</v>
      </c>
      <c r="E73" s="126">
        <f t="shared" si="3"/>
        <v>13</v>
      </c>
      <c r="G73" s="291"/>
      <c r="H73" s="292"/>
    </row>
    <row r="74" spans="1:8" s="259" customFormat="1" x14ac:dyDescent="0.25">
      <c r="A74" s="242">
        <v>43896</v>
      </c>
      <c r="B74" s="244">
        <v>53</v>
      </c>
      <c r="C74" s="244">
        <v>31</v>
      </c>
      <c r="D74" s="126">
        <f t="shared" ref="D74:D137" si="4">(B74+C74)/2</f>
        <v>42</v>
      </c>
      <c r="E74" s="126">
        <f t="shared" ref="E74:E137" si="5">IF(65-D74&gt;0,65-D74,0)</f>
        <v>23</v>
      </c>
      <c r="G74" s="291"/>
      <c r="H74" s="292"/>
    </row>
    <row r="75" spans="1:8" s="259" customFormat="1" x14ac:dyDescent="0.25">
      <c r="A75" s="242">
        <v>43897</v>
      </c>
      <c r="B75" s="244">
        <v>55</v>
      </c>
      <c r="C75" s="244">
        <v>27</v>
      </c>
      <c r="D75" s="126">
        <f t="shared" si="4"/>
        <v>41</v>
      </c>
      <c r="E75" s="126">
        <f t="shared" si="5"/>
        <v>24</v>
      </c>
      <c r="G75" s="291"/>
      <c r="H75" s="292"/>
    </row>
    <row r="76" spans="1:8" s="259" customFormat="1" x14ac:dyDescent="0.25">
      <c r="A76" s="242">
        <v>43898</v>
      </c>
      <c r="B76" s="244">
        <v>65</v>
      </c>
      <c r="C76" s="244">
        <v>35</v>
      </c>
      <c r="D76" s="126">
        <f t="shared" si="4"/>
        <v>50</v>
      </c>
      <c r="E76" s="126">
        <f t="shared" si="5"/>
        <v>15</v>
      </c>
      <c r="G76" s="291"/>
      <c r="H76" s="292"/>
    </row>
    <row r="77" spans="1:8" s="259" customFormat="1" x14ac:dyDescent="0.25">
      <c r="A77" s="242">
        <v>43899</v>
      </c>
      <c r="B77" s="244">
        <v>63</v>
      </c>
      <c r="C77" s="244">
        <v>53</v>
      </c>
      <c r="D77" s="126">
        <f t="shared" si="4"/>
        <v>58</v>
      </c>
      <c r="E77" s="126">
        <f t="shared" si="5"/>
        <v>7</v>
      </c>
      <c r="G77" s="291"/>
      <c r="H77" s="292"/>
    </row>
    <row r="78" spans="1:8" s="259" customFormat="1" x14ac:dyDescent="0.25">
      <c r="A78" s="242">
        <v>43900</v>
      </c>
      <c r="B78" s="244">
        <v>62</v>
      </c>
      <c r="C78" s="244">
        <v>43</v>
      </c>
      <c r="D78" s="126">
        <f t="shared" si="4"/>
        <v>52.5</v>
      </c>
      <c r="E78" s="126">
        <f t="shared" si="5"/>
        <v>12.5</v>
      </c>
      <c r="G78" s="291"/>
      <c r="H78" s="292"/>
    </row>
    <row r="79" spans="1:8" s="259" customFormat="1" x14ac:dyDescent="0.25">
      <c r="A79" s="242">
        <v>43901</v>
      </c>
      <c r="B79" s="244">
        <v>63</v>
      </c>
      <c r="C79" s="244">
        <v>41</v>
      </c>
      <c r="D79" s="126">
        <f t="shared" si="4"/>
        <v>52</v>
      </c>
      <c r="E79" s="126">
        <f t="shared" si="5"/>
        <v>13</v>
      </c>
      <c r="G79" s="291"/>
      <c r="H79" s="292"/>
    </row>
    <row r="80" spans="1:8" s="259" customFormat="1" x14ac:dyDescent="0.25">
      <c r="A80" s="242">
        <v>43902</v>
      </c>
      <c r="B80" s="244">
        <v>67</v>
      </c>
      <c r="C80" s="244">
        <v>42</v>
      </c>
      <c r="D80" s="126">
        <f t="shared" si="4"/>
        <v>54.5</v>
      </c>
      <c r="E80" s="126">
        <f t="shared" si="5"/>
        <v>10.5</v>
      </c>
      <c r="G80" s="291"/>
      <c r="H80" s="292"/>
    </row>
    <row r="81" spans="1:8" s="259" customFormat="1" x14ac:dyDescent="0.25">
      <c r="A81" s="242">
        <v>43903</v>
      </c>
      <c r="B81" s="244">
        <v>59</v>
      </c>
      <c r="C81" s="244">
        <v>44</v>
      </c>
      <c r="D81" s="126">
        <f t="shared" si="4"/>
        <v>51.5</v>
      </c>
      <c r="E81" s="126">
        <f t="shared" si="5"/>
        <v>13.5</v>
      </c>
      <c r="G81" s="291"/>
      <c r="H81" s="292"/>
    </row>
    <row r="82" spans="1:8" s="259" customFormat="1" x14ac:dyDescent="0.25">
      <c r="A82" s="242">
        <v>43904</v>
      </c>
      <c r="B82" s="244">
        <v>46</v>
      </c>
      <c r="C82" s="244">
        <v>41</v>
      </c>
      <c r="D82" s="126">
        <f t="shared" si="4"/>
        <v>43.5</v>
      </c>
      <c r="E82" s="126">
        <f t="shared" si="5"/>
        <v>21.5</v>
      </c>
      <c r="G82" s="291"/>
      <c r="H82" s="292"/>
    </row>
    <row r="83" spans="1:8" s="259" customFormat="1" x14ac:dyDescent="0.25">
      <c r="A83" s="242">
        <v>43905</v>
      </c>
      <c r="B83" s="244">
        <v>43</v>
      </c>
      <c r="C83" s="244">
        <v>39</v>
      </c>
      <c r="D83" s="126">
        <f t="shared" si="4"/>
        <v>41</v>
      </c>
      <c r="E83" s="126">
        <f t="shared" si="5"/>
        <v>24</v>
      </c>
      <c r="G83" s="291"/>
      <c r="H83" s="292"/>
    </row>
    <row r="84" spans="1:8" s="259" customFormat="1" x14ac:dyDescent="0.25">
      <c r="A84" s="242">
        <v>43906</v>
      </c>
      <c r="B84" s="244">
        <v>45</v>
      </c>
      <c r="C84" s="244">
        <v>40</v>
      </c>
      <c r="D84" s="126">
        <f t="shared" si="4"/>
        <v>42.5</v>
      </c>
      <c r="E84" s="126">
        <f t="shared" si="5"/>
        <v>22.5</v>
      </c>
      <c r="G84" s="291"/>
      <c r="H84" s="292"/>
    </row>
    <row r="85" spans="1:8" s="259" customFormat="1" x14ac:dyDescent="0.25">
      <c r="A85" s="242">
        <v>43907</v>
      </c>
      <c r="B85" s="244">
        <v>60</v>
      </c>
      <c r="C85" s="244">
        <v>44</v>
      </c>
      <c r="D85" s="126">
        <f t="shared" si="4"/>
        <v>52</v>
      </c>
      <c r="E85" s="126">
        <f t="shared" si="5"/>
        <v>13</v>
      </c>
      <c r="G85" s="291"/>
      <c r="H85" s="292"/>
    </row>
    <row r="86" spans="1:8" s="259" customFormat="1" x14ac:dyDescent="0.25">
      <c r="A86" s="242">
        <v>43908</v>
      </c>
      <c r="B86" s="244">
        <v>61</v>
      </c>
      <c r="C86" s="244">
        <v>47</v>
      </c>
      <c r="D86" s="126">
        <f t="shared" si="4"/>
        <v>54</v>
      </c>
      <c r="E86" s="126">
        <f t="shared" si="5"/>
        <v>11</v>
      </c>
      <c r="G86" s="291"/>
      <c r="H86" s="292"/>
    </row>
    <row r="87" spans="1:8" s="259" customFormat="1" x14ac:dyDescent="0.25">
      <c r="A87" s="242">
        <v>43909</v>
      </c>
      <c r="B87" s="244">
        <v>71</v>
      </c>
      <c r="C87" s="244">
        <v>52</v>
      </c>
      <c r="D87" s="126">
        <f t="shared" si="4"/>
        <v>61.5</v>
      </c>
      <c r="E87" s="126">
        <f t="shared" si="5"/>
        <v>3.5</v>
      </c>
      <c r="G87" s="291"/>
      <c r="H87" s="292"/>
    </row>
    <row r="88" spans="1:8" s="259" customFormat="1" x14ac:dyDescent="0.25">
      <c r="A88" s="242">
        <v>43910</v>
      </c>
      <c r="B88" s="244">
        <v>69</v>
      </c>
      <c r="C88" s="244">
        <v>41</v>
      </c>
      <c r="D88" s="126">
        <f t="shared" si="4"/>
        <v>55</v>
      </c>
      <c r="E88" s="126">
        <f t="shared" si="5"/>
        <v>10</v>
      </c>
      <c r="G88" s="291"/>
      <c r="H88" s="292"/>
    </row>
    <row r="89" spans="1:8" s="259" customFormat="1" x14ac:dyDescent="0.25">
      <c r="A89" s="242">
        <v>43911</v>
      </c>
      <c r="B89" s="244">
        <v>49</v>
      </c>
      <c r="C89" s="244">
        <v>37</v>
      </c>
      <c r="D89" s="126">
        <f t="shared" si="4"/>
        <v>43</v>
      </c>
      <c r="E89" s="126">
        <f t="shared" si="5"/>
        <v>22</v>
      </c>
      <c r="G89" s="291"/>
      <c r="H89" s="292"/>
    </row>
    <row r="90" spans="1:8" s="259" customFormat="1" x14ac:dyDescent="0.25">
      <c r="A90" s="242">
        <v>43912</v>
      </c>
      <c r="B90" s="244">
        <v>48</v>
      </c>
      <c r="C90" s="244">
        <v>37</v>
      </c>
      <c r="D90" s="126">
        <f t="shared" si="4"/>
        <v>42.5</v>
      </c>
      <c r="E90" s="126">
        <f t="shared" si="5"/>
        <v>22.5</v>
      </c>
      <c r="G90" s="291"/>
      <c r="H90" s="292"/>
    </row>
    <row r="91" spans="1:8" s="259" customFormat="1" x14ac:dyDescent="0.25">
      <c r="A91" s="242">
        <v>43913</v>
      </c>
      <c r="B91" s="244">
        <v>57</v>
      </c>
      <c r="C91" s="244">
        <v>43</v>
      </c>
      <c r="D91" s="126">
        <f t="shared" si="4"/>
        <v>50</v>
      </c>
      <c r="E91" s="126">
        <f t="shared" si="5"/>
        <v>15</v>
      </c>
      <c r="G91" s="291"/>
      <c r="H91" s="292"/>
    </row>
    <row r="92" spans="1:8" s="259" customFormat="1" x14ac:dyDescent="0.25">
      <c r="A92" s="242">
        <v>43914</v>
      </c>
      <c r="B92" s="244">
        <v>54</v>
      </c>
      <c r="C92" s="244">
        <v>44</v>
      </c>
      <c r="D92" s="126">
        <f t="shared" si="4"/>
        <v>49</v>
      </c>
      <c r="E92" s="126">
        <f t="shared" si="5"/>
        <v>16</v>
      </c>
      <c r="G92" s="291"/>
      <c r="H92" s="292"/>
    </row>
    <row r="93" spans="1:8" s="259" customFormat="1" x14ac:dyDescent="0.25">
      <c r="A93" s="242">
        <v>43915</v>
      </c>
      <c r="B93" s="244">
        <v>61</v>
      </c>
      <c r="C93" s="244">
        <v>47</v>
      </c>
      <c r="D93" s="126">
        <f t="shared" si="4"/>
        <v>54</v>
      </c>
      <c r="E93" s="126">
        <f t="shared" si="5"/>
        <v>11</v>
      </c>
      <c r="G93" s="291"/>
      <c r="H93" s="292"/>
    </row>
    <row r="94" spans="1:8" s="259" customFormat="1" x14ac:dyDescent="0.25">
      <c r="A94" s="242">
        <v>43916</v>
      </c>
      <c r="B94" s="244">
        <v>79</v>
      </c>
      <c r="C94" s="244">
        <v>45</v>
      </c>
      <c r="D94" s="126">
        <f t="shared" si="4"/>
        <v>62</v>
      </c>
      <c r="E94" s="126">
        <f t="shared" si="5"/>
        <v>3</v>
      </c>
      <c r="G94" s="291"/>
      <c r="H94" s="292"/>
    </row>
    <row r="95" spans="1:8" s="259" customFormat="1" x14ac:dyDescent="0.25">
      <c r="A95" s="242">
        <v>43917</v>
      </c>
      <c r="B95" s="244">
        <v>78</v>
      </c>
      <c r="C95" s="244">
        <v>60</v>
      </c>
      <c r="D95" s="126">
        <f t="shared" si="4"/>
        <v>69</v>
      </c>
      <c r="E95" s="126">
        <f t="shared" si="5"/>
        <v>0</v>
      </c>
      <c r="G95" s="291"/>
      <c r="H95" s="292"/>
    </row>
    <row r="96" spans="1:8" s="259" customFormat="1" x14ac:dyDescent="0.25">
      <c r="A96" s="242">
        <v>43918</v>
      </c>
      <c r="B96" s="244">
        <v>74</v>
      </c>
      <c r="C96" s="244">
        <v>64</v>
      </c>
      <c r="D96" s="126">
        <f t="shared" si="4"/>
        <v>69</v>
      </c>
      <c r="E96" s="126">
        <f t="shared" si="5"/>
        <v>0</v>
      </c>
      <c r="G96" s="291"/>
      <c r="H96" s="292"/>
    </row>
    <row r="97" spans="1:8" s="259" customFormat="1" x14ac:dyDescent="0.25">
      <c r="A97" s="242">
        <v>43919</v>
      </c>
      <c r="B97" s="244">
        <v>70</v>
      </c>
      <c r="C97" s="244">
        <v>50</v>
      </c>
      <c r="D97" s="126">
        <f t="shared" si="4"/>
        <v>60</v>
      </c>
      <c r="E97" s="126">
        <f t="shared" si="5"/>
        <v>5</v>
      </c>
      <c r="G97" s="291"/>
      <c r="H97" s="292"/>
    </row>
    <row r="98" spans="1:8" s="259" customFormat="1" x14ac:dyDescent="0.25">
      <c r="A98" s="242">
        <v>43920</v>
      </c>
      <c r="B98" s="244">
        <v>66</v>
      </c>
      <c r="C98" s="244">
        <v>43</v>
      </c>
      <c r="D98" s="126">
        <f t="shared" si="4"/>
        <v>54.5</v>
      </c>
      <c r="E98" s="126">
        <f t="shared" si="5"/>
        <v>10.5</v>
      </c>
      <c r="G98" s="291"/>
      <c r="H98" s="292"/>
    </row>
    <row r="99" spans="1:8" s="259" customFormat="1" x14ac:dyDescent="0.25">
      <c r="A99" s="242">
        <v>43921</v>
      </c>
      <c r="B99" s="244">
        <v>62</v>
      </c>
      <c r="C99" s="244">
        <v>46</v>
      </c>
      <c r="D99" s="126">
        <f t="shared" si="4"/>
        <v>54</v>
      </c>
      <c r="E99" s="126">
        <f t="shared" si="5"/>
        <v>11</v>
      </c>
      <c r="G99" s="291"/>
      <c r="H99" s="292"/>
    </row>
    <row r="100" spans="1:8" s="259" customFormat="1" x14ac:dyDescent="0.25">
      <c r="A100" s="242">
        <v>43922</v>
      </c>
      <c r="B100" s="244">
        <v>63</v>
      </c>
      <c r="C100" s="244">
        <v>43</v>
      </c>
      <c r="D100" s="126">
        <f t="shared" si="4"/>
        <v>53</v>
      </c>
      <c r="E100" s="126">
        <f t="shared" si="5"/>
        <v>12</v>
      </c>
      <c r="G100" s="291"/>
      <c r="H100" s="292"/>
    </row>
    <row r="101" spans="1:8" s="259" customFormat="1" x14ac:dyDescent="0.25">
      <c r="A101" s="242">
        <v>43923</v>
      </c>
      <c r="B101" s="244">
        <v>66</v>
      </c>
      <c r="C101" s="244">
        <v>44</v>
      </c>
      <c r="D101" s="126">
        <f t="shared" si="4"/>
        <v>55</v>
      </c>
      <c r="E101" s="126">
        <f t="shared" si="5"/>
        <v>10</v>
      </c>
      <c r="G101" s="291"/>
      <c r="H101" s="292"/>
    </row>
    <row r="102" spans="1:8" s="259" customFormat="1" x14ac:dyDescent="0.25">
      <c r="A102" s="242">
        <v>43924</v>
      </c>
      <c r="B102" s="244">
        <v>70</v>
      </c>
      <c r="C102" s="244">
        <v>53</v>
      </c>
      <c r="D102" s="126">
        <f t="shared" si="4"/>
        <v>61.5</v>
      </c>
      <c r="E102" s="126">
        <f t="shared" si="5"/>
        <v>3.5</v>
      </c>
      <c r="G102" s="291"/>
      <c r="H102" s="292"/>
    </row>
    <row r="103" spans="1:8" s="259" customFormat="1" x14ac:dyDescent="0.25">
      <c r="A103" s="242">
        <v>43925</v>
      </c>
      <c r="B103" s="244">
        <v>56</v>
      </c>
      <c r="C103" s="244">
        <v>47</v>
      </c>
      <c r="D103" s="126">
        <f t="shared" si="4"/>
        <v>51.5</v>
      </c>
      <c r="E103" s="126">
        <f t="shared" si="5"/>
        <v>13.5</v>
      </c>
      <c r="G103" s="291"/>
      <c r="H103" s="292"/>
    </row>
    <row r="104" spans="1:8" s="259" customFormat="1" x14ac:dyDescent="0.25">
      <c r="A104" s="242">
        <v>43926</v>
      </c>
      <c r="B104" s="244">
        <v>63</v>
      </c>
      <c r="C104" s="244">
        <v>47</v>
      </c>
      <c r="D104" s="126">
        <f t="shared" si="4"/>
        <v>55</v>
      </c>
      <c r="E104" s="126">
        <f t="shared" si="5"/>
        <v>10</v>
      </c>
      <c r="G104" s="291"/>
      <c r="H104" s="292"/>
    </row>
    <row r="105" spans="1:8" s="259" customFormat="1" x14ac:dyDescent="0.25">
      <c r="A105" s="242">
        <v>43927</v>
      </c>
      <c r="B105" s="244">
        <v>76</v>
      </c>
      <c r="C105" s="244">
        <v>45</v>
      </c>
      <c r="D105" s="126">
        <f t="shared" si="4"/>
        <v>60.5</v>
      </c>
      <c r="E105" s="126">
        <f t="shared" si="5"/>
        <v>4.5</v>
      </c>
      <c r="G105" s="291"/>
      <c r="H105" s="292"/>
    </row>
    <row r="106" spans="1:8" s="259" customFormat="1" x14ac:dyDescent="0.25">
      <c r="A106" s="242">
        <v>43928</v>
      </c>
      <c r="B106" s="244">
        <v>78</v>
      </c>
      <c r="C106" s="244">
        <v>56</v>
      </c>
      <c r="D106" s="126">
        <f t="shared" si="4"/>
        <v>67</v>
      </c>
      <c r="E106" s="126">
        <f t="shared" si="5"/>
        <v>0</v>
      </c>
      <c r="G106" s="291"/>
      <c r="H106" s="292"/>
    </row>
    <row r="107" spans="1:8" s="259" customFormat="1" x14ac:dyDescent="0.25">
      <c r="A107" s="242">
        <v>43929</v>
      </c>
      <c r="B107" s="244">
        <v>85</v>
      </c>
      <c r="C107" s="244">
        <v>61</v>
      </c>
      <c r="D107" s="126">
        <f t="shared" si="4"/>
        <v>73</v>
      </c>
      <c r="E107" s="126">
        <f t="shared" si="5"/>
        <v>0</v>
      </c>
      <c r="G107" s="291"/>
      <c r="H107" s="292"/>
    </row>
    <row r="108" spans="1:8" s="259" customFormat="1" x14ac:dyDescent="0.25">
      <c r="A108" s="242">
        <v>43930</v>
      </c>
      <c r="B108" s="244">
        <v>66</v>
      </c>
      <c r="C108" s="244">
        <v>44</v>
      </c>
      <c r="D108" s="126">
        <f t="shared" si="4"/>
        <v>55</v>
      </c>
      <c r="E108" s="126">
        <f t="shared" si="5"/>
        <v>10</v>
      </c>
      <c r="G108" s="291"/>
      <c r="H108" s="292"/>
    </row>
    <row r="109" spans="1:8" s="259" customFormat="1" x14ac:dyDescent="0.25">
      <c r="A109" s="242">
        <v>43931</v>
      </c>
      <c r="B109" s="244">
        <v>58</v>
      </c>
      <c r="C109" s="244">
        <v>36</v>
      </c>
      <c r="D109" s="126">
        <f t="shared" si="4"/>
        <v>47</v>
      </c>
      <c r="E109" s="126">
        <f t="shared" si="5"/>
        <v>18</v>
      </c>
      <c r="G109" s="291"/>
      <c r="H109" s="292"/>
    </row>
    <row r="110" spans="1:8" s="259" customFormat="1" x14ac:dyDescent="0.25">
      <c r="A110" s="242">
        <v>43932</v>
      </c>
      <c r="B110" s="244">
        <v>65</v>
      </c>
      <c r="C110" s="244">
        <v>40</v>
      </c>
      <c r="D110" s="126">
        <f t="shared" si="4"/>
        <v>52.5</v>
      </c>
      <c r="E110" s="126">
        <f t="shared" si="5"/>
        <v>12.5</v>
      </c>
      <c r="G110" s="291"/>
      <c r="H110" s="292"/>
    </row>
    <row r="111" spans="1:8" s="259" customFormat="1" x14ac:dyDescent="0.25">
      <c r="A111" s="242">
        <v>43933</v>
      </c>
      <c r="B111" s="244">
        <v>61</v>
      </c>
      <c r="C111" s="244">
        <v>54</v>
      </c>
      <c r="D111" s="126">
        <f t="shared" si="4"/>
        <v>57.5</v>
      </c>
      <c r="E111" s="126">
        <f t="shared" si="5"/>
        <v>7.5</v>
      </c>
      <c r="G111" s="291"/>
      <c r="H111" s="292"/>
    </row>
    <row r="112" spans="1:8" s="259" customFormat="1" x14ac:dyDescent="0.25">
      <c r="A112" s="242">
        <v>43934</v>
      </c>
      <c r="B112" s="244">
        <v>59</v>
      </c>
      <c r="C112" s="244">
        <v>40</v>
      </c>
      <c r="D112" s="126">
        <f t="shared" si="4"/>
        <v>49.5</v>
      </c>
      <c r="E112" s="126">
        <f t="shared" si="5"/>
        <v>15.5</v>
      </c>
      <c r="G112" s="291"/>
      <c r="H112" s="292"/>
    </row>
    <row r="113" spans="1:8" s="259" customFormat="1" x14ac:dyDescent="0.25">
      <c r="A113" s="242">
        <v>43935</v>
      </c>
      <c r="B113" s="244">
        <v>52</v>
      </c>
      <c r="C113" s="244">
        <v>34</v>
      </c>
      <c r="D113" s="126">
        <f t="shared" si="4"/>
        <v>43</v>
      </c>
      <c r="E113" s="126">
        <f t="shared" si="5"/>
        <v>22</v>
      </c>
      <c r="G113" s="291"/>
      <c r="H113" s="292"/>
    </row>
    <row r="114" spans="1:8" s="259" customFormat="1" x14ac:dyDescent="0.25">
      <c r="A114" s="242">
        <v>43936</v>
      </c>
      <c r="B114" s="244">
        <v>62</v>
      </c>
      <c r="C114" s="244">
        <v>31</v>
      </c>
      <c r="D114" s="126">
        <f t="shared" si="4"/>
        <v>46.5</v>
      </c>
      <c r="E114" s="126">
        <f t="shared" si="5"/>
        <v>18.5</v>
      </c>
      <c r="G114" s="291"/>
      <c r="H114" s="292"/>
    </row>
    <row r="115" spans="1:8" s="259" customFormat="1" x14ac:dyDescent="0.25">
      <c r="A115" s="242">
        <v>43937</v>
      </c>
      <c r="B115" s="244">
        <v>63</v>
      </c>
      <c r="C115" s="244">
        <v>35</v>
      </c>
      <c r="D115" s="126">
        <f t="shared" si="4"/>
        <v>49</v>
      </c>
      <c r="E115" s="126">
        <f t="shared" si="5"/>
        <v>16</v>
      </c>
      <c r="G115" s="291"/>
      <c r="H115" s="292"/>
    </row>
    <row r="116" spans="1:8" s="259" customFormat="1" x14ac:dyDescent="0.25">
      <c r="A116" s="242">
        <v>43938</v>
      </c>
      <c r="B116" s="244">
        <v>61</v>
      </c>
      <c r="C116" s="244">
        <v>42</v>
      </c>
      <c r="D116" s="126">
        <f t="shared" si="4"/>
        <v>51.5</v>
      </c>
      <c r="E116" s="126">
        <f t="shared" si="5"/>
        <v>13.5</v>
      </c>
      <c r="G116" s="291"/>
      <c r="H116" s="292"/>
    </row>
    <row r="117" spans="1:8" s="259" customFormat="1" x14ac:dyDescent="0.25">
      <c r="A117" s="242">
        <v>43939</v>
      </c>
      <c r="B117" s="244">
        <v>58</v>
      </c>
      <c r="C117" s="244">
        <v>30</v>
      </c>
      <c r="D117" s="126">
        <f t="shared" si="4"/>
        <v>44</v>
      </c>
      <c r="E117" s="126">
        <f t="shared" si="5"/>
        <v>21</v>
      </c>
      <c r="G117" s="291"/>
      <c r="H117" s="292"/>
    </row>
    <row r="118" spans="1:8" s="259" customFormat="1" x14ac:dyDescent="0.25">
      <c r="A118" s="242">
        <v>43940</v>
      </c>
      <c r="B118" s="244">
        <v>62</v>
      </c>
      <c r="C118" s="244">
        <v>46</v>
      </c>
      <c r="D118" s="126">
        <f t="shared" si="4"/>
        <v>54</v>
      </c>
      <c r="E118" s="126">
        <f t="shared" si="5"/>
        <v>11</v>
      </c>
      <c r="G118" s="291"/>
      <c r="H118" s="292"/>
    </row>
    <row r="119" spans="1:8" s="259" customFormat="1" x14ac:dyDescent="0.25">
      <c r="A119" s="242">
        <v>43941</v>
      </c>
      <c r="B119" s="244">
        <v>72</v>
      </c>
      <c r="C119" s="244">
        <v>39</v>
      </c>
      <c r="D119" s="126">
        <f t="shared" si="4"/>
        <v>55.5</v>
      </c>
      <c r="E119" s="126">
        <f t="shared" si="5"/>
        <v>9.5</v>
      </c>
      <c r="G119" s="291"/>
      <c r="H119" s="292"/>
    </row>
    <row r="120" spans="1:8" s="259" customFormat="1" x14ac:dyDescent="0.25">
      <c r="A120" s="242">
        <v>43942</v>
      </c>
      <c r="B120" s="244">
        <v>72</v>
      </c>
      <c r="C120" s="244">
        <v>43</v>
      </c>
      <c r="D120" s="126">
        <f t="shared" si="4"/>
        <v>57.5</v>
      </c>
      <c r="E120" s="126">
        <f t="shared" si="5"/>
        <v>7.5</v>
      </c>
      <c r="G120" s="291"/>
      <c r="H120" s="292"/>
    </row>
    <row r="121" spans="1:8" s="259" customFormat="1" x14ac:dyDescent="0.25">
      <c r="A121" s="242">
        <v>43943</v>
      </c>
      <c r="B121" s="244">
        <v>67</v>
      </c>
      <c r="C121" s="244">
        <v>38</v>
      </c>
      <c r="D121" s="126">
        <f t="shared" si="4"/>
        <v>52.5</v>
      </c>
      <c r="E121" s="126">
        <f t="shared" si="5"/>
        <v>12.5</v>
      </c>
      <c r="G121" s="291"/>
      <c r="H121" s="292"/>
    </row>
    <row r="122" spans="1:8" s="259" customFormat="1" x14ac:dyDescent="0.25">
      <c r="A122" s="242">
        <v>43944</v>
      </c>
      <c r="B122" s="244">
        <v>64</v>
      </c>
      <c r="C122" s="244">
        <v>50</v>
      </c>
      <c r="D122" s="126">
        <f t="shared" si="4"/>
        <v>57</v>
      </c>
      <c r="E122" s="126">
        <f t="shared" si="5"/>
        <v>8</v>
      </c>
      <c r="G122" s="291"/>
      <c r="H122" s="292"/>
    </row>
    <row r="123" spans="1:8" s="259" customFormat="1" x14ac:dyDescent="0.25">
      <c r="A123" s="242">
        <v>43945</v>
      </c>
      <c r="B123" s="244">
        <v>71</v>
      </c>
      <c r="C123" s="244">
        <v>44</v>
      </c>
      <c r="D123" s="126">
        <f t="shared" si="4"/>
        <v>57.5</v>
      </c>
      <c r="E123" s="126">
        <f t="shared" si="5"/>
        <v>7.5</v>
      </c>
      <c r="G123" s="291"/>
      <c r="H123" s="292"/>
    </row>
    <row r="124" spans="1:8" s="259" customFormat="1" x14ac:dyDescent="0.25">
      <c r="A124" s="242">
        <v>43946</v>
      </c>
      <c r="B124" s="244">
        <v>63</v>
      </c>
      <c r="C124" s="244">
        <v>52</v>
      </c>
      <c r="D124" s="126">
        <f t="shared" si="4"/>
        <v>57.5</v>
      </c>
      <c r="E124" s="126">
        <f t="shared" si="5"/>
        <v>7.5</v>
      </c>
      <c r="G124" s="291"/>
      <c r="H124" s="292"/>
    </row>
    <row r="125" spans="1:8" s="259" customFormat="1" x14ac:dyDescent="0.25">
      <c r="A125" s="242">
        <v>43947</v>
      </c>
      <c r="B125" s="244">
        <v>68</v>
      </c>
      <c r="C125" s="244">
        <v>42</v>
      </c>
      <c r="D125" s="126">
        <f t="shared" si="4"/>
        <v>55</v>
      </c>
      <c r="E125" s="126">
        <f t="shared" si="5"/>
        <v>10</v>
      </c>
      <c r="G125" s="291"/>
      <c r="H125" s="292"/>
    </row>
    <row r="126" spans="1:8" s="259" customFormat="1" x14ac:dyDescent="0.25">
      <c r="A126" s="242">
        <v>43948</v>
      </c>
      <c r="B126" s="244">
        <v>64</v>
      </c>
      <c r="C126" s="244">
        <v>41</v>
      </c>
      <c r="D126" s="126">
        <f t="shared" si="4"/>
        <v>52.5</v>
      </c>
      <c r="E126" s="126">
        <f t="shared" si="5"/>
        <v>12.5</v>
      </c>
      <c r="G126" s="291"/>
      <c r="H126" s="292"/>
    </row>
    <row r="127" spans="1:8" s="259" customFormat="1" x14ac:dyDescent="0.25">
      <c r="A127" s="242">
        <v>43949</v>
      </c>
      <c r="B127" s="244">
        <v>75</v>
      </c>
      <c r="C127" s="244">
        <v>54</v>
      </c>
      <c r="D127" s="126">
        <f t="shared" si="4"/>
        <v>64.5</v>
      </c>
      <c r="E127" s="126">
        <f t="shared" si="5"/>
        <v>0.5</v>
      </c>
      <c r="G127" s="291"/>
      <c r="H127" s="292"/>
    </row>
    <row r="128" spans="1:8" s="259" customFormat="1" x14ac:dyDescent="0.25">
      <c r="A128" s="242">
        <v>43950</v>
      </c>
      <c r="B128" s="244">
        <v>68</v>
      </c>
      <c r="C128" s="244">
        <v>53</v>
      </c>
      <c r="D128" s="126">
        <f t="shared" si="4"/>
        <v>60.5</v>
      </c>
      <c r="E128" s="126">
        <f t="shared" si="5"/>
        <v>4.5</v>
      </c>
      <c r="G128" s="291"/>
      <c r="H128" s="292"/>
    </row>
    <row r="129" spans="1:8" s="259" customFormat="1" x14ac:dyDescent="0.25">
      <c r="A129" s="242">
        <v>43951</v>
      </c>
      <c r="B129" s="244">
        <v>72</v>
      </c>
      <c r="C129" s="244">
        <v>47</v>
      </c>
      <c r="D129" s="126">
        <f t="shared" si="4"/>
        <v>59.5</v>
      </c>
      <c r="E129" s="126">
        <f t="shared" si="5"/>
        <v>5.5</v>
      </c>
      <c r="G129" s="291"/>
      <c r="H129" s="292"/>
    </row>
    <row r="130" spans="1:8" s="259" customFormat="1" x14ac:dyDescent="0.25">
      <c r="A130" s="242">
        <v>43952</v>
      </c>
      <c r="B130" s="244">
        <v>76</v>
      </c>
      <c r="C130" s="244">
        <v>42</v>
      </c>
      <c r="D130" s="126">
        <f t="shared" si="4"/>
        <v>59</v>
      </c>
      <c r="E130" s="126">
        <f t="shared" si="5"/>
        <v>6</v>
      </c>
      <c r="G130" s="291"/>
      <c r="H130" s="292"/>
    </row>
    <row r="131" spans="1:8" s="259" customFormat="1" x14ac:dyDescent="0.25">
      <c r="A131" s="242">
        <v>43953</v>
      </c>
      <c r="B131" s="244">
        <v>83</v>
      </c>
      <c r="C131" s="244">
        <v>59</v>
      </c>
      <c r="D131" s="126">
        <f t="shared" si="4"/>
        <v>71</v>
      </c>
      <c r="E131" s="126">
        <f t="shared" si="5"/>
        <v>0</v>
      </c>
      <c r="G131" s="291"/>
      <c r="H131" s="292"/>
    </row>
    <row r="132" spans="1:8" s="259" customFormat="1" x14ac:dyDescent="0.25">
      <c r="A132" s="242">
        <v>43954</v>
      </c>
      <c r="B132" s="244">
        <v>79</v>
      </c>
      <c r="C132" s="244">
        <v>57</v>
      </c>
      <c r="D132" s="126">
        <f t="shared" si="4"/>
        <v>68</v>
      </c>
      <c r="E132" s="126">
        <f t="shared" si="5"/>
        <v>0</v>
      </c>
      <c r="G132" s="291"/>
      <c r="H132" s="292"/>
    </row>
    <row r="133" spans="1:8" s="259" customFormat="1" x14ac:dyDescent="0.25">
      <c r="A133" s="242">
        <v>43955</v>
      </c>
      <c r="B133" s="244">
        <v>75</v>
      </c>
      <c r="C133" s="244">
        <v>51</v>
      </c>
      <c r="D133" s="126">
        <f t="shared" si="4"/>
        <v>63</v>
      </c>
      <c r="E133" s="126">
        <f t="shared" si="5"/>
        <v>2</v>
      </c>
      <c r="G133" s="291"/>
      <c r="H133" s="292"/>
    </row>
    <row r="134" spans="1:8" s="259" customFormat="1" x14ac:dyDescent="0.25">
      <c r="A134" s="242">
        <v>43956</v>
      </c>
      <c r="B134" s="244">
        <v>73</v>
      </c>
      <c r="C134" s="244">
        <v>55</v>
      </c>
      <c r="D134" s="126">
        <f t="shared" si="4"/>
        <v>64</v>
      </c>
      <c r="E134" s="126">
        <f t="shared" si="5"/>
        <v>1</v>
      </c>
      <c r="G134" s="291"/>
      <c r="H134" s="292"/>
    </row>
    <row r="135" spans="1:8" s="259" customFormat="1" x14ac:dyDescent="0.25">
      <c r="A135" s="242">
        <v>43957</v>
      </c>
      <c r="B135" s="244">
        <v>63</v>
      </c>
      <c r="C135" s="244">
        <v>43</v>
      </c>
      <c r="D135" s="126">
        <f t="shared" si="4"/>
        <v>53</v>
      </c>
      <c r="E135" s="126">
        <f t="shared" si="5"/>
        <v>12</v>
      </c>
      <c r="G135" s="291"/>
      <c r="H135" s="292"/>
    </row>
    <row r="136" spans="1:8" s="259" customFormat="1" x14ac:dyDescent="0.25">
      <c r="A136" s="242">
        <v>43958</v>
      </c>
      <c r="B136" s="244">
        <v>69</v>
      </c>
      <c r="C136" s="244">
        <v>39</v>
      </c>
      <c r="D136" s="126">
        <f t="shared" si="4"/>
        <v>54</v>
      </c>
      <c r="E136" s="126">
        <f t="shared" si="5"/>
        <v>11</v>
      </c>
      <c r="G136" s="291"/>
      <c r="H136" s="292"/>
    </row>
    <row r="137" spans="1:8" s="259" customFormat="1" x14ac:dyDescent="0.25">
      <c r="A137" s="242">
        <v>43959</v>
      </c>
      <c r="B137" s="244">
        <v>64</v>
      </c>
      <c r="C137" s="244">
        <v>41</v>
      </c>
      <c r="D137" s="126">
        <f t="shared" si="4"/>
        <v>52.5</v>
      </c>
      <c r="E137" s="126">
        <f t="shared" si="5"/>
        <v>12.5</v>
      </c>
      <c r="G137" s="291"/>
      <c r="H137" s="292"/>
    </row>
    <row r="138" spans="1:8" s="259" customFormat="1" x14ac:dyDescent="0.25">
      <c r="A138" s="242">
        <v>43960</v>
      </c>
      <c r="B138" s="244">
        <v>66</v>
      </c>
      <c r="C138" s="244">
        <v>36</v>
      </c>
      <c r="D138" s="126">
        <f t="shared" ref="D138:D201" si="6">(B138+C138)/2</f>
        <v>51</v>
      </c>
      <c r="E138" s="126">
        <f t="shared" ref="E138:E201" si="7">IF(65-D138&gt;0,65-D138,0)</f>
        <v>14</v>
      </c>
      <c r="G138" s="291"/>
      <c r="H138" s="292"/>
    </row>
    <row r="139" spans="1:8" s="259" customFormat="1" x14ac:dyDescent="0.25">
      <c r="A139" s="242">
        <v>43961</v>
      </c>
      <c r="B139" s="244">
        <v>70</v>
      </c>
      <c r="C139" s="244">
        <v>44</v>
      </c>
      <c r="D139" s="126">
        <f t="shared" si="6"/>
        <v>57</v>
      </c>
      <c r="E139" s="126">
        <f t="shared" si="7"/>
        <v>8</v>
      </c>
      <c r="G139" s="291"/>
      <c r="H139" s="292"/>
    </row>
    <row r="140" spans="1:8" s="259" customFormat="1" x14ac:dyDescent="0.25">
      <c r="A140" s="242">
        <v>43962</v>
      </c>
      <c r="B140" s="244">
        <v>65</v>
      </c>
      <c r="C140" s="244">
        <v>38</v>
      </c>
      <c r="D140" s="126">
        <f t="shared" si="6"/>
        <v>51.5</v>
      </c>
      <c r="E140" s="126">
        <f t="shared" si="7"/>
        <v>13.5</v>
      </c>
      <c r="G140" s="291"/>
      <c r="H140" s="292"/>
    </row>
    <row r="141" spans="1:8" s="259" customFormat="1" x14ac:dyDescent="0.25">
      <c r="A141" s="242">
        <v>43963</v>
      </c>
      <c r="B141" s="244">
        <v>54</v>
      </c>
      <c r="C141" s="244">
        <v>48</v>
      </c>
      <c r="D141" s="126">
        <f t="shared" si="6"/>
        <v>51</v>
      </c>
      <c r="E141" s="126">
        <f t="shared" si="7"/>
        <v>14</v>
      </c>
      <c r="G141" s="291"/>
      <c r="H141" s="292"/>
    </row>
    <row r="142" spans="1:8" s="259" customFormat="1" x14ac:dyDescent="0.25">
      <c r="A142" s="242">
        <v>43964</v>
      </c>
      <c r="B142" s="244">
        <v>64</v>
      </c>
      <c r="C142" s="244">
        <v>51</v>
      </c>
      <c r="D142" s="126">
        <f t="shared" si="6"/>
        <v>57.5</v>
      </c>
      <c r="E142" s="126">
        <f t="shared" si="7"/>
        <v>7.5</v>
      </c>
      <c r="G142" s="291"/>
      <c r="H142" s="292"/>
    </row>
    <row r="143" spans="1:8" s="259" customFormat="1" x14ac:dyDescent="0.25">
      <c r="A143" s="242">
        <v>43965</v>
      </c>
      <c r="B143" s="244">
        <v>81</v>
      </c>
      <c r="C143" s="244">
        <v>62</v>
      </c>
      <c r="D143" s="126">
        <f t="shared" si="6"/>
        <v>71.5</v>
      </c>
      <c r="E143" s="126">
        <f t="shared" si="7"/>
        <v>0</v>
      </c>
      <c r="G143" s="291"/>
      <c r="H143" s="292"/>
    </row>
    <row r="144" spans="1:8" s="259" customFormat="1" x14ac:dyDescent="0.25">
      <c r="A144" s="242">
        <v>43966</v>
      </c>
      <c r="B144" s="244">
        <v>76</v>
      </c>
      <c r="C144" s="244">
        <v>63</v>
      </c>
      <c r="D144" s="126">
        <f t="shared" si="6"/>
        <v>69.5</v>
      </c>
      <c r="E144" s="126">
        <f t="shared" si="7"/>
        <v>0</v>
      </c>
      <c r="G144" s="291"/>
      <c r="H144" s="292"/>
    </row>
    <row r="145" spans="1:8" s="259" customFormat="1" x14ac:dyDescent="0.25">
      <c r="A145" s="242">
        <v>43967</v>
      </c>
      <c r="B145" s="244">
        <v>81</v>
      </c>
      <c r="C145" s="244">
        <v>62</v>
      </c>
      <c r="D145" s="126">
        <f t="shared" si="6"/>
        <v>71.5</v>
      </c>
      <c r="E145" s="126">
        <f t="shared" si="7"/>
        <v>0</v>
      </c>
      <c r="G145" s="291"/>
      <c r="H145" s="292"/>
    </row>
    <row r="146" spans="1:8" s="259" customFormat="1" x14ac:dyDescent="0.25">
      <c r="A146" s="242">
        <v>43968</v>
      </c>
      <c r="B146" s="244">
        <v>80</v>
      </c>
      <c r="C146" s="244">
        <v>65</v>
      </c>
      <c r="D146" s="126">
        <f t="shared" si="6"/>
        <v>72.5</v>
      </c>
      <c r="E146" s="126">
        <f t="shared" si="7"/>
        <v>0</v>
      </c>
      <c r="G146" s="291"/>
      <c r="H146" s="292"/>
    </row>
    <row r="147" spans="1:8" s="259" customFormat="1" x14ac:dyDescent="0.25">
      <c r="A147" s="242">
        <v>43969</v>
      </c>
      <c r="B147" s="244">
        <v>67</v>
      </c>
      <c r="C147" s="244">
        <v>54</v>
      </c>
      <c r="D147" s="126">
        <f t="shared" si="6"/>
        <v>60.5</v>
      </c>
      <c r="E147" s="126">
        <f t="shared" si="7"/>
        <v>4.5</v>
      </c>
      <c r="G147" s="291"/>
      <c r="H147" s="292"/>
    </row>
    <row r="148" spans="1:8" s="259" customFormat="1" x14ac:dyDescent="0.25">
      <c r="A148" s="242">
        <v>43970</v>
      </c>
      <c r="B148" s="244">
        <v>72</v>
      </c>
      <c r="C148" s="244">
        <v>58</v>
      </c>
      <c r="D148" s="126">
        <f t="shared" si="6"/>
        <v>65</v>
      </c>
      <c r="E148" s="126">
        <f t="shared" si="7"/>
        <v>0</v>
      </c>
      <c r="G148" s="291"/>
      <c r="H148" s="292"/>
    </row>
    <row r="149" spans="1:8" s="259" customFormat="1" x14ac:dyDescent="0.25">
      <c r="A149" s="242">
        <v>43971</v>
      </c>
      <c r="B149" s="244">
        <v>72</v>
      </c>
      <c r="C149" s="244">
        <v>60</v>
      </c>
      <c r="D149" s="126">
        <f t="shared" si="6"/>
        <v>66</v>
      </c>
      <c r="E149" s="126">
        <f t="shared" si="7"/>
        <v>0</v>
      </c>
      <c r="G149" s="291"/>
      <c r="H149" s="292"/>
    </row>
    <row r="150" spans="1:8" s="259" customFormat="1" x14ac:dyDescent="0.25">
      <c r="A150" s="242">
        <v>43972</v>
      </c>
      <c r="B150" s="244">
        <v>75</v>
      </c>
      <c r="C150" s="244">
        <v>60</v>
      </c>
      <c r="D150" s="126">
        <f t="shared" si="6"/>
        <v>67.5</v>
      </c>
      <c r="E150" s="126">
        <f t="shared" si="7"/>
        <v>0</v>
      </c>
      <c r="G150" s="291"/>
      <c r="H150" s="292"/>
    </row>
    <row r="151" spans="1:8" s="259" customFormat="1" x14ac:dyDescent="0.25">
      <c r="A151" s="242">
        <v>43973</v>
      </c>
      <c r="B151" s="244">
        <v>79</v>
      </c>
      <c r="C151" s="244">
        <v>58</v>
      </c>
      <c r="D151" s="126">
        <f t="shared" si="6"/>
        <v>68.5</v>
      </c>
      <c r="E151" s="126">
        <f t="shared" si="7"/>
        <v>0</v>
      </c>
      <c r="G151" s="291"/>
      <c r="H151" s="292"/>
    </row>
    <row r="152" spans="1:8" s="259" customFormat="1" x14ac:dyDescent="0.25">
      <c r="A152" s="242">
        <v>43974</v>
      </c>
      <c r="B152" s="244">
        <v>84</v>
      </c>
      <c r="C152" s="244">
        <v>64</v>
      </c>
      <c r="D152" s="126">
        <f t="shared" si="6"/>
        <v>74</v>
      </c>
      <c r="E152" s="126">
        <f t="shared" si="7"/>
        <v>0</v>
      </c>
      <c r="G152" s="291"/>
      <c r="H152" s="292"/>
    </row>
    <row r="153" spans="1:8" s="259" customFormat="1" x14ac:dyDescent="0.25">
      <c r="A153" s="242">
        <v>43975</v>
      </c>
      <c r="B153" s="244">
        <v>87</v>
      </c>
      <c r="C153" s="244">
        <v>67</v>
      </c>
      <c r="D153" s="126">
        <f t="shared" si="6"/>
        <v>77</v>
      </c>
      <c r="E153" s="126">
        <f t="shared" si="7"/>
        <v>0</v>
      </c>
      <c r="G153" s="291"/>
      <c r="H153" s="292"/>
    </row>
    <row r="154" spans="1:8" s="259" customFormat="1" x14ac:dyDescent="0.25">
      <c r="A154" s="242">
        <v>43976</v>
      </c>
      <c r="B154" s="244">
        <v>88</v>
      </c>
      <c r="C154" s="244">
        <v>64</v>
      </c>
      <c r="D154" s="126">
        <f t="shared" si="6"/>
        <v>76</v>
      </c>
      <c r="E154" s="126">
        <f t="shared" si="7"/>
        <v>0</v>
      </c>
      <c r="G154" s="291"/>
      <c r="H154" s="292"/>
    </row>
    <row r="155" spans="1:8" s="259" customFormat="1" x14ac:dyDescent="0.25">
      <c r="A155" s="242">
        <v>43977</v>
      </c>
      <c r="B155" s="244">
        <v>81</v>
      </c>
      <c r="C155" s="244">
        <v>68</v>
      </c>
      <c r="D155" s="126">
        <f t="shared" si="6"/>
        <v>74.5</v>
      </c>
      <c r="E155" s="126">
        <f t="shared" si="7"/>
        <v>0</v>
      </c>
      <c r="G155" s="291"/>
      <c r="H155" s="292"/>
    </row>
    <row r="156" spans="1:8" s="259" customFormat="1" x14ac:dyDescent="0.25">
      <c r="A156" s="242">
        <v>43978</v>
      </c>
      <c r="B156" s="244">
        <v>80</v>
      </c>
      <c r="C156" s="244">
        <v>68</v>
      </c>
      <c r="D156" s="126">
        <f t="shared" si="6"/>
        <v>74</v>
      </c>
      <c r="E156" s="126">
        <f t="shared" si="7"/>
        <v>0</v>
      </c>
      <c r="G156" s="291"/>
      <c r="H156" s="292"/>
    </row>
    <row r="157" spans="1:8" s="259" customFormat="1" x14ac:dyDescent="0.25">
      <c r="A157" s="242">
        <v>43979</v>
      </c>
      <c r="B157" s="244">
        <v>80</v>
      </c>
      <c r="C157" s="244">
        <v>64</v>
      </c>
      <c r="D157" s="126">
        <f t="shared" si="6"/>
        <v>72</v>
      </c>
      <c r="E157" s="126">
        <f t="shared" si="7"/>
        <v>0</v>
      </c>
      <c r="G157" s="291"/>
      <c r="H157" s="292"/>
    </row>
    <row r="158" spans="1:8" s="259" customFormat="1" x14ac:dyDescent="0.25">
      <c r="A158" s="242">
        <v>43980</v>
      </c>
      <c r="B158" s="244">
        <v>82</v>
      </c>
      <c r="C158" s="244">
        <v>63</v>
      </c>
      <c r="D158" s="126">
        <f t="shared" si="6"/>
        <v>72.5</v>
      </c>
      <c r="E158" s="126">
        <f t="shared" si="7"/>
        <v>0</v>
      </c>
      <c r="G158" s="291"/>
      <c r="H158" s="292"/>
    </row>
    <row r="159" spans="1:8" s="259" customFormat="1" x14ac:dyDescent="0.25">
      <c r="A159" s="242">
        <v>43981</v>
      </c>
      <c r="B159" s="244">
        <v>78</v>
      </c>
      <c r="C159" s="244">
        <v>55</v>
      </c>
      <c r="D159" s="126">
        <f t="shared" si="6"/>
        <v>66.5</v>
      </c>
      <c r="E159" s="126">
        <f t="shared" si="7"/>
        <v>0</v>
      </c>
      <c r="G159" s="291"/>
      <c r="H159" s="292"/>
    </row>
    <row r="160" spans="1:8" s="259" customFormat="1" x14ac:dyDescent="0.25">
      <c r="A160" s="242">
        <v>43982</v>
      </c>
      <c r="B160" s="244">
        <v>81</v>
      </c>
      <c r="C160" s="244">
        <v>55</v>
      </c>
      <c r="D160" s="126">
        <f t="shared" si="6"/>
        <v>68</v>
      </c>
      <c r="E160" s="126">
        <f t="shared" si="7"/>
        <v>0</v>
      </c>
      <c r="G160" s="291"/>
      <c r="H160" s="292"/>
    </row>
    <row r="161" spans="1:8" s="259" customFormat="1" x14ac:dyDescent="0.25">
      <c r="A161" s="242">
        <v>43983</v>
      </c>
      <c r="B161" s="244">
        <v>83</v>
      </c>
      <c r="C161" s="244">
        <v>58</v>
      </c>
      <c r="D161" s="126">
        <f t="shared" si="6"/>
        <v>70.5</v>
      </c>
      <c r="E161" s="126">
        <f t="shared" si="7"/>
        <v>0</v>
      </c>
      <c r="G161" s="291"/>
      <c r="H161" s="292"/>
    </row>
    <row r="162" spans="1:8" s="259" customFormat="1" x14ac:dyDescent="0.25">
      <c r="A162" s="242">
        <v>43984</v>
      </c>
      <c r="B162" s="244">
        <v>88</v>
      </c>
      <c r="C162" s="244">
        <v>59</v>
      </c>
      <c r="D162" s="126">
        <f t="shared" si="6"/>
        <v>73.5</v>
      </c>
      <c r="E162" s="126">
        <f t="shared" si="7"/>
        <v>0</v>
      </c>
      <c r="G162" s="291"/>
      <c r="H162" s="292"/>
    </row>
    <row r="163" spans="1:8" s="259" customFormat="1" x14ac:dyDescent="0.25">
      <c r="A163" s="242">
        <v>43985</v>
      </c>
      <c r="B163" s="244">
        <v>90</v>
      </c>
      <c r="C163" s="244">
        <v>62</v>
      </c>
      <c r="D163" s="126">
        <f t="shared" si="6"/>
        <v>76</v>
      </c>
      <c r="E163" s="126">
        <f t="shared" si="7"/>
        <v>0</v>
      </c>
      <c r="G163" s="291"/>
      <c r="H163" s="292"/>
    </row>
    <row r="164" spans="1:8" s="259" customFormat="1" x14ac:dyDescent="0.25">
      <c r="A164" s="242">
        <v>43986</v>
      </c>
      <c r="B164" s="244">
        <v>80</v>
      </c>
      <c r="C164" s="244">
        <v>68</v>
      </c>
      <c r="D164" s="126">
        <f t="shared" si="6"/>
        <v>74</v>
      </c>
      <c r="E164" s="126">
        <f t="shared" si="7"/>
        <v>0</v>
      </c>
      <c r="G164" s="291"/>
      <c r="H164" s="292"/>
    </row>
    <row r="165" spans="1:8" s="259" customFormat="1" x14ac:dyDescent="0.25">
      <c r="A165" s="242">
        <v>43987</v>
      </c>
      <c r="B165" s="244">
        <v>85</v>
      </c>
      <c r="C165" s="244">
        <v>65</v>
      </c>
      <c r="D165" s="126">
        <f t="shared" si="6"/>
        <v>75</v>
      </c>
      <c r="E165" s="126">
        <f t="shared" si="7"/>
        <v>0</v>
      </c>
      <c r="G165" s="291"/>
      <c r="H165" s="292"/>
    </row>
    <row r="166" spans="1:8" s="259" customFormat="1" x14ac:dyDescent="0.25">
      <c r="A166" s="242">
        <v>43988</v>
      </c>
      <c r="B166" s="244">
        <v>93</v>
      </c>
      <c r="C166" s="244">
        <v>65</v>
      </c>
      <c r="D166" s="126">
        <f t="shared" si="6"/>
        <v>79</v>
      </c>
      <c r="E166" s="126">
        <f t="shared" si="7"/>
        <v>0</v>
      </c>
      <c r="G166" s="291"/>
      <c r="H166" s="292"/>
    </row>
    <row r="167" spans="1:8" s="259" customFormat="1" x14ac:dyDescent="0.25">
      <c r="A167" s="242">
        <v>43989</v>
      </c>
      <c r="B167" s="244">
        <v>92</v>
      </c>
      <c r="C167" s="244">
        <v>70</v>
      </c>
      <c r="D167" s="126">
        <f t="shared" si="6"/>
        <v>81</v>
      </c>
      <c r="E167" s="126">
        <f t="shared" si="7"/>
        <v>0</v>
      </c>
      <c r="G167" s="291"/>
      <c r="H167" s="292"/>
    </row>
    <row r="168" spans="1:8" s="259" customFormat="1" x14ac:dyDescent="0.25">
      <c r="A168" s="242">
        <v>43990</v>
      </c>
      <c r="B168" s="244">
        <v>87</v>
      </c>
      <c r="C168" s="244">
        <v>70</v>
      </c>
      <c r="D168" s="126">
        <f t="shared" si="6"/>
        <v>78.5</v>
      </c>
      <c r="E168" s="126">
        <f t="shared" si="7"/>
        <v>0</v>
      </c>
      <c r="G168" s="291"/>
      <c r="H168" s="292"/>
    </row>
    <row r="169" spans="1:8" s="259" customFormat="1" x14ac:dyDescent="0.25">
      <c r="A169" s="242">
        <v>43991</v>
      </c>
      <c r="B169" s="244">
        <v>88</v>
      </c>
      <c r="C169" s="244">
        <v>74</v>
      </c>
      <c r="D169" s="126">
        <f t="shared" si="6"/>
        <v>81</v>
      </c>
      <c r="E169" s="126">
        <f t="shared" si="7"/>
        <v>0</v>
      </c>
      <c r="G169" s="291"/>
      <c r="H169" s="292"/>
    </row>
    <row r="170" spans="1:8" s="259" customFormat="1" x14ac:dyDescent="0.25">
      <c r="A170" s="242">
        <v>43992</v>
      </c>
      <c r="B170" s="244">
        <v>83</v>
      </c>
      <c r="C170" s="244">
        <v>60</v>
      </c>
      <c r="D170" s="126">
        <f t="shared" si="6"/>
        <v>71.5</v>
      </c>
      <c r="E170" s="126">
        <f t="shared" si="7"/>
        <v>0</v>
      </c>
      <c r="G170" s="291"/>
      <c r="H170" s="292"/>
    </row>
    <row r="171" spans="1:8" s="259" customFormat="1" x14ac:dyDescent="0.25">
      <c r="A171" s="242">
        <v>43993</v>
      </c>
      <c r="B171" s="244">
        <v>85</v>
      </c>
      <c r="C171" s="244">
        <v>56</v>
      </c>
      <c r="D171" s="126">
        <f t="shared" si="6"/>
        <v>70.5</v>
      </c>
      <c r="E171" s="126">
        <f t="shared" si="7"/>
        <v>0</v>
      </c>
      <c r="G171" s="291"/>
      <c r="H171" s="292"/>
    </row>
    <row r="172" spans="1:8" s="259" customFormat="1" x14ac:dyDescent="0.25">
      <c r="A172" s="242">
        <v>43994</v>
      </c>
      <c r="B172" s="244">
        <v>90</v>
      </c>
      <c r="C172" s="244">
        <v>59</v>
      </c>
      <c r="D172" s="126">
        <f t="shared" si="6"/>
        <v>74.5</v>
      </c>
      <c r="E172" s="126">
        <f t="shared" si="7"/>
        <v>0</v>
      </c>
      <c r="G172" s="291"/>
      <c r="H172" s="292"/>
    </row>
    <row r="173" spans="1:8" s="259" customFormat="1" x14ac:dyDescent="0.25">
      <c r="A173" s="242">
        <v>43995</v>
      </c>
      <c r="B173" s="244">
        <v>90</v>
      </c>
      <c r="C173" s="244">
        <v>67</v>
      </c>
      <c r="D173" s="126">
        <f t="shared" si="6"/>
        <v>78.5</v>
      </c>
      <c r="E173" s="126">
        <f t="shared" si="7"/>
        <v>0</v>
      </c>
      <c r="G173" s="291"/>
      <c r="H173" s="292"/>
    </row>
    <row r="174" spans="1:8" s="259" customFormat="1" x14ac:dyDescent="0.25">
      <c r="A174" s="242">
        <v>43996</v>
      </c>
      <c r="B174" s="244">
        <v>83</v>
      </c>
      <c r="C174" s="244">
        <v>65</v>
      </c>
      <c r="D174" s="126">
        <f t="shared" si="6"/>
        <v>74</v>
      </c>
      <c r="E174" s="126">
        <f t="shared" si="7"/>
        <v>0</v>
      </c>
      <c r="G174" s="291"/>
      <c r="H174" s="292"/>
    </row>
    <row r="175" spans="1:8" s="259" customFormat="1" x14ac:dyDescent="0.25">
      <c r="A175" s="242">
        <v>43997</v>
      </c>
      <c r="B175" s="244">
        <v>82</v>
      </c>
      <c r="C175" s="244">
        <v>59</v>
      </c>
      <c r="D175" s="126">
        <f t="shared" si="6"/>
        <v>70.5</v>
      </c>
      <c r="E175" s="126">
        <f t="shared" si="7"/>
        <v>0</v>
      </c>
      <c r="G175" s="291"/>
      <c r="H175" s="292"/>
    </row>
    <row r="176" spans="1:8" s="259" customFormat="1" x14ac:dyDescent="0.25">
      <c r="A176" s="242">
        <v>43998</v>
      </c>
      <c r="B176" s="244">
        <v>84</v>
      </c>
      <c r="C176" s="244">
        <v>56</v>
      </c>
      <c r="D176" s="126">
        <f t="shared" si="6"/>
        <v>70</v>
      </c>
      <c r="E176" s="126">
        <f t="shared" si="7"/>
        <v>0</v>
      </c>
      <c r="G176" s="291"/>
      <c r="H176" s="292"/>
    </row>
    <row r="177" spans="1:8" s="259" customFormat="1" x14ac:dyDescent="0.25">
      <c r="A177" s="242">
        <v>43999</v>
      </c>
      <c r="B177" s="244">
        <v>86</v>
      </c>
      <c r="C177" s="244">
        <v>60</v>
      </c>
      <c r="D177" s="126">
        <f t="shared" si="6"/>
        <v>73</v>
      </c>
      <c r="E177" s="126">
        <f t="shared" si="7"/>
        <v>0</v>
      </c>
      <c r="G177" s="291"/>
      <c r="H177" s="292"/>
    </row>
    <row r="178" spans="1:8" s="259" customFormat="1" x14ac:dyDescent="0.25">
      <c r="A178" s="242">
        <v>44000</v>
      </c>
      <c r="B178" s="244">
        <v>89</v>
      </c>
      <c r="C178" s="244">
        <v>60</v>
      </c>
      <c r="D178" s="126">
        <f t="shared" si="6"/>
        <v>74.5</v>
      </c>
      <c r="E178" s="126">
        <f t="shared" si="7"/>
        <v>0</v>
      </c>
      <c r="G178" s="291"/>
      <c r="H178" s="292"/>
    </row>
    <row r="179" spans="1:8" s="259" customFormat="1" x14ac:dyDescent="0.25">
      <c r="A179" s="242">
        <v>44001</v>
      </c>
      <c r="B179" s="244">
        <v>91</v>
      </c>
      <c r="C179" s="244">
        <v>64</v>
      </c>
      <c r="D179" s="126">
        <f t="shared" si="6"/>
        <v>77.5</v>
      </c>
      <c r="E179" s="126">
        <f t="shared" si="7"/>
        <v>0</v>
      </c>
      <c r="G179" s="291"/>
      <c r="H179" s="292"/>
    </row>
    <row r="180" spans="1:8" s="259" customFormat="1" x14ac:dyDescent="0.25">
      <c r="A180" s="242">
        <v>44002</v>
      </c>
      <c r="B180" s="244">
        <v>92</v>
      </c>
      <c r="C180" s="244">
        <v>64</v>
      </c>
      <c r="D180" s="126">
        <f t="shared" si="6"/>
        <v>78</v>
      </c>
      <c r="E180" s="126">
        <f t="shared" si="7"/>
        <v>0</v>
      </c>
      <c r="G180" s="291"/>
      <c r="H180" s="292"/>
    </row>
    <row r="181" spans="1:8" s="259" customFormat="1" x14ac:dyDescent="0.25">
      <c r="A181" s="242">
        <v>44003</v>
      </c>
      <c r="B181" s="244">
        <v>85</v>
      </c>
      <c r="C181" s="244">
        <v>68</v>
      </c>
      <c r="D181" s="126">
        <f t="shared" si="6"/>
        <v>76.5</v>
      </c>
      <c r="E181" s="126">
        <f t="shared" si="7"/>
        <v>0</v>
      </c>
      <c r="G181" s="291"/>
      <c r="H181" s="292"/>
    </row>
    <row r="182" spans="1:8" s="259" customFormat="1" x14ac:dyDescent="0.25">
      <c r="A182" s="242">
        <v>44004</v>
      </c>
      <c r="B182" s="244">
        <v>82</v>
      </c>
      <c r="C182" s="244">
        <v>69</v>
      </c>
      <c r="D182" s="126">
        <f t="shared" si="6"/>
        <v>75.5</v>
      </c>
      <c r="E182" s="126">
        <f t="shared" si="7"/>
        <v>0</v>
      </c>
      <c r="G182" s="291"/>
      <c r="H182" s="292"/>
    </row>
    <row r="183" spans="1:8" s="259" customFormat="1" x14ac:dyDescent="0.25">
      <c r="A183" s="242">
        <v>44005</v>
      </c>
      <c r="B183" s="244">
        <v>83</v>
      </c>
      <c r="C183" s="244">
        <v>66</v>
      </c>
      <c r="D183" s="126">
        <f t="shared" si="6"/>
        <v>74.5</v>
      </c>
      <c r="E183" s="126">
        <f t="shared" si="7"/>
        <v>0</v>
      </c>
      <c r="G183" s="291"/>
      <c r="H183" s="292"/>
    </row>
    <row r="184" spans="1:8" s="259" customFormat="1" x14ac:dyDescent="0.25">
      <c r="A184" s="242">
        <v>44006</v>
      </c>
      <c r="B184" s="244">
        <v>85</v>
      </c>
      <c r="C184" s="244">
        <v>63</v>
      </c>
      <c r="D184" s="126">
        <f t="shared" si="6"/>
        <v>74</v>
      </c>
      <c r="E184" s="126">
        <f t="shared" si="7"/>
        <v>0</v>
      </c>
      <c r="G184" s="291"/>
      <c r="H184" s="292"/>
    </row>
    <row r="185" spans="1:8" s="259" customFormat="1" x14ac:dyDescent="0.25">
      <c r="A185" s="242">
        <v>44007</v>
      </c>
      <c r="B185" s="244">
        <v>89</v>
      </c>
      <c r="C185" s="244">
        <v>60</v>
      </c>
      <c r="D185" s="126">
        <f t="shared" si="6"/>
        <v>74.5</v>
      </c>
      <c r="E185" s="126">
        <f t="shared" si="7"/>
        <v>0</v>
      </c>
      <c r="G185" s="291"/>
      <c r="H185" s="292"/>
    </row>
    <row r="186" spans="1:8" s="259" customFormat="1" x14ac:dyDescent="0.25">
      <c r="A186" s="242">
        <v>44008</v>
      </c>
      <c r="B186" s="244">
        <v>89</v>
      </c>
      <c r="C186" s="244">
        <v>68</v>
      </c>
      <c r="D186" s="126">
        <f t="shared" si="6"/>
        <v>78.5</v>
      </c>
      <c r="E186" s="126">
        <f t="shared" si="7"/>
        <v>0</v>
      </c>
      <c r="G186" s="291"/>
      <c r="H186" s="292"/>
    </row>
    <row r="187" spans="1:8" s="259" customFormat="1" x14ac:dyDescent="0.25">
      <c r="A187" s="242">
        <v>44009</v>
      </c>
      <c r="B187" s="244">
        <v>90</v>
      </c>
      <c r="C187" s="244">
        <v>73</v>
      </c>
      <c r="D187" s="126">
        <f t="shared" si="6"/>
        <v>81.5</v>
      </c>
      <c r="E187" s="126">
        <f t="shared" si="7"/>
        <v>0</v>
      </c>
      <c r="G187" s="291"/>
      <c r="H187" s="292"/>
    </row>
    <row r="188" spans="1:8" s="259" customFormat="1" x14ac:dyDescent="0.25">
      <c r="A188" s="242">
        <v>44010</v>
      </c>
      <c r="B188" s="244">
        <v>94</v>
      </c>
      <c r="C188" s="244">
        <v>78</v>
      </c>
      <c r="D188" s="126">
        <f t="shared" si="6"/>
        <v>86</v>
      </c>
      <c r="E188" s="126">
        <f t="shared" si="7"/>
        <v>0</v>
      </c>
      <c r="G188" s="291"/>
      <c r="H188" s="292"/>
    </row>
    <row r="189" spans="1:8" s="259" customFormat="1" x14ac:dyDescent="0.25">
      <c r="A189" s="242">
        <v>44011</v>
      </c>
      <c r="B189" s="244">
        <v>93</v>
      </c>
      <c r="C189" s="244">
        <v>75</v>
      </c>
      <c r="D189" s="126">
        <f t="shared" si="6"/>
        <v>84</v>
      </c>
      <c r="E189" s="126">
        <f t="shared" si="7"/>
        <v>0</v>
      </c>
      <c r="G189" s="291"/>
      <c r="H189" s="292"/>
    </row>
    <row r="190" spans="1:8" s="259" customFormat="1" x14ac:dyDescent="0.25">
      <c r="A190" s="242">
        <v>44012</v>
      </c>
      <c r="B190" s="244">
        <v>88</v>
      </c>
      <c r="C190" s="244">
        <v>70</v>
      </c>
      <c r="D190" s="126">
        <f t="shared" si="6"/>
        <v>79</v>
      </c>
      <c r="E190" s="126">
        <f t="shared" si="7"/>
        <v>0</v>
      </c>
      <c r="G190" s="291"/>
      <c r="H190" s="292"/>
    </row>
    <row r="191" spans="1:8" s="259" customFormat="1" x14ac:dyDescent="0.25">
      <c r="A191" s="242">
        <v>44013</v>
      </c>
      <c r="B191" s="244">
        <v>85</v>
      </c>
      <c r="C191" s="244">
        <v>70</v>
      </c>
      <c r="D191" s="126">
        <f t="shared" si="6"/>
        <v>77.5</v>
      </c>
      <c r="E191" s="126">
        <f t="shared" si="7"/>
        <v>0</v>
      </c>
      <c r="G191" s="291"/>
      <c r="H191" s="292"/>
    </row>
    <row r="192" spans="1:8" s="259" customFormat="1" x14ac:dyDescent="0.25">
      <c r="A192" s="242">
        <v>44014</v>
      </c>
      <c r="B192" s="244">
        <v>88</v>
      </c>
      <c r="C192" s="244">
        <v>70</v>
      </c>
      <c r="D192" s="126">
        <f t="shared" si="6"/>
        <v>79</v>
      </c>
      <c r="E192" s="126">
        <f t="shared" si="7"/>
        <v>0</v>
      </c>
      <c r="G192" s="291"/>
      <c r="H192" s="292"/>
    </row>
    <row r="193" spans="1:8" s="259" customFormat="1" x14ac:dyDescent="0.25">
      <c r="A193" s="242">
        <v>44015</v>
      </c>
      <c r="B193" s="244">
        <v>92</v>
      </c>
      <c r="C193" s="244">
        <v>71</v>
      </c>
      <c r="D193" s="126">
        <f t="shared" si="6"/>
        <v>81.5</v>
      </c>
      <c r="E193" s="126">
        <f t="shared" si="7"/>
        <v>0</v>
      </c>
      <c r="G193" s="291"/>
      <c r="H193" s="292"/>
    </row>
    <row r="194" spans="1:8" s="259" customFormat="1" x14ac:dyDescent="0.25">
      <c r="A194" s="242">
        <v>44016</v>
      </c>
      <c r="B194" s="244">
        <v>91</v>
      </c>
      <c r="C194" s="244">
        <v>68</v>
      </c>
      <c r="D194" s="126">
        <f t="shared" si="6"/>
        <v>79.5</v>
      </c>
      <c r="E194" s="126">
        <f t="shared" si="7"/>
        <v>0</v>
      </c>
      <c r="G194" s="291"/>
      <c r="H194" s="292"/>
    </row>
    <row r="195" spans="1:8" s="259" customFormat="1" x14ac:dyDescent="0.25">
      <c r="A195" s="242">
        <v>44017</v>
      </c>
      <c r="B195" s="244">
        <v>92</v>
      </c>
      <c r="C195" s="244">
        <v>69</v>
      </c>
      <c r="D195" s="126">
        <f t="shared" si="6"/>
        <v>80.5</v>
      </c>
      <c r="E195" s="126">
        <f t="shared" si="7"/>
        <v>0</v>
      </c>
      <c r="G195" s="291"/>
      <c r="H195" s="292"/>
    </row>
    <row r="196" spans="1:8" s="259" customFormat="1" x14ac:dyDescent="0.25">
      <c r="A196" s="242">
        <v>44018</v>
      </c>
      <c r="B196" s="244">
        <v>93</v>
      </c>
      <c r="C196" s="244">
        <v>71</v>
      </c>
      <c r="D196" s="126">
        <f t="shared" si="6"/>
        <v>82</v>
      </c>
      <c r="E196" s="126">
        <f t="shared" si="7"/>
        <v>0</v>
      </c>
      <c r="G196" s="291"/>
      <c r="H196" s="292"/>
    </row>
    <row r="197" spans="1:8" s="259" customFormat="1" x14ac:dyDescent="0.25">
      <c r="A197" s="242">
        <v>44019</v>
      </c>
      <c r="B197" s="244">
        <v>94</v>
      </c>
      <c r="C197" s="244">
        <v>72</v>
      </c>
      <c r="D197" s="126">
        <f t="shared" si="6"/>
        <v>83</v>
      </c>
      <c r="E197" s="126">
        <f t="shared" si="7"/>
        <v>0</v>
      </c>
      <c r="G197" s="291"/>
      <c r="H197" s="292"/>
    </row>
    <row r="198" spans="1:8" s="259" customFormat="1" x14ac:dyDescent="0.25">
      <c r="A198" s="242">
        <v>44020</v>
      </c>
      <c r="B198" s="244">
        <v>92</v>
      </c>
      <c r="C198" s="244">
        <v>71</v>
      </c>
      <c r="D198" s="126">
        <f t="shared" si="6"/>
        <v>81.5</v>
      </c>
      <c r="E198" s="126">
        <f t="shared" si="7"/>
        <v>0</v>
      </c>
      <c r="G198" s="291"/>
      <c r="H198" s="292"/>
    </row>
    <row r="199" spans="1:8" s="259" customFormat="1" x14ac:dyDescent="0.25">
      <c r="A199" s="242">
        <v>44021</v>
      </c>
      <c r="B199" s="244">
        <v>94</v>
      </c>
      <c r="C199" s="244">
        <v>72</v>
      </c>
      <c r="D199" s="126">
        <f t="shared" si="6"/>
        <v>83</v>
      </c>
      <c r="E199" s="126">
        <f t="shared" si="7"/>
        <v>0</v>
      </c>
      <c r="G199" s="291"/>
      <c r="H199" s="292"/>
    </row>
    <row r="200" spans="1:8" s="259" customFormat="1" x14ac:dyDescent="0.25">
      <c r="A200" s="242">
        <v>44022</v>
      </c>
      <c r="B200" s="244">
        <v>91</v>
      </c>
      <c r="C200" s="244">
        <v>70</v>
      </c>
      <c r="D200" s="126">
        <f t="shared" si="6"/>
        <v>80.5</v>
      </c>
      <c r="E200" s="126">
        <f t="shared" si="7"/>
        <v>0</v>
      </c>
      <c r="G200" s="291"/>
      <c r="H200" s="292"/>
    </row>
    <row r="201" spans="1:8" s="259" customFormat="1" x14ac:dyDescent="0.25">
      <c r="A201" s="242">
        <v>44023</v>
      </c>
      <c r="B201" s="244">
        <v>95</v>
      </c>
      <c r="C201" s="244">
        <v>66</v>
      </c>
      <c r="D201" s="126">
        <f t="shared" si="6"/>
        <v>80.5</v>
      </c>
      <c r="E201" s="126">
        <f t="shared" si="7"/>
        <v>0</v>
      </c>
      <c r="G201" s="291"/>
      <c r="H201" s="292"/>
    </row>
    <row r="202" spans="1:8" s="259" customFormat="1" x14ac:dyDescent="0.25">
      <c r="A202" s="242">
        <v>44024</v>
      </c>
      <c r="B202" s="244">
        <v>91</v>
      </c>
      <c r="C202" s="244">
        <v>69</v>
      </c>
      <c r="D202" s="126">
        <f t="shared" ref="D202:D222" si="8">(B202+C202)/2</f>
        <v>80</v>
      </c>
      <c r="E202" s="126">
        <f t="shared" ref="E202:E222" si="9">IF(65-D202&gt;0,65-D202,0)</f>
        <v>0</v>
      </c>
      <c r="G202" s="291"/>
      <c r="H202" s="292"/>
    </row>
    <row r="203" spans="1:8" s="259" customFormat="1" x14ac:dyDescent="0.25">
      <c r="A203" s="242">
        <v>44025</v>
      </c>
      <c r="B203" s="244">
        <v>90</v>
      </c>
      <c r="C203" s="244">
        <v>66</v>
      </c>
      <c r="D203" s="126">
        <f t="shared" si="8"/>
        <v>78</v>
      </c>
      <c r="E203" s="126">
        <f t="shared" si="9"/>
        <v>0</v>
      </c>
      <c r="G203" s="291"/>
      <c r="H203" s="292"/>
    </row>
    <row r="204" spans="1:8" s="259" customFormat="1" x14ac:dyDescent="0.25">
      <c r="A204" s="242">
        <v>44026</v>
      </c>
      <c r="B204" s="244">
        <v>91</v>
      </c>
      <c r="C204" s="244">
        <v>65</v>
      </c>
      <c r="D204" s="126">
        <f t="shared" si="8"/>
        <v>78</v>
      </c>
      <c r="E204" s="126">
        <f t="shared" si="9"/>
        <v>0</v>
      </c>
      <c r="G204" s="291"/>
      <c r="H204" s="292"/>
    </row>
    <row r="205" spans="1:8" s="259" customFormat="1" x14ac:dyDescent="0.25">
      <c r="A205" s="242">
        <v>44027</v>
      </c>
      <c r="B205" s="244">
        <v>94</v>
      </c>
      <c r="C205" s="244">
        <v>72</v>
      </c>
      <c r="D205" s="126">
        <f t="shared" si="8"/>
        <v>83</v>
      </c>
      <c r="E205" s="126">
        <f t="shared" si="9"/>
        <v>0</v>
      </c>
      <c r="G205" s="291"/>
      <c r="H205" s="292"/>
    </row>
    <row r="206" spans="1:8" s="259" customFormat="1" x14ac:dyDescent="0.25">
      <c r="A206" s="242">
        <v>44028</v>
      </c>
      <c r="B206" s="244">
        <v>87</v>
      </c>
      <c r="C206" s="244">
        <v>73</v>
      </c>
      <c r="D206" s="126">
        <f t="shared" si="8"/>
        <v>80</v>
      </c>
      <c r="E206" s="126">
        <f t="shared" si="9"/>
        <v>0</v>
      </c>
      <c r="G206" s="291"/>
      <c r="H206" s="292"/>
    </row>
    <row r="207" spans="1:8" s="259" customFormat="1" x14ac:dyDescent="0.25">
      <c r="A207" s="242">
        <v>44029</v>
      </c>
      <c r="B207" s="244">
        <v>93</v>
      </c>
      <c r="C207" s="244">
        <v>73</v>
      </c>
      <c r="D207" s="126">
        <f t="shared" si="8"/>
        <v>83</v>
      </c>
      <c r="E207" s="126">
        <f t="shared" si="9"/>
        <v>0</v>
      </c>
      <c r="G207" s="291"/>
      <c r="H207" s="292"/>
    </row>
    <row r="208" spans="1:8" s="259" customFormat="1" x14ac:dyDescent="0.25">
      <c r="A208" s="242">
        <v>44030</v>
      </c>
      <c r="B208" s="244">
        <v>92</v>
      </c>
      <c r="C208" s="244">
        <v>73</v>
      </c>
      <c r="D208" s="126">
        <f t="shared" si="8"/>
        <v>82.5</v>
      </c>
      <c r="E208" s="126">
        <f t="shared" si="9"/>
        <v>0</v>
      </c>
      <c r="G208" s="291"/>
      <c r="H208" s="292"/>
    </row>
    <row r="209" spans="1:8" s="259" customFormat="1" x14ac:dyDescent="0.25">
      <c r="A209" s="242">
        <v>44031</v>
      </c>
      <c r="B209" s="244">
        <v>93</v>
      </c>
      <c r="C209" s="244">
        <v>74</v>
      </c>
      <c r="D209" s="126">
        <f t="shared" si="8"/>
        <v>83.5</v>
      </c>
      <c r="E209" s="126">
        <f t="shared" si="9"/>
        <v>0</v>
      </c>
      <c r="G209" s="291"/>
      <c r="H209" s="292"/>
    </row>
    <row r="210" spans="1:8" s="259" customFormat="1" x14ac:dyDescent="0.25">
      <c r="A210" s="242">
        <v>44032</v>
      </c>
      <c r="B210" s="244">
        <v>93</v>
      </c>
      <c r="C210" s="244">
        <v>72</v>
      </c>
      <c r="D210" s="126">
        <f t="shared" si="8"/>
        <v>82.5</v>
      </c>
      <c r="E210" s="126">
        <f t="shared" si="9"/>
        <v>0</v>
      </c>
      <c r="G210" s="291"/>
      <c r="H210" s="292"/>
    </row>
    <row r="211" spans="1:8" s="259" customFormat="1" x14ac:dyDescent="0.25">
      <c r="A211" s="242">
        <v>44033</v>
      </c>
      <c r="B211" s="244">
        <v>92</v>
      </c>
      <c r="C211" s="244">
        <v>70</v>
      </c>
      <c r="D211" s="126">
        <f t="shared" si="8"/>
        <v>81</v>
      </c>
      <c r="E211" s="126">
        <f t="shared" si="9"/>
        <v>0</v>
      </c>
      <c r="G211" s="291"/>
      <c r="H211" s="292"/>
    </row>
    <row r="212" spans="1:8" s="259" customFormat="1" x14ac:dyDescent="0.25">
      <c r="A212" s="242">
        <v>44034</v>
      </c>
      <c r="B212" s="244">
        <v>90</v>
      </c>
      <c r="C212" s="244">
        <v>72</v>
      </c>
      <c r="D212" s="126">
        <f t="shared" si="8"/>
        <v>81</v>
      </c>
      <c r="E212" s="126">
        <f t="shared" si="9"/>
        <v>0</v>
      </c>
      <c r="G212" s="291"/>
      <c r="H212" s="292"/>
    </row>
    <row r="213" spans="1:8" s="259" customFormat="1" x14ac:dyDescent="0.25">
      <c r="A213" s="242">
        <v>44035</v>
      </c>
      <c r="B213" s="244">
        <v>94</v>
      </c>
      <c r="C213" s="244">
        <v>72</v>
      </c>
      <c r="D213" s="126">
        <f t="shared" si="8"/>
        <v>83</v>
      </c>
      <c r="E213" s="126">
        <f t="shared" si="9"/>
        <v>0</v>
      </c>
      <c r="G213" s="291"/>
      <c r="H213" s="292"/>
    </row>
    <row r="214" spans="1:8" s="259" customFormat="1" x14ac:dyDescent="0.25">
      <c r="A214" s="242">
        <v>44036</v>
      </c>
      <c r="B214" s="244">
        <v>93</v>
      </c>
      <c r="C214" s="244">
        <v>70</v>
      </c>
      <c r="D214" s="126">
        <f t="shared" si="8"/>
        <v>81.5</v>
      </c>
      <c r="E214" s="126">
        <f t="shared" si="9"/>
        <v>0</v>
      </c>
      <c r="G214" s="291"/>
      <c r="H214" s="292"/>
    </row>
    <row r="215" spans="1:8" s="259" customFormat="1" x14ac:dyDescent="0.25">
      <c r="A215" s="242">
        <v>44037</v>
      </c>
      <c r="B215" s="244">
        <v>93</v>
      </c>
      <c r="C215" s="244">
        <v>71</v>
      </c>
      <c r="D215" s="126">
        <f t="shared" si="8"/>
        <v>82</v>
      </c>
      <c r="E215" s="126">
        <f t="shared" si="9"/>
        <v>0</v>
      </c>
      <c r="G215" s="291"/>
      <c r="H215" s="292"/>
    </row>
    <row r="216" spans="1:8" s="259" customFormat="1" x14ac:dyDescent="0.25">
      <c r="A216" s="242">
        <v>44038</v>
      </c>
      <c r="B216" s="244">
        <v>92</v>
      </c>
      <c r="C216" s="244">
        <v>73</v>
      </c>
      <c r="D216" s="126">
        <f t="shared" si="8"/>
        <v>82.5</v>
      </c>
      <c r="E216" s="126">
        <f t="shared" si="9"/>
        <v>0</v>
      </c>
      <c r="G216" s="291"/>
      <c r="H216" s="292"/>
    </row>
    <row r="217" spans="1:8" s="259" customFormat="1" x14ac:dyDescent="0.25">
      <c r="A217" s="242">
        <v>44039</v>
      </c>
      <c r="B217" s="244">
        <v>93</v>
      </c>
      <c r="C217" s="244">
        <v>73</v>
      </c>
      <c r="D217" s="126">
        <f t="shared" si="8"/>
        <v>83</v>
      </c>
      <c r="E217" s="126">
        <f t="shared" si="9"/>
        <v>0</v>
      </c>
      <c r="G217" s="291"/>
      <c r="H217" s="292"/>
    </row>
    <row r="218" spans="1:8" s="259" customFormat="1" x14ac:dyDescent="0.25">
      <c r="A218" s="242">
        <v>44040</v>
      </c>
      <c r="B218" s="244">
        <v>89</v>
      </c>
      <c r="C218" s="244">
        <v>73</v>
      </c>
      <c r="D218" s="126">
        <f t="shared" si="8"/>
        <v>81</v>
      </c>
      <c r="E218" s="126">
        <f t="shared" si="9"/>
        <v>0</v>
      </c>
      <c r="G218" s="291"/>
      <c r="H218" s="292"/>
    </row>
    <row r="219" spans="1:8" s="259" customFormat="1" x14ac:dyDescent="0.25">
      <c r="A219" s="242">
        <v>44041</v>
      </c>
      <c r="B219" s="244">
        <v>89</v>
      </c>
      <c r="C219" s="244">
        <v>72</v>
      </c>
      <c r="D219" s="126">
        <f t="shared" si="8"/>
        <v>80.5</v>
      </c>
      <c r="E219" s="126">
        <f t="shared" si="9"/>
        <v>0</v>
      </c>
      <c r="G219" s="291"/>
      <c r="H219" s="292"/>
    </row>
    <row r="220" spans="1:8" x14ac:dyDescent="0.25">
      <c r="A220" s="242">
        <v>44042</v>
      </c>
      <c r="B220" s="244">
        <v>91</v>
      </c>
      <c r="C220" s="244">
        <v>73</v>
      </c>
      <c r="D220" s="126">
        <f t="shared" si="8"/>
        <v>82</v>
      </c>
      <c r="E220" s="126">
        <f t="shared" si="9"/>
        <v>0</v>
      </c>
      <c r="G220" s="291"/>
      <c r="H220" s="292"/>
    </row>
    <row r="221" spans="1:8" x14ac:dyDescent="0.25">
      <c r="A221" s="242">
        <v>44043</v>
      </c>
      <c r="B221" s="244">
        <v>85</v>
      </c>
      <c r="C221" s="244">
        <v>73</v>
      </c>
      <c r="D221" s="126">
        <f t="shared" si="8"/>
        <v>79</v>
      </c>
      <c r="E221" s="126">
        <f t="shared" si="9"/>
        <v>0</v>
      </c>
      <c r="G221" s="291"/>
      <c r="H221" s="292"/>
    </row>
    <row r="222" spans="1:8" x14ac:dyDescent="0.25">
      <c r="A222" s="242">
        <v>44044</v>
      </c>
      <c r="B222" s="244">
        <v>75</v>
      </c>
      <c r="C222" s="244">
        <v>62</v>
      </c>
      <c r="D222" s="126">
        <f t="shared" si="8"/>
        <v>68.5</v>
      </c>
      <c r="E222" s="126">
        <f t="shared" si="9"/>
        <v>0</v>
      </c>
      <c r="G222" s="291"/>
      <c r="H222" s="292"/>
    </row>
    <row r="223" spans="1:8" x14ac:dyDescent="0.25">
      <c r="A223" s="242">
        <v>44045</v>
      </c>
      <c r="B223" s="244">
        <v>84</v>
      </c>
      <c r="C223" s="244">
        <v>62</v>
      </c>
      <c r="D223" s="126">
        <f t="shared" ref="D223:D286" si="10">(B223+C223)/2</f>
        <v>73</v>
      </c>
      <c r="E223" s="126">
        <f t="shared" ref="E223:E286" si="11">IF(65-D223&gt;0,65-D223,0)</f>
        <v>0</v>
      </c>
      <c r="G223" s="291"/>
      <c r="H223" s="292"/>
    </row>
    <row r="224" spans="1:8" x14ac:dyDescent="0.25">
      <c r="A224" s="242">
        <v>44046</v>
      </c>
      <c r="B224" s="244">
        <v>85</v>
      </c>
      <c r="C224" s="244">
        <v>66</v>
      </c>
      <c r="D224" s="126">
        <f t="shared" si="10"/>
        <v>75.5</v>
      </c>
      <c r="E224" s="126">
        <f t="shared" si="11"/>
        <v>0</v>
      </c>
      <c r="G224" s="291"/>
      <c r="H224" s="292"/>
    </row>
    <row r="225" spans="1:8" x14ac:dyDescent="0.25">
      <c r="A225" s="242">
        <v>44047</v>
      </c>
      <c r="B225" s="244">
        <v>79</v>
      </c>
      <c r="C225" s="244">
        <v>59</v>
      </c>
      <c r="D225" s="126">
        <f t="shared" si="10"/>
        <v>69</v>
      </c>
      <c r="E225" s="126">
        <f t="shared" si="11"/>
        <v>0</v>
      </c>
      <c r="G225" s="291"/>
      <c r="H225" s="292"/>
    </row>
    <row r="226" spans="1:8" x14ac:dyDescent="0.25">
      <c r="A226" s="242">
        <v>44048</v>
      </c>
      <c r="B226" s="244">
        <v>80</v>
      </c>
      <c r="C226" s="244">
        <v>56</v>
      </c>
      <c r="D226" s="126">
        <f t="shared" si="10"/>
        <v>68</v>
      </c>
      <c r="E226" s="126">
        <f t="shared" si="11"/>
        <v>0</v>
      </c>
      <c r="G226" s="291"/>
      <c r="H226" s="292"/>
    </row>
    <row r="227" spans="1:8" x14ac:dyDescent="0.25">
      <c r="A227" s="242">
        <v>44049</v>
      </c>
      <c r="B227" s="244">
        <v>82</v>
      </c>
      <c r="C227" s="244">
        <v>55</v>
      </c>
      <c r="D227" s="126">
        <f t="shared" si="10"/>
        <v>68.5</v>
      </c>
      <c r="E227" s="126">
        <f t="shared" si="11"/>
        <v>0</v>
      </c>
      <c r="G227" s="291"/>
      <c r="H227" s="292"/>
    </row>
    <row r="228" spans="1:8" x14ac:dyDescent="0.25">
      <c r="A228" s="242">
        <v>44050</v>
      </c>
      <c r="B228" s="244">
        <v>86</v>
      </c>
      <c r="C228" s="244">
        <v>61</v>
      </c>
      <c r="D228" s="126">
        <f t="shared" si="10"/>
        <v>73.5</v>
      </c>
      <c r="E228" s="126">
        <f t="shared" si="11"/>
        <v>0</v>
      </c>
      <c r="G228" s="291"/>
      <c r="H228" s="292"/>
    </row>
    <row r="229" spans="1:8" x14ac:dyDescent="0.25">
      <c r="A229" s="242">
        <v>44051</v>
      </c>
      <c r="B229" s="244">
        <v>89</v>
      </c>
      <c r="C229" s="244">
        <v>64</v>
      </c>
      <c r="D229" s="126">
        <f t="shared" si="10"/>
        <v>76.5</v>
      </c>
      <c r="E229" s="126">
        <f t="shared" si="11"/>
        <v>0</v>
      </c>
      <c r="G229" s="291"/>
      <c r="H229" s="292"/>
    </row>
    <row r="230" spans="1:8" x14ac:dyDescent="0.25">
      <c r="A230" s="242">
        <v>44052</v>
      </c>
      <c r="B230" s="244">
        <v>89</v>
      </c>
      <c r="C230" s="244">
        <v>74</v>
      </c>
      <c r="D230" s="126">
        <f t="shared" si="10"/>
        <v>81.5</v>
      </c>
      <c r="E230" s="126">
        <f t="shared" si="11"/>
        <v>0</v>
      </c>
      <c r="G230" s="291"/>
      <c r="H230" s="292"/>
    </row>
    <row r="231" spans="1:8" x14ac:dyDescent="0.25">
      <c r="A231" s="242">
        <v>44053</v>
      </c>
      <c r="B231" s="244">
        <v>91</v>
      </c>
      <c r="C231" s="244">
        <v>71</v>
      </c>
      <c r="D231" s="126">
        <f t="shared" si="10"/>
        <v>81</v>
      </c>
      <c r="E231" s="126">
        <f t="shared" si="11"/>
        <v>0</v>
      </c>
      <c r="G231" s="291"/>
      <c r="H231" s="292"/>
    </row>
    <row r="232" spans="1:8" x14ac:dyDescent="0.25">
      <c r="A232" s="242">
        <v>44054</v>
      </c>
      <c r="B232" s="244">
        <v>83</v>
      </c>
      <c r="C232" s="244">
        <v>69</v>
      </c>
      <c r="D232" s="126">
        <f t="shared" si="10"/>
        <v>76</v>
      </c>
      <c r="E232" s="126">
        <f t="shared" si="11"/>
        <v>0</v>
      </c>
      <c r="G232" s="291"/>
      <c r="H232" s="292"/>
    </row>
    <row r="233" spans="1:8" x14ac:dyDescent="0.25">
      <c r="A233" s="242">
        <v>44055</v>
      </c>
      <c r="B233" s="244">
        <v>86</v>
      </c>
      <c r="C233" s="244">
        <v>73</v>
      </c>
      <c r="D233" s="126">
        <f t="shared" si="10"/>
        <v>79.5</v>
      </c>
      <c r="E233" s="126">
        <f t="shared" si="11"/>
        <v>0</v>
      </c>
      <c r="G233" s="291"/>
      <c r="H233" s="292"/>
    </row>
    <row r="234" spans="1:8" x14ac:dyDescent="0.25">
      <c r="A234" s="242">
        <v>44056</v>
      </c>
      <c r="B234" s="244">
        <v>87</v>
      </c>
      <c r="C234" s="244">
        <v>72</v>
      </c>
      <c r="D234" s="126">
        <f t="shared" si="10"/>
        <v>79.5</v>
      </c>
      <c r="E234" s="126">
        <f t="shared" si="11"/>
        <v>0</v>
      </c>
      <c r="G234" s="291"/>
      <c r="H234" s="292"/>
    </row>
    <row r="235" spans="1:8" x14ac:dyDescent="0.25">
      <c r="A235" s="242">
        <v>44057</v>
      </c>
      <c r="B235" s="244">
        <v>88</v>
      </c>
      <c r="C235" s="244">
        <v>68</v>
      </c>
      <c r="D235" s="126">
        <f t="shared" si="10"/>
        <v>78</v>
      </c>
      <c r="E235" s="126">
        <f t="shared" si="11"/>
        <v>0</v>
      </c>
      <c r="G235" s="291"/>
      <c r="H235" s="292"/>
    </row>
    <row r="236" spans="1:8" x14ac:dyDescent="0.25">
      <c r="A236" s="242">
        <v>44058</v>
      </c>
      <c r="B236" s="244">
        <v>91</v>
      </c>
      <c r="C236" s="244">
        <v>65</v>
      </c>
      <c r="D236" s="126">
        <f t="shared" si="10"/>
        <v>78</v>
      </c>
      <c r="E236" s="126">
        <f t="shared" si="11"/>
        <v>0</v>
      </c>
      <c r="G236" s="291"/>
      <c r="H236" s="292"/>
    </row>
    <row r="237" spans="1:8" x14ac:dyDescent="0.25">
      <c r="A237" s="242">
        <v>44059</v>
      </c>
      <c r="B237" s="244">
        <v>85</v>
      </c>
      <c r="C237" s="244">
        <v>63</v>
      </c>
      <c r="D237" s="126">
        <f t="shared" si="10"/>
        <v>74</v>
      </c>
      <c r="E237" s="126">
        <f t="shared" si="11"/>
        <v>0</v>
      </c>
      <c r="G237" s="291"/>
      <c r="H237" s="292"/>
    </row>
    <row r="238" spans="1:8" x14ac:dyDescent="0.25">
      <c r="A238" s="242">
        <v>44060</v>
      </c>
      <c r="B238" s="244">
        <v>86</v>
      </c>
      <c r="C238" s="244">
        <v>59</v>
      </c>
      <c r="D238" s="126">
        <f t="shared" si="10"/>
        <v>72.5</v>
      </c>
      <c r="E238" s="126">
        <f t="shared" si="11"/>
        <v>0</v>
      </c>
      <c r="G238" s="291"/>
      <c r="H238" s="292"/>
    </row>
    <row r="239" spans="1:8" x14ac:dyDescent="0.25">
      <c r="A239" s="242">
        <v>44061</v>
      </c>
      <c r="B239" s="244">
        <v>84</v>
      </c>
      <c r="C239" s="244">
        <v>64</v>
      </c>
      <c r="D239" s="126">
        <f t="shared" si="10"/>
        <v>74</v>
      </c>
      <c r="E239" s="126">
        <f t="shared" si="11"/>
        <v>0</v>
      </c>
      <c r="G239" s="291"/>
      <c r="H239" s="292"/>
    </row>
    <row r="240" spans="1:8" x14ac:dyDescent="0.25">
      <c r="A240" s="242">
        <v>44062</v>
      </c>
      <c r="B240" s="244">
        <v>82</v>
      </c>
      <c r="C240" s="244">
        <v>59</v>
      </c>
      <c r="D240" s="126">
        <f t="shared" si="10"/>
        <v>70.5</v>
      </c>
      <c r="E240" s="126">
        <f t="shared" si="11"/>
        <v>0</v>
      </c>
      <c r="G240" s="291"/>
      <c r="H240" s="292"/>
    </row>
    <row r="241" spans="1:8" x14ac:dyDescent="0.25">
      <c r="A241" s="242">
        <v>44063</v>
      </c>
      <c r="B241" s="244">
        <v>85</v>
      </c>
      <c r="C241" s="244">
        <v>58</v>
      </c>
      <c r="D241" s="126">
        <f t="shared" si="10"/>
        <v>71.5</v>
      </c>
      <c r="E241" s="126">
        <f t="shared" si="11"/>
        <v>0</v>
      </c>
      <c r="G241" s="291"/>
      <c r="H241" s="292"/>
    </row>
    <row r="242" spans="1:8" x14ac:dyDescent="0.25">
      <c r="A242" s="242">
        <v>44064</v>
      </c>
      <c r="B242" s="244">
        <v>86</v>
      </c>
      <c r="C242" s="244">
        <v>60</v>
      </c>
      <c r="D242" s="126">
        <f t="shared" si="10"/>
        <v>73</v>
      </c>
      <c r="E242" s="126">
        <f t="shared" si="11"/>
        <v>0</v>
      </c>
      <c r="G242" s="291"/>
      <c r="H242" s="292"/>
    </row>
    <row r="243" spans="1:8" x14ac:dyDescent="0.25">
      <c r="A243" s="242">
        <v>44065</v>
      </c>
      <c r="B243" s="244">
        <v>88</v>
      </c>
      <c r="C243" s="244">
        <v>62</v>
      </c>
      <c r="D243" s="126">
        <f t="shared" si="10"/>
        <v>75</v>
      </c>
      <c r="E243" s="126">
        <f t="shared" si="11"/>
        <v>0</v>
      </c>
      <c r="G243" s="291"/>
      <c r="H243" s="292"/>
    </row>
    <row r="244" spans="1:8" x14ac:dyDescent="0.25">
      <c r="A244" s="242">
        <v>44066</v>
      </c>
      <c r="B244" s="244">
        <v>90</v>
      </c>
      <c r="C244" s="244">
        <v>62</v>
      </c>
      <c r="D244" s="126">
        <f t="shared" si="10"/>
        <v>76</v>
      </c>
      <c r="E244" s="126">
        <f t="shared" si="11"/>
        <v>0</v>
      </c>
      <c r="G244" s="291"/>
      <c r="H244" s="292"/>
    </row>
    <row r="245" spans="1:8" x14ac:dyDescent="0.25">
      <c r="A245" s="242">
        <v>44067</v>
      </c>
      <c r="B245" s="244">
        <v>92</v>
      </c>
      <c r="C245" s="244">
        <v>66</v>
      </c>
      <c r="D245" s="126">
        <f t="shared" si="10"/>
        <v>79</v>
      </c>
      <c r="E245" s="126">
        <f t="shared" si="11"/>
        <v>0</v>
      </c>
      <c r="G245" s="291"/>
      <c r="H245" s="292"/>
    </row>
    <row r="246" spans="1:8" x14ac:dyDescent="0.25">
      <c r="A246" s="242">
        <v>44068</v>
      </c>
      <c r="B246" s="244">
        <v>92</v>
      </c>
      <c r="C246" s="244">
        <v>65</v>
      </c>
      <c r="D246" s="126">
        <f t="shared" si="10"/>
        <v>78.5</v>
      </c>
      <c r="E246" s="126">
        <f t="shared" si="11"/>
        <v>0</v>
      </c>
      <c r="G246" s="291"/>
      <c r="H246" s="292"/>
    </row>
    <row r="247" spans="1:8" x14ac:dyDescent="0.25">
      <c r="A247" s="242">
        <v>44069</v>
      </c>
      <c r="B247" s="244">
        <v>87</v>
      </c>
      <c r="C247" s="244">
        <v>69</v>
      </c>
      <c r="D247" s="126">
        <f t="shared" si="10"/>
        <v>78</v>
      </c>
      <c r="E247" s="126">
        <f t="shared" si="11"/>
        <v>0</v>
      </c>
      <c r="G247" s="291"/>
      <c r="H247" s="292"/>
    </row>
    <row r="248" spans="1:8" x14ac:dyDescent="0.25">
      <c r="A248" s="242">
        <v>44070</v>
      </c>
      <c r="B248" s="244">
        <v>86</v>
      </c>
      <c r="C248" s="244">
        <v>74</v>
      </c>
      <c r="D248" s="126">
        <f t="shared" si="10"/>
        <v>80</v>
      </c>
      <c r="E248" s="126">
        <f t="shared" si="11"/>
        <v>0</v>
      </c>
      <c r="G248" s="291"/>
      <c r="H248" s="292"/>
    </row>
    <row r="249" spans="1:8" x14ac:dyDescent="0.25">
      <c r="A249" s="242">
        <v>44071</v>
      </c>
      <c r="B249" s="244">
        <v>82</v>
      </c>
      <c r="C249" s="244">
        <v>72</v>
      </c>
      <c r="D249" s="126">
        <f t="shared" si="10"/>
        <v>77</v>
      </c>
      <c r="E249" s="126">
        <f t="shared" si="11"/>
        <v>0</v>
      </c>
      <c r="G249" s="291"/>
      <c r="H249" s="292"/>
    </row>
    <row r="250" spans="1:8" x14ac:dyDescent="0.25">
      <c r="A250" s="242">
        <v>44072</v>
      </c>
      <c r="B250" s="244">
        <v>89</v>
      </c>
      <c r="C250" s="244">
        <v>69</v>
      </c>
      <c r="D250" s="126">
        <f t="shared" si="10"/>
        <v>79</v>
      </c>
      <c r="E250" s="126">
        <f t="shared" si="11"/>
        <v>0</v>
      </c>
      <c r="G250" s="291"/>
      <c r="H250" s="292"/>
    </row>
    <row r="251" spans="1:8" x14ac:dyDescent="0.25">
      <c r="A251" s="242">
        <v>44073</v>
      </c>
      <c r="B251" s="244">
        <v>78</v>
      </c>
      <c r="C251" s="244">
        <v>68</v>
      </c>
      <c r="D251" s="126">
        <f t="shared" si="10"/>
        <v>73</v>
      </c>
      <c r="E251" s="126">
        <f t="shared" si="11"/>
        <v>0</v>
      </c>
      <c r="G251" s="291"/>
      <c r="H251" s="292"/>
    </row>
    <row r="252" spans="1:8" x14ac:dyDescent="0.25">
      <c r="A252" s="242">
        <v>44074</v>
      </c>
      <c r="B252" s="244">
        <v>86</v>
      </c>
      <c r="C252" s="244">
        <v>65</v>
      </c>
      <c r="D252" s="126">
        <f t="shared" si="10"/>
        <v>75.5</v>
      </c>
      <c r="E252" s="126">
        <f t="shared" si="11"/>
        <v>0</v>
      </c>
      <c r="G252" s="291"/>
      <c r="H252" s="292"/>
    </row>
    <row r="253" spans="1:8" x14ac:dyDescent="0.25">
      <c r="A253" s="242">
        <v>44075</v>
      </c>
      <c r="B253" s="244">
        <v>77</v>
      </c>
      <c r="C253" s="244">
        <v>65</v>
      </c>
      <c r="D253" s="126">
        <f t="shared" si="10"/>
        <v>71</v>
      </c>
      <c r="E253" s="126">
        <f t="shared" si="11"/>
        <v>0</v>
      </c>
      <c r="G253" s="291"/>
      <c r="H253" s="292"/>
    </row>
    <row r="254" spans="1:8" x14ac:dyDescent="0.25">
      <c r="A254" s="242">
        <v>44076</v>
      </c>
      <c r="B254" s="244">
        <v>83</v>
      </c>
      <c r="C254" s="244">
        <v>70</v>
      </c>
      <c r="D254" s="126">
        <f t="shared" si="10"/>
        <v>76.5</v>
      </c>
      <c r="E254" s="126">
        <f t="shared" si="11"/>
        <v>0</v>
      </c>
      <c r="G254" s="291"/>
      <c r="H254" s="292"/>
    </row>
    <row r="255" spans="1:8" x14ac:dyDescent="0.25">
      <c r="A255" s="242">
        <v>44077</v>
      </c>
      <c r="B255" s="244">
        <v>84</v>
      </c>
      <c r="C255" s="244">
        <v>72</v>
      </c>
      <c r="D255" s="126">
        <f t="shared" si="10"/>
        <v>78</v>
      </c>
      <c r="E255" s="126">
        <f t="shared" si="11"/>
        <v>0</v>
      </c>
      <c r="G255" s="291"/>
      <c r="H255" s="292"/>
    </row>
    <row r="256" spans="1:8" x14ac:dyDescent="0.25">
      <c r="A256" s="242">
        <v>44078</v>
      </c>
      <c r="B256" s="244">
        <v>81</v>
      </c>
      <c r="C256" s="244">
        <v>59</v>
      </c>
      <c r="D256" s="126">
        <f t="shared" si="10"/>
        <v>70</v>
      </c>
      <c r="E256" s="126">
        <f t="shared" si="11"/>
        <v>0</v>
      </c>
      <c r="G256" s="291"/>
      <c r="H256" s="292"/>
    </row>
    <row r="257" spans="1:8" x14ac:dyDescent="0.25">
      <c r="A257" s="242">
        <v>44079</v>
      </c>
      <c r="B257" s="244">
        <v>84</v>
      </c>
      <c r="C257" s="244">
        <v>55</v>
      </c>
      <c r="D257" s="126">
        <f t="shared" si="10"/>
        <v>69.5</v>
      </c>
      <c r="E257" s="126">
        <f t="shared" si="11"/>
        <v>0</v>
      </c>
      <c r="G257" s="291"/>
      <c r="H257" s="292"/>
    </row>
    <row r="258" spans="1:8" x14ac:dyDescent="0.25">
      <c r="A258" s="242">
        <v>44080</v>
      </c>
      <c r="B258" s="244">
        <v>86</v>
      </c>
      <c r="C258" s="244">
        <v>57</v>
      </c>
      <c r="D258" s="126">
        <f t="shared" si="10"/>
        <v>71.5</v>
      </c>
      <c r="E258" s="126">
        <f t="shared" si="11"/>
        <v>0</v>
      </c>
      <c r="G258" s="291"/>
      <c r="H258" s="292"/>
    </row>
    <row r="259" spans="1:8" x14ac:dyDescent="0.25">
      <c r="A259" s="242">
        <v>44081</v>
      </c>
      <c r="B259" s="244">
        <v>87</v>
      </c>
      <c r="C259" s="244">
        <v>67</v>
      </c>
      <c r="D259" s="126">
        <f t="shared" si="10"/>
        <v>77</v>
      </c>
      <c r="E259" s="126">
        <f t="shared" si="11"/>
        <v>0</v>
      </c>
      <c r="G259" s="291"/>
      <c r="H259" s="292"/>
    </row>
    <row r="260" spans="1:8" x14ac:dyDescent="0.25">
      <c r="A260" s="242">
        <v>44082</v>
      </c>
      <c r="B260" s="244">
        <v>87</v>
      </c>
      <c r="C260" s="244">
        <v>67</v>
      </c>
      <c r="D260" s="126">
        <f t="shared" si="10"/>
        <v>77</v>
      </c>
      <c r="E260" s="126">
        <f t="shared" si="11"/>
        <v>0</v>
      </c>
      <c r="G260" s="291"/>
      <c r="H260" s="292"/>
    </row>
    <row r="261" spans="1:8" x14ac:dyDescent="0.25">
      <c r="A261" s="242">
        <v>44083</v>
      </c>
      <c r="B261" s="244">
        <v>89</v>
      </c>
      <c r="C261" s="244">
        <v>63</v>
      </c>
      <c r="D261" s="126">
        <f t="shared" si="10"/>
        <v>76</v>
      </c>
      <c r="E261" s="126">
        <f t="shared" si="11"/>
        <v>0</v>
      </c>
      <c r="G261" s="291"/>
      <c r="H261" s="292"/>
    </row>
    <row r="262" spans="1:8" x14ac:dyDescent="0.25">
      <c r="A262" s="242">
        <v>44084</v>
      </c>
      <c r="B262" s="244">
        <v>89</v>
      </c>
      <c r="C262" s="244">
        <v>63</v>
      </c>
      <c r="D262" s="126">
        <f t="shared" si="10"/>
        <v>76</v>
      </c>
      <c r="E262" s="126">
        <f t="shared" si="11"/>
        <v>0</v>
      </c>
      <c r="G262" s="291"/>
      <c r="H262" s="292"/>
    </row>
    <row r="263" spans="1:8" x14ac:dyDescent="0.25">
      <c r="A263" s="242">
        <v>44085</v>
      </c>
      <c r="B263" s="244">
        <v>88</v>
      </c>
      <c r="C263" s="244">
        <v>65</v>
      </c>
      <c r="D263" s="126">
        <f t="shared" si="10"/>
        <v>76.5</v>
      </c>
      <c r="E263" s="126">
        <f t="shared" si="11"/>
        <v>0</v>
      </c>
      <c r="G263" s="291"/>
      <c r="H263" s="292"/>
    </row>
    <row r="264" spans="1:8" x14ac:dyDescent="0.25">
      <c r="A264" s="242">
        <v>44086</v>
      </c>
      <c r="B264" s="244">
        <v>87</v>
      </c>
      <c r="C264" s="244">
        <v>66</v>
      </c>
      <c r="D264" s="126">
        <f t="shared" si="10"/>
        <v>76.5</v>
      </c>
      <c r="E264" s="126">
        <f t="shared" si="11"/>
        <v>0</v>
      </c>
      <c r="G264" s="291"/>
      <c r="H264" s="292"/>
    </row>
    <row r="265" spans="1:8" x14ac:dyDescent="0.25">
      <c r="A265" s="242">
        <v>44087</v>
      </c>
      <c r="B265" s="244">
        <v>83</v>
      </c>
      <c r="C265" s="244">
        <v>64</v>
      </c>
      <c r="D265" s="126">
        <f t="shared" si="10"/>
        <v>73.5</v>
      </c>
      <c r="E265" s="126">
        <f t="shared" si="11"/>
        <v>0</v>
      </c>
      <c r="G265" s="291"/>
      <c r="H265" s="292"/>
    </row>
    <row r="266" spans="1:8" x14ac:dyDescent="0.25">
      <c r="A266" s="242">
        <v>44088</v>
      </c>
      <c r="B266" s="244">
        <v>83</v>
      </c>
      <c r="C266" s="244">
        <v>58</v>
      </c>
      <c r="D266" s="126">
        <f t="shared" si="10"/>
        <v>70.5</v>
      </c>
      <c r="E266" s="126">
        <f t="shared" si="11"/>
        <v>0</v>
      </c>
      <c r="G266" s="291"/>
      <c r="H266" s="292"/>
    </row>
    <row r="267" spans="1:8" x14ac:dyDescent="0.25">
      <c r="A267" s="242">
        <v>44089</v>
      </c>
      <c r="B267" s="244">
        <v>82</v>
      </c>
      <c r="C267" s="244">
        <v>56</v>
      </c>
      <c r="D267" s="126">
        <f t="shared" si="10"/>
        <v>69</v>
      </c>
      <c r="E267" s="126">
        <f t="shared" si="11"/>
        <v>0</v>
      </c>
      <c r="G267" s="291"/>
      <c r="H267" s="292"/>
    </row>
    <row r="268" spans="1:8" x14ac:dyDescent="0.25">
      <c r="A268" s="242">
        <v>44090</v>
      </c>
      <c r="B268" s="244">
        <v>85</v>
      </c>
      <c r="C268" s="244">
        <v>60</v>
      </c>
      <c r="D268" s="126">
        <f t="shared" si="10"/>
        <v>72.5</v>
      </c>
      <c r="E268" s="126">
        <f t="shared" si="11"/>
        <v>0</v>
      </c>
      <c r="G268" s="291"/>
      <c r="H268" s="292"/>
    </row>
    <row r="269" spans="1:8" x14ac:dyDescent="0.25">
      <c r="A269" s="242">
        <v>44091</v>
      </c>
      <c r="B269" s="244">
        <v>84</v>
      </c>
      <c r="C269" s="244">
        <v>53</v>
      </c>
      <c r="D269" s="126">
        <f t="shared" si="10"/>
        <v>68.5</v>
      </c>
      <c r="E269" s="126">
        <f t="shared" si="11"/>
        <v>0</v>
      </c>
      <c r="G269" s="291"/>
      <c r="H269" s="292"/>
    </row>
    <row r="270" spans="1:8" x14ac:dyDescent="0.25">
      <c r="A270" s="242">
        <v>44092</v>
      </c>
      <c r="B270" s="244">
        <v>75</v>
      </c>
      <c r="C270" s="244">
        <v>54</v>
      </c>
      <c r="D270" s="126">
        <f t="shared" si="10"/>
        <v>64.5</v>
      </c>
      <c r="E270" s="126">
        <f t="shared" si="11"/>
        <v>0.5</v>
      </c>
      <c r="G270" s="291"/>
      <c r="H270" s="292"/>
    </row>
    <row r="271" spans="1:8" x14ac:dyDescent="0.25">
      <c r="A271" s="242">
        <v>44093</v>
      </c>
      <c r="B271" s="244">
        <v>73</v>
      </c>
      <c r="C271" s="244">
        <v>46</v>
      </c>
      <c r="D271" s="126">
        <f t="shared" si="10"/>
        <v>59.5</v>
      </c>
      <c r="E271" s="126">
        <f t="shared" si="11"/>
        <v>5.5</v>
      </c>
      <c r="G271" s="291"/>
      <c r="H271" s="292"/>
    </row>
    <row r="272" spans="1:8" x14ac:dyDescent="0.25">
      <c r="A272" s="242">
        <v>44094</v>
      </c>
      <c r="B272" s="244">
        <v>78</v>
      </c>
      <c r="C272" s="244">
        <v>43</v>
      </c>
      <c r="D272" s="126">
        <f t="shared" si="10"/>
        <v>60.5</v>
      </c>
      <c r="E272" s="126">
        <f t="shared" si="11"/>
        <v>4.5</v>
      </c>
      <c r="G272" s="291"/>
      <c r="H272" s="292"/>
    </row>
    <row r="273" spans="1:8" x14ac:dyDescent="0.25">
      <c r="A273" s="242">
        <v>44095</v>
      </c>
      <c r="B273" s="244">
        <v>78</v>
      </c>
      <c r="C273" s="244">
        <v>49</v>
      </c>
      <c r="D273" s="126">
        <f t="shared" si="10"/>
        <v>63.5</v>
      </c>
      <c r="E273" s="126">
        <f t="shared" si="11"/>
        <v>1.5</v>
      </c>
      <c r="G273" s="291"/>
      <c r="H273" s="292"/>
    </row>
    <row r="274" spans="1:8" x14ac:dyDescent="0.25">
      <c r="A274" s="242">
        <v>44096</v>
      </c>
      <c r="B274" s="244">
        <v>71</v>
      </c>
      <c r="C274" s="244">
        <v>51</v>
      </c>
      <c r="D274" s="126">
        <f t="shared" si="10"/>
        <v>61</v>
      </c>
      <c r="E274" s="126">
        <f t="shared" si="11"/>
        <v>4</v>
      </c>
      <c r="G274" s="291"/>
      <c r="H274" s="292"/>
    </row>
    <row r="275" spans="1:8" x14ac:dyDescent="0.25">
      <c r="A275" s="242">
        <v>44097</v>
      </c>
      <c r="B275" s="244">
        <v>69</v>
      </c>
      <c r="C275" s="244">
        <v>55</v>
      </c>
      <c r="D275" s="126">
        <f t="shared" si="10"/>
        <v>62</v>
      </c>
      <c r="E275" s="126">
        <f t="shared" si="11"/>
        <v>3</v>
      </c>
      <c r="G275" s="291"/>
      <c r="H275" s="292"/>
    </row>
    <row r="276" spans="1:8" x14ac:dyDescent="0.25">
      <c r="A276" s="242">
        <v>44098</v>
      </c>
      <c r="B276" s="244">
        <v>71</v>
      </c>
      <c r="C276" s="244">
        <v>54</v>
      </c>
      <c r="D276" s="126">
        <f t="shared" si="10"/>
        <v>62.5</v>
      </c>
      <c r="E276" s="126">
        <f t="shared" si="11"/>
        <v>2.5</v>
      </c>
      <c r="G276" s="291"/>
      <c r="H276" s="292"/>
    </row>
    <row r="277" spans="1:8" x14ac:dyDescent="0.25">
      <c r="A277" s="242">
        <v>44099</v>
      </c>
      <c r="B277" s="244">
        <v>71</v>
      </c>
      <c r="C277" s="244">
        <v>55</v>
      </c>
      <c r="D277" s="126">
        <f t="shared" si="10"/>
        <v>63</v>
      </c>
      <c r="E277" s="126">
        <f t="shared" si="11"/>
        <v>2</v>
      </c>
      <c r="G277" s="291"/>
      <c r="H277" s="292"/>
    </row>
    <row r="278" spans="1:8" x14ac:dyDescent="0.25">
      <c r="A278" s="242">
        <v>44100</v>
      </c>
      <c r="B278" s="244">
        <v>78</v>
      </c>
      <c r="C278" s="244">
        <v>63</v>
      </c>
      <c r="D278" s="126">
        <f t="shared" si="10"/>
        <v>70.5</v>
      </c>
      <c r="E278" s="126">
        <f t="shared" si="11"/>
        <v>0</v>
      </c>
      <c r="G278" s="291"/>
      <c r="H278" s="292"/>
    </row>
    <row r="279" spans="1:8" x14ac:dyDescent="0.25">
      <c r="A279" s="242">
        <v>44101</v>
      </c>
      <c r="B279" s="244">
        <v>81</v>
      </c>
      <c r="C279" s="244">
        <v>61</v>
      </c>
      <c r="D279" s="126">
        <f t="shared" si="10"/>
        <v>71</v>
      </c>
      <c r="E279" s="126">
        <f t="shared" si="11"/>
        <v>0</v>
      </c>
      <c r="G279" s="291"/>
      <c r="H279" s="292"/>
    </row>
    <row r="280" spans="1:8" x14ac:dyDescent="0.25">
      <c r="A280" s="242">
        <v>44102</v>
      </c>
      <c r="B280" s="244">
        <v>71</v>
      </c>
      <c r="C280" s="244">
        <v>48</v>
      </c>
      <c r="D280" s="126">
        <f t="shared" si="10"/>
        <v>59.5</v>
      </c>
      <c r="E280" s="126">
        <f t="shared" si="11"/>
        <v>5.5</v>
      </c>
      <c r="G280" s="291"/>
      <c r="H280" s="292"/>
    </row>
    <row r="281" spans="1:8" x14ac:dyDescent="0.25">
      <c r="A281" s="242">
        <v>44103</v>
      </c>
      <c r="B281" s="244">
        <v>68</v>
      </c>
      <c r="C281" s="244">
        <v>42</v>
      </c>
      <c r="D281" s="126">
        <f t="shared" si="10"/>
        <v>55</v>
      </c>
      <c r="E281" s="126">
        <f t="shared" si="11"/>
        <v>10</v>
      </c>
      <c r="G281" s="291"/>
      <c r="H281" s="292"/>
    </row>
    <row r="282" spans="1:8" x14ac:dyDescent="0.25">
      <c r="A282" s="242">
        <v>44104</v>
      </c>
      <c r="B282" s="244">
        <v>82</v>
      </c>
      <c r="C282" s="244">
        <v>44</v>
      </c>
      <c r="D282" s="126">
        <f t="shared" si="10"/>
        <v>63</v>
      </c>
      <c r="E282" s="126">
        <f t="shared" si="11"/>
        <v>2</v>
      </c>
      <c r="G282" s="291"/>
      <c r="H282" s="292"/>
    </row>
    <row r="283" spans="1:8" x14ac:dyDescent="0.25">
      <c r="A283" s="242">
        <v>44105</v>
      </c>
      <c r="B283" s="244">
        <v>73</v>
      </c>
      <c r="C283" s="244">
        <v>41</v>
      </c>
      <c r="D283" s="126">
        <f t="shared" si="10"/>
        <v>57</v>
      </c>
      <c r="E283" s="126">
        <f t="shared" si="11"/>
        <v>8</v>
      </c>
      <c r="G283" s="291"/>
      <c r="H283" s="292"/>
    </row>
    <row r="284" spans="1:8" x14ac:dyDescent="0.25">
      <c r="A284" s="242">
        <v>44106</v>
      </c>
      <c r="B284" s="244">
        <v>65</v>
      </c>
      <c r="C284" s="244">
        <v>36</v>
      </c>
      <c r="D284" s="126">
        <f t="shared" si="10"/>
        <v>50.5</v>
      </c>
      <c r="E284" s="126">
        <f t="shared" si="11"/>
        <v>14.5</v>
      </c>
      <c r="G284" s="291"/>
      <c r="H284" s="292"/>
    </row>
    <row r="285" spans="1:8" x14ac:dyDescent="0.25">
      <c r="A285" s="242">
        <v>44107</v>
      </c>
      <c r="B285" s="244">
        <v>67</v>
      </c>
      <c r="C285" s="244">
        <v>38</v>
      </c>
      <c r="D285" s="126">
        <f t="shared" si="10"/>
        <v>52.5</v>
      </c>
      <c r="E285" s="126">
        <f t="shared" si="11"/>
        <v>12.5</v>
      </c>
      <c r="G285" s="291"/>
      <c r="H285" s="292"/>
    </row>
    <row r="286" spans="1:8" x14ac:dyDescent="0.25">
      <c r="A286" s="242">
        <v>44108</v>
      </c>
      <c r="B286" s="244">
        <v>65</v>
      </c>
      <c r="C286" s="244">
        <v>35</v>
      </c>
      <c r="D286" s="126">
        <f t="shared" si="10"/>
        <v>50</v>
      </c>
      <c r="E286" s="126">
        <f t="shared" si="11"/>
        <v>15</v>
      </c>
      <c r="G286" s="291"/>
      <c r="H286" s="292"/>
    </row>
    <row r="287" spans="1:8" x14ac:dyDescent="0.25">
      <c r="A287" s="242">
        <v>44109</v>
      </c>
      <c r="B287" s="244">
        <v>68</v>
      </c>
      <c r="C287" s="244">
        <v>31</v>
      </c>
      <c r="D287" s="126">
        <f t="shared" ref="D287:D350" si="12">(B287+C287)/2</f>
        <v>49.5</v>
      </c>
      <c r="E287" s="126">
        <f t="shared" ref="E287:E350" si="13">IF(65-D287&gt;0,65-D287,0)</f>
        <v>15.5</v>
      </c>
      <c r="G287" s="291"/>
      <c r="H287" s="292"/>
    </row>
    <row r="288" spans="1:8" x14ac:dyDescent="0.25">
      <c r="A288" s="242">
        <v>44110</v>
      </c>
      <c r="B288" s="244">
        <v>78</v>
      </c>
      <c r="C288" s="244">
        <v>36</v>
      </c>
      <c r="D288" s="126">
        <f t="shared" si="12"/>
        <v>57</v>
      </c>
      <c r="E288" s="126">
        <f t="shared" si="13"/>
        <v>8</v>
      </c>
      <c r="G288" s="291"/>
      <c r="H288" s="292"/>
    </row>
    <row r="289" spans="1:8" x14ac:dyDescent="0.25">
      <c r="A289" s="242">
        <v>44111</v>
      </c>
      <c r="B289" s="244">
        <v>86</v>
      </c>
      <c r="C289" s="244">
        <v>45</v>
      </c>
      <c r="D289" s="126">
        <f t="shared" si="12"/>
        <v>65.5</v>
      </c>
      <c r="E289" s="126">
        <f t="shared" si="13"/>
        <v>0</v>
      </c>
      <c r="G289" s="291"/>
      <c r="H289" s="292"/>
    </row>
    <row r="290" spans="1:8" x14ac:dyDescent="0.25">
      <c r="A290" s="242">
        <v>44112</v>
      </c>
      <c r="B290" s="244">
        <v>80</v>
      </c>
      <c r="C290" s="244">
        <v>50</v>
      </c>
      <c r="D290" s="126">
        <f t="shared" si="12"/>
        <v>65</v>
      </c>
      <c r="E290" s="126">
        <f t="shared" si="13"/>
        <v>0</v>
      </c>
      <c r="G290" s="291"/>
      <c r="H290" s="292"/>
    </row>
    <row r="291" spans="1:8" x14ac:dyDescent="0.25">
      <c r="A291" s="242">
        <v>44113</v>
      </c>
      <c r="B291" s="244">
        <v>81</v>
      </c>
      <c r="C291" s="244">
        <v>50</v>
      </c>
      <c r="D291" s="126">
        <f t="shared" si="12"/>
        <v>65.5</v>
      </c>
      <c r="E291" s="126">
        <f t="shared" si="13"/>
        <v>0</v>
      </c>
      <c r="G291" s="291"/>
      <c r="H291" s="292"/>
    </row>
    <row r="292" spans="1:8" x14ac:dyDescent="0.25">
      <c r="A292" s="242">
        <v>44114</v>
      </c>
      <c r="B292" s="244">
        <v>78</v>
      </c>
      <c r="C292" s="244">
        <v>61</v>
      </c>
      <c r="D292" s="126">
        <f t="shared" si="12"/>
        <v>69.5</v>
      </c>
      <c r="E292" s="126">
        <f t="shared" si="13"/>
        <v>0</v>
      </c>
      <c r="G292" s="291"/>
      <c r="H292" s="292"/>
    </row>
    <row r="293" spans="1:8" x14ac:dyDescent="0.25">
      <c r="A293" s="242">
        <v>44115</v>
      </c>
      <c r="B293" s="244">
        <v>84</v>
      </c>
      <c r="C293" s="244">
        <v>58</v>
      </c>
      <c r="D293" s="126">
        <f t="shared" si="12"/>
        <v>71</v>
      </c>
      <c r="E293" s="126">
        <f t="shared" si="13"/>
        <v>0</v>
      </c>
      <c r="G293" s="291"/>
      <c r="H293" s="292"/>
    </row>
    <row r="294" spans="1:8" x14ac:dyDescent="0.25">
      <c r="A294" s="242">
        <v>44116</v>
      </c>
      <c r="B294" s="244">
        <v>80</v>
      </c>
      <c r="C294" s="244">
        <v>42</v>
      </c>
      <c r="D294" s="126">
        <f t="shared" si="12"/>
        <v>61</v>
      </c>
      <c r="E294" s="126">
        <f t="shared" si="13"/>
        <v>4</v>
      </c>
      <c r="G294" s="291"/>
      <c r="H294" s="292"/>
    </row>
    <row r="295" spans="1:8" x14ac:dyDescent="0.25">
      <c r="A295" s="242">
        <v>44117</v>
      </c>
      <c r="B295" s="244">
        <v>76</v>
      </c>
      <c r="C295" s="244">
        <v>36</v>
      </c>
      <c r="D295" s="126">
        <f t="shared" si="12"/>
        <v>56</v>
      </c>
      <c r="E295" s="126">
        <f t="shared" si="13"/>
        <v>9</v>
      </c>
      <c r="G295" s="291"/>
      <c r="H295" s="292"/>
    </row>
    <row r="296" spans="1:8" x14ac:dyDescent="0.25">
      <c r="A296" s="242">
        <v>44118</v>
      </c>
      <c r="B296" s="244">
        <v>82</v>
      </c>
      <c r="C296" s="244">
        <v>39</v>
      </c>
      <c r="D296" s="126">
        <f t="shared" si="12"/>
        <v>60.5</v>
      </c>
      <c r="E296" s="126">
        <f t="shared" si="13"/>
        <v>4.5</v>
      </c>
      <c r="G296" s="291"/>
      <c r="H296" s="292"/>
    </row>
    <row r="297" spans="1:8" x14ac:dyDescent="0.25">
      <c r="A297" s="242">
        <v>44119</v>
      </c>
      <c r="B297" s="244">
        <v>64</v>
      </c>
      <c r="C297" s="244">
        <v>49</v>
      </c>
      <c r="D297" s="126">
        <f t="shared" si="12"/>
        <v>56.5</v>
      </c>
      <c r="E297" s="126">
        <f t="shared" si="13"/>
        <v>8.5</v>
      </c>
      <c r="G297" s="291"/>
      <c r="H297" s="292"/>
    </row>
    <row r="298" spans="1:8" x14ac:dyDescent="0.25">
      <c r="A298" s="242">
        <v>44120</v>
      </c>
      <c r="B298" s="244">
        <v>65</v>
      </c>
      <c r="C298" s="244">
        <v>31</v>
      </c>
      <c r="D298" s="126">
        <f t="shared" si="12"/>
        <v>48</v>
      </c>
      <c r="E298" s="126">
        <f t="shared" si="13"/>
        <v>17</v>
      </c>
      <c r="G298" s="291"/>
      <c r="H298" s="292"/>
    </row>
    <row r="299" spans="1:8" x14ac:dyDescent="0.25">
      <c r="A299" s="242">
        <v>44121</v>
      </c>
      <c r="B299" s="244">
        <v>70</v>
      </c>
      <c r="C299" s="244">
        <v>34</v>
      </c>
      <c r="D299" s="126">
        <f t="shared" si="12"/>
        <v>52</v>
      </c>
      <c r="E299" s="126">
        <f t="shared" si="13"/>
        <v>13</v>
      </c>
      <c r="G299" s="291"/>
      <c r="H299" s="292"/>
    </row>
    <row r="300" spans="1:8" x14ac:dyDescent="0.25">
      <c r="A300" s="242">
        <v>44122</v>
      </c>
      <c r="B300" s="244">
        <v>69</v>
      </c>
      <c r="C300" s="244">
        <v>53</v>
      </c>
      <c r="D300" s="126">
        <f t="shared" si="12"/>
        <v>61</v>
      </c>
      <c r="E300" s="126">
        <f t="shared" si="13"/>
        <v>4</v>
      </c>
      <c r="G300" s="291"/>
      <c r="H300" s="292"/>
    </row>
    <row r="301" spans="1:8" x14ac:dyDescent="0.25">
      <c r="A301" s="242">
        <v>44123</v>
      </c>
      <c r="B301" s="244">
        <v>53</v>
      </c>
      <c r="C301" s="244">
        <v>48</v>
      </c>
      <c r="D301" s="126">
        <f t="shared" si="12"/>
        <v>50.5</v>
      </c>
      <c r="E301" s="126">
        <f t="shared" si="13"/>
        <v>14.5</v>
      </c>
      <c r="G301" s="291"/>
      <c r="H301" s="292"/>
    </row>
    <row r="302" spans="1:8" x14ac:dyDescent="0.25">
      <c r="A302" s="242">
        <v>44124</v>
      </c>
      <c r="B302" s="244">
        <v>62</v>
      </c>
      <c r="C302" s="244">
        <v>52</v>
      </c>
      <c r="D302" s="126">
        <f t="shared" si="12"/>
        <v>57</v>
      </c>
      <c r="E302" s="126">
        <f t="shared" si="13"/>
        <v>8</v>
      </c>
      <c r="G302" s="291"/>
      <c r="H302" s="292"/>
    </row>
    <row r="303" spans="1:8" x14ac:dyDescent="0.25">
      <c r="A303" s="242">
        <v>44125</v>
      </c>
      <c r="B303" s="244">
        <v>82</v>
      </c>
      <c r="C303" s="244">
        <v>54</v>
      </c>
      <c r="D303" s="126">
        <f t="shared" si="12"/>
        <v>68</v>
      </c>
      <c r="E303" s="126">
        <f t="shared" si="13"/>
        <v>0</v>
      </c>
      <c r="G303" s="291"/>
      <c r="H303" s="292"/>
    </row>
    <row r="304" spans="1:8" x14ac:dyDescent="0.25">
      <c r="A304" s="242">
        <v>44126</v>
      </c>
      <c r="B304" s="244">
        <v>84</v>
      </c>
      <c r="C304" s="244">
        <v>58</v>
      </c>
      <c r="D304" s="126">
        <f t="shared" si="12"/>
        <v>71</v>
      </c>
      <c r="E304" s="126">
        <f t="shared" si="13"/>
        <v>0</v>
      </c>
      <c r="G304" s="291"/>
      <c r="H304" s="292"/>
    </row>
    <row r="305" spans="1:8" x14ac:dyDescent="0.25">
      <c r="A305" s="242">
        <v>44127</v>
      </c>
      <c r="B305" s="244">
        <v>82</v>
      </c>
      <c r="C305" s="244">
        <v>46</v>
      </c>
      <c r="D305" s="126">
        <f t="shared" si="12"/>
        <v>64</v>
      </c>
      <c r="E305" s="126">
        <f t="shared" si="13"/>
        <v>1</v>
      </c>
      <c r="G305" s="291"/>
      <c r="H305" s="292"/>
    </row>
    <row r="306" spans="1:8" x14ac:dyDescent="0.25">
      <c r="A306" s="242">
        <v>44128</v>
      </c>
      <c r="B306" s="244">
        <v>50</v>
      </c>
      <c r="C306" s="244">
        <v>45</v>
      </c>
      <c r="D306" s="126">
        <f t="shared" si="12"/>
        <v>47.5</v>
      </c>
      <c r="E306" s="126">
        <f t="shared" si="13"/>
        <v>17.5</v>
      </c>
      <c r="G306" s="291"/>
      <c r="H306" s="292"/>
    </row>
    <row r="307" spans="1:8" x14ac:dyDescent="0.25">
      <c r="A307" s="242">
        <v>44129</v>
      </c>
      <c r="B307" s="244">
        <v>56</v>
      </c>
      <c r="C307" s="244">
        <v>49</v>
      </c>
      <c r="D307" s="126">
        <f t="shared" si="12"/>
        <v>52.5</v>
      </c>
      <c r="E307" s="126">
        <f t="shared" si="13"/>
        <v>12.5</v>
      </c>
      <c r="G307" s="291"/>
      <c r="H307" s="292"/>
    </row>
    <row r="308" spans="1:8" x14ac:dyDescent="0.25">
      <c r="A308" s="242">
        <v>44130</v>
      </c>
      <c r="B308" s="244">
        <v>53</v>
      </c>
      <c r="C308" s="244">
        <v>43</v>
      </c>
      <c r="D308" s="126">
        <f t="shared" si="12"/>
        <v>48</v>
      </c>
      <c r="E308" s="126">
        <f t="shared" si="13"/>
        <v>17</v>
      </c>
      <c r="G308" s="291"/>
      <c r="H308" s="292"/>
    </row>
    <row r="309" spans="1:8" x14ac:dyDescent="0.25">
      <c r="A309" s="242">
        <v>44131</v>
      </c>
      <c r="B309" s="244">
        <v>46</v>
      </c>
      <c r="C309" s="244">
        <v>42</v>
      </c>
      <c r="D309" s="126">
        <f t="shared" si="12"/>
        <v>44</v>
      </c>
      <c r="E309" s="126">
        <f t="shared" si="13"/>
        <v>21</v>
      </c>
      <c r="G309" s="291"/>
      <c r="H309" s="292"/>
    </row>
    <row r="310" spans="1:8" x14ac:dyDescent="0.25">
      <c r="A310" s="242">
        <v>44132</v>
      </c>
      <c r="B310" s="244">
        <v>54</v>
      </c>
      <c r="C310" s="244">
        <v>45</v>
      </c>
      <c r="D310" s="126">
        <f t="shared" si="12"/>
        <v>49.5</v>
      </c>
      <c r="E310" s="126">
        <f t="shared" si="13"/>
        <v>15.5</v>
      </c>
      <c r="G310" s="291"/>
      <c r="H310" s="292"/>
    </row>
    <row r="311" spans="1:8" x14ac:dyDescent="0.25">
      <c r="A311" s="242">
        <v>44133</v>
      </c>
      <c r="B311" s="244">
        <v>54</v>
      </c>
      <c r="C311" s="244">
        <v>42</v>
      </c>
      <c r="D311" s="126">
        <f t="shared" si="12"/>
        <v>48</v>
      </c>
      <c r="E311" s="126">
        <f t="shared" si="13"/>
        <v>17</v>
      </c>
      <c r="G311" s="291"/>
      <c r="H311" s="292"/>
    </row>
    <row r="312" spans="1:8" x14ac:dyDescent="0.25">
      <c r="A312" s="242">
        <v>44134</v>
      </c>
      <c r="B312" s="244">
        <v>56</v>
      </c>
      <c r="C312" s="244">
        <v>35</v>
      </c>
      <c r="D312" s="126">
        <f t="shared" si="12"/>
        <v>45.5</v>
      </c>
      <c r="E312" s="126">
        <f t="shared" si="13"/>
        <v>19.5</v>
      </c>
      <c r="G312" s="291"/>
      <c r="H312" s="292"/>
    </row>
    <row r="313" spans="1:8" x14ac:dyDescent="0.25">
      <c r="A313" s="242">
        <v>44135</v>
      </c>
      <c r="B313" s="244">
        <v>64</v>
      </c>
      <c r="C313" s="244">
        <v>35</v>
      </c>
      <c r="D313" s="126">
        <f t="shared" si="12"/>
        <v>49.5</v>
      </c>
      <c r="E313" s="126">
        <f t="shared" si="13"/>
        <v>15.5</v>
      </c>
      <c r="G313" s="291"/>
      <c r="H313" s="292"/>
    </row>
    <row r="314" spans="1:8" x14ac:dyDescent="0.25">
      <c r="A314" s="242">
        <v>44136</v>
      </c>
      <c r="B314" s="244">
        <v>58</v>
      </c>
      <c r="C314" s="244">
        <v>28</v>
      </c>
      <c r="D314" s="126">
        <f t="shared" si="12"/>
        <v>43</v>
      </c>
      <c r="E314" s="126">
        <f t="shared" si="13"/>
        <v>22</v>
      </c>
      <c r="G314" s="291"/>
      <c r="H314" s="292"/>
    </row>
    <row r="315" spans="1:8" x14ac:dyDescent="0.25">
      <c r="A315" s="242">
        <v>44137</v>
      </c>
      <c r="B315" s="244">
        <v>55</v>
      </c>
      <c r="C315" s="244">
        <v>24</v>
      </c>
      <c r="D315" s="126">
        <f t="shared" si="12"/>
        <v>39.5</v>
      </c>
      <c r="E315" s="126">
        <f t="shared" si="13"/>
        <v>25.5</v>
      </c>
      <c r="G315" s="291"/>
      <c r="H315" s="292"/>
    </row>
    <row r="316" spans="1:8" x14ac:dyDescent="0.25">
      <c r="A316" s="242">
        <v>44138</v>
      </c>
      <c r="B316" s="244">
        <v>69</v>
      </c>
      <c r="C316" s="244">
        <v>33</v>
      </c>
      <c r="D316" s="126">
        <f t="shared" si="12"/>
        <v>51</v>
      </c>
      <c r="E316" s="126">
        <f t="shared" si="13"/>
        <v>14</v>
      </c>
      <c r="G316" s="291"/>
      <c r="H316" s="292"/>
    </row>
    <row r="317" spans="1:8" x14ac:dyDescent="0.25">
      <c r="A317" s="242">
        <v>44139</v>
      </c>
      <c r="B317" s="244">
        <v>74</v>
      </c>
      <c r="C317" s="244">
        <v>40</v>
      </c>
      <c r="D317" s="126">
        <f t="shared" si="12"/>
        <v>57</v>
      </c>
      <c r="E317" s="126">
        <f t="shared" si="13"/>
        <v>8</v>
      </c>
      <c r="G317" s="291"/>
      <c r="H317" s="292"/>
    </row>
    <row r="318" spans="1:8" x14ac:dyDescent="0.25">
      <c r="A318" s="242">
        <v>44140</v>
      </c>
      <c r="B318" s="244">
        <v>71</v>
      </c>
      <c r="C318" s="244">
        <v>44</v>
      </c>
      <c r="D318" s="126">
        <f t="shared" si="12"/>
        <v>57.5</v>
      </c>
      <c r="E318" s="126">
        <f t="shared" si="13"/>
        <v>7.5</v>
      </c>
      <c r="G318" s="291"/>
      <c r="H318" s="292"/>
    </row>
    <row r="319" spans="1:8" x14ac:dyDescent="0.25">
      <c r="A319" s="242">
        <v>44141</v>
      </c>
      <c r="B319" s="244">
        <v>72</v>
      </c>
      <c r="C319" s="244">
        <v>39</v>
      </c>
      <c r="D319" s="126">
        <f t="shared" si="12"/>
        <v>55.5</v>
      </c>
      <c r="E319" s="126">
        <f t="shared" si="13"/>
        <v>9.5</v>
      </c>
      <c r="G319" s="291"/>
      <c r="H319" s="292"/>
    </row>
    <row r="320" spans="1:8" x14ac:dyDescent="0.25">
      <c r="A320" s="242">
        <v>44142</v>
      </c>
      <c r="B320" s="244">
        <v>76</v>
      </c>
      <c r="C320" s="244">
        <v>41</v>
      </c>
      <c r="D320" s="126">
        <f t="shared" si="12"/>
        <v>58.5</v>
      </c>
      <c r="E320" s="126">
        <f t="shared" si="13"/>
        <v>6.5</v>
      </c>
      <c r="G320" s="291"/>
      <c r="H320" s="292"/>
    </row>
    <row r="321" spans="1:8" x14ac:dyDescent="0.25">
      <c r="A321" s="242">
        <v>44143</v>
      </c>
      <c r="B321" s="244">
        <v>80</v>
      </c>
      <c r="C321" s="244">
        <v>62</v>
      </c>
      <c r="D321" s="126">
        <f t="shared" si="12"/>
        <v>71</v>
      </c>
      <c r="E321" s="126">
        <f t="shared" si="13"/>
        <v>0</v>
      </c>
      <c r="G321" s="291"/>
      <c r="H321" s="292"/>
    </row>
    <row r="322" spans="1:8" x14ac:dyDescent="0.25">
      <c r="A322" s="242">
        <v>44144</v>
      </c>
      <c r="B322" s="244">
        <v>77</v>
      </c>
      <c r="C322" s="244">
        <v>64</v>
      </c>
      <c r="D322" s="126">
        <f t="shared" si="12"/>
        <v>70.5</v>
      </c>
      <c r="E322" s="126">
        <f t="shared" si="13"/>
        <v>0</v>
      </c>
      <c r="G322" s="291"/>
      <c r="H322" s="292"/>
    </row>
    <row r="323" spans="1:8" x14ac:dyDescent="0.25">
      <c r="A323" s="242">
        <v>44145</v>
      </c>
      <c r="B323" s="244">
        <v>80</v>
      </c>
      <c r="C323" s="244">
        <v>57</v>
      </c>
      <c r="D323" s="126">
        <f t="shared" si="12"/>
        <v>68.5</v>
      </c>
      <c r="E323" s="126">
        <f t="shared" si="13"/>
        <v>0</v>
      </c>
      <c r="G323" s="291"/>
      <c r="H323" s="292"/>
    </row>
    <row r="324" spans="1:8" x14ac:dyDescent="0.25">
      <c r="A324" s="242">
        <v>44146</v>
      </c>
      <c r="B324" s="244">
        <v>58</v>
      </c>
      <c r="C324" s="244">
        <v>36</v>
      </c>
      <c r="D324" s="126">
        <f t="shared" si="12"/>
        <v>47</v>
      </c>
      <c r="E324" s="126">
        <f t="shared" si="13"/>
        <v>18</v>
      </c>
      <c r="G324" s="291"/>
      <c r="H324" s="292"/>
    </row>
    <row r="325" spans="1:8" x14ac:dyDescent="0.25">
      <c r="A325" s="242">
        <v>44147</v>
      </c>
      <c r="B325" s="244">
        <v>63</v>
      </c>
      <c r="C325" s="244">
        <v>32</v>
      </c>
      <c r="D325" s="126">
        <f t="shared" si="12"/>
        <v>47.5</v>
      </c>
      <c r="E325" s="126">
        <f t="shared" si="13"/>
        <v>17.5</v>
      </c>
      <c r="G325" s="291"/>
      <c r="H325" s="292"/>
    </row>
    <row r="326" spans="1:8" x14ac:dyDescent="0.25">
      <c r="A326" s="242">
        <v>44148</v>
      </c>
      <c r="B326" s="244">
        <v>55</v>
      </c>
      <c r="C326" s="244">
        <v>37</v>
      </c>
      <c r="D326" s="126">
        <f t="shared" si="12"/>
        <v>46</v>
      </c>
      <c r="E326" s="126">
        <f t="shared" si="13"/>
        <v>19</v>
      </c>
      <c r="G326" s="291"/>
      <c r="H326" s="292"/>
    </row>
    <row r="327" spans="1:8" x14ac:dyDescent="0.25">
      <c r="A327" s="242">
        <v>44149</v>
      </c>
      <c r="B327" s="244">
        <v>70</v>
      </c>
      <c r="C327" s="244">
        <v>38</v>
      </c>
      <c r="D327" s="126">
        <f t="shared" si="12"/>
        <v>54</v>
      </c>
      <c r="E327" s="126">
        <f t="shared" si="13"/>
        <v>11</v>
      </c>
      <c r="G327" s="291"/>
      <c r="H327" s="292"/>
    </row>
    <row r="328" spans="1:8" x14ac:dyDescent="0.25">
      <c r="A328" s="242">
        <v>44150</v>
      </c>
      <c r="B328" s="244">
        <v>69</v>
      </c>
      <c r="C328" s="244">
        <v>36</v>
      </c>
      <c r="D328" s="126">
        <f t="shared" si="12"/>
        <v>52.5</v>
      </c>
      <c r="E328" s="126">
        <f t="shared" si="13"/>
        <v>12.5</v>
      </c>
      <c r="G328" s="291"/>
      <c r="H328" s="292"/>
    </row>
    <row r="329" spans="1:8" x14ac:dyDescent="0.25">
      <c r="A329" s="242">
        <v>44151</v>
      </c>
      <c r="B329" s="244">
        <v>62</v>
      </c>
      <c r="C329" s="244">
        <v>28</v>
      </c>
      <c r="D329" s="126">
        <f t="shared" si="12"/>
        <v>45</v>
      </c>
      <c r="E329" s="126">
        <f t="shared" si="13"/>
        <v>20</v>
      </c>
      <c r="G329" s="291"/>
      <c r="H329" s="292"/>
    </row>
    <row r="330" spans="1:8" x14ac:dyDescent="0.25">
      <c r="A330" s="242">
        <v>44152</v>
      </c>
      <c r="B330" s="244">
        <v>53</v>
      </c>
      <c r="C330" s="244">
        <v>31</v>
      </c>
      <c r="D330" s="126">
        <f t="shared" si="12"/>
        <v>42</v>
      </c>
      <c r="E330" s="126">
        <f t="shared" si="13"/>
        <v>23</v>
      </c>
      <c r="G330" s="291"/>
      <c r="H330" s="292"/>
    </row>
    <row r="331" spans="1:8" x14ac:dyDescent="0.25">
      <c r="A331" s="242">
        <v>44153</v>
      </c>
      <c r="B331" s="244">
        <v>58</v>
      </c>
      <c r="C331" s="244">
        <v>32</v>
      </c>
      <c r="D331" s="126">
        <f t="shared" si="12"/>
        <v>45</v>
      </c>
      <c r="E331" s="126">
        <f t="shared" si="13"/>
        <v>20</v>
      </c>
      <c r="G331" s="291"/>
      <c r="H331" s="292"/>
    </row>
    <row r="332" spans="1:8" x14ac:dyDescent="0.25">
      <c r="A332" s="242">
        <v>44154</v>
      </c>
      <c r="B332" s="244">
        <v>67</v>
      </c>
      <c r="C332" s="244">
        <v>39</v>
      </c>
      <c r="D332" s="126">
        <f t="shared" si="12"/>
        <v>53</v>
      </c>
      <c r="E332" s="126">
        <f t="shared" si="13"/>
        <v>12</v>
      </c>
      <c r="G332" s="291"/>
      <c r="H332" s="292"/>
    </row>
    <row r="333" spans="1:8" x14ac:dyDescent="0.25">
      <c r="A333" s="242">
        <v>44155</v>
      </c>
      <c r="B333" s="244">
        <v>70</v>
      </c>
      <c r="C333" s="244">
        <v>49</v>
      </c>
      <c r="D333" s="126">
        <f t="shared" si="12"/>
        <v>59.5</v>
      </c>
      <c r="E333" s="126">
        <f t="shared" si="13"/>
        <v>5.5</v>
      </c>
      <c r="G333" s="291"/>
      <c r="H333" s="292"/>
    </row>
    <row r="334" spans="1:8" x14ac:dyDescent="0.25">
      <c r="A334" s="242">
        <v>44156</v>
      </c>
      <c r="B334" s="244">
        <v>57</v>
      </c>
      <c r="C334" s="244">
        <v>51</v>
      </c>
      <c r="D334" s="126">
        <f t="shared" si="12"/>
        <v>54</v>
      </c>
      <c r="E334" s="126">
        <f t="shared" si="13"/>
        <v>11</v>
      </c>
      <c r="G334" s="291"/>
      <c r="H334" s="292"/>
    </row>
    <row r="335" spans="1:8" x14ac:dyDescent="0.25">
      <c r="A335" s="242">
        <v>44157</v>
      </c>
      <c r="B335" s="244">
        <v>51</v>
      </c>
      <c r="C335" s="244">
        <v>33</v>
      </c>
      <c r="D335" s="126">
        <f t="shared" si="12"/>
        <v>42</v>
      </c>
      <c r="E335" s="126">
        <f t="shared" si="13"/>
        <v>23</v>
      </c>
      <c r="G335" s="291"/>
      <c r="H335" s="292"/>
    </row>
    <row r="336" spans="1:8" x14ac:dyDescent="0.25">
      <c r="A336" s="242">
        <v>44158</v>
      </c>
      <c r="B336" s="244">
        <v>55</v>
      </c>
      <c r="C336" s="244">
        <v>29</v>
      </c>
      <c r="D336" s="126">
        <f t="shared" si="12"/>
        <v>42</v>
      </c>
      <c r="E336" s="126">
        <f t="shared" si="13"/>
        <v>23</v>
      </c>
      <c r="G336" s="291"/>
      <c r="H336" s="292"/>
    </row>
    <row r="337" spans="1:8" x14ac:dyDescent="0.25">
      <c r="A337" s="242">
        <v>44159</v>
      </c>
      <c r="B337" s="244">
        <v>54</v>
      </c>
      <c r="C337" s="244">
        <v>42</v>
      </c>
      <c r="D337" s="126">
        <f t="shared" si="12"/>
        <v>48</v>
      </c>
      <c r="E337" s="126">
        <f t="shared" si="13"/>
        <v>17</v>
      </c>
      <c r="G337" s="291"/>
      <c r="H337" s="292"/>
    </row>
    <row r="338" spans="1:8" x14ac:dyDescent="0.25">
      <c r="A338" s="242">
        <v>44160</v>
      </c>
      <c r="B338" s="244">
        <v>62</v>
      </c>
      <c r="C338" s="244">
        <v>48</v>
      </c>
      <c r="D338" s="126">
        <f t="shared" si="12"/>
        <v>55</v>
      </c>
      <c r="E338" s="126">
        <f t="shared" si="13"/>
        <v>10</v>
      </c>
      <c r="G338" s="291"/>
      <c r="H338" s="292"/>
    </row>
    <row r="339" spans="1:8" x14ac:dyDescent="0.25">
      <c r="A339" s="242">
        <v>44161</v>
      </c>
      <c r="B339" s="244">
        <v>51</v>
      </c>
      <c r="C339" s="244">
        <v>37</v>
      </c>
      <c r="D339" s="126">
        <f t="shared" si="12"/>
        <v>44</v>
      </c>
      <c r="E339" s="126">
        <f t="shared" si="13"/>
        <v>21</v>
      </c>
      <c r="G339" s="291"/>
      <c r="H339" s="292"/>
    </row>
    <row r="340" spans="1:8" x14ac:dyDescent="0.25">
      <c r="A340" s="242">
        <v>44162</v>
      </c>
      <c r="B340" s="244">
        <v>59</v>
      </c>
      <c r="C340" s="244">
        <v>34</v>
      </c>
      <c r="D340" s="126">
        <f t="shared" si="12"/>
        <v>46.5</v>
      </c>
      <c r="E340" s="126">
        <f t="shared" si="13"/>
        <v>18.5</v>
      </c>
      <c r="G340" s="291"/>
      <c r="H340" s="292"/>
    </row>
    <row r="341" spans="1:8" x14ac:dyDescent="0.25">
      <c r="A341" s="242">
        <v>44163</v>
      </c>
      <c r="B341" s="244">
        <v>54</v>
      </c>
      <c r="C341" s="244">
        <v>30</v>
      </c>
      <c r="D341" s="126">
        <f t="shared" si="12"/>
        <v>42</v>
      </c>
      <c r="E341" s="126">
        <f t="shared" si="13"/>
        <v>23</v>
      </c>
      <c r="G341" s="291"/>
      <c r="H341" s="292"/>
    </row>
    <row r="342" spans="1:8" x14ac:dyDescent="0.25">
      <c r="A342" s="242">
        <v>44164</v>
      </c>
      <c r="B342" s="244">
        <v>49</v>
      </c>
      <c r="C342" s="244">
        <v>27</v>
      </c>
      <c r="D342" s="126">
        <f t="shared" si="12"/>
        <v>38</v>
      </c>
      <c r="E342" s="126">
        <f t="shared" si="13"/>
        <v>27</v>
      </c>
      <c r="G342" s="291"/>
      <c r="H342" s="292"/>
    </row>
    <row r="343" spans="1:8" x14ac:dyDescent="0.25">
      <c r="A343" s="242">
        <v>44165</v>
      </c>
      <c r="B343" s="244">
        <v>40</v>
      </c>
      <c r="C343" s="244">
        <v>26</v>
      </c>
      <c r="D343" s="126">
        <f t="shared" si="12"/>
        <v>33</v>
      </c>
      <c r="E343" s="126">
        <f t="shared" si="13"/>
        <v>32</v>
      </c>
      <c r="G343" s="291"/>
      <c r="H343" s="292"/>
    </row>
    <row r="344" spans="1:8" x14ac:dyDescent="0.25">
      <c r="A344" s="242">
        <v>44166</v>
      </c>
      <c r="B344" s="244">
        <v>42</v>
      </c>
      <c r="C344" s="244">
        <v>22</v>
      </c>
      <c r="D344" s="126">
        <f t="shared" si="12"/>
        <v>32</v>
      </c>
      <c r="E344" s="126">
        <f t="shared" si="13"/>
        <v>33</v>
      </c>
      <c r="G344" s="291"/>
      <c r="H344" s="292"/>
    </row>
    <row r="345" spans="1:8" x14ac:dyDescent="0.25">
      <c r="A345" s="242">
        <v>44167</v>
      </c>
      <c r="B345" s="244">
        <v>50</v>
      </c>
      <c r="C345" s="244">
        <v>21</v>
      </c>
      <c r="D345" s="126">
        <f t="shared" si="12"/>
        <v>35.5</v>
      </c>
      <c r="E345" s="126">
        <f t="shared" si="13"/>
        <v>29.5</v>
      </c>
      <c r="G345" s="291"/>
      <c r="H345" s="292"/>
    </row>
    <row r="346" spans="1:8" x14ac:dyDescent="0.25">
      <c r="A346" s="242">
        <v>44168</v>
      </c>
      <c r="B346" s="244">
        <v>47</v>
      </c>
      <c r="C346" s="244">
        <v>31</v>
      </c>
      <c r="D346" s="126">
        <f t="shared" si="12"/>
        <v>39</v>
      </c>
      <c r="E346" s="126">
        <f t="shared" si="13"/>
        <v>26</v>
      </c>
      <c r="G346" s="291"/>
      <c r="H346" s="292"/>
    </row>
    <row r="347" spans="1:8" x14ac:dyDescent="0.25">
      <c r="A347" s="242">
        <v>44169</v>
      </c>
      <c r="B347" s="244">
        <v>51</v>
      </c>
      <c r="C347" s="244">
        <v>29</v>
      </c>
      <c r="D347" s="126">
        <f t="shared" si="12"/>
        <v>40</v>
      </c>
      <c r="E347" s="126">
        <f t="shared" si="13"/>
        <v>25</v>
      </c>
      <c r="G347" s="291"/>
      <c r="H347" s="292"/>
    </row>
    <row r="348" spans="1:8" x14ac:dyDescent="0.25">
      <c r="A348" s="242">
        <v>44170</v>
      </c>
      <c r="B348" s="244">
        <v>57</v>
      </c>
      <c r="C348" s="244">
        <v>27</v>
      </c>
      <c r="D348" s="126">
        <f t="shared" si="12"/>
        <v>42</v>
      </c>
      <c r="E348" s="126">
        <f t="shared" si="13"/>
        <v>23</v>
      </c>
      <c r="G348" s="291"/>
      <c r="H348" s="292"/>
    </row>
    <row r="349" spans="1:8" x14ac:dyDescent="0.25">
      <c r="A349" s="242">
        <v>44171</v>
      </c>
      <c r="B349" s="244">
        <v>51</v>
      </c>
      <c r="C349" s="244">
        <v>27</v>
      </c>
      <c r="D349" s="126">
        <f t="shared" si="12"/>
        <v>39</v>
      </c>
      <c r="E349" s="126">
        <f t="shared" si="13"/>
        <v>26</v>
      </c>
      <c r="G349" s="291"/>
      <c r="H349" s="292"/>
    </row>
    <row r="350" spans="1:8" x14ac:dyDescent="0.25">
      <c r="A350" s="242">
        <v>44172</v>
      </c>
      <c r="B350" s="244">
        <v>46</v>
      </c>
      <c r="C350" s="244">
        <v>26</v>
      </c>
      <c r="D350" s="126">
        <f t="shared" si="12"/>
        <v>36</v>
      </c>
      <c r="E350" s="126">
        <f t="shared" si="13"/>
        <v>29</v>
      </c>
      <c r="G350" s="291"/>
      <c r="H350" s="292"/>
    </row>
    <row r="351" spans="1:8" x14ac:dyDescent="0.25">
      <c r="A351" s="242">
        <v>44173</v>
      </c>
      <c r="B351" s="244">
        <v>51</v>
      </c>
      <c r="C351" s="244">
        <v>23</v>
      </c>
      <c r="D351" s="126">
        <f t="shared" ref="D351:D374" si="14">(B351+C351)/2</f>
        <v>37</v>
      </c>
      <c r="E351" s="126">
        <f t="shared" ref="E351:E374" si="15">IF(65-D351&gt;0,65-D351,0)</f>
        <v>28</v>
      </c>
      <c r="G351" s="291"/>
      <c r="H351" s="292"/>
    </row>
    <row r="352" spans="1:8" x14ac:dyDescent="0.25">
      <c r="A352" s="242">
        <v>44174</v>
      </c>
      <c r="B352" s="244">
        <v>64</v>
      </c>
      <c r="C352" s="244">
        <v>30</v>
      </c>
      <c r="D352" s="126">
        <f t="shared" si="14"/>
        <v>47</v>
      </c>
      <c r="E352" s="126">
        <f t="shared" si="15"/>
        <v>18</v>
      </c>
      <c r="G352" s="291"/>
      <c r="H352" s="292"/>
    </row>
    <row r="353" spans="1:8" x14ac:dyDescent="0.25">
      <c r="A353" s="242">
        <v>44175</v>
      </c>
      <c r="B353" s="244">
        <v>65</v>
      </c>
      <c r="C353" s="244">
        <v>32</v>
      </c>
      <c r="D353" s="126">
        <f t="shared" si="14"/>
        <v>48.5</v>
      </c>
      <c r="E353" s="126">
        <f t="shared" si="15"/>
        <v>16.5</v>
      </c>
      <c r="G353" s="291"/>
      <c r="H353" s="292"/>
    </row>
    <row r="354" spans="1:8" x14ac:dyDescent="0.25">
      <c r="A354" s="242">
        <v>44176</v>
      </c>
      <c r="B354" s="244">
        <v>63</v>
      </c>
      <c r="C354" s="244">
        <v>43</v>
      </c>
      <c r="D354" s="126">
        <f t="shared" si="14"/>
        <v>53</v>
      </c>
      <c r="E354" s="126">
        <f t="shared" si="15"/>
        <v>12</v>
      </c>
      <c r="G354" s="291"/>
      <c r="H354" s="292"/>
    </row>
    <row r="355" spans="1:8" x14ac:dyDescent="0.25">
      <c r="A355" s="242">
        <v>44177</v>
      </c>
      <c r="B355" s="244">
        <v>58</v>
      </c>
      <c r="C355" s="244">
        <v>42</v>
      </c>
      <c r="D355" s="126">
        <f t="shared" si="14"/>
        <v>50</v>
      </c>
      <c r="E355" s="126">
        <f t="shared" si="15"/>
        <v>15</v>
      </c>
      <c r="G355" s="291"/>
      <c r="H355" s="292"/>
    </row>
    <row r="356" spans="1:8" x14ac:dyDescent="0.25">
      <c r="A356" s="242">
        <v>44178</v>
      </c>
      <c r="B356" s="244">
        <v>43</v>
      </c>
      <c r="C356" s="244">
        <v>37</v>
      </c>
      <c r="D356" s="126">
        <f t="shared" si="14"/>
        <v>40</v>
      </c>
      <c r="E356" s="126">
        <f t="shared" si="15"/>
        <v>25</v>
      </c>
      <c r="G356" s="291"/>
      <c r="H356" s="292"/>
    </row>
    <row r="357" spans="1:8" x14ac:dyDescent="0.25">
      <c r="A357" s="242">
        <v>44179</v>
      </c>
      <c r="B357" s="244">
        <v>42</v>
      </c>
      <c r="C357" s="244">
        <v>27</v>
      </c>
      <c r="D357" s="126">
        <f t="shared" si="14"/>
        <v>34.5</v>
      </c>
      <c r="E357" s="126">
        <f t="shared" si="15"/>
        <v>30.5</v>
      </c>
      <c r="G357" s="291"/>
      <c r="H357" s="292"/>
    </row>
    <row r="358" spans="1:8" x14ac:dyDescent="0.25">
      <c r="A358" s="242">
        <v>44180</v>
      </c>
      <c r="B358" s="244">
        <v>37</v>
      </c>
      <c r="C358" s="244">
        <v>25</v>
      </c>
      <c r="D358" s="126">
        <f t="shared" si="14"/>
        <v>31</v>
      </c>
      <c r="E358" s="126">
        <f t="shared" si="15"/>
        <v>34</v>
      </c>
      <c r="G358" s="291"/>
      <c r="H358" s="292"/>
    </row>
    <row r="359" spans="1:8" x14ac:dyDescent="0.25">
      <c r="A359" s="242">
        <v>44181</v>
      </c>
      <c r="B359" s="244">
        <v>37</v>
      </c>
      <c r="C359" s="244">
        <v>24</v>
      </c>
      <c r="D359" s="126">
        <f t="shared" si="14"/>
        <v>30.5</v>
      </c>
      <c r="E359" s="126">
        <f t="shared" si="15"/>
        <v>34.5</v>
      </c>
      <c r="G359" s="291"/>
      <c r="H359" s="292"/>
    </row>
    <row r="360" spans="1:8" x14ac:dyDescent="0.25">
      <c r="A360" s="242">
        <v>44182</v>
      </c>
      <c r="B360" s="244">
        <v>37</v>
      </c>
      <c r="C360" s="244">
        <v>20</v>
      </c>
      <c r="D360" s="126">
        <f t="shared" si="14"/>
        <v>28.5</v>
      </c>
      <c r="E360" s="126">
        <f t="shared" si="15"/>
        <v>36.5</v>
      </c>
      <c r="G360" s="291"/>
      <c r="H360" s="292"/>
    </row>
    <row r="361" spans="1:8" x14ac:dyDescent="0.25">
      <c r="A361" s="242">
        <v>44183</v>
      </c>
      <c r="B361" s="244">
        <v>46</v>
      </c>
      <c r="C361" s="244">
        <v>26</v>
      </c>
      <c r="D361" s="126">
        <f t="shared" si="14"/>
        <v>36</v>
      </c>
      <c r="E361" s="126">
        <f t="shared" si="15"/>
        <v>29</v>
      </c>
      <c r="G361" s="291"/>
      <c r="H361" s="292"/>
    </row>
    <row r="362" spans="1:8" x14ac:dyDescent="0.25">
      <c r="A362" s="242">
        <v>44184</v>
      </c>
      <c r="B362" s="244">
        <v>43</v>
      </c>
      <c r="C362" s="244">
        <v>36</v>
      </c>
      <c r="D362" s="126">
        <f t="shared" si="14"/>
        <v>39.5</v>
      </c>
      <c r="E362" s="126">
        <f t="shared" si="15"/>
        <v>25.5</v>
      </c>
      <c r="G362" s="291"/>
      <c r="H362" s="292"/>
    </row>
    <row r="363" spans="1:8" x14ac:dyDescent="0.25">
      <c r="A363" s="242">
        <v>44185</v>
      </c>
      <c r="B363" s="244">
        <v>48</v>
      </c>
      <c r="C363" s="244">
        <v>36</v>
      </c>
      <c r="D363" s="126">
        <f t="shared" si="14"/>
        <v>42</v>
      </c>
      <c r="E363" s="126">
        <f t="shared" si="15"/>
        <v>23</v>
      </c>
      <c r="G363" s="291"/>
      <c r="H363" s="292"/>
    </row>
    <row r="364" spans="1:8" x14ac:dyDescent="0.25">
      <c r="A364" s="242">
        <v>44186</v>
      </c>
      <c r="B364" s="244">
        <v>63</v>
      </c>
      <c r="C364" s="244">
        <v>35</v>
      </c>
      <c r="D364" s="126">
        <f t="shared" si="14"/>
        <v>49</v>
      </c>
      <c r="E364" s="126">
        <f t="shared" si="15"/>
        <v>16</v>
      </c>
      <c r="G364" s="291"/>
      <c r="H364" s="292"/>
    </row>
    <row r="365" spans="1:8" x14ac:dyDescent="0.25">
      <c r="A365" s="242">
        <v>44187</v>
      </c>
      <c r="B365" s="244">
        <v>54</v>
      </c>
      <c r="C365" s="244">
        <v>30</v>
      </c>
      <c r="D365" s="126">
        <f t="shared" si="14"/>
        <v>42</v>
      </c>
      <c r="E365" s="126">
        <f t="shared" si="15"/>
        <v>23</v>
      </c>
      <c r="G365" s="291"/>
      <c r="H365" s="292"/>
    </row>
    <row r="366" spans="1:8" x14ac:dyDescent="0.25">
      <c r="A366" s="242">
        <v>44188</v>
      </c>
      <c r="B366" s="244">
        <v>57</v>
      </c>
      <c r="C366" s="244">
        <v>36</v>
      </c>
      <c r="D366" s="126">
        <f t="shared" si="14"/>
        <v>46.5</v>
      </c>
      <c r="E366" s="126">
        <f t="shared" si="15"/>
        <v>18.5</v>
      </c>
      <c r="G366" s="291"/>
      <c r="H366" s="292"/>
    </row>
    <row r="367" spans="1:8" x14ac:dyDescent="0.25">
      <c r="A367" s="242">
        <v>44189</v>
      </c>
      <c r="B367" s="244">
        <v>35</v>
      </c>
      <c r="C367" s="244">
        <v>17</v>
      </c>
      <c r="D367" s="126">
        <f t="shared" si="14"/>
        <v>26</v>
      </c>
      <c r="E367" s="126">
        <f t="shared" si="15"/>
        <v>39</v>
      </c>
      <c r="G367" s="291"/>
      <c r="H367" s="292"/>
    </row>
    <row r="368" spans="1:8" x14ac:dyDescent="0.25">
      <c r="A368" s="242">
        <v>44190</v>
      </c>
      <c r="B368" s="244">
        <v>29</v>
      </c>
      <c r="C368" s="244">
        <v>14</v>
      </c>
      <c r="D368" s="126">
        <f t="shared" si="14"/>
        <v>21.5</v>
      </c>
      <c r="E368" s="126">
        <f t="shared" si="15"/>
        <v>43.5</v>
      </c>
      <c r="G368" s="291"/>
      <c r="H368" s="292"/>
    </row>
    <row r="369" spans="1:8" x14ac:dyDescent="0.25">
      <c r="A369" s="242">
        <v>44191</v>
      </c>
      <c r="B369" s="244">
        <v>48</v>
      </c>
      <c r="C369" s="244">
        <v>19</v>
      </c>
      <c r="D369" s="126">
        <f t="shared" si="14"/>
        <v>33.5</v>
      </c>
      <c r="E369" s="126">
        <f t="shared" si="15"/>
        <v>31.5</v>
      </c>
      <c r="G369" s="291"/>
      <c r="H369" s="292"/>
    </row>
    <row r="370" spans="1:8" x14ac:dyDescent="0.25">
      <c r="A370" s="242">
        <v>44192</v>
      </c>
      <c r="B370" s="244">
        <v>56</v>
      </c>
      <c r="C370" s="244">
        <v>33</v>
      </c>
      <c r="D370" s="126">
        <f t="shared" si="14"/>
        <v>44.5</v>
      </c>
      <c r="E370" s="126">
        <f t="shared" si="15"/>
        <v>20.5</v>
      </c>
      <c r="G370" s="291"/>
      <c r="H370" s="292"/>
    </row>
    <row r="371" spans="1:8" x14ac:dyDescent="0.25">
      <c r="A371" s="242">
        <v>44193</v>
      </c>
      <c r="B371" s="244">
        <v>47</v>
      </c>
      <c r="C371" s="244">
        <v>26</v>
      </c>
      <c r="D371" s="126">
        <f t="shared" si="14"/>
        <v>36.5</v>
      </c>
      <c r="E371" s="126">
        <f t="shared" si="15"/>
        <v>28.5</v>
      </c>
      <c r="G371" s="291"/>
      <c r="H371" s="292"/>
    </row>
    <row r="372" spans="1:8" x14ac:dyDescent="0.25">
      <c r="A372" s="242">
        <v>44194</v>
      </c>
      <c r="B372" s="244">
        <v>44</v>
      </c>
      <c r="C372" s="244">
        <v>27</v>
      </c>
      <c r="D372" s="126">
        <f t="shared" si="14"/>
        <v>35.5</v>
      </c>
      <c r="E372" s="126">
        <f t="shared" si="15"/>
        <v>29.5</v>
      </c>
      <c r="G372" s="291"/>
      <c r="H372" s="292"/>
    </row>
    <row r="373" spans="1:8" x14ac:dyDescent="0.25">
      <c r="A373" s="242">
        <v>44195</v>
      </c>
      <c r="B373" s="244">
        <v>52</v>
      </c>
      <c r="C373" s="244">
        <v>35</v>
      </c>
      <c r="D373" s="126">
        <f t="shared" si="14"/>
        <v>43.5</v>
      </c>
      <c r="E373" s="126">
        <f t="shared" si="15"/>
        <v>21.5</v>
      </c>
      <c r="G373" s="291"/>
      <c r="H373" s="292"/>
    </row>
    <row r="374" spans="1:8" x14ac:dyDescent="0.25">
      <c r="A374" s="242">
        <v>44196</v>
      </c>
      <c r="B374" s="244">
        <v>36</v>
      </c>
      <c r="C374" s="244">
        <v>31</v>
      </c>
      <c r="D374" s="126">
        <f t="shared" si="14"/>
        <v>33.5</v>
      </c>
      <c r="E374" s="126">
        <f t="shared" si="15"/>
        <v>31.5</v>
      </c>
      <c r="G374" s="291"/>
      <c r="H374" s="292"/>
    </row>
    <row r="375" spans="1:8" x14ac:dyDescent="0.25">
      <c r="A375" s="242"/>
    </row>
    <row r="376" spans="1:8" x14ac:dyDescent="0.25">
      <c r="A376" s="242"/>
    </row>
    <row r="377" spans="1:8" x14ac:dyDescent="0.25">
      <c r="A377" s="242"/>
    </row>
    <row r="378" spans="1:8" x14ac:dyDescent="0.25">
      <c r="A378" s="242"/>
    </row>
    <row r="379" spans="1:8" x14ac:dyDescent="0.25">
      <c r="A379" s="242"/>
    </row>
    <row r="380" spans="1:8" x14ac:dyDescent="0.25">
      <c r="A380" s="242"/>
    </row>
    <row r="381" spans="1:8" x14ac:dyDescent="0.25">
      <c r="A381" s="242"/>
    </row>
    <row r="382" spans="1:8" x14ac:dyDescent="0.25">
      <c r="A382" s="242"/>
    </row>
    <row r="383" spans="1:8" x14ac:dyDescent="0.25">
      <c r="A383" s="242"/>
    </row>
    <row r="384" spans="1:8" x14ac:dyDescent="0.25">
      <c r="A384" s="242"/>
    </row>
    <row r="385" spans="1:1" x14ac:dyDescent="0.25">
      <c r="A385" s="242"/>
    </row>
    <row r="386" spans="1:1" x14ac:dyDescent="0.25">
      <c r="A386" s="242"/>
    </row>
    <row r="387" spans="1:1" x14ac:dyDescent="0.25">
      <c r="A387" s="242"/>
    </row>
    <row r="388" spans="1:1" x14ac:dyDescent="0.25">
      <c r="A388" s="242"/>
    </row>
    <row r="389" spans="1:1" x14ac:dyDescent="0.25">
      <c r="A389" s="242"/>
    </row>
    <row r="390" spans="1:1" x14ac:dyDescent="0.25">
      <c r="A390" s="55"/>
    </row>
    <row r="391" spans="1:1" x14ac:dyDescent="0.25">
      <c r="A391" s="55"/>
    </row>
    <row r="392" spans="1:1" x14ac:dyDescent="0.25">
      <c r="A392" s="55"/>
    </row>
    <row r="393" spans="1:1" x14ac:dyDescent="0.25">
      <c r="A393" s="55"/>
    </row>
    <row r="394" spans="1:1" x14ac:dyDescent="0.25">
      <c r="A394" s="55"/>
    </row>
    <row r="395" spans="1:1" x14ac:dyDescent="0.25">
      <c r="A395" s="55"/>
    </row>
    <row r="396" spans="1:1" x14ac:dyDescent="0.25">
      <c r="A396" s="55"/>
    </row>
    <row r="397" spans="1:1" x14ac:dyDescent="0.25">
      <c r="A397" s="55"/>
    </row>
    <row r="398" spans="1:1" x14ac:dyDescent="0.25">
      <c r="A398" s="55"/>
    </row>
    <row r="399" spans="1:1" x14ac:dyDescent="0.25">
      <c r="A399" s="55"/>
    </row>
    <row r="400" spans="1:1" x14ac:dyDescent="0.25">
      <c r="A400" s="55"/>
    </row>
    <row r="401" spans="1:1" x14ac:dyDescent="0.25">
      <c r="A401" s="55"/>
    </row>
    <row r="402" spans="1:1" x14ac:dyDescent="0.25">
      <c r="A402" s="55"/>
    </row>
    <row r="403" spans="1:1" x14ac:dyDescent="0.25">
      <c r="A403" s="55"/>
    </row>
    <row r="404" spans="1:1" x14ac:dyDescent="0.25">
      <c r="A404" s="55"/>
    </row>
    <row r="405" spans="1:1" x14ac:dyDescent="0.25">
      <c r="A405" s="55"/>
    </row>
    <row r="406" spans="1:1" x14ac:dyDescent="0.25">
      <c r="A406" s="55"/>
    </row>
    <row r="407" spans="1:1" x14ac:dyDescent="0.25">
      <c r="A407" s="55"/>
    </row>
    <row r="408" spans="1:1" x14ac:dyDescent="0.25">
      <c r="A408" s="55"/>
    </row>
    <row r="409" spans="1:1" x14ac:dyDescent="0.25">
      <c r="A409" s="55"/>
    </row>
    <row r="410" spans="1:1" x14ac:dyDescent="0.25">
      <c r="A410" s="55"/>
    </row>
    <row r="411" spans="1:1" x14ac:dyDescent="0.25">
      <c r="A411" s="55"/>
    </row>
    <row r="412" spans="1:1" x14ac:dyDescent="0.25">
      <c r="A412" s="55"/>
    </row>
    <row r="413" spans="1:1" x14ac:dyDescent="0.25">
      <c r="A413" s="55"/>
    </row>
    <row r="414" spans="1:1" x14ac:dyDescent="0.25">
      <c r="A414" s="55"/>
    </row>
    <row r="415" spans="1:1" x14ac:dyDescent="0.25">
      <c r="A415" s="55"/>
    </row>
    <row r="416" spans="1:1" x14ac:dyDescent="0.25">
      <c r="A416" s="55"/>
    </row>
    <row r="417" spans="1:1" x14ac:dyDescent="0.25">
      <c r="A417" s="55"/>
    </row>
    <row r="418" spans="1:1" x14ac:dyDescent="0.25">
      <c r="A418" s="55"/>
    </row>
    <row r="419" spans="1:1" x14ac:dyDescent="0.25">
      <c r="A419" s="55"/>
    </row>
    <row r="420" spans="1:1" x14ac:dyDescent="0.25">
      <c r="A420" s="55"/>
    </row>
    <row r="421" spans="1:1" x14ac:dyDescent="0.25">
      <c r="A421" s="55"/>
    </row>
    <row r="422" spans="1:1" x14ac:dyDescent="0.25">
      <c r="A422" s="55"/>
    </row>
    <row r="423" spans="1:1" x14ac:dyDescent="0.25">
      <c r="A423" s="55"/>
    </row>
    <row r="424" spans="1:1" x14ac:dyDescent="0.25">
      <c r="A424" s="55"/>
    </row>
    <row r="425" spans="1:1" x14ac:dyDescent="0.25">
      <c r="A425" s="55"/>
    </row>
    <row r="426" spans="1:1" x14ac:dyDescent="0.25">
      <c r="A426" s="55"/>
    </row>
    <row r="427" spans="1:1" x14ac:dyDescent="0.25">
      <c r="A427" s="55"/>
    </row>
    <row r="428" spans="1:1" x14ac:dyDescent="0.25">
      <c r="A428" s="55"/>
    </row>
    <row r="429" spans="1:1" x14ac:dyDescent="0.25">
      <c r="A429" s="55"/>
    </row>
    <row r="430" spans="1:1" x14ac:dyDescent="0.25">
      <c r="A430" s="55"/>
    </row>
    <row r="431" spans="1:1" x14ac:dyDescent="0.25">
      <c r="A431" s="55"/>
    </row>
    <row r="432" spans="1:1" x14ac:dyDescent="0.25">
      <c r="A432" s="55"/>
    </row>
    <row r="433" spans="1:1" x14ac:dyDescent="0.25">
      <c r="A433" s="55"/>
    </row>
    <row r="434" spans="1:1" x14ac:dyDescent="0.25">
      <c r="A434" s="55"/>
    </row>
    <row r="435" spans="1:1" x14ac:dyDescent="0.25">
      <c r="A435" s="55"/>
    </row>
  </sheetData>
  <hyperlinks>
    <hyperlink ref="A7" r:id="rId1" xr:uid="{00000000-0004-0000-1900-000000000000}"/>
  </hyperlinks>
  <pageMargins left="0.45" right="0.45" top="0.75" bottom="0.5" header="0.3" footer="0.3"/>
  <pageSetup scale="75" orientation="portrait" horizontalDpi="72" verticalDpi="72"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rgb="FF00B0F0"/>
    <pageSetUpPr fitToPage="1"/>
  </sheetPr>
  <dimension ref="A1:AF47"/>
  <sheetViews>
    <sheetView topLeftCell="A21" zoomScale="85" zoomScaleNormal="85" workbookViewId="0">
      <selection activeCell="J37" sqref="J37"/>
    </sheetView>
  </sheetViews>
  <sheetFormatPr defaultColWidth="12.7109375" defaultRowHeight="15" x14ac:dyDescent="0.2"/>
  <cols>
    <col min="1" max="26" width="12.7109375" style="30"/>
    <col min="27" max="27" width="21.5703125" style="30" customWidth="1"/>
    <col min="28" max="16384" width="12.7109375" style="30"/>
  </cols>
  <sheetData>
    <row r="1" spans="1:32" s="35" customFormat="1" ht="15" customHeight="1" x14ac:dyDescent="0.3">
      <c r="A1" s="34" t="s">
        <v>43</v>
      </c>
    </row>
    <row r="2" spans="1:32" s="35" customFormat="1" ht="15" customHeight="1" x14ac:dyDescent="0.25">
      <c r="A2" s="36"/>
    </row>
    <row r="3" spans="1:32" s="35" customFormat="1" ht="15" customHeight="1" x14ac:dyDescent="0.25">
      <c r="A3" s="37" t="s">
        <v>44</v>
      </c>
    </row>
    <row r="4" spans="1:32" s="35" customFormat="1" ht="15" customHeight="1" x14ac:dyDescent="0.25">
      <c r="A4" s="37"/>
      <c r="B4" s="38" t="str">
        <f t="shared" ref="B4:Z4" si="0">IF(ISERROR(MONTH(DATEVALUE("01/" &amp; B$7 &amp; "/" &amp; B8)))=FALSE,MONTH(DATEVALUE("01/" &amp; B$7 &amp; "/" &amp; B8))&amp;B8,0)</f>
        <v>12020</v>
      </c>
      <c r="C4" s="38">
        <f t="shared" si="0"/>
        <v>0</v>
      </c>
      <c r="D4" s="38" t="str">
        <f t="shared" si="0"/>
        <v>22020</v>
      </c>
      <c r="E4" s="38">
        <f t="shared" si="0"/>
        <v>0</v>
      </c>
      <c r="F4" s="38" t="str">
        <f t="shared" si="0"/>
        <v>32020</v>
      </c>
      <c r="G4" s="38">
        <f t="shared" si="0"/>
        <v>0</v>
      </c>
      <c r="H4" s="38" t="str">
        <f t="shared" si="0"/>
        <v>42020</v>
      </c>
      <c r="I4" s="38">
        <f t="shared" si="0"/>
        <v>0</v>
      </c>
      <c r="J4" s="38" t="str">
        <f t="shared" si="0"/>
        <v>52020</v>
      </c>
      <c r="K4" s="38">
        <f t="shared" si="0"/>
        <v>0</v>
      </c>
      <c r="L4" s="38" t="str">
        <f t="shared" si="0"/>
        <v>62020</v>
      </c>
      <c r="M4" s="38">
        <f t="shared" si="0"/>
        <v>0</v>
      </c>
      <c r="N4" s="38" t="str">
        <f t="shared" si="0"/>
        <v>72020</v>
      </c>
      <c r="O4" s="38">
        <f t="shared" si="0"/>
        <v>0</v>
      </c>
      <c r="P4" s="38" t="str">
        <f t="shared" si="0"/>
        <v>82020</v>
      </c>
      <c r="Q4" s="38">
        <f t="shared" si="0"/>
        <v>0</v>
      </c>
      <c r="R4" s="38" t="str">
        <f t="shared" si="0"/>
        <v>92020</v>
      </c>
      <c r="S4" s="38">
        <f t="shared" si="0"/>
        <v>0</v>
      </c>
      <c r="T4" s="38" t="str">
        <f t="shared" si="0"/>
        <v>102020</v>
      </c>
      <c r="U4" s="38">
        <f t="shared" si="0"/>
        <v>0</v>
      </c>
      <c r="V4" s="38" t="str">
        <f t="shared" si="0"/>
        <v>112020</v>
      </c>
      <c r="W4" s="38">
        <f t="shared" si="0"/>
        <v>0</v>
      </c>
      <c r="X4" s="38" t="str">
        <f t="shared" si="0"/>
        <v>122020</v>
      </c>
      <c r="Y4" s="38">
        <f t="shared" si="0"/>
        <v>0</v>
      </c>
      <c r="Z4" s="38" t="str">
        <f t="shared" si="0"/>
        <v>12021</v>
      </c>
    </row>
    <row r="5" spans="1:32" s="35" customFormat="1" ht="15" customHeight="1" x14ac:dyDescent="0.25">
      <c r="A5" s="39"/>
      <c r="B5" s="35">
        <f t="shared" ref="B5:D5" si="1">C4</f>
        <v>0</v>
      </c>
      <c r="C5" s="35" t="str">
        <f t="shared" si="1"/>
        <v>22020</v>
      </c>
      <c r="D5" s="35">
        <f t="shared" si="1"/>
        <v>0</v>
      </c>
      <c r="E5" s="299">
        <v>32020</v>
      </c>
      <c r="F5" s="35">
        <f>G4</f>
        <v>0</v>
      </c>
      <c r="G5" s="299">
        <v>42020</v>
      </c>
      <c r="H5" s="35">
        <f>I4</f>
        <v>0</v>
      </c>
      <c r="I5" s="299">
        <v>52020</v>
      </c>
      <c r="J5" s="35">
        <f>K4</f>
        <v>0</v>
      </c>
      <c r="K5" s="299">
        <v>62020</v>
      </c>
      <c r="L5" s="35">
        <f>M4</f>
        <v>0</v>
      </c>
      <c r="M5" s="299">
        <v>72020</v>
      </c>
      <c r="N5" s="35">
        <f>O4</f>
        <v>0</v>
      </c>
      <c r="O5" s="299">
        <v>82020</v>
      </c>
      <c r="P5" s="35">
        <f>Q4</f>
        <v>0</v>
      </c>
      <c r="Q5" s="299">
        <v>92020</v>
      </c>
      <c r="R5" s="35">
        <f>S4</f>
        <v>0</v>
      </c>
      <c r="S5" s="299">
        <v>102020</v>
      </c>
      <c r="T5" s="35">
        <f>U4</f>
        <v>0</v>
      </c>
      <c r="U5" s="299">
        <v>112020</v>
      </c>
      <c r="V5" s="35">
        <f>W4</f>
        <v>0</v>
      </c>
      <c r="W5" s="299">
        <v>122020</v>
      </c>
      <c r="X5" s="35">
        <f>Y4</f>
        <v>0</v>
      </c>
      <c r="Y5" s="299">
        <v>12021</v>
      </c>
      <c r="Z5" s="35">
        <f>AA4</f>
        <v>0</v>
      </c>
    </row>
    <row r="6" spans="1:32" s="35" customFormat="1" ht="9.9499999999999993" customHeight="1" x14ac:dyDescent="0.25">
      <c r="A6" s="39"/>
    </row>
    <row r="7" spans="1:32" s="35" customFormat="1" ht="21.95" customHeight="1" x14ac:dyDescent="0.25">
      <c r="A7" s="40" t="s">
        <v>45</v>
      </c>
      <c r="B7" s="300" t="s">
        <v>46</v>
      </c>
      <c r="C7" s="300"/>
      <c r="D7" s="300" t="s">
        <v>47</v>
      </c>
      <c r="E7" s="300"/>
      <c r="F7" s="300" t="s">
        <v>48</v>
      </c>
      <c r="G7" s="300"/>
      <c r="H7" s="300" t="s">
        <v>49</v>
      </c>
      <c r="I7" s="300"/>
      <c r="J7" s="300" t="s">
        <v>50</v>
      </c>
      <c r="K7" s="300"/>
      <c r="L7" s="300" t="s">
        <v>182</v>
      </c>
      <c r="M7" s="300"/>
      <c r="N7" s="300" t="s">
        <v>183</v>
      </c>
      <c r="O7" s="300"/>
      <c r="P7" s="301" t="s">
        <v>51</v>
      </c>
      <c r="Q7" s="301"/>
      <c r="R7" s="301" t="s">
        <v>240</v>
      </c>
      <c r="S7" s="301"/>
      <c r="T7" s="301" t="s">
        <v>52</v>
      </c>
      <c r="U7" s="301"/>
      <c r="V7" s="301" t="s">
        <v>53</v>
      </c>
      <c r="W7" s="301"/>
      <c r="X7" s="301" t="s">
        <v>241</v>
      </c>
      <c r="Y7" s="302"/>
      <c r="Z7" s="302" t="s">
        <v>46</v>
      </c>
      <c r="AA7" s="187" t="s">
        <v>157</v>
      </c>
      <c r="AC7" s="327" t="s">
        <v>156</v>
      </c>
      <c r="AD7" s="327"/>
      <c r="AE7" s="327"/>
      <c r="AF7" s="327"/>
    </row>
    <row r="8" spans="1:32" s="35" customFormat="1" ht="21.95" customHeight="1" x14ac:dyDescent="0.25">
      <c r="A8" s="41"/>
      <c r="B8" s="303">
        <v>2020</v>
      </c>
      <c r="C8" s="303"/>
      <c r="D8" s="303">
        <v>2020</v>
      </c>
      <c r="E8" s="303"/>
      <c r="F8" s="303">
        <v>2020</v>
      </c>
      <c r="G8" s="303"/>
      <c r="H8" s="303">
        <v>2020</v>
      </c>
      <c r="I8" s="303"/>
      <c r="J8" s="303">
        <v>2020</v>
      </c>
      <c r="K8" s="303"/>
      <c r="L8" s="303">
        <v>2020</v>
      </c>
      <c r="M8" s="303"/>
      <c r="N8" s="303">
        <v>2020</v>
      </c>
      <c r="O8" s="303"/>
      <c r="P8" s="303">
        <v>2020</v>
      </c>
      <c r="Q8" s="303"/>
      <c r="R8" s="303">
        <v>2020</v>
      </c>
      <c r="S8" s="303"/>
      <c r="T8" s="303">
        <v>2020</v>
      </c>
      <c r="U8" s="303"/>
      <c r="V8" s="303">
        <v>2020</v>
      </c>
      <c r="W8" s="303"/>
      <c r="X8" s="303">
        <v>2020</v>
      </c>
      <c r="Y8" s="304"/>
      <c r="Z8" s="304">
        <v>2021</v>
      </c>
      <c r="AC8" s="327"/>
      <c r="AD8" s="327"/>
      <c r="AE8" s="327"/>
      <c r="AF8" s="327"/>
    </row>
    <row r="9" spans="1:32" s="35" customFormat="1" ht="21.95" customHeight="1" x14ac:dyDescent="0.25">
      <c r="A9" s="42" t="s">
        <v>44</v>
      </c>
      <c r="B9" s="229"/>
      <c r="C9" s="229"/>
      <c r="D9" s="229"/>
      <c r="E9" s="229"/>
      <c r="F9" s="229"/>
      <c r="G9" s="229"/>
      <c r="H9" s="229"/>
      <c r="I9" s="229"/>
      <c r="J9" s="229"/>
      <c r="K9" s="229"/>
      <c r="L9" s="229"/>
      <c r="M9" s="229"/>
      <c r="N9" s="229"/>
      <c r="O9" s="229"/>
      <c r="P9" s="229"/>
      <c r="Q9" s="229"/>
      <c r="R9" s="229"/>
      <c r="S9" s="229"/>
      <c r="T9" s="229"/>
      <c r="U9" s="229"/>
      <c r="V9" s="229"/>
      <c r="W9" s="229"/>
      <c r="X9" s="229"/>
      <c r="Y9" s="305"/>
      <c r="Z9" s="305"/>
      <c r="AC9" s="327"/>
      <c r="AD9" s="327"/>
      <c r="AE9" s="327"/>
      <c r="AF9" s="327"/>
    </row>
    <row r="10" spans="1:32" s="35" customFormat="1" ht="21.95" customHeight="1" x14ac:dyDescent="0.25">
      <c r="A10" s="30">
        <v>1</v>
      </c>
      <c r="B10" s="230">
        <v>43830</v>
      </c>
      <c r="C10" s="306">
        <f t="shared" ref="C10:C28" si="2">D10-B10</f>
        <v>31</v>
      </c>
      <c r="D10" s="230">
        <v>43861</v>
      </c>
      <c r="E10" s="306">
        <f t="shared" ref="E10:E28" si="3">F10-D10</f>
        <v>28</v>
      </c>
      <c r="F10" s="230">
        <v>43889</v>
      </c>
      <c r="G10" s="306">
        <f t="shared" ref="G10:G28" si="4">H10-F10</f>
        <v>32</v>
      </c>
      <c r="H10" s="230">
        <v>43921</v>
      </c>
      <c r="I10" s="306">
        <f t="shared" ref="I10:I28" si="5">J10-H10</f>
        <v>30</v>
      </c>
      <c r="J10" s="230">
        <v>43951</v>
      </c>
      <c r="K10" s="306">
        <f t="shared" ref="K10:K28" si="6">L10-J10</f>
        <v>31</v>
      </c>
      <c r="L10" s="230">
        <v>43982</v>
      </c>
      <c r="M10" s="306">
        <f t="shared" ref="M10:M28" si="7">N10-L10</f>
        <v>30</v>
      </c>
      <c r="N10" s="230">
        <v>44012</v>
      </c>
      <c r="O10" s="306">
        <f t="shared" ref="O10:O28" si="8">P10-N10</f>
        <v>31</v>
      </c>
      <c r="P10" s="230">
        <v>44043</v>
      </c>
      <c r="Q10" s="306">
        <f t="shared" ref="Q10:Q28" si="9">R10-P10</f>
        <v>31</v>
      </c>
      <c r="R10" s="230">
        <v>44074</v>
      </c>
      <c r="S10" s="306">
        <f t="shared" ref="S10:S28" si="10">T10-R10</f>
        <v>30</v>
      </c>
      <c r="T10" s="230">
        <v>44104</v>
      </c>
      <c r="U10" s="306">
        <f t="shared" ref="U10:U28" si="11">V10-T10</f>
        <v>31</v>
      </c>
      <c r="V10" s="230">
        <v>44135</v>
      </c>
      <c r="W10" s="306">
        <f t="shared" ref="W10:W28" si="12">X10-V10</f>
        <v>30</v>
      </c>
      <c r="X10" s="230">
        <v>44165</v>
      </c>
      <c r="Y10" s="307">
        <f t="shared" ref="Y10:Y28" si="13">Z10-X10</f>
        <v>31</v>
      </c>
      <c r="Z10" s="308">
        <v>44196</v>
      </c>
    </row>
    <row r="11" spans="1:32" s="35" customFormat="1" ht="21.95" customHeight="1" x14ac:dyDescent="0.25">
      <c r="A11" s="30">
        <v>2</v>
      </c>
      <c r="B11" s="230">
        <v>43830</v>
      </c>
      <c r="C11" s="306">
        <f t="shared" si="2"/>
        <v>31</v>
      </c>
      <c r="D11" s="230">
        <v>43861</v>
      </c>
      <c r="E11" s="306">
        <f t="shared" si="3"/>
        <v>28</v>
      </c>
      <c r="F11" s="230">
        <v>43889</v>
      </c>
      <c r="G11" s="306">
        <f t="shared" si="4"/>
        <v>32</v>
      </c>
      <c r="H11" s="230">
        <v>43921</v>
      </c>
      <c r="I11" s="306">
        <f t="shared" si="5"/>
        <v>30</v>
      </c>
      <c r="J11" s="230">
        <v>43951</v>
      </c>
      <c r="K11" s="306">
        <f t="shared" si="6"/>
        <v>31</v>
      </c>
      <c r="L11" s="230">
        <v>43982</v>
      </c>
      <c r="M11" s="306">
        <f t="shared" si="7"/>
        <v>30</v>
      </c>
      <c r="N11" s="230">
        <v>44012</v>
      </c>
      <c r="O11" s="306">
        <f t="shared" si="8"/>
        <v>31</v>
      </c>
      <c r="P11" s="230">
        <v>44043</v>
      </c>
      <c r="Q11" s="306">
        <f t="shared" si="9"/>
        <v>31</v>
      </c>
      <c r="R11" s="230">
        <v>44074</v>
      </c>
      <c r="S11" s="306">
        <f t="shared" si="10"/>
        <v>30</v>
      </c>
      <c r="T11" s="230">
        <v>44104</v>
      </c>
      <c r="U11" s="306">
        <f t="shared" si="11"/>
        <v>31</v>
      </c>
      <c r="V11" s="230">
        <v>44135</v>
      </c>
      <c r="W11" s="306">
        <f t="shared" si="12"/>
        <v>30</v>
      </c>
      <c r="X11" s="230">
        <v>44165</v>
      </c>
      <c r="Y11" s="307">
        <f t="shared" si="13"/>
        <v>31</v>
      </c>
      <c r="Z11" s="308">
        <v>44196</v>
      </c>
    </row>
    <row r="12" spans="1:32" s="35" customFormat="1" ht="21.95" customHeight="1" x14ac:dyDescent="0.25">
      <c r="A12" s="30">
        <v>3</v>
      </c>
      <c r="B12" s="230">
        <v>43830</v>
      </c>
      <c r="C12" s="306">
        <f t="shared" si="2"/>
        <v>31</v>
      </c>
      <c r="D12" s="230">
        <v>43861</v>
      </c>
      <c r="E12" s="306">
        <f t="shared" si="3"/>
        <v>28</v>
      </c>
      <c r="F12" s="230">
        <v>43889</v>
      </c>
      <c r="G12" s="306">
        <f t="shared" si="4"/>
        <v>32</v>
      </c>
      <c r="H12" s="230">
        <v>43921</v>
      </c>
      <c r="I12" s="306">
        <f t="shared" si="5"/>
        <v>30</v>
      </c>
      <c r="J12" s="230">
        <v>43951</v>
      </c>
      <c r="K12" s="306">
        <f t="shared" si="6"/>
        <v>31</v>
      </c>
      <c r="L12" s="230">
        <v>43982</v>
      </c>
      <c r="M12" s="306">
        <f t="shared" si="7"/>
        <v>30</v>
      </c>
      <c r="N12" s="230">
        <v>44012</v>
      </c>
      <c r="O12" s="306">
        <f t="shared" si="8"/>
        <v>31</v>
      </c>
      <c r="P12" s="230">
        <v>44043</v>
      </c>
      <c r="Q12" s="306">
        <f t="shared" si="9"/>
        <v>31</v>
      </c>
      <c r="R12" s="230">
        <v>44074</v>
      </c>
      <c r="S12" s="306">
        <f t="shared" si="10"/>
        <v>30</v>
      </c>
      <c r="T12" s="230">
        <v>44104</v>
      </c>
      <c r="U12" s="306">
        <f t="shared" si="11"/>
        <v>31</v>
      </c>
      <c r="V12" s="230">
        <v>44135</v>
      </c>
      <c r="W12" s="306">
        <f t="shared" si="12"/>
        <v>30</v>
      </c>
      <c r="X12" s="230">
        <v>44165</v>
      </c>
      <c r="Y12" s="307">
        <f t="shared" si="13"/>
        <v>31</v>
      </c>
      <c r="Z12" s="308">
        <v>44196</v>
      </c>
    </row>
    <row r="13" spans="1:32" s="35" customFormat="1" ht="21.95" customHeight="1" x14ac:dyDescent="0.25">
      <c r="A13" s="30">
        <v>4</v>
      </c>
      <c r="B13" s="230">
        <v>43830</v>
      </c>
      <c r="C13" s="306">
        <f t="shared" si="2"/>
        <v>31</v>
      </c>
      <c r="D13" s="230">
        <v>43861</v>
      </c>
      <c r="E13" s="306">
        <f t="shared" si="3"/>
        <v>28</v>
      </c>
      <c r="F13" s="230">
        <v>43889</v>
      </c>
      <c r="G13" s="306">
        <f t="shared" si="4"/>
        <v>32</v>
      </c>
      <c r="H13" s="230">
        <v>43921</v>
      </c>
      <c r="I13" s="306">
        <f t="shared" si="5"/>
        <v>30</v>
      </c>
      <c r="J13" s="230">
        <v>43951</v>
      </c>
      <c r="K13" s="306">
        <f t="shared" si="6"/>
        <v>31</v>
      </c>
      <c r="L13" s="230">
        <v>43982</v>
      </c>
      <c r="M13" s="306">
        <f t="shared" si="7"/>
        <v>30</v>
      </c>
      <c r="N13" s="230">
        <v>44012</v>
      </c>
      <c r="O13" s="306">
        <f t="shared" si="8"/>
        <v>31</v>
      </c>
      <c r="P13" s="230">
        <v>44043</v>
      </c>
      <c r="Q13" s="306">
        <f t="shared" si="9"/>
        <v>31</v>
      </c>
      <c r="R13" s="230">
        <v>44074</v>
      </c>
      <c r="S13" s="306">
        <f t="shared" si="10"/>
        <v>30</v>
      </c>
      <c r="T13" s="230">
        <v>44104</v>
      </c>
      <c r="U13" s="306">
        <f t="shared" si="11"/>
        <v>31</v>
      </c>
      <c r="V13" s="230">
        <v>44135</v>
      </c>
      <c r="W13" s="306">
        <f t="shared" si="12"/>
        <v>30</v>
      </c>
      <c r="X13" s="230">
        <v>44165</v>
      </c>
      <c r="Y13" s="307">
        <f t="shared" si="13"/>
        <v>31</v>
      </c>
      <c r="Z13" s="308">
        <v>44196</v>
      </c>
    </row>
    <row r="14" spans="1:32" s="35" customFormat="1" ht="21.95" customHeight="1" x14ac:dyDescent="0.25">
      <c r="A14" s="30">
        <v>5</v>
      </c>
      <c r="B14" s="230">
        <v>43830</v>
      </c>
      <c r="C14" s="306">
        <f t="shared" si="2"/>
        <v>31</v>
      </c>
      <c r="D14" s="230">
        <v>43861</v>
      </c>
      <c r="E14" s="306">
        <f t="shared" si="3"/>
        <v>28</v>
      </c>
      <c r="F14" s="230">
        <v>43889</v>
      </c>
      <c r="G14" s="306">
        <f t="shared" si="4"/>
        <v>32</v>
      </c>
      <c r="H14" s="230">
        <v>43921</v>
      </c>
      <c r="I14" s="306">
        <f t="shared" si="5"/>
        <v>30</v>
      </c>
      <c r="J14" s="230">
        <v>43951</v>
      </c>
      <c r="K14" s="306">
        <f t="shared" si="6"/>
        <v>31</v>
      </c>
      <c r="L14" s="230">
        <v>43982</v>
      </c>
      <c r="M14" s="306">
        <f t="shared" si="7"/>
        <v>30</v>
      </c>
      <c r="N14" s="230">
        <v>44012</v>
      </c>
      <c r="O14" s="306">
        <f t="shared" si="8"/>
        <v>31</v>
      </c>
      <c r="P14" s="230">
        <v>44043</v>
      </c>
      <c r="Q14" s="306">
        <f t="shared" si="9"/>
        <v>31</v>
      </c>
      <c r="R14" s="230">
        <v>44074</v>
      </c>
      <c r="S14" s="306">
        <f t="shared" si="10"/>
        <v>30</v>
      </c>
      <c r="T14" s="230">
        <v>44104</v>
      </c>
      <c r="U14" s="306">
        <f t="shared" si="11"/>
        <v>31</v>
      </c>
      <c r="V14" s="230">
        <v>44135</v>
      </c>
      <c r="W14" s="306">
        <f t="shared" si="12"/>
        <v>30</v>
      </c>
      <c r="X14" s="230">
        <v>44165</v>
      </c>
      <c r="Y14" s="307">
        <f t="shared" si="13"/>
        <v>31</v>
      </c>
      <c r="Z14" s="308">
        <v>44196</v>
      </c>
    </row>
    <row r="15" spans="1:32" s="35" customFormat="1" ht="21.95" customHeight="1" x14ac:dyDescent="0.25">
      <c r="A15" s="30">
        <v>6</v>
      </c>
      <c r="B15" s="230">
        <v>43830</v>
      </c>
      <c r="C15" s="306">
        <f t="shared" si="2"/>
        <v>31</v>
      </c>
      <c r="D15" s="230">
        <v>43861</v>
      </c>
      <c r="E15" s="306">
        <f t="shared" si="3"/>
        <v>28</v>
      </c>
      <c r="F15" s="230">
        <v>43889</v>
      </c>
      <c r="G15" s="306">
        <f t="shared" si="4"/>
        <v>32</v>
      </c>
      <c r="H15" s="230">
        <v>43921</v>
      </c>
      <c r="I15" s="306">
        <f t="shared" si="5"/>
        <v>30</v>
      </c>
      <c r="J15" s="230">
        <v>43951</v>
      </c>
      <c r="K15" s="306">
        <f t="shared" si="6"/>
        <v>31</v>
      </c>
      <c r="L15" s="230">
        <v>43982</v>
      </c>
      <c r="M15" s="306">
        <f t="shared" si="7"/>
        <v>30</v>
      </c>
      <c r="N15" s="230">
        <v>44012</v>
      </c>
      <c r="O15" s="306">
        <f t="shared" si="8"/>
        <v>31</v>
      </c>
      <c r="P15" s="230">
        <v>44043</v>
      </c>
      <c r="Q15" s="306">
        <f t="shared" si="9"/>
        <v>31</v>
      </c>
      <c r="R15" s="230">
        <v>44074</v>
      </c>
      <c r="S15" s="306">
        <f t="shared" si="10"/>
        <v>30</v>
      </c>
      <c r="T15" s="230">
        <v>44104</v>
      </c>
      <c r="U15" s="306">
        <f t="shared" si="11"/>
        <v>31</v>
      </c>
      <c r="V15" s="230">
        <v>44135</v>
      </c>
      <c r="W15" s="306">
        <f t="shared" si="12"/>
        <v>30</v>
      </c>
      <c r="X15" s="230">
        <v>44165</v>
      </c>
      <c r="Y15" s="307">
        <f t="shared" si="13"/>
        <v>31</v>
      </c>
      <c r="Z15" s="308">
        <v>44196</v>
      </c>
    </row>
    <row r="16" spans="1:32" s="35" customFormat="1" ht="21.95" customHeight="1" x14ac:dyDescent="0.25">
      <c r="A16" s="30">
        <v>7</v>
      </c>
      <c r="B16" s="230">
        <v>43830</v>
      </c>
      <c r="C16" s="306">
        <f t="shared" si="2"/>
        <v>31</v>
      </c>
      <c r="D16" s="230">
        <v>43861</v>
      </c>
      <c r="E16" s="306">
        <f t="shared" si="3"/>
        <v>28</v>
      </c>
      <c r="F16" s="230">
        <v>43889</v>
      </c>
      <c r="G16" s="306">
        <f t="shared" si="4"/>
        <v>32</v>
      </c>
      <c r="H16" s="230">
        <v>43921</v>
      </c>
      <c r="I16" s="306">
        <f t="shared" si="5"/>
        <v>30</v>
      </c>
      <c r="J16" s="230">
        <v>43951</v>
      </c>
      <c r="K16" s="306">
        <f t="shared" si="6"/>
        <v>31</v>
      </c>
      <c r="L16" s="230">
        <v>43982</v>
      </c>
      <c r="M16" s="306">
        <f t="shared" si="7"/>
        <v>30</v>
      </c>
      <c r="N16" s="230">
        <v>44012</v>
      </c>
      <c r="O16" s="306">
        <f t="shared" si="8"/>
        <v>31</v>
      </c>
      <c r="P16" s="230">
        <v>44043</v>
      </c>
      <c r="Q16" s="306">
        <f t="shared" si="9"/>
        <v>31</v>
      </c>
      <c r="R16" s="230">
        <v>44074</v>
      </c>
      <c r="S16" s="306">
        <f t="shared" si="10"/>
        <v>30</v>
      </c>
      <c r="T16" s="230">
        <v>44104</v>
      </c>
      <c r="U16" s="306">
        <f t="shared" si="11"/>
        <v>31</v>
      </c>
      <c r="V16" s="230">
        <v>44135</v>
      </c>
      <c r="W16" s="306">
        <f t="shared" si="12"/>
        <v>30</v>
      </c>
      <c r="X16" s="230">
        <v>44165</v>
      </c>
      <c r="Y16" s="307">
        <f t="shared" si="13"/>
        <v>31</v>
      </c>
      <c r="Z16" s="308">
        <v>44196</v>
      </c>
    </row>
    <row r="17" spans="1:26" s="35" customFormat="1" ht="21.95" customHeight="1" x14ac:dyDescent="0.25">
      <c r="A17" s="30">
        <v>8</v>
      </c>
      <c r="B17" s="230">
        <v>43830</v>
      </c>
      <c r="C17" s="306">
        <f t="shared" si="2"/>
        <v>31</v>
      </c>
      <c r="D17" s="230">
        <v>43861</v>
      </c>
      <c r="E17" s="306">
        <f t="shared" si="3"/>
        <v>28</v>
      </c>
      <c r="F17" s="230">
        <v>43889</v>
      </c>
      <c r="G17" s="306">
        <f t="shared" si="4"/>
        <v>32</v>
      </c>
      <c r="H17" s="230">
        <v>43921</v>
      </c>
      <c r="I17" s="306">
        <f t="shared" si="5"/>
        <v>30</v>
      </c>
      <c r="J17" s="230">
        <v>43951</v>
      </c>
      <c r="K17" s="306">
        <f t="shared" si="6"/>
        <v>31</v>
      </c>
      <c r="L17" s="230">
        <v>43982</v>
      </c>
      <c r="M17" s="306">
        <f t="shared" si="7"/>
        <v>30</v>
      </c>
      <c r="N17" s="230">
        <v>44012</v>
      </c>
      <c r="O17" s="306">
        <f t="shared" si="8"/>
        <v>31</v>
      </c>
      <c r="P17" s="230">
        <v>44043</v>
      </c>
      <c r="Q17" s="306">
        <f t="shared" si="9"/>
        <v>31</v>
      </c>
      <c r="R17" s="230">
        <v>44074</v>
      </c>
      <c r="S17" s="306">
        <f t="shared" si="10"/>
        <v>30</v>
      </c>
      <c r="T17" s="230">
        <v>44104</v>
      </c>
      <c r="U17" s="306">
        <f t="shared" si="11"/>
        <v>31</v>
      </c>
      <c r="V17" s="230">
        <v>44135</v>
      </c>
      <c r="W17" s="306">
        <f t="shared" si="12"/>
        <v>30</v>
      </c>
      <c r="X17" s="230">
        <v>44165</v>
      </c>
      <c r="Y17" s="307">
        <f t="shared" si="13"/>
        <v>31</v>
      </c>
      <c r="Z17" s="308">
        <v>44196</v>
      </c>
    </row>
    <row r="18" spans="1:26" s="35" customFormat="1" ht="21.95" customHeight="1" x14ac:dyDescent="0.25">
      <c r="A18" s="30">
        <v>9</v>
      </c>
      <c r="B18" s="230">
        <v>43830</v>
      </c>
      <c r="C18" s="306">
        <f t="shared" si="2"/>
        <v>31</v>
      </c>
      <c r="D18" s="230">
        <v>43861</v>
      </c>
      <c r="E18" s="306">
        <f t="shared" si="3"/>
        <v>28</v>
      </c>
      <c r="F18" s="230">
        <v>43889</v>
      </c>
      <c r="G18" s="306">
        <f t="shared" si="4"/>
        <v>32</v>
      </c>
      <c r="H18" s="230">
        <v>43921</v>
      </c>
      <c r="I18" s="306">
        <f t="shared" si="5"/>
        <v>30</v>
      </c>
      <c r="J18" s="230">
        <v>43951</v>
      </c>
      <c r="K18" s="306">
        <f t="shared" si="6"/>
        <v>31</v>
      </c>
      <c r="L18" s="230">
        <v>43982</v>
      </c>
      <c r="M18" s="306">
        <f t="shared" si="7"/>
        <v>30</v>
      </c>
      <c r="N18" s="230">
        <v>44012</v>
      </c>
      <c r="O18" s="306">
        <f t="shared" si="8"/>
        <v>31</v>
      </c>
      <c r="P18" s="230">
        <v>44043</v>
      </c>
      <c r="Q18" s="306">
        <f t="shared" si="9"/>
        <v>31</v>
      </c>
      <c r="R18" s="230">
        <v>44074</v>
      </c>
      <c r="S18" s="306">
        <f t="shared" si="10"/>
        <v>30</v>
      </c>
      <c r="T18" s="230">
        <v>44104</v>
      </c>
      <c r="U18" s="306">
        <f t="shared" si="11"/>
        <v>31</v>
      </c>
      <c r="V18" s="230">
        <v>44135</v>
      </c>
      <c r="W18" s="306">
        <f t="shared" si="12"/>
        <v>30</v>
      </c>
      <c r="X18" s="230">
        <v>44165</v>
      </c>
      <c r="Y18" s="307">
        <f t="shared" si="13"/>
        <v>31</v>
      </c>
      <c r="Z18" s="308">
        <v>44196</v>
      </c>
    </row>
    <row r="19" spans="1:26" s="35" customFormat="1" ht="21.95" customHeight="1" x14ac:dyDescent="0.25">
      <c r="A19" s="30">
        <v>10</v>
      </c>
      <c r="B19" s="230">
        <v>43830</v>
      </c>
      <c r="C19" s="306">
        <f t="shared" si="2"/>
        <v>31</v>
      </c>
      <c r="D19" s="230">
        <v>43861</v>
      </c>
      <c r="E19" s="306">
        <f t="shared" si="3"/>
        <v>28</v>
      </c>
      <c r="F19" s="230">
        <v>43889</v>
      </c>
      <c r="G19" s="306">
        <f t="shared" si="4"/>
        <v>32</v>
      </c>
      <c r="H19" s="230">
        <v>43921</v>
      </c>
      <c r="I19" s="306">
        <f t="shared" si="5"/>
        <v>30</v>
      </c>
      <c r="J19" s="230">
        <v>43951</v>
      </c>
      <c r="K19" s="306">
        <f t="shared" si="6"/>
        <v>31</v>
      </c>
      <c r="L19" s="230">
        <v>43982</v>
      </c>
      <c r="M19" s="306">
        <f t="shared" si="7"/>
        <v>30</v>
      </c>
      <c r="N19" s="230">
        <v>44012</v>
      </c>
      <c r="O19" s="306">
        <f t="shared" si="8"/>
        <v>31</v>
      </c>
      <c r="P19" s="230">
        <v>44043</v>
      </c>
      <c r="Q19" s="306">
        <f t="shared" si="9"/>
        <v>31</v>
      </c>
      <c r="R19" s="230">
        <v>44074</v>
      </c>
      <c r="S19" s="306">
        <f t="shared" si="10"/>
        <v>30</v>
      </c>
      <c r="T19" s="230">
        <v>44104</v>
      </c>
      <c r="U19" s="306">
        <f t="shared" si="11"/>
        <v>31</v>
      </c>
      <c r="V19" s="230">
        <v>44135</v>
      </c>
      <c r="W19" s="306">
        <f t="shared" si="12"/>
        <v>30</v>
      </c>
      <c r="X19" s="230">
        <v>44165</v>
      </c>
      <c r="Y19" s="307">
        <f t="shared" si="13"/>
        <v>31</v>
      </c>
      <c r="Z19" s="308">
        <v>44196</v>
      </c>
    </row>
    <row r="20" spans="1:26" s="35" customFormat="1" ht="21.95" customHeight="1" x14ac:dyDescent="0.25">
      <c r="A20" s="30">
        <v>11</v>
      </c>
      <c r="B20" s="230">
        <v>43830</v>
      </c>
      <c r="C20" s="306">
        <f t="shared" si="2"/>
        <v>31</v>
      </c>
      <c r="D20" s="230">
        <v>43861</v>
      </c>
      <c r="E20" s="306">
        <f t="shared" si="3"/>
        <v>28</v>
      </c>
      <c r="F20" s="230">
        <v>43889</v>
      </c>
      <c r="G20" s="306">
        <f t="shared" si="4"/>
        <v>32</v>
      </c>
      <c r="H20" s="230">
        <v>43921</v>
      </c>
      <c r="I20" s="306">
        <f t="shared" si="5"/>
        <v>30</v>
      </c>
      <c r="J20" s="230">
        <v>43951</v>
      </c>
      <c r="K20" s="306">
        <f t="shared" si="6"/>
        <v>31</v>
      </c>
      <c r="L20" s="230">
        <v>43982</v>
      </c>
      <c r="M20" s="306">
        <f t="shared" si="7"/>
        <v>30</v>
      </c>
      <c r="N20" s="230">
        <v>44012</v>
      </c>
      <c r="O20" s="306">
        <f t="shared" si="8"/>
        <v>31</v>
      </c>
      <c r="P20" s="230">
        <v>44043</v>
      </c>
      <c r="Q20" s="306">
        <f t="shared" si="9"/>
        <v>31</v>
      </c>
      <c r="R20" s="230">
        <v>44074</v>
      </c>
      <c r="S20" s="306">
        <f t="shared" si="10"/>
        <v>30</v>
      </c>
      <c r="T20" s="230">
        <v>44104</v>
      </c>
      <c r="U20" s="306">
        <f t="shared" si="11"/>
        <v>31</v>
      </c>
      <c r="V20" s="230">
        <v>44135</v>
      </c>
      <c r="W20" s="306">
        <f t="shared" si="12"/>
        <v>30</v>
      </c>
      <c r="X20" s="230">
        <v>44165</v>
      </c>
      <c r="Y20" s="307">
        <f t="shared" si="13"/>
        <v>31</v>
      </c>
      <c r="Z20" s="308">
        <v>44196</v>
      </c>
    </row>
    <row r="21" spans="1:26" s="35" customFormat="1" ht="21.95" customHeight="1" x14ac:dyDescent="0.25">
      <c r="A21" s="30">
        <v>12</v>
      </c>
      <c r="B21" s="230">
        <v>43830</v>
      </c>
      <c r="C21" s="306">
        <f t="shared" si="2"/>
        <v>31</v>
      </c>
      <c r="D21" s="230">
        <v>43861</v>
      </c>
      <c r="E21" s="306">
        <f t="shared" si="3"/>
        <v>28</v>
      </c>
      <c r="F21" s="230">
        <v>43889</v>
      </c>
      <c r="G21" s="306">
        <f t="shared" si="4"/>
        <v>32</v>
      </c>
      <c r="H21" s="230">
        <v>43921</v>
      </c>
      <c r="I21" s="306">
        <f t="shared" si="5"/>
        <v>30</v>
      </c>
      <c r="J21" s="230">
        <v>43951</v>
      </c>
      <c r="K21" s="306">
        <f t="shared" si="6"/>
        <v>31</v>
      </c>
      <c r="L21" s="230">
        <v>43982</v>
      </c>
      <c r="M21" s="306">
        <f t="shared" si="7"/>
        <v>30</v>
      </c>
      <c r="N21" s="230">
        <v>44012</v>
      </c>
      <c r="O21" s="306">
        <f t="shared" si="8"/>
        <v>31</v>
      </c>
      <c r="P21" s="230">
        <v>44043</v>
      </c>
      <c r="Q21" s="306">
        <f t="shared" si="9"/>
        <v>31</v>
      </c>
      <c r="R21" s="230">
        <v>44074</v>
      </c>
      <c r="S21" s="306">
        <f t="shared" si="10"/>
        <v>30</v>
      </c>
      <c r="T21" s="230">
        <v>44104</v>
      </c>
      <c r="U21" s="306">
        <f t="shared" si="11"/>
        <v>31</v>
      </c>
      <c r="V21" s="230">
        <v>44135</v>
      </c>
      <c r="W21" s="306">
        <f t="shared" si="12"/>
        <v>30</v>
      </c>
      <c r="X21" s="230">
        <v>44165</v>
      </c>
      <c r="Y21" s="307">
        <f t="shared" si="13"/>
        <v>31</v>
      </c>
      <c r="Z21" s="308">
        <v>44196</v>
      </c>
    </row>
    <row r="22" spans="1:26" s="35" customFormat="1" ht="21.95" customHeight="1" x14ac:dyDescent="0.25">
      <c r="A22" s="30">
        <v>13</v>
      </c>
      <c r="B22" s="230">
        <v>43830</v>
      </c>
      <c r="C22" s="306">
        <f t="shared" si="2"/>
        <v>31</v>
      </c>
      <c r="D22" s="230">
        <v>43861</v>
      </c>
      <c r="E22" s="306">
        <f t="shared" si="3"/>
        <v>28</v>
      </c>
      <c r="F22" s="230">
        <v>43889</v>
      </c>
      <c r="G22" s="306">
        <f t="shared" si="4"/>
        <v>32</v>
      </c>
      <c r="H22" s="230">
        <v>43921</v>
      </c>
      <c r="I22" s="306">
        <f t="shared" si="5"/>
        <v>30</v>
      </c>
      <c r="J22" s="230">
        <v>43951</v>
      </c>
      <c r="K22" s="306">
        <f t="shared" si="6"/>
        <v>31</v>
      </c>
      <c r="L22" s="230">
        <v>43982</v>
      </c>
      <c r="M22" s="306">
        <f t="shared" si="7"/>
        <v>30</v>
      </c>
      <c r="N22" s="230">
        <v>44012</v>
      </c>
      <c r="O22" s="306">
        <f t="shared" si="8"/>
        <v>31</v>
      </c>
      <c r="P22" s="230">
        <v>44043</v>
      </c>
      <c r="Q22" s="306">
        <f t="shared" si="9"/>
        <v>31</v>
      </c>
      <c r="R22" s="230">
        <v>44074</v>
      </c>
      <c r="S22" s="306">
        <f t="shared" si="10"/>
        <v>30</v>
      </c>
      <c r="T22" s="230">
        <v>44104</v>
      </c>
      <c r="U22" s="306">
        <f t="shared" si="11"/>
        <v>31</v>
      </c>
      <c r="V22" s="230">
        <v>44135</v>
      </c>
      <c r="W22" s="306">
        <f t="shared" si="12"/>
        <v>30</v>
      </c>
      <c r="X22" s="230">
        <v>44165</v>
      </c>
      <c r="Y22" s="307">
        <f t="shared" si="13"/>
        <v>31</v>
      </c>
      <c r="Z22" s="308">
        <v>44196</v>
      </c>
    </row>
    <row r="23" spans="1:26" s="35" customFormat="1" ht="21.95" customHeight="1" x14ac:dyDescent="0.25">
      <c r="A23" s="30">
        <v>14</v>
      </c>
      <c r="B23" s="230">
        <v>43830</v>
      </c>
      <c r="C23" s="306">
        <f t="shared" si="2"/>
        <v>31</v>
      </c>
      <c r="D23" s="230">
        <v>43861</v>
      </c>
      <c r="E23" s="306">
        <f t="shared" si="3"/>
        <v>28</v>
      </c>
      <c r="F23" s="230">
        <v>43889</v>
      </c>
      <c r="G23" s="306">
        <f t="shared" si="4"/>
        <v>32</v>
      </c>
      <c r="H23" s="230">
        <v>43921</v>
      </c>
      <c r="I23" s="306">
        <f t="shared" si="5"/>
        <v>30</v>
      </c>
      <c r="J23" s="230">
        <v>43951</v>
      </c>
      <c r="K23" s="306">
        <f t="shared" si="6"/>
        <v>31</v>
      </c>
      <c r="L23" s="230">
        <v>43982</v>
      </c>
      <c r="M23" s="306">
        <f t="shared" si="7"/>
        <v>30</v>
      </c>
      <c r="N23" s="230">
        <v>44012</v>
      </c>
      <c r="O23" s="306">
        <f t="shared" si="8"/>
        <v>31</v>
      </c>
      <c r="P23" s="230">
        <v>44043</v>
      </c>
      <c r="Q23" s="306">
        <f t="shared" si="9"/>
        <v>31</v>
      </c>
      <c r="R23" s="230">
        <v>44074</v>
      </c>
      <c r="S23" s="306">
        <f t="shared" si="10"/>
        <v>30</v>
      </c>
      <c r="T23" s="230">
        <v>44104</v>
      </c>
      <c r="U23" s="306">
        <f t="shared" si="11"/>
        <v>31</v>
      </c>
      <c r="V23" s="230">
        <v>44135</v>
      </c>
      <c r="W23" s="306">
        <f t="shared" si="12"/>
        <v>30</v>
      </c>
      <c r="X23" s="230">
        <v>44165</v>
      </c>
      <c r="Y23" s="307">
        <f t="shared" si="13"/>
        <v>31</v>
      </c>
      <c r="Z23" s="308">
        <v>44196</v>
      </c>
    </row>
    <row r="24" spans="1:26" s="35" customFormat="1" ht="21.95" customHeight="1" x14ac:dyDescent="0.25">
      <c r="A24" s="30">
        <v>15</v>
      </c>
      <c r="B24" s="230">
        <v>43830</v>
      </c>
      <c r="C24" s="306">
        <f t="shared" si="2"/>
        <v>31</v>
      </c>
      <c r="D24" s="230">
        <v>43861</v>
      </c>
      <c r="E24" s="306">
        <f t="shared" si="3"/>
        <v>28</v>
      </c>
      <c r="F24" s="230">
        <v>43889</v>
      </c>
      <c r="G24" s="306">
        <f t="shared" si="4"/>
        <v>32</v>
      </c>
      <c r="H24" s="230">
        <v>43921</v>
      </c>
      <c r="I24" s="306">
        <f t="shared" si="5"/>
        <v>30</v>
      </c>
      <c r="J24" s="230">
        <v>43951</v>
      </c>
      <c r="K24" s="306">
        <f t="shared" si="6"/>
        <v>31</v>
      </c>
      <c r="L24" s="230">
        <v>43982</v>
      </c>
      <c r="M24" s="306">
        <f t="shared" si="7"/>
        <v>30</v>
      </c>
      <c r="N24" s="230">
        <v>44012</v>
      </c>
      <c r="O24" s="306">
        <f t="shared" si="8"/>
        <v>31</v>
      </c>
      <c r="P24" s="230">
        <v>44043</v>
      </c>
      <c r="Q24" s="306">
        <f t="shared" si="9"/>
        <v>31</v>
      </c>
      <c r="R24" s="230">
        <v>44074</v>
      </c>
      <c r="S24" s="306">
        <f t="shared" si="10"/>
        <v>30</v>
      </c>
      <c r="T24" s="230">
        <v>44104</v>
      </c>
      <c r="U24" s="306">
        <f t="shared" si="11"/>
        <v>31</v>
      </c>
      <c r="V24" s="230">
        <v>44135</v>
      </c>
      <c r="W24" s="306">
        <f t="shared" si="12"/>
        <v>30</v>
      </c>
      <c r="X24" s="230">
        <v>44165</v>
      </c>
      <c r="Y24" s="307">
        <f t="shared" si="13"/>
        <v>31</v>
      </c>
      <c r="Z24" s="308">
        <v>44196</v>
      </c>
    </row>
    <row r="25" spans="1:26" s="35" customFormat="1" ht="21.95" customHeight="1" x14ac:dyDescent="0.25">
      <c r="A25" s="30">
        <v>16</v>
      </c>
      <c r="B25" s="230">
        <v>43830</v>
      </c>
      <c r="C25" s="306">
        <f t="shared" si="2"/>
        <v>31</v>
      </c>
      <c r="D25" s="230">
        <v>43861</v>
      </c>
      <c r="E25" s="306">
        <f t="shared" si="3"/>
        <v>28</v>
      </c>
      <c r="F25" s="230">
        <v>43889</v>
      </c>
      <c r="G25" s="306">
        <f t="shared" si="4"/>
        <v>32</v>
      </c>
      <c r="H25" s="230">
        <v>43921</v>
      </c>
      <c r="I25" s="306">
        <f t="shared" si="5"/>
        <v>30</v>
      </c>
      <c r="J25" s="230">
        <v>43951</v>
      </c>
      <c r="K25" s="306">
        <f t="shared" si="6"/>
        <v>31</v>
      </c>
      <c r="L25" s="230">
        <v>43982</v>
      </c>
      <c r="M25" s="306">
        <f t="shared" si="7"/>
        <v>30</v>
      </c>
      <c r="N25" s="230">
        <v>44012</v>
      </c>
      <c r="O25" s="306">
        <f t="shared" si="8"/>
        <v>31</v>
      </c>
      <c r="P25" s="230">
        <v>44043</v>
      </c>
      <c r="Q25" s="306">
        <f t="shared" si="9"/>
        <v>31</v>
      </c>
      <c r="R25" s="230">
        <v>44074</v>
      </c>
      <c r="S25" s="306">
        <f t="shared" si="10"/>
        <v>30</v>
      </c>
      <c r="T25" s="230">
        <v>44104</v>
      </c>
      <c r="U25" s="306">
        <f t="shared" si="11"/>
        <v>31</v>
      </c>
      <c r="V25" s="230">
        <v>44135</v>
      </c>
      <c r="W25" s="306">
        <f t="shared" si="12"/>
        <v>30</v>
      </c>
      <c r="X25" s="230">
        <v>44165</v>
      </c>
      <c r="Y25" s="307">
        <f t="shared" si="13"/>
        <v>31</v>
      </c>
      <c r="Z25" s="308">
        <v>44196</v>
      </c>
    </row>
    <row r="26" spans="1:26" s="35" customFormat="1" ht="21.95" customHeight="1" x14ac:dyDescent="0.25">
      <c r="A26" s="30">
        <v>17</v>
      </c>
      <c r="B26" s="230">
        <v>43830</v>
      </c>
      <c r="C26" s="306">
        <f t="shared" si="2"/>
        <v>31</v>
      </c>
      <c r="D26" s="230">
        <v>43861</v>
      </c>
      <c r="E26" s="306">
        <f t="shared" si="3"/>
        <v>28</v>
      </c>
      <c r="F26" s="230">
        <v>43889</v>
      </c>
      <c r="G26" s="306">
        <f t="shared" si="4"/>
        <v>32</v>
      </c>
      <c r="H26" s="230">
        <v>43921</v>
      </c>
      <c r="I26" s="306">
        <f t="shared" si="5"/>
        <v>30</v>
      </c>
      <c r="J26" s="230">
        <v>43951</v>
      </c>
      <c r="K26" s="306">
        <f t="shared" si="6"/>
        <v>31</v>
      </c>
      <c r="L26" s="230">
        <v>43982</v>
      </c>
      <c r="M26" s="306">
        <f t="shared" si="7"/>
        <v>30</v>
      </c>
      <c r="N26" s="230">
        <v>44012</v>
      </c>
      <c r="O26" s="306">
        <f t="shared" si="8"/>
        <v>31</v>
      </c>
      <c r="P26" s="230">
        <v>44043</v>
      </c>
      <c r="Q26" s="306">
        <f t="shared" si="9"/>
        <v>31</v>
      </c>
      <c r="R26" s="230">
        <v>44074</v>
      </c>
      <c r="S26" s="306">
        <f t="shared" si="10"/>
        <v>30</v>
      </c>
      <c r="T26" s="230">
        <v>44104</v>
      </c>
      <c r="U26" s="306">
        <f t="shared" si="11"/>
        <v>31</v>
      </c>
      <c r="V26" s="230">
        <v>44135</v>
      </c>
      <c r="W26" s="306">
        <f t="shared" si="12"/>
        <v>30</v>
      </c>
      <c r="X26" s="230">
        <v>44165</v>
      </c>
      <c r="Y26" s="307">
        <f t="shared" si="13"/>
        <v>31</v>
      </c>
      <c r="Z26" s="308">
        <v>44196</v>
      </c>
    </row>
    <row r="27" spans="1:26" s="35" customFormat="1" ht="21.95" customHeight="1" x14ac:dyDescent="0.25">
      <c r="A27" s="30">
        <v>18</v>
      </c>
      <c r="B27" s="230">
        <v>43830</v>
      </c>
      <c r="C27" s="306">
        <f t="shared" si="2"/>
        <v>31</v>
      </c>
      <c r="D27" s="230">
        <v>43861</v>
      </c>
      <c r="E27" s="306">
        <f t="shared" si="3"/>
        <v>28</v>
      </c>
      <c r="F27" s="230">
        <v>43889</v>
      </c>
      <c r="G27" s="306">
        <f t="shared" si="4"/>
        <v>32</v>
      </c>
      <c r="H27" s="230">
        <v>43921</v>
      </c>
      <c r="I27" s="306">
        <f t="shared" si="5"/>
        <v>30</v>
      </c>
      <c r="J27" s="230">
        <v>43951</v>
      </c>
      <c r="K27" s="306">
        <f t="shared" si="6"/>
        <v>31</v>
      </c>
      <c r="L27" s="230">
        <v>43982</v>
      </c>
      <c r="M27" s="306">
        <f t="shared" si="7"/>
        <v>30</v>
      </c>
      <c r="N27" s="230">
        <v>44012</v>
      </c>
      <c r="O27" s="306">
        <f t="shared" si="8"/>
        <v>31</v>
      </c>
      <c r="P27" s="230">
        <v>44043</v>
      </c>
      <c r="Q27" s="306">
        <f t="shared" si="9"/>
        <v>31</v>
      </c>
      <c r="R27" s="230">
        <v>44074</v>
      </c>
      <c r="S27" s="306">
        <f t="shared" si="10"/>
        <v>30</v>
      </c>
      <c r="T27" s="230">
        <v>44104</v>
      </c>
      <c r="U27" s="306">
        <f t="shared" si="11"/>
        <v>31</v>
      </c>
      <c r="V27" s="230">
        <v>44135</v>
      </c>
      <c r="W27" s="306">
        <f t="shared" si="12"/>
        <v>30</v>
      </c>
      <c r="X27" s="230">
        <v>44165</v>
      </c>
      <c r="Y27" s="307">
        <f t="shared" si="13"/>
        <v>31</v>
      </c>
      <c r="Z27" s="308">
        <v>44196</v>
      </c>
    </row>
    <row r="28" spans="1:26" s="35" customFormat="1" ht="21.95" customHeight="1" x14ac:dyDescent="0.25">
      <c r="A28" s="30">
        <v>19</v>
      </c>
      <c r="B28" s="230">
        <v>43830</v>
      </c>
      <c r="C28" s="306">
        <f t="shared" si="2"/>
        <v>31</v>
      </c>
      <c r="D28" s="230">
        <v>43861</v>
      </c>
      <c r="E28" s="306">
        <f t="shared" si="3"/>
        <v>28</v>
      </c>
      <c r="F28" s="230">
        <v>43889</v>
      </c>
      <c r="G28" s="306">
        <f t="shared" si="4"/>
        <v>32</v>
      </c>
      <c r="H28" s="230">
        <v>43921</v>
      </c>
      <c r="I28" s="306">
        <f t="shared" si="5"/>
        <v>30</v>
      </c>
      <c r="J28" s="230">
        <v>43951</v>
      </c>
      <c r="K28" s="306">
        <f t="shared" si="6"/>
        <v>31</v>
      </c>
      <c r="L28" s="230">
        <v>43982</v>
      </c>
      <c r="M28" s="306">
        <f t="shared" si="7"/>
        <v>30</v>
      </c>
      <c r="N28" s="230">
        <v>44012</v>
      </c>
      <c r="O28" s="306">
        <f t="shared" si="8"/>
        <v>31</v>
      </c>
      <c r="P28" s="230">
        <v>44043</v>
      </c>
      <c r="Q28" s="306">
        <f t="shared" si="9"/>
        <v>31</v>
      </c>
      <c r="R28" s="230">
        <v>44074</v>
      </c>
      <c r="S28" s="306">
        <f t="shared" si="10"/>
        <v>30</v>
      </c>
      <c r="T28" s="230">
        <v>44104</v>
      </c>
      <c r="U28" s="306">
        <f t="shared" si="11"/>
        <v>31</v>
      </c>
      <c r="V28" s="230">
        <v>44135</v>
      </c>
      <c r="W28" s="306">
        <f t="shared" si="12"/>
        <v>30</v>
      </c>
      <c r="X28" s="230">
        <v>44165</v>
      </c>
      <c r="Y28" s="307">
        <f t="shared" si="13"/>
        <v>31</v>
      </c>
      <c r="Z28" s="308">
        <v>44196</v>
      </c>
    </row>
    <row r="29" spans="1:26" s="35" customFormat="1" ht="21.95" customHeight="1" x14ac:dyDescent="0.25">
      <c r="A29" s="30"/>
    </row>
    <row r="30" spans="1:26" ht="21.95" customHeight="1" x14ac:dyDescent="0.2">
      <c r="B30" s="44"/>
    </row>
    <row r="31" spans="1:26" ht="15" customHeight="1" x14ac:dyDescent="0.2">
      <c r="B31" s="44"/>
    </row>
    <row r="32" spans="1:26" ht="15" customHeight="1" x14ac:dyDescent="0.2">
      <c r="B32" s="44"/>
    </row>
    <row r="33" spans="2:2" ht="15" customHeight="1" x14ac:dyDescent="0.2">
      <c r="B33" s="44"/>
    </row>
    <row r="34" spans="2:2" ht="15" customHeight="1" x14ac:dyDescent="0.2">
      <c r="B34" s="44"/>
    </row>
    <row r="35" spans="2:2" ht="15" customHeight="1" x14ac:dyDescent="0.2">
      <c r="B35" s="44"/>
    </row>
    <row r="36" spans="2:2" ht="15" customHeight="1" x14ac:dyDescent="0.2">
      <c r="B36" s="44"/>
    </row>
    <row r="37" spans="2:2" ht="15" customHeight="1" x14ac:dyDescent="0.2">
      <c r="B37" s="44"/>
    </row>
    <row r="38" spans="2:2" ht="15" customHeight="1" x14ac:dyDescent="0.2">
      <c r="B38" s="44"/>
    </row>
    <row r="39" spans="2:2" ht="15" customHeight="1" x14ac:dyDescent="0.2">
      <c r="B39" s="44"/>
    </row>
    <row r="40" spans="2:2" x14ac:dyDescent="0.2">
      <c r="B40" s="44"/>
    </row>
    <row r="41" spans="2:2" x14ac:dyDescent="0.2">
      <c r="B41" s="44"/>
    </row>
    <row r="42" spans="2:2" x14ac:dyDescent="0.2">
      <c r="B42" s="44"/>
    </row>
    <row r="43" spans="2:2" x14ac:dyDescent="0.2">
      <c r="B43" s="44"/>
    </row>
    <row r="44" spans="2:2" x14ac:dyDescent="0.2">
      <c r="B44" s="44"/>
    </row>
    <row r="45" spans="2:2" x14ac:dyDescent="0.2">
      <c r="B45" s="44"/>
    </row>
    <row r="46" spans="2:2" x14ac:dyDescent="0.2">
      <c r="B46" s="44"/>
    </row>
    <row r="47" spans="2:2" x14ac:dyDescent="0.2">
      <c r="B47" s="44"/>
    </row>
  </sheetData>
  <mergeCells count="1">
    <mergeCell ref="AC7:AF9"/>
  </mergeCells>
  <conditionalFormatting sqref="U14 T15:T249">
    <cfRule type="cellIs" dxfId="0" priority="1" operator="greaterThan">
      <formula>4</formula>
    </cfRule>
  </conditionalFormatting>
  <pageMargins left="0.45" right="0.45" top="0.75" bottom="0.5" header="0.3" footer="0.3"/>
  <pageSetup scale="38" orientation="landscape" horizontalDpi="72" verticalDpi="72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rgb="FF00B0F0"/>
  </sheetPr>
  <dimension ref="A1:AF31"/>
  <sheetViews>
    <sheetView zoomScale="85" zoomScaleNormal="85" workbookViewId="0">
      <selection activeCell="A30" sqref="A30:XFD505"/>
    </sheetView>
  </sheetViews>
  <sheetFormatPr defaultColWidth="12.7109375" defaultRowHeight="15" x14ac:dyDescent="0.2"/>
  <cols>
    <col min="1" max="1" width="12.7109375" style="30"/>
    <col min="2" max="2" width="12.7109375" style="30" customWidth="1"/>
    <col min="3" max="3" width="7.7109375" style="30" bestFit="1" customWidth="1"/>
    <col min="4" max="9" width="12.7109375" style="30" customWidth="1"/>
    <col min="10" max="10" width="16.85546875" style="30" bestFit="1" customWidth="1"/>
    <col min="11" max="15" width="12.7109375" style="30" customWidth="1"/>
    <col min="16" max="26" width="12.7109375" style="30"/>
    <col min="27" max="27" width="21.5703125" style="30" customWidth="1"/>
    <col min="28" max="16384" width="12.7109375" style="30"/>
  </cols>
  <sheetData>
    <row r="1" spans="1:32" s="35" customFormat="1" ht="15" customHeight="1" x14ac:dyDescent="0.3">
      <c r="A1" s="34" t="s">
        <v>43</v>
      </c>
    </row>
    <row r="2" spans="1:32" s="35" customFormat="1" ht="15" customHeight="1" x14ac:dyDescent="0.25">
      <c r="A2" s="36"/>
    </row>
    <row r="3" spans="1:32" s="35" customFormat="1" ht="15" customHeight="1" x14ac:dyDescent="0.25">
      <c r="A3" s="37" t="s">
        <v>44</v>
      </c>
    </row>
    <row r="4" spans="1:32" s="35" customFormat="1" ht="15" customHeight="1" x14ac:dyDescent="0.25">
      <c r="A4" s="37"/>
      <c r="B4" s="38" t="str">
        <f t="shared" ref="B4:Z4" si="0">IF(ISERROR(MONTH(DATEVALUE("01/" &amp; B$7 &amp; "/" &amp; B8)))=FALSE,MONTH(DATEVALUE("01/" &amp; B$7 &amp; "/" &amp; B8))&amp;B8,0)</f>
        <v>12020</v>
      </c>
      <c r="C4" s="38">
        <f t="shared" si="0"/>
        <v>0</v>
      </c>
      <c r="D4" s="38" t="str">
        <f t="shared" si="0"/>
        <v>22020</v>
      </c>
      <c r="E4" s="38">
        <f t="shared" si="0"/>
        <v>0</v>
      </c>
      <c r="F4" s="38" t="str">
        <f t="shared" si="0"/>
        <v>32020</v>
      </c>
      <c r="G4" s="38">
        <f t="shared" si="0"/>
        <v>0</v>
      </c>
      <c r="H4" s="38" t="str">
        <f t="shared" si="0"/>
        <v>42020</v>
      </c>
      <c r="I4" s="38">
        <f t="shared" si="0"/>
        <v>0</v>
      </c>
      <c r="J4" s="38" t="str">
        <f t="shared" si="0"/>
        <v>52020</v>
      </c>
      <c r="K4" s="38">
        <f t="shared" si="0"/>
        <v>0</v>
      </c>
      <c r="L4" s="38" t="str">
        <f t="shared" si="0"/>
        <v>62020</v>
      </c>
      <c r="M4" s="38">
        <f t="shared" si="0"/>
        <v>0</v>
      </c>
      <c r="N4" s="38" t="str">
        <f t="shared" si="0"/>
        <v>72020</v>
      </c>
      <c r="O4" s="38">
        <f t="shared" si="0"/>
        <v>0</v>
      </c>
      <c r="P4" s="38" t="str">
        <f t="shared" si="0"/>
        <v>82020</v>
      </c>
      <c r="Q4" s="38">
        <f t="shared" si="0"/>
        <v>0</v>
      </c>
      <c r="R4" s="38" t="str">
        <f t="shared" si="0"/>
        <v>92020</v>
      </c>
      <c r="S4" s="38">
        <f t="shared" si="0"/>
        <v>0</v>
      </c>
      <c r="T4" s="38" t="str">
        <f t="shared" si="0"/>
        <v>102020</v>
      </c>
      <c r="U4" s="38">
        <f t="shared" si="0"/>
        <v>0</v>
      </c>
      <c r="V4" s="38" t="str">
        <f t="shared" si="0"/>
        <v>112020</v>
      </c>
      <c r="W4" s="38">
        <f t="shared" si="0"/>
        <v>0</v>
      </c>
      <c r="X4" s="38" t="str">
        <f t="shared" si="0"/>
        <v>122020</v>
      </c>
      <c r="Y4" s="38">
        <f t="shared" si="0"/>
        <v>0</v>
      </c>
      <c r="Z4" s="38" t="str">
        <f t="shared" si="0"/>
        <v>12021</v>
      </c>
    </row>
    <row r="5" spans="1:32" s="35" customFormat="1" ht="15" customHeight="1" x14ac:dyDescent="0.25">
      <c r="A5" s="39"/>
      <c r="B5" s="35">
        <f t="shared" ref="B5:D5" si="1">C4</f>
        <v>0</v>
      </c>
      <c r="C5" s="35" t="str">
        <f t="shared" si="1"/>
        <v>22020</v>
      </c>
      <c r="D5" s="35">
        <f t="shared" si="1"/>
        <v>0</v>
      </c>
      <c r="E5" s="299">
        <v>32020</v>
      </c>
      <c r="F5" s="35">
        <f>G4</f>
        <v>0</v>
      </c>
      <c r="G5" s="299">
        <v>42020</v>
      </c>
      <c r="H5" s="35">
        <f>I4</f>
        <v>0</v>
      </c>
      <c r="I5" s="299">
        <v>52020</v>
      </c>
      <c r="J5" s="35">
        <f>K4</f>
        <v>0</v>
      </c>
      <c r="K5" s="299">
        <v>6020</v>
      </c>
      <c r="L5" s="35">
        <f>M4</f>
        <v>0</v>
      </c>
      <c r="M5" s="299">
        <v>7020</v>
      </c>
      <c r="N5" s="35">
        <f>O4</f>
        <v>0</v>
      </c>
      <c r="O5" s="299">
        <v>8020</v>
      </c>
      <c r="P5" s="35">
        <f>Q4</f>
        <v>0</v>
      </c>
      <c r="Q5" s="299">
        <v>9020</v>
      </c>
      <c r="R5" s="35">
        <f>S4</f>
        <v>0</v>
      </c>
      <c r="S5" s="299">
        <v>10020</v>
      </c>
      <c r="T5" s="35">
        <f>U4</f>
        <v>0</v>
      </c>
      <c r="U5" s="299">
        <v>11020</v>
      </c>
      <c r="V5" s="35">
        <f>W4</f>
        <v>0</v>
      </c>
      <c r="W5" s="299">
        <v>122020</v>
      </c>
      <c r="X5" s="35">
        <f>Y4</f>
        <v>0</v>
      </c>
      <c r="Y5" s="299">
        <v>12021</v>
      </c>
      <c r="Z5" s="35">
        <f>AA4</f>
        <v>0</v>
      </c>
    </row>
    <row r="6" spans="1:32" s="35" customFormat="1" ht="9.9499999999999993" customHeight="1" x14ac:dyDescent="0.25">
      <c r="A6" s="39"/>
    </row>
    <row r="7" spans="1:32" s="35" customFormat="1" ht="21.95" customHeight="1" x14ac:dyDescent="0.25">
      <c r="A7" s="40" t="s">
        <v>45</v>
      </c>
      <c r="B7" s="301" t="s">
        <v>46</v>
      </c>
      <c r="C7" s="301"/>
      <c r="D7" s="301" t="s">
        <v>47</v>
      </c>
      <c r="E7" s="301"/>
      <c r="F7" s="301" t="s">
        <v>48</v>
      </c>
      <c r="G7" s="301"/>
      <c r="H7" s="301" t="s">
        <v>49</v>
      </c>
      <c r="I7" s="301"/>
      <c r="J7" s="301" t="s">
        <v>50</v>
      </c>
      <c r="K7" s="301"/>
      <c r="L7" s="301" t="s">
        <v>182</v>
      </c>
      <c r="M7" s="301"/>
      <c r="N7" s="301" t="s">
        <v>183</v>
      </c>
      <c r="O7" s="301"/>
      <c r="P7" s="301" t="s">
        <v>51</v>
      </c>
      <c r="Q7" s="301"/>
      <c r="R7" s="301" t="s">
        <v>240</v>
      </c>
      <c r="S7" s="301"/>
      <c r="T7" s="301" t="s">
        <v>52</v>
      </c>
      <c r="U7" s="301"/>
      <c r="V7" s="301" t="s">
        <v>53</v>
      </c>
      <c r="W7" s="301"/>
      <c r="X7" s="301" t="s">
        <v>241</v>
      </c>
      <c r="Y7" s="302"/>
      <c r="Z7" s="302" t="s">
        <v>46</v>
      </c>
      <c r="AA7" s="187" t="s">
        <v>157</v>
      </c>
      <c r="AC7" s="327" t="s">
        <v>156</v>
      </c>
      <c r="AD7" s="327"/>
      <c r="AE7" s="327"/>
      <c r="AF7" s="327"/>
    </row>
    <row r="8" spans="1:32" s="35" customFormat="1" ht="21.95" customHeight="1" x14ac:dyDescent="0.25">
      <c r="A8" s="41"/>
      <c r="B8" s="309">
        <v>2020</v>
      </c>
      <c r="C8" s="309"/>
      <c r="D8" s="309">
        <v>2020</v>
      </c>
      <c r="E8" s="309"/>
      <c r="F8" s="309">
        <v>2020</v>
      </c>
      <c r="G8" s="309"/>
      <c r="H8" s="309">
        <v>2020</v>
      </c>
      <c r="I8" s="309"/>
      <c r="J8" s="309">
        <v>2020</v>
      </c>
      <c r="K8" s="309"/>
      <c r="L8" s="309">
        <v>2020</v>
      </c>
      <c r="M8" s="309"/>
      <c r="N8" s="309">
        <v>2020</v>
      </c>
      <c r="O8" s="309"/>
      <c r="P8" s="309">
        <v>2020</v>
      </c>
      <c r="Q8" s="309"/>
      <c r="R8" s="309">
        <v>2020</v>
      </c>
      <c r="S8" s="309"/>
      <c r="T8" s="309">
        <v>2020</v>
      </c>
      <c r="U8" s="309"/>
      <c r="V8" s="309">
        <v>2020</v>
      </c>
      <c r="W8" s="309"/>
      <c r="X8" s="309">
        <v>2020</v>
      </c>
      <c r="Y8" s="310"/>
      <c r="Z8" s="310">
        <v>2021</v>
      </c>
      <c r="AC8" s="327"/>
      <c r="AD8" s="327"/>
      <c r="AE8" s="327"/>
      <c r="AF8" s="327"/>
    </row>
    <row r="9" spans="1:32" s="35" customFormat="1" ht="21.95" customHeight="1" x14ac:dyDescent="0.25">
      <c r="A9" s="42" t="s">
        <v>44</v>
      </c>
      <c r="B9" s="228"/>
      <c r="C9" s="228"/>
      <c r="D9" s="228"/>
      <c r="E9" s="228"/>
      <c r="F9" s="228"/>
      <c r="G9" s="228"/>
      <c r="H9" s="228"/>
      <c r="I9" s="228"/>
      <c r="J9" s="228"/>
      <c r="K9" s="228"/>
      <c r="L9" s="228"/>
      <c r="M9" s="228"/>
      <c r="N9" s="228"/>
      <c r="O9" s="228"/>
      <c r="P9" s="228"/>
      <c r="Q9" s="228"/>
      <c r="R9" s="228"/>
      <c r="S9" s="228"/>
      <c r="T9" s="228"/>
      <c r="U9" s="228"/>
      <c r="V9" s="228"/>
      <c r="W9" s="228"/>
      <c r="X9" s="228"/>
      <c r="Y9" s="311"/>
      <c r="Z9" s="311"/>
      <c r="AC9" s="327"/>
      <c r="AD9" s="327"/>
      <c r="AE9" s="327"/>
      <c r="AF9" s="327"/>
    </row>
    <row r="10" spans="1:32" s="35" customFormat="1" ht="21.95" customHeight="1" x14ac:dyDescent="0.25">
      <c r="A10" s="30">
        <v>1</v>
      </c>
      <c r="B10" s="231">
        <v>43825</v>
      </c>
      <c r="C10" s="306">
        <f t="shared" ref="C10:C28" si="2">D10-B10</f>
        <v>31</v>
      </c>
      <c r="D10" s="231">
        <v>43856</v>
      </c>
      <c r="E10" s="306">
        <f t="shared" ref="E10:E28" si="3">F10-D10</f>
        <v>28</v>
      </c>
      <c r="F10" s="231">
        <v>43884</v>
      </c>
      <c r="G10" s="306">
        <f t="shared" ref="G10:G28" si="4">H10-F10</f>
        <v>32</v>
      </c>
      <c r="H10" s="231">
        <v>43916</v>
      </c>
      <c r="I10" s="306">
        <f t="shared" ref="I10:I28" si="5">J10-H10</f>
        <v>30</v>
      </c>
      <c r="J10" s="231">
        <v>43946</v>
      </c>
      <c r="K10" s="306">
        <f t="shared" ref="K10:K28" si="6">L10-J10</f>
        <v>31</v>
      </c>
      <c r="L10" s="231">
        <v>43977</v>
      </c>
      <c r="M10" s="306">
        <f t="shared" ref="M10:M28" si="7">N10-L10</f>
        <v>30</v>
      </c>
      <c r="N10" s="231">
        <v>44007</v>
      </c>
      <c r="O10" s="306">
        <f t="shared" ref="O10:O28" si="8">P10-N10</f>
        <v>31</v>
      </c>
      <c r="P10" s="231">
        <v>44038</v>
      </c>
      <c r="Q10" s="306">
        <f t="shared" ref="Q10:Q28" si="9">R10-P10</f>
        <v>31</v>
      </c>
      <c r="R10" s="231">
        <v>44069</v>
      </c>
      <c r="S10" s="306">
        <f t="shared" ref="S10:S28" si="10">T10-R10</f>
        <v>30</v>
      </c>
      <c r="T10" s="231">
        <v>44099</v>
      </c>
      <c r="U10" s="306">
        <f t="shared" ref="U10:U28" si="11">V10-T10</f>
        <v>31</v>
      </c>
      <c r="V10" s="231">
        <v>44130</v>
      </c>
      <c r="W10" s="306">
        <f t="shared" ref="W10:W28" si="12">X10-V10</f>
        <v>30</v>
      </c>
      <c r="X10" s="231">
        <v>44160</v>
      </c>
      <c r="Y10" s="307">
        <f t="shared" ref="Y10:Y28" si="13">Z10-X10</f>
        <v>31</v>
      </c>
      <c r="Z10" s="312">
        <v>44191</v>
      </c>
    </row>
    <row r="11" spans="1:32" s="35" customFormat="1" ht="21.95" customHeight="1" x14ac:dyDescent="0.25">
      <c r="A11" s="30">
        <v>2</v>
      </c>
      <c r="B11" s="231">
        <v>43825</v>
      </c>
      <c r="C11" s="306">
        <f t="shared" si="2"/>
        <v>31</v>
      </c>
      <c r="D11" s="231">
        <v>43856</v>
      </c>
      <c r="E11" s="306">
        <f t="shared" si="3"/>
        <v>28</v>
      </c>
      <c r="F11" s="231">
        <v>43884</v>
      </c>
      <c r="G11" s="306">
        <f t="shared" si="4"/>
        <v>32</v>
      </c>
      <c r="H11" s="231">
        <v>43916</v>
      </c>
      <c r="I11" s="306">
        <f t="shared" si="5"/>
        <v>30</v>
      </c>
      <c r="J11" s="231">
        <v>43946</v>
      </c>
      <c r="K11" s="306">
        <f t="shared" si="6"/>
        <v>31</v>
      </c>
      <c r="L11" s="231">
        <v>43977</v>
      </c>
      <c r="M11" s="306">
        <f t="shared" si="7"/>
        <v>30</v>
      </c>
      <c r="N11" s="231">
        <v>44007</v>
      </c>
      <c r="O11" s="306">
        <f t="shared" si="8"/>
        <v>31</v>
      </c>
      <c r="P11" s="231">
        <v>44038</v>
      </c>
      <c r="Q11" s="306">
        <f t="shared" si="9"/>
        <v>31</v>
      </c>
      <c r="R11" s="231">
        <v>44069</v>
      </c>
      <c r="S11" s="306">
        <f t="shared" si="10"/>
        <v>30</v>
      </c>
      <c r="T11" s="231">
        <v>44099</v>
      </c>
      <c r="U11" s="306">
        <f t="shared" si="11"/>
        <v>31</v>
      </c>
      <c r="V11" s="231">
        <v>44130</v>
      </c>
      <c r="W11" s="306">
        <f t="shared" si="12"/>
        <v>30</v>
      </c>
      <c r="X11" s="231">
        <v>44160</v>
      </c>
      <c r="Y11" s="307">
        <f t="shared" si="13"/>
        <v>31</v>
      </c>
      <c r="Z11" s="312">
        <v>44191</v>
      </c>
    </row>
    <row r="12" spans="1:32" s="35" customFormat="1" ht="21.95" customHeight="1" x14ac:dyDescent="0.25">
      <c r="A12" s="30">
        <v>3</v>
      </c>
      <c r="B12" s="231">
        <v>43825</v>
      </c>
      <c r="C12" s="306">
        <f t="shared" si="2"/>
        <v>31</v>
      </c>
      <c r="D12" s="231">
        <v>43856</v>
      </c>
      <c r="E12" s="306">
        <f t="shared" si="3"/>
        <v>28</v>
      </c>
      <c r="F12" s="231">
        <v>43884</v>
      </c>
      <c r="G12" s="306">
        <f t="shared" si="4"/>
        <v>32</v>
      </c>
      <c r="H12" s="231">
        <v>43916</v>
      </c>
      <c r="I12" s="306">
        <f t="shared" si="5"/>
        <v>30</v>
      </c>
      <c r="J12" s="231">
        <v>43946</v>
      </c>
      <c r="K12" s="306">
        <f t="shared" si="6"/>
        <v>31</v>
      </c>
      <c r="L12" s="231">
        <v>43977</v>
      </c>
      <c r="M12" s="306">
        <f t="shared" si="7"/>
        <v>30</v>
      </c>
      <c r="N12" s="231">
        <v>44007</v>
      </c>
      <c r="O12" s="306">
        <f t="shared" si="8"/>
        <v>31</v>
      </c>
      <c r="P12" s="231">
        <v>44038</v>
      </c>
      <c r="Q12" s="306">
        <f t="shared" si="9"/>
        <v>31</v>
      </c>
      <c r="R12" s="231">
        <v>44069</v>
      </c>
      <c r="S12" s="306">
        <f t="shared" si="10"/>
        <v>30</v>
      </c>
      <c r="T12" s="231">
        <v>44099</v>
      </c>
      <c r="U12" s="306">
        <f t="shared" si="11"/>
        <v>31</v>
      </c>
      <c r="V12" s="231">
        <v>44130</v>
      </c>
      <c r="W12" s="306">
        <f t="shared" si="12"/>
        <v>30</v>
      </c>
      <c r="X12" s="231">
        <v>44160</v>
      </c>
      <c r="Y12" s="307">
        <f t="shared" si="13"/>
        <v>31</v>
      </c>
      <c r="Z12" s="312">
        <v>44191</v>
      </c>
    </row>
    <row r="13" spans="1:32" s="35" customFormat="1" ht="21.95" customHeight="1" x14ac:dyDescent="0.25">
      <c r="A13" s="30">
        <v>4</v>
      </c>
      <c r="B13" s="231">
        <v>43825</v>
      </c>
      <c r="C13" s="306">
        <f t="shared" si="2"/>
        <v>31</v>
      </c>
      <c r="D13" s="231">
        <v>43856</v>
      </c>
      <c r="E13" s="306">
        <f t="shared" si="3"/>
        <v>28</v>
      </c>
      <c r="F13" s="231">
        <v>43884</v>
      </c>
      <c r="G13" s="306">
        <f t="shared" si="4"/>
        <v>32</v>
      </c>
      <c r="H13" s="231">
        <v>43916</v>
      </c>
      <c r="I13" s="306">
        <f t="shared" si="5"/>
        <v>30</v>
      </c>
      <c r="J13" s="231">
        <v>43946</v>
      </c>
      <c r="K13" s="306">
        <f t="shared" si="6"/>
        <v>31</v>
      </c>
      <c r="L13" s="231">
        <v>43977</v>
      </c>
      <c r="M13" s="306">
        <f t="shared" si="7"/>
        <v>30</v>
      </c>
      <c r="N13" s="231">
        <v>44007</v>
      </c>
      <c r="O13" s="306">
        <f t="shared" si="8"/>
        <v>31</v>
      </c>
      <c r="P13" s="231">
        <v>44038</v>
      </c>
      <c r="Q13" s="306">
        <f t="shared" si="9"/>
        <v>31</v>
      </c>
      <c r="R13" s="231">
        <v>44069</v>
      </c>
      <c r="S13" s="306">
        <f t="shared" si="10"/>
        <v>30</v>
      </c>
      <c r="T13" s="231">
        <v>44099</v>
      </c>
      <c r="U13" s="306">
        <f t="shared" si="11"/>
        <v>31</v>
      </c>
      <c r="V13" s="231">
        <v>44130</v>
      </c>
      <c r="W13" s="306">
        <f t="shared" si="12"/>
        <v>30</v>
      </c>
      <c r="X13" s="231">
        <v>44160</v>
      </c>
      <c r="Y13" s="307">
        <f t="shared" si="13"/>
        <v>31</v>
      </c>
      <c r="Z13" s="312">
        <v>44191</v>
      </c>
    </row>
    <row r="14" spans="1:32" s="35" customFormat="1" ht="21.95" customHeight="1" x14ac:dyDescent="0.25">
      <c r="A14" s="30">
        <v>5</v>
      </c>
      <c r="B14" s="231">
        <v>43825</v>
      </c>
      <c r="C14" s="306">
        <f t="shared" si="2"/>
        <v>31</v>
      </c>
      <c r="D14" s="231">
        <v>43856</v>
      </c>
      <c r="E14" s="306">
        <f t="shared" si="3"/>
        <v>28</v>
      </c>
      <c r="F14" s="231">
        <v>43884</v>
      </c>
      <c r="G14" s="306">
        <f t="shared" si="4"/>
        <v>32</v>
      </c>
      <c r="H14" s="231">
        <v>43916</v>
      </c>
      <c r="I14" s="306">
        <f t="shared" si="5"/>
        <v>30</v>
      </c>
      <c r="J14" s="231">
        <v>43946</v>
      </c>
      <c r="K14" s="306">
        <f t="shared" si="6"/>
        <v>31</v>
      </c>
      <c r="L14" s="231">
        <v>43977</v>
      </c>
      <c r="M14" s="306">
        <f t="shared" si="7"/>
        <v>30</v>
      </c>
      <c r="N14" s="231">
        <v>44007</v>
      </c>
      <c r="O14" s="306">
        <f t="shared" si="8"/>
        <v>31</v>
      </c>
      <c r="P14" s="231">
        <v>44038</v>
      </c>
      <c r="Q14" s="306">
        <f t="shared" si="9"/>
        <v>31</v>
      </c>
      <c r="R14" s="231">
        <v>44069</v>
      </c>
      <c r="S14" s="306">
        <f t="shared" si="10"/>
        <v>30</v>
      </c>
      <c r="T14" s="231">
        <v>44099</v>
      </c>
      <c r="U14" s="306">
        <f t="shared" si="11"/>
        <v>31</v>
      </c>
      <c r="V14" s="231">
        <v>44130</v>
      </c>
      <c r="W14" s="306">
        <f t="shared" si="12"/>
        <v>30</v>
      </c>
      <c r="X14" s="231">
        <v>44160</v>
      </c>
      <c r="Y14" s="307">
        <f t="shared" si="13"/>
        <v>31</v>
      </c>
      <c r="Z14" s="312">
        <v>44191</v>
      </c>
    </row>
    <row r="15" spans="1:32" s="35" customFormat="1" ht="21.95" customHeight="1" x14ac:dyDescent="0.25">
      <c r="A15" s="30">
        <v>6</v>
      </c>
      <c r="B15" s="231">
        <v>43825</v>
      </c>
      <c r="C15" s="306">
        <f t="shared" si="2"/>
        <v>31</v>
      </c>
      <c r="D15" s="231">
        <v>43856</v>
      </c>
      <c r="E15" s="306">
        <f t="shared" si="3"/>
        <v>28</v>
      </c>
      <c r="F15" s="231">
        <v>43884</v>
      </c>
      <c r="G15" s="306">
        <f t="shared" si="4"/>
        <v>32</v>
      </c>
      <c r="H15" s="231">
        <v>43916</v>
      </c>
      <c r="I15" s="306">
        <f t="shared" si="5"/>
        <v>30</v>
      </c>
      <c r="J15" s="231">
        <v>43946</v>
      </c>
      <c r="K15" s="306">
        <f t="shared" si="6"/>
        <v>31</v>
      </c>
      <c r="L15" s="231">
        <v>43977</v>
      </c>
      <c r="M15" s="306">
        <f t="shared" si="7"/>
        <v>30</v>
      </c>
      <c r="N15" s="231">
        <v>44007</v>
      </c>
      <c r="O15" s="306">
        <f t="shared" si="8"/>
        <v>31</v>
      </c>
      <c r="P15" s="231">
        <v>44038</v>
      </c>
      <c r="Q15" s="306">
        <f t="shared" si="9"/>
        <v>31</v>
      </c>
      <c r="R15" s="231">
        <v>44069</v>
      </c>
      <c r="S15" s="306">
        <f t="shared" si="10"/>
        <v>30</v>
      </c>
      <c r="T15" s="231">
        <v>44099</v>
      </c>
      <c r="U15" s="306">
        <f t="shared" si="11"/>
        <v>31</v>
      </c>
      <c r="V15" s="231">
        <v>44130</v>
      </c>
      <c r="W15" s="306">
        <f t="shared" si="12"/>
        <v>30</v>
      </c>
      <c r="X15" s="231">
        <v>44160</v>
      </c>
      <c r="Y15" s="307">
        <f t="shared" si="13"/>
        <v>31</v>
      </c>
      <c r="Z15" s="312">
        <v>44191</v>
      </c>
    </row>
    <row r="16" spans="1:32" s="35" customFormat="1" ht="21.95" customHeight="1" x14ac:dyDescent="0.25">
      <c r="A16" s="30">
        <v>7</v>
      </c>
      <c r="B16" s="231">
        <v>43825</v>
      </c>
      <c r="C16" s="306">
        <f t="shared" si="2"/>
        <v>31</v>
      </c>
      <c r="D16" s="231">
        <v>43856</v>
      </c>
      <c r="E16" s="306">
        <f t="shared" si="3"/>
        <v>28</v>
      </c>
      <c r="F16" s="231">
        <v>43884</v>
      </c>
      <c r="G16" s="306">
        <f t="shared" si="4"/>
        <v>32</v>
      </c>
      <c r="H16" s="231">
        <v>43916</v>
      </c>
      <c r="I16" s="306">
        <f t="shared" si="5"/>
        <v>30</v>
      </c>
      <c r="J16" s="231">
        <v>43946</v>
      </c>
      <c r="K16" s="306">
        <f t="shared" si="6"/>
        <v>31</v>
      </c>
      <c r="L16" s="231">
        <v>43977</v>
      </c>
      <c r="M16" s="306">
        <f t="shared" si="7"/>
        <v>30</v>
      </c>
      <c r="N16" s="231">
        <v>44007</v>
      </c>
      <c r="O16" s="306">
        <f t="shared" si="8"/>
        <v>31</v>
      </c>
      <c r="P16" s="231">
        <v>44038</v>
      </c>
      <c r="Q16" s="306">
        <f t="shared" si="9"/>
        <v>31</v>
      </c>
      <c r="R16" s="231">
        <v>44069</v>
      </c>
      <c r="S16" s="306">
        <f t="shared" si="10"/>
        <v>30</v>
      </c>
      <c r="T16" s="231">
        <v>44099</v>
      </c>
      <c r="U16" s="306">
        <f t="shared" si="11"/>
        <v>31</v>
      </c>
      <c r="V16" s="231">
        <v>44130</v>
      </c>
      <c r="W16" s="306">
        <f t="shared" si="12"/>
        <v>30</v>
      </c>
      <c r="X16" s="231">
        <v>44160</v>
      </c>
      <c r="Y16" s="307">
        <f t="shared" si="13"/>
        <v>31</v>
      </c>
      <c r="Z16" s="312">
        <v>44191</v>
      </c>
    </row>
    <row r="17" spans="1:26" s="35" customFormat="1" ht="21.95" customHeight="1" x14ac:dyDescent="0.25">
      <c r="A17" s="30">
        <v>8</v>
      </c>
      <c r="B17" s="231">
        <v>43825</v>
      </c>
      <c r="C17" s="306">
        <f t="shared" si="2"/>
        <v>31</v>
      </c>
      <c r="D17" s="231">
        <v>43856</v>
      </c>
      <c r="E17" s="306">
        <f t="shared" si="3"/>
        <v>28</v>
      </c>
      <c r="F17" s="231">
        <v>43884</v>
      </c>
      <c r="G17" s="306">
        <f t="shared" si="4"/>
        <v>32</v>
      </c>
      <c r="H17" s="231">
        <v>43916</v>
      </c>
      <c r="I17" s="306">
        <f t="shared" si="5"/>
        <v>30</v>
      </c>
      <c r="J17" s="231">
        <v>43946</v>
      </c>
      <c r="K17" s="306">
        <f t="shared" si="6"/>
        <v>31</v>
      </c>
      <c r="L17" s="231">
        <v>43977</v>
      </c>
      <c r="M17" s="306">
        <f t="shared" si="7"/>
        <v>30</v>
      </c>
      <c r="N17" s="231">
        <v>44007</v>
      </c>
      <c r="O17" s="306">
        <f t="shared" si="8"/>
        <v>31</v>
      </c>
      <c r="P17" s="231">
        <v>44038</v>
      </c>
      <c r="Q17" s="306">
        <f t="shared" si="9"/>
        <v>31</v>
      </c>
      <c r="R17" s="231">
        <v>44069</v>
      </c>
      <c r="S17" s="306">
        <f t="shared" si="10"/>
        <v>30</v>
      </c>
      <c r="T17" s="231">
        <v>44099</v>
      </c>
      <c r="U17" s="306">
        <f t="shared" si="11"/>
        <v>31</v>
      </c>
      <c r="V17" s="231">
        <v>44130</v>
      </c>
      <c r="W17" s="306">
        <f t="shared" si="12"/>
        <v>30</v>
      </c>
      <c r="X17" s="231">
        <v>44160</v>
      </c>
      <c r="Y17" s="307">
        <f t="shared" si="13"/>
        <v>31</v>
      </c>
      <c r="Z17" s="312">
        <v>44191</v>
      </c>
    </row>
    <row r="18" spans="1:26" s="35" customFormat="1" ht="21.95" customHeight="1" x14ac:dyDescent="0.25">
      <c r="A18" s="30">
        <v>9</v>
      </c>
      <c r="B18" s="231">
        <v>43825</v>
      </c>
      <c r="C18" s="306">
        <f t="shared" si="2"/>
        <v>31</v>
      </c>
      <c r="D18" s="231">
        <v>43856</v>
      </c>
      <c r="E18" s="306">
        <f t="shared" si="3"/>
        <v>28</v>
      </c>
      <c r="F18" s="231">
        <v>43884</v>
      </c>
      <c r="G18" s="306">
        <f t="shared" si="4"/>
        <v>32</v>
      </c>
      <c r="H18" s="231">
        <v>43916</v>
      </c>
      <c r="I18" s="306">
        <f t="shared" si="5"/>
        <v>30</v>
      </c>
      <c r="J18" s="231">
        <v>43946</v>
      </c>
      <c r="K18" s="306">
        <f t="shared" si="6"/>
        <v>31</v>
      </c>
      <c r="L18" s="231">
        <v>43977</v>
      </c>
      <c r="M18" s="306">
        <f t="shared" si="7"/>
        <v>30</v>
      </c>
      <c r="N18" s="231">
        <v>44007</v>
      </c>
      <c r="O18" s="306">
        <f t="shared" si="8"/>
        <v>31</v>
      </c>
      <c r="P18" s="231">
        <v>44038</v>
      </c>
      <c r="Q18" s="306">
        <f t="shared" si="9"/>
        <v>31</v>
      </c>
      <c r="R18" s="231">
        <v>44069</v>
      </c>
      <c r="S18" s="306">
        <f t="shared" si="10"/>
        <v>30</v>
      </c>
      <c r="T18" s="231">
        <v>44099</v>
      </c>
      <c r="U18" s="306">
        <f t="shared" si="11"/>
        <v>31</v>
      </c>
      <c r="V18" s="231">
        <v>44130</v>
      </c>
      <c r="W18" s="306">
        <f t="shared" si="12"/>
        <v>30</v>
      </c>
      <c r="X18" s="231">
        <v>44160</v>
      </c>
      <c r="Y18" s="307">
        <f t="shared" si="13"/>
        <v>31</v>
      </c>
      <c r="Z18" s="312">
        <v>44191</v>
      </c>
    </row>
    <row r="19" spans="1:26" s="35" customFormat="1" ht="21.95" customHeight="1" x14ac:dyDescent="0.25">
      <c r="A19" s="30">
        <v>10</v>
      </c>
      <c r="B19" s="231">
        <v>43825</v>
      </c>
      <c r="C19" s="306">
        <f t="shared" si="2"/>
        <v>31</v>
      </c>
      <c r="D19" s="231">
        <v>43856</v>
      </c>
      <c r="E19" s="306">
        <f t="shared" si="3"/>
        <v>28</v>
      </c>
      <c r="F19" s="231">
        <v>43884</v>
      </c>
      <c r="G19" s="306">
        <f t="shared" si="4"/>
        <v>32</v>
      </c>
      <c r="H19" s="231">
        <v>43916</v>
      </c>
      <c r="I19" s="306">
        <f t="shared" si="5"/>
        <v>30</v>
      </c>
      <c r="J19" s="231">
        <v>43946</v>
      </c>
      <c r="K19" s="306">
        <f t="shared" si="6"/>
        <v>31</v>
      </c>
      <c r="L19" s="231">
        <v>43977</v>
      </c>
      <c r="M19" s="306">
        <f t="shared" si="7"/>
        <v>30</v>
      </c>
      <c r="N19" s="231">
        <v>44007</v>
      </c>
      <c r="O19" s="306">
        <f t="shared" si="8"/>
        <v>31</v>
      </c>
      <c r="P19" s="231">
        <v>44038</v>
      </c>
      <c r="Q19" s="306">
        <f t="shared" si="9"/>
        <v>31</v>
      </c>
      <c r="R19" s="231">
        <v>44069</v>
      </c>
      <c r="S19" s="306">
        <f t="shared" si="10"/>
        <v>30</v>
      </c>
      <c r="T19" s="231">
        <v>44099</v>
      </c>
      <c r="U19" s="306">
        <f t="shared" si="11"/>
        <v>31</v>
      </c>
      <c r="V19" s="231">
        <v>44130</v>
      </c>
      <c r="W19" s="306">
        <f t="shared" si="12"/>
        <v>30</v>
      </c>
      <c r="X19" s="231">
        <v>44160</v>
      </c>
      <c r="Y19" s="307">
        <f t="shared" si="13"/>
        <v>31</v>
      </c>
      <c r="Z19" s="312">
        <v>44191</v>
      </c>
    </row>
    <row r="20" spans="1:26" s="35" customFormat="1" ht="21.95" customHeight="1" x14ac:dyDescent="0.25">
      <c r="A20" s="30">
        <v>11</v>
      </c>
      <c r="B20" s="231">
        <v>43825</v>
      </c>
      <c r="C20" s="306">
        <f t="shared" si="2"/>
        <v>31</v>
      </c>
      <c r="D20" s="231">
        <v>43856</v>
      </c>
      <c r="E20" s="306">
        <f t="shared" si="3"/>
        <v>28</v>
      </c>
      <c r="F20" s="231">
        <v>43884</v>
      </c>
      <c r="G20" s="306">
        <f t="shared" si="4"/>
        <v>32</v>
      </c>
      <c r="H20" s="231">
        <v>43916</v>
      </c>
      <c r="I20" s="306">
        <f t="shared" si="5"/>
        <v>30</v>
      </c>
      <c r="J20" s="231">
        <v>43946</v>
      </c>
      <c r="K20" s="306">
        <f t="shared" si="6"/>
        <v>31</v>
      </c>
      <c r="L20" s="231">
        <v>43977</v>
      </c>
      <c r="M20" s="306">
        <f t="shared" si="7"/>
        <v>30</v>
      </c>
      <c r="N20" s="231">
        <v>44007</v>
      </c>
      <c r="O20" s="306">
        <f t="shared" si="8"/>
        <v>31</v>
      </c>
      <c r="P20" s="231">
        <v>44038</v>
      </c>
      <c r="Q20" s="306">
        <f t="shared" si="9"/>
        <v>31</v>
      </c>
      <c r="R20" s="231">
        <v>44069</v>
      </c>
      <c r="S20" s="306">
        <f t="shared" si="10"/>
        <v>30</v>
      </c>
      <c r="T20" s="231">
        <v>44099</v>
      </c>
      <c r="U20" s="306">
        <f t="shared" si="11"/>
        <v>31</v>
      </c>
      <c r="V20" s="231">
        <v>44130</v>
      </c>
      <c r="W20" s="306">
        <f t="shared" si="12"/>
        <v>30</v>
      </c>
      <c r="X20" s="231">
        <v>44160</v>
      </c>
      <c r="Y20" s="307">
        <f t="shared" si="13"/>
        <v>31</v>
      </c>
      <c r="Z20" s="312">
        <v>44191</v>
      </c>
    </row>
    <row r="21" spans="1:26" s="35" customFormat="1" ht="21.95" customHeight="1" x14ac:dyDescent="0.25">
      <c r="A21" s="30">
        <v>12</v>
      </c>
      <c r="B21" s="231">
        <v>43825</v>
      </c>
      <c r="C21" s="306">
        <f t="shared" si="2"/>
        <v>31</v>
      </c>
      <c r="D21" s="231">
        <v>43856</v>
      </c>
      <c r="E21" s="306">
        <f t="shared" si="3"/>
        <v>28</v>
      </c>
      <c r="F21" s="231">
        <v>43884</v>
      </c>
      <c r="G21" s="306">
        <f t="shared" si="4"/>
        <v>32</v>
      </c>
      <c r="H21" s="231">
        <v>43916</v>
      </c>
      <c r="I21" s="306">
        <f t="shared" si="5"/>
        <v>30</v>
      </c>
      <c r="J21" s="231">
        <v>43946</v>
      </c>
      <c r="K21" s="306">
        <f t="shared" si="6"/>
        <v>31</v>
      </c>
      <c r="L21" s="231">
        <v>43977</v>
      </c>
      <c r="M21" s="306">
        <f t="shared" si="7"/>
        <v>30</v>
      </c>
      <c r="N21" s="231">
        <v>44007</v>
      </c>
      <c r="O21" s="306">
        <f t="shared" si="8"/>
        <v>31</v>
      </c>
      <c r="P21" s="231">
        <v>44038</v>
      </c>
      <c r="Q21" s="306">
        <f t="shared" si="9"/>
        <v>31</v>
      </c>
      <c r="R21" s="231">
        <v>44069</v>
      </c>
      <c r="S21" s="306">
        <f t="shared" si="10"/>
        <v>30</v>
      </c>
      <c r="T21" s="231">
        <v>44099</v>
      </c>
      <c r="U21" s="306">
        <f t="shared" si="11"/>
        <v>31</v>
      </c>
      <c r="V21" s="231">
        <v>44130</v>
      </c>
      <c r="W21" s="306">
        <f t="shared" si="12"/>
        <v>30</v>
      </c>
      <c r="X21" s="231">
        <v>44160</v>
      </c>
      <c r="Y21" s="307">
        <f t="shared" si="13"/>
        <v>31</v>
      </c>
      <c r="Z21" s="312">
        <v>44191</v>
      </c>
    </row>
    <row r="22" spans="1:26" s="35" customFormat="1" ht="21.95" customHeight="1" x14ac:dyDescent="0.25">
      <c r="A22" s="30">
        <v>13</v>
      </c>
      <c r="B22" s="231">
        <v>43825</v>
      </c>
      <c r="C22" s="306">
        <f t="shared" si="2"/>
        <v>31</v>
      </c>
      <c r="D22" s="231">
        <v>43856</v>
      </c>
      <c r="E22" s="306">
        <f t="shared" si="3"/>
        <v>28</v>
      </c>
      <c r="F22" s="231">
        <v>43884</v>
      </c>
      <c r="G22" s="306">
        <f t="shared" si="4"/>
        <v>32</v>
      </c>
      <c r="H22" s="231">
        <v>43916</v>
      </c>
      <c r="I22" s="306">
        <f t="shared" si="5"/>
        <v>30</v>
      </c>
      <c r="J22" s="231">
        <v>43946</v>
      </c>
      <c r="K22" s="306">
        <f t="shared" si="6"/>
        <v>31</v>
      </c>
      <c r="L22" s="231">
        <v>43977</v>
      </c>
      <c r="M22" s="306">
        <f t="shared" si="7"/>
        <v>30</v>
      </c>
      <c r="N22" s="231">
        <v>44007</v>
      </c>
      <c r="O22" s="306">
        <f t="shared" si="8"/>
        <v>31</v>
      </c>
      <c r="P22" s="231">
        <v>44038</v>
      </c>
      <c r="Q22" s="306">
        <f t="shared" si="9"/>
        <v>31</v>
      </c>
      <c r="R22" s="231">
        <v>44069</v>
      </c>
      <c r="S22" s="306">
        <f t="shared" si="10"/>
        <v>30</v>
      </c>
      <c r="T22" s="231">
        <v>44099</v>
      </c>
      <c r="U22" s="306">
        <f t="shared" si="11"/>
        <v>31</v>
      </c>
      <c r="V22" s="231">
        <v>44130</v>
      </c>
      <c r="W22" s="306">
        <f t="shared" si="12"/>
        <v>30</v>
      </c>
      <c r="X22" s="231">
        <v>44160</v>
      </c>
      <c r="Y22" s="307">
        <f t="shared" si="13"/>
        <v>31</v>
      </c>
      <c r="Z22" s="312">
        <v>44191</v>
      </c>
    </row>
    <row r="23" spans="1:26" s="35" customFormat="1" ht="21.95" customHeight="1" x14ac:dyDescent="0.25">
      <c r="A23" s="30">
        <v>14</v>
      </c>
      <c r="B23" s="231">
        <v>43825</v>
      </c>
      <c r="C23" s="306">
        <f t="shared" si="2"/>
        <v>31</v>
      </c>
      <c r="D23" s="231">
        <v>43856</v>
      </c>
      <c r="E23" s="306">
        <f t="shared" si="3"/>
        <v>28</v>
      </c>
      <c r="F23" s="231">
        <v>43884</v>
      </c>
      <c r="G23" s="306">
        <f t="shared" si="4"/>
        <v>32</v>
      </c>
      <c r="H23" s="231">
        <v>43916</v>
      </c>
      <c r="I23" s="306">
        <f t="shared" si="5"/>
        <v>30</v>
      </c>
      <c r="J23" s="231">
        <v>43946</v>
      </c>
      <c r="K23" s="306">
        <f t="shared" si="6"/>
        <v>31</v>
      </c>
      <c r="L23" s="231">
        <v>43977</v>
      </c>
      <c r="M23" s="306">
        <f t="shared" si="7"/>
        <v>30</v>
      </c>
      <c r="N23" s="231">
        <v>44007</v>
      </c>
      <c r="O23" s="306">
        <f t="shared" si="8"/>
        <v>31</v>
      </c>
      <c r="P23" s="231">
        <v>44038</v>
      </c>
      <c r="Q23" s="306">
        <f t="shared" si="9"/>
        <v>31</v>
      </c>
      <c r="R23" s="231">
        <v>44069</v>
      </c>
      <c r="S23" s="306">
        <f t="shared" si="10"/>
        <v>30</v>
      </c>
      <c r="T23" s="231">
        <v>44099</v>
      </c>
      <c r="U23" s="306">
        <f t="shared" si="11"/>
        <v>31</v>
      </c>
      <c r="V23" s="231">
        <v>44130</v>
      </c>
      <c r="W23" s="306">
        <f t="shared" si="12"/>
        <v>30</v>
      </c>
      <c r="X23" s="231">
        <v>44160</v>
      </c>
      <c r="Y23" s="307">
        <f t="shared" si="13"/>
        <v>31</v>
      </c>
      <c r="Z23" s="312">
        <v>44191</v>
      </c>
    </row>
    <row r="24" spans="1:26" s="35" customFormat="1" ht="21.95" customHeight="1" x14ac:dyDescent="0.25">
      <c r="A24" s="30">
        <v>15</v>
      </c>
      <c r="B24" s="231">
        <v>43825</v>
      </c>
      <c r="C24" s="306">
        <f t="shared" si="2"/>
        <v>31</v>
      </c>
      <c r="D24" s="231">
        <v>43856</v>
      </c>
      <c r="E24" s="306">
        <f t="shared" si="3"/>
        <v>28</v>
      </c>
      <c r="F24" s="231">
        <v>43884</v>
      </c>
      <c r="G24" s="306">
        <f t="shared" si="4"/>
        <v>32</v>
      </c>
      <c r="H24" s="231">
        <v>43916</v>
      </c>
      <c r="I24" s="306">
        <f t="shared" si="5"/>
        <v>30</v>
      </c>
      <c r="J24" s="231">
        <v>43946</v>
      </c>
      <c r="K24" s="306">
        <f t="shared" si="6"/>
        <v>31</v>
      </c>
      <c r="L24" s="231">
        <v>43977</v>
      </c>
      <c r="M24" s="306">
        <f t="shared" si="7"/>
        <v>30</v>
      </c>
      <c r="N24" s="231">
        <v>44007</v>
      </c>
      <c r="O24" s="306">
        <f t="shared" si="8"/>
        <v>31</v>
      </c>
      <c r="P24" s="231">
        <v>44038</v>
      </c>
      <c r="Q24" s="306">
        <f t="shared" si="9"/>
        <v>31</v>
      </c>
      <c r="R24" s="231">
        <v>44069</v>
      </c>
      <c r="S24" s="306">
        <f t="shared" si="10"/>
        <v>30</v>
      </c>
      <c r="T24" s="231">
        <v>44099</v>
      </c>
      <c r="U24" s="306">
        <f t="shared" si="11"/>
        <v>31</v>
      </c>
      <c r="V24" s="231">
        <v>44130</v>
      </c>
      <c r="W24" s="306">
        <f t="shared" si="12"/>
        <v>30</v>
      </c>
      <c r="X24" s="231">
        <v>44160</v>
      </c>
      <c r="Y24" s="307">
        <f t="shared" si="13"/>
        <v>31</v>
      </c>
      <c r="Z24" s="312">
        <v>44191</v>
      </c>
    </row>
    <row r="25" spans="1:26" s="35" customFormat="1" ht="21.95" customHeight="1" x14ac:dyDescent="0.25">
      <c r="A25" s="30">
        <v>16</v>
      </c>
      <c r="B25" s="231">
        <v>43825</v>
      </c>
      <c r="C25" s="306">
        <f t="shared" si="2"/>
        <v>31</v>
      </c>
      <c r="D25" s="231">
        <v>43856</v>
      </c>
      <c r="E25" s="306">
        <f t="shared" si="3"/>
        <v>28</v>
      </c>
      <c r="F25" s="231">
        <v>43884</v>
      </c>
      <c r="G25" s="306">
        <f t="shared" si="4"/>
        <v>32</v>
      </c>
      <c r="H25" s="231">
        <v>43916</v>
      </c>
      <c r="I25" s="306">
        <f t="shared" si="5"/>
        <v>30</v>
      </c>
      <c r="J25" s="231">
        <v>43946</v>
      </c>
      <c r="K25" s="306">
        <f t="shared" si="6"/>
        <v>31</v>
      </c>
      <c r="L25" s="231">
        <v>43977</v>
      </c>
      <c r="M25" s="306">
        <f t="shared" si="7"/>
        <v>30</v>
      </c>
      <c r="N25" s="231">
        <v>44007</v>
      </c>
      <c r="O25" s="306">
        <f t="shared" si="8"/>
        <v>31</v>
      </c>
      <c r="P25" s="231">
        <v>44038</v>
      </c>
      <c r="Q25" s="306">
        <f t="shared" si="9"/>
        <v>31</v>
      </c>
      <c r="R25" s="231">
        <v>44069</v>
      </c>
      <c r="S25" s="306">
        <f t="shared" si="10"/>
        <v>30</v>
      </c>
      <c r="T25" s="231">
        <v>44099</v>
      </c>
      <c r="U25" s="306">
        <f t="shared" si="11"/>
        <v>31</v>
      </c>
      <c r="V25" s="231">
        <v>44130</v>
      </c>
      <c r="W25" s="306">
        <f t="shared" si="12"/>
        <v>30</v>
      </c>
      <c r="X25" s="231">
        <v>44160</v>
      </c>
      <c r="Y25" s="307">
        <f t="shared" si="13"/>
        <v>31</v>
      </c>
      <c r="Z25" s="312">
        <v>44191</v>
      </c>
    </row>
    <row r="26" spans="1:26" s="35" customFormat="1" ht="21.95" customHeight="1" x14ac:dyDescent="0.25">
      <c r="A26" s="30">
        <v>17</v>
      </c>
      <c r="B26" s="231">
        <v>43825</v>
      </c>
      <c r="C26" s="306">
        <f t="shared" si="2"/>
        <v>31</v>
      </c>
      <c r="D26" s="231">
        <v>43856</v>
      </c>
      <c r="E26" s="306">
        <f t="shared" si="3"/>
        <v>28</v>
      </c>
      <c r="F26" s="231">
        <v>43884</v>
      </c>
      <c r="G26" s="306">
        <f t="shared" si="4"/>
        <v>32</v>
      </c>
      <c r="H26" s="231">
        <v>43916</v>
      </c>
      <c r="I26" s="306">
        <f t="shared" si="5"/>
        <v>30</v>
      </c>
      <c r="J26" s="231">
        <v>43946</v>
      </c>
      <c r="K26" s="306">
        <f t="shared" si="6"/>
        <v>31</v>
      </c>
      <c r="L26" s="231">
        <v>43977</v>
      </c>
      <c r="M26" s="306">
        <f t="shared" si="7"/>
        <v>30</v>
      </c>
      <c r="N26" s="231">
        <v>44007</v>
      </c>
      <c r="O26" s="306">
        <f t="shared" si="8"/>
        <v>31</v>
      </c>
      <c r="P26" s="231">
        <v>44038</v>
      </c>
      <c r="Q26" s="306">
        <f t="shared" si="9"/>
        <v>31</v>
      </c>
      <c r="R26" s="231">
        <v>44069</v>
      </c>
      <c r="S26" s="306">
        <f t="shared" si="10"/>
        <v>30</v>
      </c>
      <c r="T26" s="231">
        <v>44099</v>
      </c>
      <c r="U26" s="306">
        <f t="shared" si="11"/>
        <v>31</v>
      </c>
      <c r="V26" s="231">
        <v>44130</v>
      </c>
      <c r="W26" s="306">
        <f t="shared" si="12"/>
        <v>30</v>
      </c>
      <c r="X26" s="231">
        <v>44160</v>
      </c>
      <c r="Y26" s="307">
        <f t="shared" si="13"/>
        <v>31</v>
      </c>
      <c r="Z26" s="312">
        <v>44191</v>
      </c>
    </row>
    <row r="27" spans="1:26" s="35" customFormat="1" ht="21.95" customHeight="1" x14ac:dyDescent="0.25">
      <c r="A27" s="30">
        <v>18</v>
      </c>
      <c r="B27" s="231">
        <v>43825</v>
      </c>
      <c r="C27" s="306">
        <f t="shared" si="2"/>
        <v>31</v>
      </c>
      <c r="D27" s="231">
        <v>43856</v>
      </c>
      <c r="E27" s="306">
        <f t="shared" si="3"/>
        <v>28</v>
      </c>
      <c r="F27" s="231">
        <v>43884</v>
      </c>
      <c r="G27" s="306">
        <f t="shared" si="4"/>
        <v>32</v>
      </c>
      <c r="H27" s="231">
        <v>43916</v>
      </c>
      <c r="I27" s="306">
        <f t="shared" si="5"/>
        <v>30</v>
      </c>
      <c r="J27" s="231">
        <v>43946</v>
      </c>
      <c r="K27" s="306">
        <f t="shared" si="6"/>
        <v>31</v>
      </c>
      <c r="L27" s="231">
        <v>43977</v>
      </c>
      <c r="M27" s="306">
        <f t="shared" si="7"/>
        <v>30</v>
      </c>
      <c r="N27" s="231">
        <v>44007</v>
      </c>
      <c r="O27" s="306">
        <f t="shared" si="8"/>
        <v>31</v>
      </c>
      <c r="P27" s="231">
        <v>44038</v>
      </c>
      <c r="Q27" s="306">
        <f t="shared" si="9"/>
        <v>31</v>
      </c>
      <c r="R27" s="231">
        <v>44069</v>
      </c>
      <c r="S27" s="306">
        <f t="shared" si="10"/>
        <v>30</v>
      </c>
      <c r="T27" s="231">
        <v>44099</v>
      </c>
      <c r="U27" s="306">
        <f t="shared" si="11"/>
        <v>31</v>
      </c>
      <c r="V27" s="231">
        <v>44130</v>
      </c>
      <c r="W27" s="306">
        <f t="shared" si="12"/>
        <v>30</v>
      </c>
      <c r="X27" s="231">
        <v>44160</v>
      </c>
      <c r="Y27" s="307">
        <f t="shared" si="13"/>
        <v>31</v>
      </c>
      <c r="Z27" s="312">
        <v>44191</v>
      </c>
    </row>
    <row r="28" spans="1:26" s="35" customFormat="1" ht="21.95" customHeight="1" x14ac:dyDescent="0.25">
      <c r="A28" s="30">
        <v>19</v>
      </c>
      <c r="B28" s="231">
        <v>43825</v>
      </c>
      <c r="C28" s="306">
        <f t="shared" si="2"/>
        <v>31</v>
      </c>
      <c r="D28" s="231">
        <v>43856</v>
      </c>
      <c r="E28" s="306">
        <f t="shared" si="3"/>
        <v>28</v>
      </c>
      <c r="F28" s="231">
        <v>43884</v>
      </c>
      <c r="G28" s="306">
        <f t="shared" si="4"/>
        <v>32</v>
      </c>
      <c r="H28" s="231">
        <v>43916</v>
      </c>
      <c r="I28" s="306">
        <f t="shared" si="5"/>
        <v>30</v>
      </c>
      <c r="J28" s="231">
        <v>43946</v>
      </c>
      <c r="K28" s="306">
        <f t="shared" si="6"/>
        <v>31</v>
      </c>
      <c r="L28" s="231">
        <v>43977</v>
      </c>
      <c r="M28" s="306">
        <f t="shared" si="7"/>
        <v>30</v>
      </c>
      <c r="N28" s="231">
        <v>44007</v>
      </c>
      <c r="O28" s="306">
        <f t="shared" si="8"/>
        <v>31</v>
      </c>
      <c r="P28" s="231">
        <v>44038</v>
      </c>
      <c r="Q28" s="306">
        <f t="shared" si="9"/>
        <v>31</v>
      </c>
      <c r="R28" s="231">
        <v>44069</v>
      </c>
      <c r="S28" s="306">
        <f t="shared" si="10"/>
        <v>30</v>
      </c>
      <c r="T28" s="231">
        <v>44099</v>
      </c>
      <c r="U28" s="306">
        <f t="shared" si="11"/>
        <v>31</v>
      </c>
      <c r="V28" s="231">
        <v>44130</v>
      </c>
      <c r="W28" s="306">
        <f t="shared" si="12"/>
        <v>30</v>
      </c>
      <c r="X28" s="231">
        <v>44160</v>
      </c>
      <c r="Y28" s="307">
        <f t="shared" si="13"/>
        <v>31</v>
      </c>
      <c r="Z28" s="312">
        <v>44191</v>
      </c>
    </row>
    <row r="29" spans="1:26" s="35" customFormat="1" ht="21.95" customHeight="1" x14ac:dyDescent="0.25">
      <c r="A29" s="30"/>
    </row>
    <row r="30" spans="1:26" x14ac:dyDescent="0.2">
      <c r="D30" s="43"/>
      <c r="E30" s="43"/>
      <c r="F30" s="44"/>
      <c r="G30" s="44"/>
    </row>
    <row r="31" spans="1:26" x14ac:dyDescent="0.2">
      <c r="D31" s="43"/>
      <c r="E31" s="43"/>
      <c r="F31" s="44"/>
      <c r="G31" s="44"/>
    </row>
  </sheetData>
  <mergeCells count="1">
    <mergeCell ref="AC7:AF9"/>
  </mergeCells>
  <pageMargins left="0.45" right="0.45" top="0.75" bottom="0.5" header="0.3" footer="0.3"/>
  <pageSetup scale="75" orientation="portrait" horizontalDpi="72" verticalDpi="72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rgb="FF00B0F0"/>
  </sheetPr>
  <dimension ref="A1:AF30"/>
  <sheetViews>
    <sheetView zoomScale="85" zoomScaleNormal="85" workbookViewId="0">
      <selection activeCell="O40" sqref="O40"/>
    </sheetView>
  </sheetViews>
  <sheetFormatPr defaultColWidth="12.7109375" defaultRowHeight="15" x14ac:dyDescent="0.2"/>
  <cols>
    <col min="1" max="1" width="12.7109375" style="30"/>
    <col min="2" max="15" width="12.7109375" style="30" customWidth="1"/>
    <col min="16" max="26" width="12.7109375" style="30"/>
    <col min="27" max="27" width="21.5703125" style="30" customWidth="1"/>
    <col min="28" max="16384" width="12.7109375" style="30"/>
  </cols>
  <sheetData>
    <row r="1" spans="1:32" s="35" customFormat="1" ht="15" customHeight="1" x14ac:dyDescent="0.3">
      <c r="A1" s="34" t="s">
        <v>43</v>
      </c>
    </row>
    <row r="2" spans="1:32" s="35" customFormat="1" ht="15" customHeight="1" x14ac:dyDescent="0.25">
      <c r="A2" s="36"/>
    </row>
    <row r="3" spans="1:32" s="35" customFormat="1" ht="15" customHeight="1" x14ac:dyDescent="0.25">
      <c r="A3" s="37" t="s">
        <v>44</v>
      </c>
    </row>
    <row r="4" spans="1:32" s="35" customFormat="1" ht="15" customHeight="1" x14ac:dyDescent="0.25">
      <c r="A4" s="37"/>
      <c r="B4" s="38" t="str">
        <f t="shared" ref="B4:Z4" si="0">IF(ISERROR(MONTH(DATEVALUE("01/" &amp; B$7 &amp; "/" &amp; B8)))=FALSE,MONTH(DATEVALUE("01/" &amp; B$7 &amp; "/" &amp; B8))&amp;B8,0)</f>
        <v>12020</v>
      </c>
      <c r="C4" s="38">
        <f t="shared" si="0"/>
        <v>0</v>
      </c>
      <c r="D4" s="38" t="str">
        <f t="shared" si="0"/>
        <v>22020</v>
      </c>
      <c r="E4" s="38">
        <f t="shared" si="0"/>
        <v>0</v>
      </c>
      <c r="F4" s="38" t="str">
        <f t="shared" si="0"/>
        <v>32020</v>
      </c>
      <c r="G4" s="38">
        <f t="shared" si="0"/>
        <v>0</v>
      </c>
      <c r="H4" s="38" t="str">
        <f t="shared" si="0"/>
        <v>42020</v>
      </c>
      <c r="I4" s="38">
        <f t="shared" si="0"/>
        <v>0</v>
      </c>
      <c r="J4" s="38" t="str">
        <f t="shared" si="0"/>
        <v>52020</v>
      </c>
      <c r="K4" s="38">
        <f t="shared" si="0"/>
        <v>0</v>
      </c>
      <c r="L4" s="38" t="str">
        <f t="shared" si="0"/>
        <v>62020</v>
      </c>
      <c r="M4" s="38">
        <f t="shared" si="0"/>
        <v>0</v>
      </c>
      <c r="N4" s="38" t="str">
        <f t="shared" si="0"/>
        <v>72020</v>
      </c>
      <c r="O4" s="38">
        <f t="shared" si="0"/>
        <v>0</v>
      </c>
      <c r="P4" s="38" t="str">
        <f t="shared" si="0"/>
        <v>82020</v>
      </c>
      <c r="Q4" s="38">
        <f t="shared" si="0"/>
        <v>0</v>
      </c>
      <c r="R4" s="38" t="str">
        <f t="shared" si="0"/>
        <v>92020</v>
      </c>
      <c r="S4" s="38">
        <f t="shared" si="0"/>
        <v>0</v>
      </c>
      <c r="T4" s="38" t="str">
        <f t="shared" si="0"/>
        <v>102020</v>
      </c>
      <c r="U4" s="38">
        <f t="shared" si="0"/>
        <v>0</v>
      </c>
      <c r="V4" s="38" t="str">
        <f t="shared" si="0"/>
        <v>112020</v>
      </c>
      <c r="W4" s="38">
        <f t="shared" si="0"/>
        <v>0</v>
      </c>
      <c r="X4" s="38" t="str">
        <f t="shared" si="0"/>
        <v>122020</v>
      </c>
      <c r="Y4" s="38">
        <f t="shared" si="0"/>
        <v>0</v>
      </c>
      <c r="Z4" s="38" t="str">
        <f t="shared" si="0"/>
        <v>12021</v>
      </c>
    </row>
    <row r="5" spans="1:32" s="35" customFormat="1" ht="15" customHeight="1" x14ac:dyDescent="0.25">
      <c r="A5" s="39"/>
      <c r="B5" s="35">
        <f t="shared" ref="B5:Z5" si="1">C4</f>
        <v>0</v>
      </c>
      <c r="C5" s="35" t="str">
        <f t="shared" si="1"/>
        <v>22020</v>
      </c>
      <c r="D5" s="35">
        <f t="shared" si="1"/>
        <v>0</v>
      </c>
      <c r="E5" s="35" t="str">
        <f t="shared" si="1"/>
        <v>32020</v>
      </c>
      <c r="F5" s="35">
        <f t="shared" si="1"/>
        <v>0</v>
      </c>
      <c r="G5" s="35" t="str">
        <f t="shared" si="1"/>
        <v>42020</v>
      </c>
      <c r="H5" s="35">
        <f t="shared" si="1"/>
        <v>0</v>
      </c>
      <c r="I5" s="35" t="str">
        <f t="shared" si="1"/>
        <v>52020</v>
      </c>
      <c r="J5" s="35">
        <f t="shared" si="1"/>
        <v>0</v>
      </c>
      <c r="K5" s="35" t="str">
        <f t="shared" si="1"/>
        <v>62020</v>
      </c>
      <c r="L5" s="35">
        <f t="shared" si="1"/>
        <v>0</v>
      </c>
      <c r="M5" s="35" t="str">
        <f t="shared" si="1"/>
        <v>72020</v>
      </c>
      <c r="N5" s="35">
        <f t="shared" si="1"/>
        <v>0</v>
      </c>
      <c r="O5" s="35" t="str">
        <f t="shared" si="1"/>
        <v>82020</v>
      </c>
      <c r="P5" s="35">
        <f t="shared" si="1"/>
        <v>0</v>
      </c>
      <c r="Q5" s="35" t="str">
        <f t="shared" si="1"/>
        <v>92020</v>
      </c>
      <c r="R5" s="35">
        <f t="shared" si="1"/>
        <v>0</v>
      </c>
      <c r="S5" s="35" t="str">
        <f t="shared" si="1"/>
        <v>102020</v>
      </c>
      <c r="T5" s="35">
        <f t="shared" si="1"/>
        <v>0</v>
      </c>
      <c r="U5" s="35" t="str">
        <f t="shared" si="1"/>
        <v>112020</v>
      </c>
      <c r="V5" s="35">
        <f t="shared" si="1"/>
        <v>0</v>
      </c>
      <c r="W5" s="35" t="str">
        <f t="shared" si="1"/>
        <v>122020</v>
      </c>
      <c r="X5" s="35">
        <f t="shared" si="1"/>
        <v>0</v>
      </c>
      <c r="Y5" s="35" t="str">
        <f t="shared" si="1"/>
        <v>12021</v>
      </c>
      <c r="Z5" s="35">
        <f t="shared" si="1"/>
        <v>0</v>
      </c>
    </row>
    <row r="6" spans="1:32" s="35" customFormat="1" ht="9.9499999999999993" customHeight="1" x14ac:dyDescent="0.25">
      <c r="A6" s="39"/>
    </row>
    <row r="7" spans="1:32" s="35" customFormat="1" ht="21.95" customHeight="1" x14ac:dyDescent="0.25">
      <c r="A7" s="40" t="s">
        <v>45</v>
      </c>
      <c r="B7" s="300" t="s">
        <v>46</v>
      </c>
      <c r="C7" s="301"/>
      <c r="D7" s="300" t="s">
        <v>47</v>
      </c>
      <c r="E7" s="301"/>
      <c r="F7" s="300" t="s">
        <v>48</v>
      </c>
      <c r="G7" s="301"/>
      <c r="H7" s="300" t="s">
        <v>49</v>
      </c>
      <c r="I7" s="301"/>
      <c r="J7" s="300" t="s">
        <v>50</v>
      </c>
      <c r="K7" s="301"/>
      <c r="L7" s="300" t="s">
        <v>182</v>
      </c>
      <c r="M7" s="301"/>
      <c r="N7" s="300" t="s">
        <v>183</v>
      </c>
      <c r="O7" s="301"/>
      <c r="P7" s="301" t="s">
        <v>51</v>
      </c>
      <c r="Q7" s="301"/>
      <c r="R7" s="301" t="s">
        <v>240</v>
      </c>
      <c r="S7" s="301"/>
      <c r="T7" s="301" t="s">
        <v>52</v>
      </c>
      <c r="U7" s="301"/>
      <c r="V7" s="301" t="s">
        <v>53</v>
      </c>
      <c r="W7" s="301"/>
      <c r="X7" s="301" t="s">
        <v>241</v>
      </c>
      <c r="Y7" s="302"/>
      <c r="Z7" s="302" t="s">
        <v>46</v>
      </c>
      <c r="AA7" s="187" t="s">
        <v>157</v>
      </c>
      <c r="AC7" s="327" t="s">
        <v>158</v>
      </c>
      <c r="AD7" s="327"/>
      <c r="AE7" s="327"/>
      <c r="AF7" s="327"/>
    </row>
    <row r="8" spans="1:32" s="35" customFormat="1" ht="21.95" customHeight="1" x14ac:dyDescent="0.25">
      <c r="A8" s="41"/>
      <c r="B8" s="303">
        <v>2020</v>
      </c>
      <c r="C8" s="309"/>
      <c r="D8" s="303">
        <v>2020</v>
      </c>
      <c r="E8" s="309"/>
      <c r="F8" s="303">
        <v>2020</v>
      </c>
      <c r="G8" s="309"/>
      <c r="H8" s="303">
        <v>2020</v>
      </c>
      <c r="I8" s="309"/>
      <c r="J8" s="303">
        <v>2020</v>
      </c>
      <c r="K8" s="309"/>
      <c r="L8" s="303">
        <v>2020</v>
      </c>
      <c r="M8" s="309"/>
      <c r="N8" s="303">
        <v>2020</v>
      </c>
      <c r="O8" s="309"/>
      <c r="P8" s="303">
        <v>2020</v>
      </c>
      <c r="Q8" s="309"/>
      <c r="R8" s="303">
        <v>2020</v>
      </c>
      <c r="S8" s="309"/>
      <c r="T8" s="303">
        <v>2020</v>
      </c>
      <c r="U8" s="309"/>
      <c r="V8" s="303">
        <v>2020</v>
      </c>
      <c r="W8" s="309"/>
      <c r="X8" s="303">
        <v>2020</v>
      </c>
      <c r="Y8" s="310"/>
      <c r="Z8" s="304">
        <v>2021</v>
      </c>
      <c r="AC8" s="327"/>
      <c r="AD8" s="327"/>
      <c r="AE8" s="327"/>
      <c r="AF8" s="327"/>
    </row>
    <row r="9" spans="1:32" s="35" customFormat="1" ht="21.95" customHeight="1" x14ac:dyDescent="0.25">
      <c r="A9" s="42" t="s">
        <v>44</v>
      </c>
      <c r="B9" s="229"/>
      <c r="C9" s="228"/>
      <c r="D9" s="229"/>
      <c r="E9" s="228"/>
      <c r="F9" s="229"/>
      <c r="G9" s="228"/>
      <c r="H9" s="229"/>
      <c r="I9" s="228"/>
      <c r="J9" s="229"/>
      <c r="K9" s="228"/>
      <c r="L9" s="229"/>
      <c r="M9" s="228"/>
      <c r="N9" s="229"/>
      <c r="O9" s="228"/>
      <c r="P9" s="229"/>
      <c r="Q9" s="228"/>
      <c r="R9" s="229"/>
      <c r="S9" s="228"/>
      <c r="T9" s="229"/>
      <c r="U9" s="228"/>
      <c r="V9" s="229"/>
      <c r="W9" s="228"/>
      <c r="X9" s="229"/>
      <c r="Y9" s="311"/>
      <c r="Z9" s="305"/>
      <c r="AC9" s="327"/>
      <c r="AD9" s="327"/>
      <c r="AE9" s="327"/>
      <c r="AF9" s="327"/>
    </row>
    <row r="10" spans="1:32" s="35" customFormat="1" ht="21.95" customHeight="1" x14ac:dyDescent="0.25">
      <c r="A10" s="30">
        <v>1</v>
      </c>
      <c r="B10" s="230">
        <v>43825</v>
      </c>
      <c r="C10" s="306">
        <f t="shared" ref="C10:C28" si="2">D10-B10</f>
        <v>33</v>
      </c>
      <c r="D10" s="230">
        <v>43858</v>
      </c>
      <c r="E10" s="306">
        <f t="shared" ref="E10:E28" si="3">F10-D10</f>
        <v>29</v>
      </c>
      <c r="F10" s="230">
        <v>43887</v>
      </c>
      <c r="G10" s="306">
        <f t="shared" ref="G10:G28" si="4">H10-F10</f>
        <v>32</v>
      </c>
      <c r="H10" s="230">
        <v>43919</v>
      </c>
      <c r="I10" s="306">
        <f t="shared" ref="I10:I28" si="5">J10-H10</f>
        <v>31</v>
      </c>
      <c r="J10" s="230">
        <v>43950</v>
      </c>
      <c r="K10" s="306">
        <f t="shared" ref="K10:K28" si="6">L10-J10</f>
        <v>29</v>
      </c>
      <c r="L10" s="230">
        <v>43979</v>
      </c>
      <c r="M10" s="306">
        <f t="shared" ref="M10:M28" si="7">N10-L10</f>
        <v>32</v>
      </c>
      <c r="N10" s="230">
        <v>44011</v>
      </c>
      <c r="O10" s="306">
        <f t="shared" ref="O10:O28" si="8">P10-N10</f>
        <v>30</v>
      </c>
      <c r="P10" s="230">
        <v>44041</v>
      </c>
      <c r="Q10" s="306">
        <f t="shared" ref="Q10:Q28" si="9">R10-P10</f>
        <v>31</v>
      </c>
      <c r="R10" s="230">
        <v>44072</v>
      </c>
      <c r="S10" s="306">
        <f t="shared" ref="S10:S28" si="10">T10-R10</f>
        <v>29</v>
      </c>
      <c r="T10" s="230">
        <v>44101</v>
      </c>
      <c r="U10" s="306">
        <f t="shared" ref="U10:U28" si="11">V10-T10</f>
        <v>29</v>
      </c>
      <c r="V10" s="230">
        <v>44130</v>
      </c>
      <c r="W10" s="306">
        <f t="shared" ref="W10:W28" si="12">X10-V10</f>
        <v>29</v>
      </c>
      <c r="X10" s="230">
        <v>44159</v>
      </c>
      <c r="Y10" s="307">
        <f t="shared" ref="Y10:Y28" si="13">Z10-X10</f>
        <v>34</v>
      </c>
      <c r="Z10" s="308">
        <v>44193</v>
      </c>
    </row>
    <row r="11" spans="1:32" s="35" customFormat="1" ht="21.95" customHeight="1" x14ac:dyDescent="0.25">
      <c r="A11" s="30">
        <v>2</v>
      </c>
      <c r="B11" s="230">
        <v>43825</v>
      </c>
      <c r="C11" s="306">
        <f t="shared" si="2"/>
        <v>33</v>
      </c>
      <c r="D11" s="230">
        <v>43858</v>
      </c>
      <c r="E11" s="306">
        <f t="shared" si="3"/>
        <v>29</v>
      </c>
      <c r="F11" s="230">
        <v>43887</v>
      </c>
      <c r="G11" s="306">
        <f t="shared" si="4"/>
        <v>32</v>
      </c>
      <c r="H11" s="230">
        <v>43919</v>
      </c>
      <c r="I11" s="306">
        <f t="shared" si="5"/>
        <v>31</v>
      </c>
      <c r="J11" s="230">
        <v>43950</v>
      </c>
      <c r="K11" s="306">
        <f t="shared" si="6"/>
        <v>29</v>
      </c>
      <c r="L11" s="230">
        <v>43979</v>
      </c>
      <c r="M11" s="306">
        <f t="shared" si="7"/>
        <v>32</v>
      </c>
      <c r="N11" s="230">
        <v>44011</v>
      </c>
      <c r="O11" s="306">
        <f t="shared" si="8"/>
        <v>30</v>
      </c>
      <c r="P11" s="230">
        <v>44041</v>
      </c>
      <c r="Q11" s="306">
        <f t="shared" si="9"/>
        <v>31</v>
      </c>
      <c r="R11" s="230">
        <v>44072</v>
      </c>
      <c r="S11" s="306">
        <f t="shared" si="10"/>
        <v>29</v>
      </c>
      <c r="T11" s="230">
        <v>44101</v>
      </c>
      <c r="U11" s="306">
        <f t="shared" si="11"/>
        <v>29</v>
      </c>
      <c r="V11" s="230">
        <v>44130</v>
      </c>
      <c r="W11" s="306">
        <f t="shared" si="12"/>
        <v>29</v>
      </c>
      <c r="X11" s="230">
        <v>44159</v>
      </c>
      <c r="Y11" s="307">
        <f t="shared" si="13"/>
        <v>34</v>
      </c>
      <c r="Z11" s="308">
        <v>44193</v>
      </c>
    </row>
    <row r="12" spans="1:32" s="35" customFormat="1" ht="21.95" customHeight="1" x14ac:dyDescent="0.25">
      <c r="A12" s="30">
        <v>3</v>
      </c>
      <c r="B12" s="230">
        <v>43825</v>
      </c>
      <c r="C12" s="306">
        <f t="shared" si="2"/>
        <v>33</v>
      </c>
      <c r="D12" s="230">
        <v>43858</v>
      </c>
      <c r="E12" s="306">
        <f t="shared" si="3"/>
        <v>29</v>
      </c>
      <c r="F12" s="230">
        <v>43887</v>
      </c>
      <c r="G12" s="306">
        <f t="shared" si="4"/>
        <v>32</v>
      </c>
      <c r="H12" s="230">
        <v>43919</v>
      </c>
      <c r="I12" s="306">
        <f t="shared" si="5"/>
        <v>31</v>
      </c>
      <c r="J12" s="230">
        <v>43950</v>
      </c>
      <c r="K12" s="306">
        <f t="shared" si="6"/>
        <v>29</v>
      </c>
      <c r="L12" s="230">
        <v>43979</v>
      </c>
      <c r="M12" s="306">
        <f t="shared" si="7"/>
        <v>32</v>
      </c>
      <c r="N12" s="230">
        <v>44011</v>
      </c>
      <c r="O12" s="306">
        <f t="shared" si="8"/>
        <v>30</v>
      </c>
      <c r="P12" s="230">
        <v>44041</v>
      </c>
      <c r="Q12" s="306">
        <f t="shared" si="9"/>
        <v>31</v>
      </c>
      <c r="R12" s="230">
        <v>44072</v>
      </c>
      <c r="S12" s="306">
        <f t="shared" si="10"/>
        <v>29</v>
      </c>
      <c r="T12" s="230">
        <v>44101</v>
      </c>
      <c r="U12" s="306">
        <f t="shared" si="11"/>
        <v>29</v>
      </c>
      <c r="V12" s="230">
        <v>44130</v>
      </c>
      <c r="W12" s="306">
        <f t="shared" si="12"/>
        <v>29</v>
      </c>
      <c r="X12" s="230">
        <v>44159</v>
      </c>
      <c r="Y12" s="307">
        <f t="shared" si="13"/>
        <v>34</v>
      </c>
      <c r="Z12" s="308">
        <v>44193</v>
      </c>
    </row>
    <row r="13" spans="1:32" s="35" customFormat="1" ht="21.95" customHeight="1" x14ac:dyDescent="0.25">
      <c r="A13" s="30">
        <v>4</v>
      </c>
      <c r="B13" s="230">
        <v>43825</v>
      </c>
      <c r="C13" s="306">
        <f t="shared" si="2"/>
        <v>33</v>
      </c>
      <c r="D13" s="230">
        <v>43858</v>
      </c>
      <c r="E13" s="306">
        <f t="shared" si="3"/>
        <v>29</v>
      </c>
      <c r="F13" s="230">
        <v>43887</v>
      </c>
      <c r="G13" s="306">
        <f t="shared" si="4"/>
        <v>32</v>
      </c>
      <c r="H13" s="230">
        <v>43919</v>
      </c>
      <c r="I13" s="306">
        <f t="shared" si="5"/>
        <v>31</v>
      </c>
      <c r="J13" s="230">
        <v>43950</v>
      </c>
      <c r="K13" s="306">
        <f t="shared" si="6"/>
        <v>29</v>
      </c>
      <c r="L13" s="230">
        <v>43979</v>
      </c>
      <c r="M13" s="306">
        <f t="shared" si="7"/>
        <v>32</v>
      </c>
      <c r="N13" s="230">
        <v>44011</v>
      </c>
      <c r="O13" s="306">
        <f t="shared" si="8"/>
        <v>30</v>
      </c>
      <c r="P13" s="230">
        <v>44041</v>
      </c>
      <c r="Q13" s="306">
        <f t="shared" si="9"/>
        <v>31</v>
      </c>
      <c r="R13" s="230">
        <v>44072</v>
      </c>
      <c r="S13" s="306">
        <f t="shared" si="10"/>
        <v>29</v>
      </c>
      <c r="T13" s="230">
        <v>44101</v>
      </c>
      <c r="U13" s="306">
        <f t="shared" si="11"/>
        <v>29</v>
      </c>
      <c r="V13" s="230">
        <v>44130</v>
      </c>
      <c r="W13" s="306">
        <f t="shared" si="12"/>
        <v>29</v>
      </c>
      <c r="X13" s="230">
        <v>44159</v>
      </c>
      <c r="Y13" s="307">
        <f t="shared" si="13"/>
        <v>34</v>
      </c>
      <c r="Z13" s="308">
        <v>44193</v>
      </c>
    </row>
    <row r="14" spans="1:32" s="35" customFormat="1" ht="21.95" customHeight="1" x14ac:dyDescent="0.25">
      <c r="A14" s="30">
        <v>5</v>
      </c>
      <c r="B14" s="230">
        <v>43825</v>
      </c>
      <c r="C14" s="306">
        <f t="shared" si="2"/>
        <v>33</v>
      </c>
      <c r="D14" s="230">
        <v>43858</v>
      </c>
      <c r="E14" s="306">
        <f t="shared" si="3"/>
        <v>29</v>
      </c>
      <c r="F14" s="230">
        <v>43887</v>
      </c>
      <c r="G14" s="306">
        <f t="shared" si="4"/>
        <v>32</v>
      </c>
      <c r="H14" s="230">
        <v>43919</v>
      </c>
      <c r="I14" s="306">
        <f t="shared" si="5"/>
        <v>31</v>
      </c>
      <c r="J14" s="230">
        <v>43950</v>
      </c>
      <c r="K14" s="306">
        <f t="shared" si="6"/>
        <v>29</v>
      </c>
      <c r="L14" s="230">
        <v>43979</v>
      </c>
      <c r="M14" s="306">
        <f t="shared" si="7"/>
        <v>32</v>
      </c>
      <c r="N14" s="230">
        <v>44011</v>
      </c>
      <c r="O14" s="306">
        <f t="shared" si="8"/>
        <v>30</v>
      </c>
      <c r="P14" s="230">
        <v>44041</v>
      </c>
      <c r="Q14" s="306">
        <f t="shared" si="9"/>
        <v>31</v>
      </c>
      <c r="R14" s="230">
        <v>44072</v>
      </c>
      <c r="S14" s="306">
        <f t="shared" si="10"/>
        <v>29</v>
      </c>
      <c r="T14" s="230">
        <v>44101</v>
      </c>
      <c r="U14" s="306">
        <f t="shared" si="11"/>
        <v>29</v>
      </c>
      <c r="V14" s="230">
        <v>44130</v>
      </c>
      <c r="W14" s="306">
        <f t="shared" si="12"/>
        <v>29</v>
      </c>
      <c r="X14" s="230">
        <v>44159</v>
      </c>
      <c r="Y14" s="307">
        <f t="shared" si="13"/>
        <v>34</v>
      </c>
      <c r="Z14" s="308">
        <v>44193</v>
      </c>
    </row>
    <row r="15" spans="1:32" s="35" customFormat="1" ht="21.95" customHeight="1" x14ac:dyDescent="0.25">
      <c r="A15" s="30">
        <v>6</v>
      </c>
      <c r="B15" s="230">
        <v>43825</v>
      </c>
      <c r="C15" s="306">
        <f t="shared" si="2"/>
        <v>33</v>
      </c>
      <c r="D15" s="230">
        <v>43858</v>
      </c>
      <c r="E15" s="306">
        <f t="shared" si="3"/>
        <v>29</v>
      </c>
      <c r="F15" s="230">
        <v>43887</v>
      </c>
      <c r="G15" s="306">
        <f t="shared" si="4"/>
        <v>32</v>
      </c>
      <c r="H15" s="230">
        <v>43919</v>
      </c>
      <c r="I15" s="306">
        <f t="shared" si="5"/>
        <v>31</v>
      </c>
      <c r="J15" s="230">
        <v>43950</v>
      </c>
      <c r="K15" s="306">
        <f t="shared" si="6"/>
        <v>29</v>
      </c>
      <c r="L15" s="230">
        <v>43979</v>
      </c>
      <c r="M15" s="306">
        <f t="shared" si="7"/>
        <v>32</v>
      </c>
      <c r="N15" s="230">
        <v>44011</v>
      </c>
      <c r="O15" s="306">
        <f t="shared" si="8"/>
        <v>30</v>
      </c>
      <c r="P15" s="230">
        <v>44041</v>
      </c>
      <c r="Q15" s="306">
        <f t="shared" si="9"/>
        <v>31</v>
      </c>
      <c r="R15" s="230">
        <v>44072</v>
      </c>
      <c r="S15" s="306">
        <f t="shared" si="10"/>
        <v>29</v>
      </c>
      <c r="T15" s="230">
        <v>44101</v>
      </c>
      <c r="U15" s="306">
        <f t="shared" si="11"/>
        <v>29</v>
      </c>
      <c r="V15" s="230">
        <v>44130</v>
      </c>
      <c r="W15" s="306">
        <f t="shared" si="12"/>
        <v>29</v>
      </c>
      <c r="X15" s="230">
        <v>44159</v>
      </c>
      <c r="Y15" s="307">
        <f t="shared" si="13"/>
        <v>34</v>
      </c>
      <c r="Z15" s="308">
        <v>44193</v>
      </c>
    </row>
    <row r="16" spans="1:32" s="35" customFormat="1" ht="21.95" customHeight="1" x14ac:dyDescent="0.25">
      <c r="A16" s="30">
        <v>7</v>
      </c>
      <c r="B16" s="230">
        <v>43825</v>
      </c>
      <c r="C16" s="306">
        <f t="shared" si="2"/>
        <v>33</v>
      </c>
      <c r="D16" s="230">
        <v>43858</v>
      </c>
      <c r="E16" s="306">
        <f t="shared" si="3"/>
        <v>29</v>
      </c>
      <c r="F16" s="230">
        <v>43887</v>
      </c>
      <c r="G16" s="306">
        <f t="shared" si="4"/>
        <v>32</v>
      </c>
      <c r="H16" s="230">
        <v>43919</v>
      </c>
      <c r="I16" s="306">
        <f t="shared" si="5"/>
        <v>31</v>
      </c>
      <c r="J16" s="230">
        <v>43950</v>
      </c>
      <c r="K16" s="306">
        <f t="shared" si="6"/>
        <v>29</v>
      </c>
      <c r="L16" s="230">
        <v>43979</v>
      </c>
      <c r="M16" s="306">
        <f t="shared" si="7"/>
        <v>32</v>
      </c>
      <c r="N16" s="230">
        <v>44011</v>
      </c>
      <c r="O16" s="306">
        <f t="shared" si="8"/>
        <v>30</v>
      </c>
      <c r="P16" s="230">
        <v>44041</v>
      </c>
      <c r="Q16" s="306">
        <f t="shared" si="9"/>
        <v>31</v>
      </c>
      <c r="R16" s="230">
        <v>44072</v>
      </c>
      <c r="S16" s="306">
        <f t="shared" si="10"/>
        <v>29</v>
      </c>
      <c r="T16" s="230">
        <v>44101</v>
      </c>
      <c r="U16" s="306">
        <f t="shared" si="11"/>
        <v>29</v>
      </c>
      <c r="V16" s="230">
        <v>44130</v>
      </c>
      <c r="W16" s="306">
        <f t="shared" si="12"/>
        <v>29</v>
      </c>
      <c r="X16" s="230">
        <v>44159</v>
      </c>
      <c r="Y16" s="307">
        <f t="shared" si="13"/>
        <v>34</v>
      </c>
      <c r="Z16" s="308">
        <v>44193</v>
      </c>
    </row>
    <row r="17" spans="1:26" s="35" customFormat="1" ht="21.95" customHeight="1" x14ac:dyDescent="0.25">
      <c r="A17" s="30">
        <v>8</v>
      </c>
      <c r="B17" s="230">
        <v>43825</v>
      </c>
      <c r="C17" s="306">
        <f t="shared" si="2"/>
        <v>33</v>
      </c>
      <c r="D17" s="230">
        <v>43858</v>
      </c>
      <c r="E17" s="306">
        <f t="shared" si="3"/>
        <v>29</v>
      </c>
      <c r="F17" s="230">
        <v>43887</v>
      </c>
      <c r="G17" s="306">
        <f t="shared" si="4"/>
        <v>32</v>
      </c>
      <c r="H17" s="230">
        <v>43919</v>
      </c>
      <c r="I17" s="306">
        <f t="shared" si="5"/>
        <v>31</v>
      </c>
      <c r="J17" s="230">
        <v>43950</v>
      </c>
      <c r="K17" s="306">
        <f t="shared" si="6"/>
        <v>29</v>
      </c>
      <c r="L17" s="230">
        <v>43979</v>
      </c>
      <c r="M17" s="306">
        <f t="shared" si="7"/>
        <v>32</v>
      </c>
      <c r="N17" s="230">
        <v>44011</v>
      </c>
      <c r="O17" s="306">
        <f t="shared" si="8"/>
        <v>30</v>
      </c>
      <c r="P17" s="230">
        <v>44041</v>
      </c>
      <c r="Q17" s="306">
        <f t="shared" si="9"/>
        <v>31</v>
      </c>
      <c r="R17" s="230">
        <v>44072</v>
      </c>
      <c r="S17" s="306">
        <f t="shared" si="10"/>
        <v>29</v>
      </c>
      <c r="T17" s="230">
        <v>44101</v>
      </c>
      <c r="U17" s="306">
        <f t="shared" si="11"/>
        <v>29</v>
      </c>
      <c r="V17" s="230">
        <v>44130</v>
      </c>
      <c r="W17" s="306">
        <f t="shared" si="12"/>
        <v>29</v>
      </c>
      <c r="X17" s="230">
        <v>44159</v>
      </c>
      <c r="Y17" s="307">
        <f t="shared" si="13"/>
        <v>34</v>
      </c>
      <c r="Z17" s="308">
        <v>44193</v>
      </c>
    </row>
    <row r="18" spans="1:26" s="35" customFormat="1" ht="21.95" customHeight="1" x14ac:dyDescent="0.25">
      <c r="A18" s="30">
        <v>9</v>
      </c>
      <c r="B18" s="230">
        <v>43825</v>
      </c>
      <c r="C18" s="306">
        <f t="shared" si="2"/>
        <v>33</v>
      </c>
      <c r="D18" s="230">
        <v>43858</v>
      </c>
      <c r="E18" s="306">
        <f t="shared" si="3"/>
        <v>29</v>
      </c>
      <c r="F18" s="230">
        <v>43887</v>
      </c>
      <c r="G18" s="306">
        <f t="shared" si="4"/>
        <v>32</v>
      </c>
      <c r="H18" s="230">
        <v>43919</v>
      </c>
      <c r="I18" s="306">
        <f t="shared" si="5"/>
        <v>31</v>
      </c>
      <c r="J18" s="230">
        <v>43950</v>
      </c>
      <c r="K18" s="306">
        <f t="shared" si="6"/>
        <v>29</v>
      </c>
      <c r="L18" s="230">
        <v>43979</v>
      </c>
      <c r="M18" s="306">
        <f t="shared" si="7"/>
        <v>32</v>
      </c>
      <c r="N18" s="230">
        <v>44011</v>
      </c>
      <c r="O18" s="306">
        <f t="shared" si="8"/>
        <v>30</v>
      </c>
      <c r="P18" s="230">
        <v>44041</v>
      </c>
      <c r="Q18" s="306">
        <f t="shared" si="9"/>
        <v>31</v>
      </c>
      <c r="R18" s="230">
        <v>44072</v>
      </c>
      <c r="S18" s="306">
        <f t="shared" si="10"/>
        <v>29</v>
      </c>
      <c r="T18" s="230">
        <v>44101</v>
      </c>
      <c r="U18" s="306">
        <f t="shared" si="11"/>
        <v>29</v>
      </c>
      <c r="V18" s="230">
        <v>44130</v>
      </c>
      <c r="W18" s="306">
        <f t="shared" si="12"/>
        <v>29</v>
      </c>
      <c r="X18" s="230">
        <v>44159</v>
      </c>
      <c r="Y18" s="307">
        <f t="shared" si="13"/>
        <v>34</v>
      </c>
      <c r="Z18" s="308">
        <v>44193</v>
      </c>
    </row>
    <row r="19" spans="1:26" s="35" customFormat="1" ht="21.95" customHeight="1" x14ac:dyDescent="0.25">
      <c r="A19" s="30">
        <v>10</v>
      </c>
      <c r="B19" s="230">
        <v>43825</v>
      </c>
      <c r="C19" s="306">
        <f t="shared" si="2"/>
        <v>33</v>
      </c>
      <c r="D19" s="230">
        <v>43858</v>
      </c>
      <c r="E19" s="306">
        <f t="shared" si="3"/>
        <v>29</v>
      </c>
      <c r="F19" s="230">
        <v>43887</v>
      </c>
      <c r="G19" s="306">
        <f t="shared" si="4"/>
        <v>32</v>
      </c>
      <c r="H19" s="230">
        <v>43919</v>
      </c>
      <c r="I19" s="306">
        <f t="shared" si="5"/>
        <v>31</v>
      </c>
      <c r="J19" s="230">
        <v>43950</v>
      </c>
      <c r="K19" s="306">
        <f t="shared" si="6"/>
        <v>29</v>
      </c>
      <c r="L19" s="230">
        <v>43979</v>
      </c>
      <c r="M19" s="306">
        <f t="shared" si="7"/>
        <v>32</v>
      </c>
      <c r="N19" s="230">
        <v>44011</v>
      </c>
      <c r="O19" s="306">
        <f t="shared" si="8"/>
        <v>30</v>
      </c>
      <c r="P19" s="230">
        <v>44041</v>
      </c>
      <c r="Q19" s="306">
        <f t="shared" si="9"/>
        <v>31</v>
      </c>
      <c r="R19" s="230">
        <v>44072</v>
      </c>
      <c r="S19" s="306">
        <f t="shared" si="10"/>
        <v>29</v>
      </c>
      <c r="T19" s="230">
        <v>44101</v>
      </c>
      <c r="U19" s="306">
        <f t="shared" si="11"/>
        <v>29</v>
      </c>
      <c r="V19" s="230">
        <v>44130</v>
      </c>
      <c r="W19" s="306">
        <f t="shared" si="12"/>
        <v>29</v>
      </c>
      <c r="X19" s="230">
        <v>44159</v>
      </c>
      <c r="Y19" s="307">
        <f t="shared" si="13"/>
        <v>34</v>
      </c>
      <c r="Z19" s="308">
        <v>44193</v>
      </c>
    </row>
    <row r="20" spans="1:26" s="35" customFormat="1" ht="21.95" customHeight="1" x14ac:dyDescent="0.25">
      <c r="A20" s="30">
        <v>11</v>
      </c>
      <c r="B20" s="230">
        <v>43825</v>
      </c>
      <c r="C20" s="306">
        <f t="shared" si="2"/>
        <v>33</v>
      </c>
      <c r="D20" s="230">
        <v>43858</v>
      </c>
      <c r="E20" s="306">
        <f t="shared" si="3"/>
        <v>29</v>
      </c>
      <c r="F20" s="230">
        <v>43887</v>
      </c>
      <c r="G20" s="306">
        <f t="shared" si="4"/>
        <v>32</v>
      </c>
      <c r="H20" s="230">
        <v>43919</v>
      </c>
      <c r="I20" s="306">
        <f t="shared" si="5"/>
        <v>31</v>
      </c>
      <c r="J20" s="230">
        <v>43950</v>
      </c>
      <c r="K20" s="306">
        <f t="shared" si="6"/>
        <v>29</v>
      </c>
      <c r="L20" s="230">
        <v>43979</v>
      </c>
      <c r="M20" s="306">
        <f t="shared" si="7"/>
        <v>32</v>
      </c>
      <c r="N20" s="230">
        <v>44011</v>
      </c>
      <c r="O20" s="306">
        <f t="shared" si="8"/>
        <v>30</v>
      </c>
      <c r="P20" s="230">
        <v>44041</v>
      </c>
      <c r="Q20" s="306">
        <f t="shared" si="9"/>
        <v>31</v>
      </c>
      <c r="R20" s="230">
        <v>44072</v>
      </c>
      <c r="S20" s="306">
        <f t="shared" si="10"/>
        <v>29</v>
      </c>
      <c r="T20" s="230">
        <v>44101</v>
      </c>
      <c r="U20" s="306">
        <f t="shared" si="11"/>
        <v>29</v>
      </c>
      <c r="V20" s="230">
        <v>44130</v>
      </c>
      <c r="W20" s="306">
        <f t="shared" si="12"/>
        <v>29</v>
      </c>
      <c r="X20" s="230">
        <v>44159</v>
      </c>
      <c r="Y20" s="307">
        <f t="shared" si="13"/>
        <v>34</v>
      </c>
      <c r="Z20" s="308">
        <v>44193</v>
      </c>
    </row>
    <row r="21" spans="1:26" s="35" customFormat="1" ht="21.95" customHeight="1" x14ac:dyDescent="0.25">
      <c r="A21" s="30">
        <v>12</v>
      </c>
      <c r="B21" s="230">
        <v>43825</v>
      </c>
      <c r="C21" s="306">
        <f t="shared" si="2"/>
        <v>33</v>
      </c>
      <c r="D21" s="230">
        <v>43858</v>
      </c>
      <c r="E21" s="306">
        <f t="shared" si="3"/>
        <v>29</v>
      </c>
      <c r="F21" s="230">
        <v>43887</v>
      </c>
      <c r="G21" s="306">
        <f t="shared" si="4"/>
        <v>32</v>
      </c>
      <c r="H21" s="230">
        <v>43919</v>
      </c>
      <c r="I21" s="306">
        <f t="shared" si="5"/>
        <v>31</v>
      </c>
      <c r="J21" s="230">
        <v>43950</v>
      </c>
      <c r="K21" s="306">
        <f t="shared" si="6"/>
        <v>29</v>
      </c>
      <c r="L21" s="230">
        <v>43979</v>
      </c>
      <c r="M21" s="306">
        <f t="shared" si="7"/>
        <v>32</v>
      </c>
      <c r="N21" s="230">
        <v>44011</v>
      </c>
      <c r="O21" s="306">
        <f t="shared" si="8"/>
        <v>30</v>
      </c>
      <c r="P21" s="230">
        <v>44041</v>
      </c>
      <c r="Q21" s="306">
        <f t="shared" si="9"/>
        <v>31</v>
      </c>
      <c r="R21" s="230">
        <v>44072</v>
      </c>
      <c r="S21" s="306">
        <f t="shared" si="10"/>
        <v>29</v>
      </c>
      <c r="T21" s="230">
        <v>44101</v>
      </c>
      <c r="U21" s="306">
        <f t="shared" si="11"/>
        <v>29</v>
      </c>
      <c r="V21" s="230">
        <v>44130</v>
      </c>
      <c r="W21" s="306">
        <f t="shared" si="12"/>
        <v>29</v>
      </c>
      <c r="X21" s="230">
        <v>44159</v>
      </c>
      <c r="Y21" s="307">
        <f t="shared" si="13"/>
        <v>34</v>
      </c>
      <c r="Z21" s="308">
        <v>44193</v>
      </c>
    </row>
    <row r="22" spans="1:26" s="35" customFormat="1" ht="21.95" customHeight="1" x14ac:dyDescent="0.25">
      <c r="A22" s="30">
        <v>13</v>
      </c>
      <c r="B22" s="230">
        <v>43825</v>
      </c>
      <c r="C22" s="306">
        <f t="shared" si="2"/>
        <v>33</v>
      </c>
      <c r="D22" s="230">
        <v>43858</v>
      </c>
      <c r="E22" s="306">
        <f t="shared" si="3"/>
        <v>29</v>
      </c>
      <c r="F22" s="230">
        <v>43887</v>
      </c>
      <c r="G22" s="306">
        <f t="shared" si="4"/>
        <v>32</v>
      </c>
      <c r="H22" s="230">
        <v>43919</v>
      </c>
      <c r="I22" s="306">
        <f t="shared" si="5"/>
        <v>31</v>
      </c>
      <c r="J22" s="230">
        <v>43950</v>
      </c>
      <c r="K22" s="306">
        <f t="shared" si="6"/>
        <v>29</v>
      </c>
      <c r="L22" s="230">
        <v>43979</v>
      </c>
      <c r="M22" s="306">
        <f t="shared" si="7"/>
        <v>32</v>
      </c>
      <c r="N22" s="230">
        <v>44011</v>
      </c>
      <c r="O22" s="306">
        <f t="shared" si="8"/>
        <v>30</v>
      </c>
      <c r="P22" s="230">
        <v>44041</v>
      </c>
      <c r="Q22" s="306">
        <f t="shared" si="9"/>
        <v>31</v>
      </c>
      <c r="R22" s="230">
        <v>44072</v>
      </c>
      <c r="S22" s="306">
        <f t="shared" si="10"/>
        <v>29</v>
      </c>
      <c r="T22" s="230">
        <v>44101</v>
      </c>
      <c r="U22" s="306">
        <f t="shared" si="11"/>
        <v>29</v>
      </c>
      <c r="V22" s="230">
        <v>44130</v>
      </c>
      <c r="W22" s="306">
        <f t="shared" si="12"/>
        <v>29</v>
      </c>
      <c r="X22" s="230">
        <v>44159</v>
      </c>
      <c r="Y22" s="307">
        <f t="shared" si="13"/>
        <v>34</v>
      </c>
      <c r="Z22" s="308">
        <v>44193</v>
      </c>
    </row>
    <row r="23" spans="1:26" s="35" customFormat="1" ht="21.95" customHeight="1" x14ac:dyDescent="0.25">
      <c r="A23" s="30">
        <v>14</v>
      </c>
      <c r="B23" s="230">
        <v>43825</v>
      </c>
      <c r="C23" s="306">
        <f t="shared" si="2"/>
        <v>33</v>
      </c>
      <c r="D23" s="230">
        <v>43858</v>
      </c>
      <c r="E23" s="306">
        <f t="shared" si="3"/>
        <v>29</v>
      </c>
      <c r="F23" s="230">
        <v>43887</v>
      </c>
      <c r="G23" s="306">
        <f t="shared" si="4"/>
        <v>32</v>
      </c>
      <c r="H23" s="230">
        <v>43919</v>
      </c>
      <c r="I23" s="306">
        <f t="shared" si="5"/>
        <v>31</v>
      </c>
      <c r="J23" s="230">
        <v>43950</v>
      </c>
      <c r="K23" s="306">
        <f t="shared" si="6"/>
        <v>29</v>
      </c>
      <c r="L23" s="230">
        <v>43979</v>
      </c>
      <c r="M23" s="306">
        <f t="shared" si="7"/>
        <v>32</v>
      </c>
      <c r="N23" s="230">
        <v>44011</v>
      </c>
      <c r="O23" s="306">
        <f t="shared" si="8"/>
        <v>30</v>
      </c>
      <c r="P23" s="230">
        <v>44041</v>
      </c>
      <c r="Q23" s="306">
        <f t="shared" si="9"/>
        <v>31</v>
      </c>
      <c r="R23" s="230">
        <v>44072</v>
      </c>
      <c r="S23" s="306">
        <f t="shared" si="10"/>
        <v>29</v>
      </c>
      <c r="T23" s="230">
        <v>44101</v>
      </c>
      <c r="U23" s="306">
        <f t="shared" si="11"/>
        <v>29</v>
      </c>
      <c r="V23" s="230">
        <v>44130</v>
      </c>
      <c r="W23" s="306">
        <f t="shared" si="12"/>
        <v>29</v>
      </c>
      <c r="X23" s="230">
        <v>44159</v>
      </c>
      <c r="Y23" s="307">
        <f t="shared" si="13"/>
        <v>34</v>
      </c>
      <c r="Z23" s="308">
        <v>44193</v>
      </c>
    </row>
    <row r="24" spans="1:26" s="35" customFormat="1" ht="21.95" customHeight="1" x14ac:dyDescent="0.25">
      <c r="A24" s="30">
        <v>15</v>
      </c>
      <c r="B24" s="230">
        <v>43825</v>
      </c>
      <c r="C24" s="306">
        <f t="shared" si="2"/>
        <v>33</v>
      </c>
      <c r="D24" s="230">
        <v>43858</v>
      </c>
      <c r="E24" s="306">
        <f t="shared" si="3"/>
        <v>29</v>
      </c>
      <c r="F24" s="230">
        <v>43887</v>
      </c>
      <c r="G24" s="306">
        <f t="shared" si="4"/>
        <v>32</v>
      </c>
      <c r="H24" s="230">
        <v>43919</v>
      </c>
      <c r="I24" s="306">
        <f t="shared" si="5"/>
        <v>31</v>
      </c>
      <c r="J24" s="230">
        <v>43950</v>
      </c>
      <c r="K24" s="306">
        <f t="shared" si="6"/>
        <v>29</v>
      </c>
      <c r="L24" s="230">
        <v>43979</v>
      </c>
      <c r="M24" s="306">
        <f t="shared" si="7"/>
        <v>32</v>
      </c>
      <c r="N24" s="230">
        <v>44011</v>
      </c>
      <c r="O24" s="306">
        <f t="shared" si="8"/>
        <v>30</v>
      </c>
      <c r="P24" s="230">
        <v>44041</v>
      </c>
      <c r="Q24" s="306">
        <f t="shared" si="9"/>
        <v>31</v>
      </c>
      <c r="R24" s="230">
        <v>44072</v>
      </c>
      <c r="S24" s="306">
        <f t="shared" si="10"/>
        <v>29</v>
      </c>
      <c r="T24" s="230">
        <v>44101</v>
      </c>
      <c r="U24" s="306">
        <f t="shared" si="11"/>
        <v>29</v>
      </c>
      <c r="V24" s="230">
        <v>44130</v>
      </c>
      <c r="W24" s="306">
        <f t="shared" si="12"/>
        <v>29</v>
      </c>
      <c r="X24" s="230">
        <v>44159</v>
      </c>
      <c r="Y24" s="307">
        <f t="shared" si="13"/>
        <v>34</v>
      </c>
      <c r="Z24" s="308">
        <v>44193</v>
      </c>
    </row>
    <row r="25" spans="1:26" s="35" customFormat="1" ht="21.95" customHeight="1" x14ac:dyDescent="0.25">
      <c r="A25" s="30">
        <v>16</v>
      </c>
      <c r="B25" s="230">
        <v>43825</v>
      </c>
      <c r="C25" s="306">
        <f t="shared" si="2"/>
        <v>33</v>
      </c>
      <c r="D25" s="230">
        <v>43858</v>
      </c>
      <c r="E25" s="306">
        <f t="shared" si="3"/>
        <v>29</v>
      </c>
      <c r="F25" s="230">
        <v>43887</v>
      </c>
      <c r="G25" s="306">
        <f t="shared" si="4"/>
        <v>32</v>
      </c>
      <c r="H25" s="230">
        <v>43919</v>
      </c>
      <c r="I25" s="306">
        <f t="shared" si="5"/>
        <v>31</v>
      </c>
      <c r="J25" s="230">
        <v>43950</v>
      </c>
      <c r="K25" s="306">
        <f t="shared" si="6"/>
        <v>29</v>
      </c>
      <c r="L25" s="230">
        <v>43979</v>
      </c>
      <c r="M25" s="306">
        <f t="shared" si="7"/>
        <v>32</v>
      </c>
      <c r="N25" s="230">
        <v>44011</v>
      </c>
      <c r="O25" s="306">
        <f t="shared" si="8"/>
        <v>30</v>
      </c>
      <c r="P25" s="230">
        <v>44041</v>
      </c>
      <c r="Q25" s="306">
        <f t="shared" si="9"/>
        <v>31</v>
      </c>
      <c r="R25" s="230">
        <v>44072</v>
      </c>
      <c r="S25" s="306">
        <f t="shared" si="10"/>
        <v>29</v>
      </c>
      <c r="T25" s="230">
        <v>44101</v>
      </c>
      <c r="U25" s="306">
        <f t="shared" si="11"/>
        <v>29</v>
      </c>
      <c r="V25" s="230">
        <v>44130</v>
      </c>
      <c r="W25" s="306">
        <f t="shared" si="12"/>
        <v>29</v>
      </c>
      <c r="X25" s="230">
        <v>44159</v>
      </c>
      <c r="Y25" s="307">
        <f t="shared" si="13"/>
        <v>34</v>
      </c>
      <c r="Z25" s="308">
        <v>44193</v>
      </c>
    </row>
    <row r="26" spans="1:26" s="35" customFormat="1" ht="21.95" customHeight="1" x14ac:dyDescent="0.25">
      <c r="A26" s="30">
        <v>17</v>
      </c>
      <c r="B26" s="230">
        <v>43825</v>
      </c>
      <c r="C26" s="306">
        <f t="shared" si="2"/>
        <v>33</v>
      </c>
      <c r="D26" s="230">
        <v>43858</v>
      </c>
      <c r="E26" s="306">
        <f t="shared" si="3"/>
        <v>29</v>
      </c>
      <c r="F26" s="230">
        <v>43887</v>
      </c>
      <c r="G26" s="306">
        <f t="shared" si="4"/>
        <v>32</v>
      </c>
      <c r="H26" s="230">
        <v>43919</v>
      </c>
      <c r="I26" s="306">
        <f t="shared" si="5"/>
        <v>31</v>
      </c>
      <c r="J26" s="230">
        <v>43950</v>
      </c>
      <c r="K26" s="306">
        <f t="shared" si="6"/>
        <v>29</v>
      </c>
      <c r="L26" s="230">
        <v>43979</v>
      </c>
      <c r="M26" s="306">
        <f t="shared" si="7"/>
        <v>32</v>
      </c>
      <c r="N26" s="230">
        <v>44011</v>
      </c>
      <c r="O26" s="306">
        <f t="shared" si="8"/>
        <v>30</v>
      </c>
      <c r="P26" s="230">
        <v>44041</v>
      </c>
      <c r="Q26" s="306">
        <f t="shared" si="9"/>
        <v>31</v>
      </c>
      <c r="R26" s="230">
        <v>44072</v>
      </c>
      <c r="S26" s="306">
        <f t="shared" si="10"/>
        <v>29</v>
      </c>
      <c r="T26" s="230">
        <v>44101</v>
      </c>
      <c r="U26" s="306">
        <f t="shared" si="11"/>
        <v>29</v>
      </c>
      <c r="V26" s="230">
        <v>44130</v>
      </c>
      <c r="W26" s="306">
        <f t="shared" si="12"/>
        <v>29</v>
      </c>
      <c r="X26" s="230">
        <v>44159</v>
      </c>
      <c r="Y26" s="307">
        <f t="shared" si="13"/>
        <v>34</v>
      </c>
      <c r="Z26" s="308">
        <v>44193</v>
      </c>
    </row>
    <row r="27" spans="1:26" s="35" customFormat="1" ht="21.95" customHeight="1" x14ac:dyDescent="0.25">
      <c r="A27" s="30">
        <v>18</v>
      </c>
      <c r="B27" s="230">
        <v>43825</v>
      </c>
      <c r="C27" s="306">
        <f t="shared" si="2"/>
        <v>33</v>
      </c>
      <c r="D27" s="230">
        <v>43858</v>
      </c>
      <c r="E27" s="306">
        <f t="shared" si="3"/>
        <v>29</v>
      </c>
      <c r="F27" s="230">
        <v>43887</v>
      </c>
      <c r="G27" s="306">
        <f t="shared" si="4"/>
        <v>32</v>
      </c>
      <c r="H27" s="230">
        <v>43919</v>
      </c>
      <c r="I27" s="306">
        <f t="shared" si="5"/>
        <v>31</v>
      </c>
      <c r="J27" s="230">
        <v>43950</v>
      </c>
      <c r="K27" s="306">
        <f t="shared" si="6"/>
        <v>29</v>
      </c>
      <c r="L27" s="230">
        <v>43979</v>
      </c>
      <c r="M27" s="306">
        <f t="shared" si="7"/>
        <v>32</v>
      </c>
      <c r="N27" s="230">
        <v>44011</v>
      </c>
      <c r="O27" s="306">
        <f t="shared" si="8"/>
        <v>30</v>
      </c>
      <c r="P27" s="230">
        <v>44041</v>
      </c>
      <c r="Q27" s="306">
        <f t="shared" si="9"/>
        <v>31</v>
      </c>
      <c r="R27" s="230">
        <v>44072</v>
      </c>
      <c r="S27" s="306">
        <f t="shared" si="10"/>
        <v>29</v>
      </c>
      <c r="T27" s="230">
        <v>44101</v>
      </c>
      <c r="U27" s="306">
        <f t="shared" si="11"/>
        <v>29</v>
      </c>
      <c r="V27" s="230">
        <v>44130</v>
      </c>
      <c r="W27" s="306">
        <f t="shared" si="12"/>
        <v>29</v>
      </c>
      <c r="X27" s="230">
        <v>44159</v>
      </c>
      <c r="Y27" s="307">
        <f t="shared" si="13"/>
        <v>34</v>
      </c>
      <c r="Z27" s="308">
        <v>44193</v>
      </c>
    </row>
    <row r="28" spans="1:26" s="35" customFormat="1" ht="21.95" customHeight="1" x14ac:dyDescent="0.25">
      <c r="A28" s="30">
        <v>19</v>
      </c>
      <c r="B28" s="230">
        <v>43825</v>
      </c>
      <c r="C28" s="306">
        <f t="shared" si="2"/>
        <v>33</v>
      </c>
      <c r="D28" s="230">
        <v>43858</v>
      </c>
      <c r="E28" s="306">
        <f t="shared" si="3"/>
        <v>29</v>
      </c>
      <c r="F28" s="230">
        <v>43887</v>
      </c>
      <c r="G28" s="306">
        <f t="shared" si="4"/>
        <v>32</v>
      </c>
      <c r="H28" s="230">
        <v>43919</v>
      </c>
      <c r="I28" s="306">
        <f t="shared" si="5"/>
        <v>31</v>
      </c>
      <c r="J28" s="230">
        <v>43950</v>
      </c>
      <c r="K28" s="306">
        <f t="shared" si="6"/>
        <v>29</v>
      </c>
      <c r="L28" s="230">
        <v>43979</v>
      </c>
      <c r="M28" s="306">
        <f t="shared" si="7"/>
        <v>32</v>
      </c>
      <c r="N28" s="230">
        <v>44011</v>
      </c>
      <c r="O28" s="306">
        <f t="shared" si="8"/>
        <v>30</v>
      </c>
      <c r="P28" s="230">
        <v>44041</v>
      </c>
      <c r="Q28" s="306">
        <f t="shared" si="9"/>
        <v>31</v>
      </c>
      <c r="R28" s="230">
        <v>44072</v>
      </c>
      <c r="S28" s="306">
        <f t="shared" si="10"/>
        <v>29</v>
      </c>
      <c r="T28" s="230">
        <v>44101</v>
      </c>
      <c r="U28" s="306">
        <f t="shared" si="11"/>
        <v>29</v>
      </c>
      <c r="V28" s="230">
        <v>44130</v>
      </c>
      <c r="W28" s="306">
        <f t="shared" si="12"/>
        <v>29</v>
      </c>
      <c r="X28" s="230">
        <v>44159</v>
      </c>
      <c r="Y28" s="307">
        <f t="shared" si="13"/>
        <v>34</v>
      </c>
      <c r="Z28" s="308">
        <v>44193</v>
      </c>
    </row>
    <row r="29" spans="1:26" s="35" customFormat="1" ht="21.95" customHeight="1" x14ac:dyDescent="0.25">
      <c r="A29" s="30"/>
    </row>
    <row r="30" spans="1:26" ht="21.95" customHeight="1" x14ac:dyDescent="0.2"/>
  </sheetData>
  <mergeCells count="1">
    <mergeCell ref="AC7:AF9"/>
  </mergeCells>
  <pageMargins left="0.45" right="0.45" top="0.75" bottom="0.5" header="0.3" footer="0.3"/>
  <pageSetup scale="75" orientation="portrait" horizontalDpi="72" verticalDpi="72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rgb="FFFFC000"/>
  </sheetPr>
  <dimension ref="A1:P105"/>
  <sheetViews>
    <sheetView tabSelected="1" topLeftCell="G1" zoomScale="90" zoomScaleNormal="90" workbookViewId="0">
      <selection activeCell="Q15" sqref="Q15"/>
    </sheetView>
  </sheetViews>
  <sheetFormatPr defaultRowHeight="15" x14ac:dyDescent="0.25"/>
  <cols>
    <col min="2" max="2" width="15" customWidth="1"/>
    <col min="3" max="3" width="9.140625" style="216"/>
    <col min="4" max="16" width="13.28515625" customWidth="1"/>
    <col min="17" max="17" width="15.85546875" customWidth="1"/>
  </cols>
  <sheetData>
    <row r="1" spans="1:16" s="214" customFormat="1" ht="18.75" customHeight="1" x14ac:dyDescent="0.3">
      <c r="C1" s="216"/>
      <c r="I1" s="217" t="s">
        <v>116</v>
      </c>
    </row>
    <row r="2" spans="1:16" s="214" customFormat="1" x14ac:dyDescent="0.25">
      <c r="C2" s="216"/>
      <c r="I2" s="218" t="s">
        <v>108</v>
      </c>
    </row>
    <row r="3" spans="1:16" s="214" customFormat="1" ht="15" customHeight="1" x14ac:dyDescent="0.25">
      <c r="C3" s="216"/>
      <c r="I3" s="218" t="s">
        <v>109</v>
      </c>
    </row>
    <row r="4" spans="1:16" s="214" customFormat="1" x14ac:dyDescent="0.25">
      <c r="C4" s="216"/>
      <c r="I4" s="218" t="s">
        <v>174</v>
      </c>
    </row>
    <row r="5" spans="1:16" s="214" customFormat="1" x14ac:dyDescent="0.25">
      <c r="C5" s="216"/>
      <c r="I5" s="218" t="s">
        <v>257</v>
      </c>
    </row>
    <row r="6" spans="1:16" s="214" customFormat="1" x14ac:dyDescent="0.25">
      <c r="C6" s="216"/>
    </row>
    <row r="7" spans="1:16" s="214" customFormat="1" x14ac:dyDescent="0.25">
      <c r="C7" s="216"/>
    </row>
    <row r="8" spans="1:16" ht="18.75" x14ac:dyDescent="0.3">
      <c r="A8" s="328"/>
      <c r="B8" s="328"/>
      <c r="C8" s="328"/>
      <c r="D8" s="328"/>
      <c r="E8" s="328"/>
      <c r="F8" s="328"/>
      <c r="G8" s="328"/>
      <c r="H8" s="328"/>
      <c r="I8" s="328"/>
      <c r="J8" s="328"/>
      <c r="K8" s="328"/>
      <c r="L8" s="328"/>
      <c r="M8" s="328"/>
      <c r="N8" s="328"/>
      <c r="O8" s="328"/>
      <c r="P8" s="207"/>
    </row>
    <row r="9" spans="1:16" x14ac:dyDescent="0.25">
      <c r="A9" s="207"/>
      <c r="B9" s="207"/>
      <c r="C9" s="209" t="s">
        <v>173</v>
      </c>
      <c r="D9" s="208"/>
      <c r="E9" s="208"/>
      <c r="F9" s="208"/>
      <c r="G9" s="208"/>
      <c r="H9" s="208"/>
      <c r="I9" s="208"/>
      <c r="J9" s="208"/>
      <c r="K9" s="208"/>
      <c r="L9" s="208"/>
      <c r="M9" s="329" t="s">
        <v>171</v>
      </c>
      <c r="N9" s="329"/>
      <c r="O9" s="329"/>
      <c r="P9" s="207"/>
    </row>
    <row r="10" spans="1:16" x14ac:dyDescent="0.25">
      <c r="B10" s="207"/>
      <c r="C10" s="218" t="s">
        <v>155</v>
      </c>
      <c r="D10" s="210">
        <v>43922</v>
      </c>
      <c r="E10" s="210">
        <f>EDATE(D10,1)</f>
        <v>43952</v>
      </c>
      <c r="F10" s="210">
        <f t="shared" ref="F10:O10" si="0">EDATE(E10,1)</f>
        <v>43983</v>
      </c>
      <c r="G10" s="210">
        <f t="shared" si="0"/>
        <v>44013</v>
      </c>
      <c r="H10" s="210">
        <f t="shared" si="0"/>
        <v>44044</v>
      </c>
      <c r="I10" s="210">
        <f t="shared" si="0"/>
        <v>44075</v>
      </c>
      <c r="J10" s="210">
        <f t="shared" si="0"/>
        <v>44105</v>
      </c>
      <c r="K10" s="210">
        <f t="shared" si="0"/>
        <v>44136</v>
      </c>
      <c r="L10" s="210">
        <f t="shared" si="0"/>
        <v>44166</v>
      </c>
      <c r="M10" s="210">
        <f t="shared" si="0"/>
        <v>44197</v>
      </c>
      <c r="N10" s="210">
        <f t="shared" si="0"/>
        <v>44228</v>
      </c>
      <c r="O10" s="210">
        <f t="shared" si="0"/>
        <v>44256</v>
      </c>
      <c r="P10" s="209" t="s">
        <v>17</v>
      </c>
    </row>
    <row r="11" spans="1:16" x14ac:dyDescent="0.25">
      <c r="A11" s="330" t="s">
        <v>99</v>
      </c>
      <c r="B11" s="331"/>
    </row>
    <row r="12" spans="1:16" x14ac:dyDescent="0.25">
      <c r="A12" s="332" t="s">
        <v>18</v>
      </c>
      <c r="B12" s="332"/>
      <c r="I12" s="202"/>
    </row>
    <row r="13" spans="1:16" x14ac:dyDescent="0.25">
      <c r="A13" t="s">
        <v>25</v>
      </c>
      <c r="B13" t="s">
        <v>170</v>
      </c>
      <c r="D13" s="61"/>
    </row>
    <row r="14" spans="1:16" x14ac:dyDescent="0.25">
      <c r="B14" s="206" t="s">
        <v>175</v>
      </c>
      <c r="D14" s="219">
        <v>12212.625015591388</v>
      </c>
      <c r="E14" s="219">
        <v>8041.9345318638188</v>
      </c>
      <c r="F14" s="219">
        <v>3201.4479240936726</v>
      </c>
      <c r="G14" s="219">
        <v>2509.9753285583893</v>
      </c>
      <c r="H14" s="219">
        <v>2554.862115188912</v>
      </c>
      <c r="I14" s="219">
        <v>2959.3412774421049</v>
      </c>
      <c r="J14" s="219">
        <v>9321.6297717312227</v>
      </c>
      <c r="K14" s="219">
        <v>20898.348324157152</v>
      </c>
      <c r="L14" s="219">
        <v>32204.593916389422</v>
      </c>
      <c r="M14" s="212">
        <v>0</v>
      </c>
      <c r="N14" s="212">
        <v>0</v>
      </c>
      <c r="O14" s="212">
        <v>0</v>
      </c>
      <c r="P14" s="61">
        <f>SUM(D14:O14)</f>
        <v>93904.758205016085</v>
      </c>
    </row>
    <row r="15" spans="1:16" x14ac:dyDescent="0.25">
      <c r="B15" s="206" t="s">
        <v>177</v>
      </c>
      <c r="D15" s="3">
        <f>'SRR Res NEMO'!D21</f>
        <v>12212.625015591388</v>
      </c>
      <c r="E15" s="215">
        <f>'SRR Res NEMO'!E21</f>
        <v>8041.9345318638188</v>
      </c>
      <c r="F15" s="215">
        <f>'SRR Res NEMO'!F21</f>
        <v>3201.4479240936726</v>
      </c>
      <c r="G15" s="215">
        <f>'SRR Res NEMO'!G21</f>
        <v>2509.9753285583893</v>
      </c>
      <c r="H15" s="215">
        <f>'SRR Res NEMO'!H21</f>
        <v>2554.862115188912</v>
      </c>
      <c r="I15" s="215">
        <f>'SRR Res NEMO'!I21</f>
        <v>2959.3412774421049</v>
      </c>
      <c r="J15" s="215">
        <f>'SRR Res NEMO'!J21</f>
        <v>9321.6297717312227</v>
      </c>
      <c r="K15" s="215">
        <f>'SRR Res NEMO'!K21</f>
        <v>20898.348324157152</v>
      </c>
      <c r="L15" s="215">
        <f>'SRR Res NEMO'!L21</f>
        <v>32204.593916389422</v>
      </c>
      <c r="M15" s="211">
        <v>0</v>
      </c>
      <c r="N15" s="211">
        <v>0</v>
      </c>
      <c r="O15" s="211">
        <v>0</v>
      </c>
      <c r="P15" s="215">
        <f>SUM(D15:O15)</f>
        <v>93904.758205016085</v>
      </c>
    </row>
    <row r="16" spans="1:16" x14ac:dyDescent="0.25">
      <c r="B16" s="204" t="s">
        <v>169</v>
      </c>
      <c r="D16" s="135">
        <f t="shared" ref="D16:L16" si="1">D14-D15</f>
        <v>0</v>
      </c>
      <c r="E16" s="135">
        <f t="shared" si="1"/>
        <v>0</v>
      </c>
      <c r="F16" s="135">
        <f t="shared" si="1"/>
        <v>0</v>
      </c>
      <c r="G16" s="135">
        <f t="shared" si="1"/>
        <v>0</v>
      </c>
      <c r="H16" s="135">
        <f t="shared" si="1"/>
        <v>0</v>
      </c>
      <c r="I16" s="135">
        <f t="shared" si="1"/>
        <v>0</v>
      </c>
      <c r="J16" s="135">
        <f t="shared" si="1"/>
        <v>0</v>
      </c>
      <c r="K16" s="135">
        <f t="shared" si="1"/>
        <v>0</v>
      </c>
      <c r="L16" s="135">
        <f t="shared" si="1"/>
        <v>0</v>
      </c>
      <c r="M16" s="213">
        <f t="shared" ref="M16:O16" si="2">SUM(M14:M15)</f>
        <v>0</v>
      </c>
      <c r="N16" s="213">
        <f t="shared" si="2"/>
        <v>0</v>
      </c>
      <c r="O16" s="213">
        <f t="shared" si="2"/>
        <v>0</v>
      </c>
      <c r="P16" s="135">
        <f>SUM(D16:O16)</f>
        <v>0</v>
      </c>
    </row>
    <row r="17" spans="1:16" s="214" customFormat="1" x14ac:dyDescent="0.25">
      <c r="C17" s="220"/>
      <c r="D17" s="215"/>
    </row>
    <row r="18" spans="1:16" s="259" customFormat="1" x14ac:dyDescent="0.25">
      <c r="A18" s="259" t="s">
        <v>103</v>
      </c>
      <c r="B18" s="259" t="s">
        <v>170</v>
      </c>
      <c r="C18" s="288"/>
      <c r="D18" s="246"/>
    </row>
    <row r="19" spans="1:16" s="259" customFormat="1" x14ac:dyDescent="0.25">
      <c r="B19" s="206" t="s">
        <v>175</v>
      </c>
      <c r="C19" s="288"/>
      <c r="D19" s="219">
        <v>-1396.9144475195569</v>
      </c>
      <c r="E19" s="219">
        <v>-798.55151314783734</v>
      </c>
      <c r="F19" s="219">
        <v>-317.89876850147641</v>
      </c>
      <c r="G19" s="219">
        <v>-249.23662193995881</v>
      </c>
      <c r="H19" s="219">
        <v>-253.69380960321627</v>
      </c>
      <c r="I19" s="219">
        <v>-293.85795739306383</v>
      </c>
      <c r="J19" s="219">
        <v>-925.62324770563669</v>
      </c>
      <c r="K19" s="219">
        <v>-2075.1732820533816</v>
      </c>
      <c r="L19" s="219">
        <v>-3197.8657747521065</v>
      </c>
      <c r="M19" s="212">
        <v>0</v>
      </c>
      <c r="N19" s="212">
        <v>0</v>
      </c>
      <c r="O19" s="212">
        <v>0</v>
      </c>
      <c r="P19" s="61">
        <f>SUM(D19:O19)</f>
        <v>-9508.8154226162333</v>
      </c>
    </row>
    <row r="20" spans="1:16" s="259" customFormat="1" x14ac:dyDescent="0.25">
      <c r="B20" s="206" t="s">
        <v>177</v>
      </c>
      <c r="C20" s="288"/>
      <c r="D20" s="246">
        <f>'SRR Res NEMO'!D22</f>
        <v>-1396.9144475195569</v>
      </c>
      <c r="E20" s="246">
        <f>'SRR Res NEMO'!E22</f>
        <v>-798.55151314783734</v>
      </c>
      <c r="F20" s="246">
        <f>'SRR Res NEMO'!F22</f>
        <v>-317.89876850147641</v>
      </c>
      <c r="G20" s="246">
        <f>'SRR Res NEMO'!G22</f>
        <v>-249.23662193995881</v>
      </c>
      <c r="H20" s="246">
        <f>'SRR Res NEMO'!H22</f>
        <v>-253.69380960321627</v>
      </c>
      <c r="I20" s="246">
        <f>'SRR Res NEMO'!I22</f>
        <v>-293.85795739306383</v>
      </c>
      <c r="J20" s="246">
        <f>'SRR Res NEMO'!J22</f>
        <v>-925.62324770563669</v>
      </c>
      <c r="K20" s="246">
        <f>'SRR Res NEMO'!K22</f>
        <v>-2075.1732820533816</v>
      </c>
      <c r="L20" s="246">
        <f>'SRR Res NEMO'!L22</f>
        <v>-3197.8657747521065</v>
      </c>
      <c r="M20" s="211">
        <v>0</v>
      </c>
      <c r="N20" s="211">
        <v>0</v>
      </c>
      <c r="O20" s="211">
        <v>0</v>
      </c>
      <c r="P20" s="246">
        <f>SUM(D20:O20)</f>
        <v>-9508.8154226162333</v>
      </c>
    </row>
    <row r="21" spans="1:16" s="259" customFormat="1" x14ac:dyDescent="0.25">
      <c r="B21" s="288" t="s">
        <v>169</v>
      </c>
      <c r="C21" s="288"/>
      <c r="D21" s="135">
        <f t="shared" ref="D21:L21" si="3">D19-D20</f>
        <v>0</v>
      </c>
      <c r="E21" s="135">
        <f t="shared" si="3"/>
        <v>0</v>
      </c>
      <c r="F21" s="135">
        <f t="shared" si="3"/>
        <v>0</v>
      </c>
      <c r="G21" s="135">
        <f t="shared" si="3"/>
        <v>0</v>
      </c>
      <c r="H21" s="135">
        <f t="shared" si="3"/>
        <v>0</v>
      </c>
      <c r="I21" s="135">
        <f t="shared" si="3"/>
        <v>0</v>
      </c>
      <c r="J21" s="135">
        <f t="shared" si="3"/>
        <v>0</v>
      </c>
      <c r="K21" s="135">
        <f t="shared" si="3"/>
        <v>0</v>
      </c>
      <c r="L21" s="135">
        <f t="shared" si="3"/>
        <v>0</v>
      </c>
      <c r="M21" s="213">
        <f t="shared" ref="M21:O21" si="4">SUM(M19:M20)</f>
        <v>0</v>
      </c>
      <c r="N21" s="213">
        <f t="shared" si="4"/>
        <v>0</v>
      </c>
      <c r="O21" s="213">
        <f t="shared" si="4"/>
        <v>0</v>
      </c>
      <c r="P21" s="135">
        <f>SUM(D21:O21)</f>
        <v>0</v>
      </c>
    </row>
    <row r="22" spans="1:16" s="259" customFormat="1" x14ac:dyDescent="0.25">
      <c r="C22" s="288"/>
      <c r="D22" s="246"/>
    </row>
    <row r="23" spans="1:16" x14ac:dyDescent="0.25">
      <c r="A23" s="333" t="s">
        <v>64</v>
      </c>
      <c r="B23" s="333"/>
    </row>
    <row r="24" spans="1:16" x14ac:dyDescent="0.25">
      <c r="A24" s="259" t="s">
        <v>25</v>
      </c>
      <c r="B24" t="s">
        <v>170</v>
      </c>
      <c r="D24" s="61"/>
    </row>
    <row r="25" spans="1:16" x14ac:dyDescent="0.25">
      <c r="B25" s="206" t="s">
        <v>175</v>
      </c>
      <c r="D25" s="219">
        <v>1295.7288960312148</v>
      </c>
      <c r="E25" s="219">
        <v>795.81212238374337</v>
      </c>
      <c r="F25" s="219">
        <v>460.80023628966399</v>
      </c>
      <c r="G25" s="219">
        <v>382.49990286815125</v>
      </c>
      <c r="H25" s="219">
        <v>400.75288236085458</v>
      </c>
      <c r="I25" s="219">
        <v>422.24712733641496</v>
      </c>
      <c r="J25" s="219">
        <v>1015.4022688490213</v>
      </c>
      <c r="K25" s="219">
        <v>2361.8934473360355</v>
      </c>
      <c r="L25" s="219">
        <v>3999.8816183306781</v>
      </c>
      <c r="M25" s="212">
        <v>0</v>
      </c>
      <c r="N25" s="212">
        <v>0</v>
      </c>
      <c r="O25" s="212">
        <v>0</v>
      </c>
      <c r="P25" s="61">
        <f>SUM(D25:O25)</f>
        <v>11135.018501785777</v>
      </c>
    </row>
    <row r="26" spans="1:16" x14ac:dyDescent="0.25">
      <c r="B26" s="206" t="s">
        <v>176</v>
      </c>
      <c r="D26" s="3">
        <f>'SRR SGS NEMO'!D21</f>
        <v>1295.7288960312148</v>
      </c>
      <c r="E26" s="215">
        <f>'SRR SGS NEMO'!E21</f>
        <v>795.81212238374337</v>
      </c>
      <c r="F26" s="215">
        <f>'SRR SGS NEMO'!F21</f>
        <v>460.80023628966399</v>
      </c>
      <c r="G26" s="215">
        <f>'SRR SGS NEMO'!G21</f>
        <v>382.49990286815125</v>
      </c>
      <c r="H26" s="215">
        <f>'SRR SGS NEMO'!H21</f>
        <v>400.75288236085458</v>
      </c>
      <c r="I26" s="215">
        <f>'SRR SGS NEMO'!I21</f>
        <v>422.24712733641496</v>
      </c>
      <c r="J26" s="215">
        <f>'SRR SGS NEMO'!J21</f>
        <v>1015.4022688490213</v>
      </c>
      <c r="K26" s="215">
        <f>'SRR SGS NEMO'!K21</f>
        <v>2361.8934473360355</v>
      </c>
      <c r="L26" s="215">
        <f>'SRR SGS NEMO'!L21</f>
        <v>3999.8816183306781</v>
      </c>
      <c r="M26" s="211">
        <v>0</v>
      </c>
      <c r="N26" s="211">
        <v>0</v>
      </c>
      <c r="O26" s="211">
        <v>0</v>
      </c>
      <c r="P26" s="215">
        <f>SUM(D26:O26)</f>
        <v>11135.018501785777</v>
      </c>
    </row>
    <row r="27" spans="1:16" x14ac:dyDescent="0.25">
      <c r="B27" s="204" t="s">
        <v>169</v>
      </c>
      <c r="D27" s="135">
        <f t="shared" ref="D27:L27" si="5">D25-D26</f>
        <v>0</v>
      </c>
      <c r="E27" s="135">
        <f t="shared" si="5"/>
        <v>0</v>
      </c>
      <c r="F27" s="135">
        <f t="shared" si="5"/>
        <v>0</v>
      </c>
      <c r="G27" s="135">
        <f t="shared" si="5"/>
        <v>0</v>
      </c>
      <c r="H27" s="135">
        <f t="shared" si="5"/>
        <v>0</v>
      </c>
      <c r="I27" s="135">
        <f t="shared" si="5"/>
        <v>0</v>
      </c>
      <c r="J27" s="135">
        <f t="shared" si="5"/>
        <v>0</v>
      </c>
      <c r="K27" s="135">
        <f t="shared" si="5"/>
        <v>0</v>
      </c>
      <c r="L27" s="135">
        <f t="shared" si="5"/>
        <v>0</v>
      </c>
      <c r="M27" s="213">
        <f t="shared" ref="M27" si="6">SUM(M25:M26)</f>
        <v>0</v>
      </c>
      <c r="N27" s="213">
        <f t="shared" ref="N27" si="7">SUM(N25:N26)</f>
        <v>0</v>
      </c>
      <c r="O27" s="213">
        <f t="shared" ref="O27" si="8">SUM(O25:O26)</f>
        <v>0</v>
      </c>
      <c r="P27" s="135">
        <f>SUM(D27:O27)</f>
        <v>0</v>
      </c>
    </row>
    <row r="28" spans="1:16" s="259" customFormat="1" x14ac:dyDescent="0.25">
      <c r="B28" s="288"/>
      <c r="C28" s="288"/>
      <c r="D28" s="132"/>
      <c r="E28" s="132"/>
      <c r="F28" s="132"/>
      <c r="G28" s="132"/>
      <c r="H28" s="132"/>
      <c r="I28" s="132"/>
      <c r="J28" s="132"/>
      <c r="K28" s="132"/>
      <c r="L28" s="132"/>
      <c r="M28" s="222"/>
      <c r="N28" s="222"/>
      <c r="O28" s="222"/>
      <c r="P28" s="132"/>
    </row>
    <row r="29" spans="1:16" s="259" customFormat="1" x14ac:dyDescent="0.25">
      <c r="A29" s="259" t="s">
        <v>103</v>
      </c>
      <c r="B29" s="259" t="s">
        <v>170</v>
      </c>
      <c r="C29" s="288"/>
      <c r="D29" s="61"/>
    </row>
    <row r="30" spans="1:16" s="259" customFormat="1" x14ac:dyDescent="0.25">
      <c r="B30" s="206" t="s">
        <v>175</v>
      </c>
      <c r="C30" s="288"/>
      <c r="D30" s="219">
        <v>92.232563405152632</v>
      </c>
      <c r="E30" s="219">
        <v>49.993325636927473</v>
      </c>
      <c r="F30" s="219">
        <v>28.947707151530171</v>
      </c>
      <c r="G30" s="219">
        <v>24.028840051973603</v>
      </c>
      <c r="H30" s="219">
        <v>25.175501584207531</v>
      </c>
      <c r="I30" s="219">
        <v>26.525781076261964</v>
      </c>
      <c r="J30" s="219">
        <v>63.788091248207763</v>
      </c>
      <c r="K30" s="219">
        <v>148.37535758905864</v>
      </c>
      <c r="L30" s="219">
        <v>251.27461448487594</v>
      </c>
      <c r="M30" s="212">
        <v>0</v>
      </c>
      <c r="N30" s="212">
        <v>0</v>
      </c>
      <c r="O30" s="212">
        <v>0</v>
      </c>
      <c r="P30" s="61">
        <f>SUM(D30:O30)</f>
        <v>710.34178222819571</v>
      </c>
    </row>
    <row r="31" spans="1:16" s="259" customFormat="1" x14ac:dyDescent="0.25">
      <c r="B31" s="206" t="s">
        <v>176</v>
      </c>
      <c r="C31" s="288"/>
      <c r="D31" s="246">
        <f>'SRR SGS NEMO'!D22</f>
        <v>92.232563405152632</v>
      </c>
      <c r="E31" s="246">
        <f>'SRR SGS NEMO'!E22</f>
        <v>49.993325636927473</v>
      </c>
      <c r="F31" s="246">
        <f>'SRR SGS NEMO'!F22</f>
        <v>28.947707151530171</v>
      </c>
      <c r="G31" s="246">
        <f>'SRR SGS NEMO'!G22</f>
        <v>24.028840051973603</v>
      </c>
      <c r="H31" s="246">
        <f>'SRR SGS NEMO'!H22</f>
        <v>25.175501584207531</v>
      </c>
      <c r="I31" s="246">
        <f>'SRR SGS NEMO'!I22</f>
        <v>26.525781076261964</v>
      </c>
      <c r="J31" s="246">
        <f>'SRR SGS NEMO'!J22</f>
        <v>63.788091248207763</v>
      </c>
      <c r="K31" s="246">
        <f>'SRR SGS NEMO'!K22</f>
        <v>148.37535758905864</v>
      </c>
      <c r="L31" s="246">
        <f>'SRR SGS NEMO'!L22</f>
        <v>251.27461448487594</v>
      </c>
      <c r="M31" s="211">
        <v>0</v>
      </c>
      <c r="N31" s="211">
        <v>0</v>
      </c>
      <c r="O31" s="211">
        <v>0</v>
      </c>
      <c r="P31" s="246">
        <f>SUM(D31:O31)</f>
        <v>710.34178222819571</v>
      </c>
    </row>
    <row r="32" spans="1:16" s="259" customFormat="1" x14ac:dyDescent="0.25">
      <c r="B32" s="288" t="s">
        <v>169</v>
      </c>
      <c r="C32" s="288"/>
      <c r="D32" s="135">
        <f t="shared" ref="D32:L32" si="9">D30-D31</f>
        <v>0</v>
      </c>
      <c r="E32" s="135">
        <f t="shared" si="9"/>
        <v>0</v>
      </c>
      <c r="F32" s="135">
        <f t="shared" si="9"/>
        <v>0</v>
      </c>
      <c r="G32" s="135">
        <f t="shared" si="9"/>
        <v>0</v>
      </c>
      <c r="H32" s="135">
        <f t="shared" si="9"/>
        <v>0</v>
      </c>
      <c r="I32" s="135">
        <f t="shared" si="9"/>
        <v>0</v>
      </c>
      <c r="J32" s="135">
        <f t="shared" si="9"/>
        <v>0</v>
      </c>
      <c r="K32" s="135">
        <f t="shared" si="9"/>
        <v>0</v>
      </c>
      <c r="L32" s="135">
        <f t="shared" si="9"/>
        <v>0</v>
      </c>
      <c r="M32" s="213">
        <f t="shared" ref="M32:O32" si="10">SUM(M30:M31)</f>
        <v>0</v>
      </c>
      <c r="N32" s="213">
        <f t="shared" si="10"/>
        <v>0</v>
      </c>
      <c r="O32" s="213">
        <f t="shared" si="10"/>
        <v>0</v>
      </c>
      <c r="P32" s="135">
        <f>SUM(D32:O32)</f>
        <v>0</v>
      </c>
    </row>
    <row r="33" spans="1:16" s="214" customFormat="1" x14ac:dyDescent="0.25">
      <c r="C33" s="220"/>
    </row>
    <row r="34" spans="1:16" s="259" customFormat="1" x14ac:dyDescent="0.25">
      <c r="A34" s="330" t="s">
        <v>19</v>
      </c>
      <c r="B34" s="331"/>
      <c r="C34" s="288"/>
    </row>
    <row r="35" spans="1:16" x14ac:dyDescent="0.25">
      <c r="A35" s="334" t="s">
        <v>18</v>
      </c>
      <c r="B35" s="334"/>
    </row>
    <row r="36" spans="1:16" x14ac:dyDescent="0.25">
      <c r="A36" t="s">
        <v>25</v>
      </c>
      <c r="B36" t="s">
        <v>170</v>
      </c>
      <c r="D36" s="61"/>
    </row>
    <row r="37" spans="1:16" x14ac:dyDescent="0.25">
      <c r="B37" s="206" t="s">
        <v>175</v>
      </c>
      <c r="D37" s="219">
        <v>14654.519618295233</v>
      </c>
      <c r="E37" s="219">
        <v>9364.1716189267336</v>
      </c>
      <c r="F37" s="219">
        <v>5159.3994662733166</v>
      </c>
      <c r="G37" s="219">
        <v>4420.2014388069274</v>
      </c>
      <c r="H37" s="219">
        <v>4485.2292156368558</v>
      </c>
      <c r="I37" s="219">
        <v>4396.9133027518446</v>
      </c>
      <c r="J37" s="219">
        <v>9504.4817777562912</v>
      </c>
      <c r="K37" s="219">
        <v>22285.590508790672</v>
      </c>
      <c r="L37" s="219">
        <v>46219.070065798303</v>
      </c>
      <c r="M37" s="212">
        <v>0</v>
      </c>
      <c r="N37" s="212">
        <v>0</v>
      </c>
      <c r="O37" s="212">
        <v>0</v>
      </c>
      <c r="P37" s="61">
        <f>SUM(D37:O37)</f>
        <v>120489.57701303618</v>
      </c>
    </row>
    <row r="38" spans="1:16" x14ac:dyDescent="0.25">
      <c r="B38" s="206" t="s">
        <v>176</v>
      </c>
      <c r="D38" s="3">
        <f>'SRR Res SEMO'!D21</f>
        <v>14654.519618295233</v>
      </c>
      <c r="E38" s="215">
        <f>'SRR Res SEMO'!E21</f>
        <v>9364.1716189267336</v>
      </c>
      <c r="F38" s="215">
        <f>'SRR Res SEMO'!F21</f>
        <v>5159.3994662733166</v>
      </c>
      <c r="G38" s="215">
        <f>'SRR Res SEMO'!G21</f>
        <v>4420.2014388069274</v>
      </c>
      <c r="H38" s="215">
        <f>'SRR Res SEMO'!H21</f>
        <v>4485.2292156368558</v>
      </c>
      <c r="I38" s="215">
        <f>'SRR Res SEMO'!I21</f>
        <v>4396.9133027518446</v>
      </c>
      <c r="J38" s="215">
        <f>'SRR Res SEMO'!J21</f>
        <v>9504.4817777562912</v>
      </c>
      <c r="K38" s="215">
        <f>'SRR Res SEMO'!K21</f>
        <v>22285.590508790672</v>
      </c>
      <c r="L38" s="215">
        <f>'SRR Res SEMO'!L21</f>
        <v>46219.070065798303</v>
      </c>
      <c r="M38" s="211">
        <v>0</v>
      </c>
      <c r="N38" s="211">
        <v>0</v>
      </c>
      <c r="O38" s="211">
        <v>0</v>
      </c>
      <c r="P38" s="215">
        <f>SUM(D38:O38)</f>
        <v>120489.57701303618</v>
      </c>
    </row>
    <row r="39" spans="1:16" x14ac:dyDescent="0.25">
      <c r="B39" s="204" t="s">
        <v>169</v>
      </c>
      <c r="D39" s="135">
        <f t="shared" ref="D39:L39" si="11">D37-D38</f>
        <v>0</v>
      </c>
      <c r="E39" s="135">
        <f t="shared" si="11"/>
        <v>0</v>
      </c>
      <c r="F39" s="135">
        <f t="shared" si="11"/>
        <v>0</v>
      </c>
      <c r="G39" s="135">
        <f t="shared" si="11"/>
        <v>0</v>
      </c>
      <c r="H39" s="135">
        <f t="shared" si="11"/>
        <v>0</v>
      </c>
      <c r="I39" s="135">
        <f t="shared" si="11"/>
        <v>0</v>
      </c>
      <c r="J39" s="135">
        <f t="shared" si="11"/>
        <v>0</v>
      </c>
      <c r="K39" s="135">
        <f t="shared" si="11"/>
        <v>0</v>
      </c>
      <c r="L39" s="135">
        <f t="shared" si="11"/>
        <v>0</v>
      </c>
      <c r="M39" s="213">
        <f t="shared" ref="M39" si="12">SUM(M37:M38)</f>
        <v>0</v>
      </c>
      <c r="N39" s="213">
        <f t="shared" ref="N39" si="13">SUM(N37:N38)</f>
        <v>0</v>
      </c>
      <c r="O39" s="213">
        <f t="shared" ref="O39" si="14">SUM(O37:O38)</f>
        <v>0</v>
      </c>
      <c r="P39" s="135">
        <f>SUM(D39:O39)</f>
        <v>0</v>
      </c>
    </row>
    <row r="40" spans="1:16" s="214" customFormat="1" x14ac:dyDescent="0.25">
      <c r="C40" s="220"/>
    </row>
    <row r="41" spans="1:16" s="259" customFormat="1" x14ac:dyDescent="0.25">
      <c r="A41" s="259" t="s">
        <v>103</v>
      </c>
      <c r="B41" s="259" t="s">
        <v>170</v>
      </c>
      <c r="C41" s="288"/>
      <c r="D41" s="61"/>
    </row>
    <row r="42" spans="1:16" s="259" customFormat="1" x14ac:dyDescent="0.25">
      <c r="B42" s="206" t="s">
        <v>175</v>
      </c>
      <c r="C42" s="288"/>
      <c r="D42" s="219">
        <v>50.845152889715202</v>
      </c>
      <c r="E42" s="219">
        <v>31.996030588587931</v>
      </c>
      <c r="F42" s="219">
        <v>17.628927561298347</v>
      </c>
      <c r="G42" s="219">
        <v>15.103193982256016</v>
      </c>
      <c r="H42" s="219">
        <v>15.325384563679462</v>
      </c>
      <c r="I42" s="219">
        <v>15.023621763388993</v>
      </c>
      <c r="J42" s="219">
        <v>32.475450265682085</v>
      </c>
      <c r="K42" s="219">
        <v>76.146664608624178</v>
      </c>
      <c r="L42" s="219">
        <v>157.92392960978921</v>
      </c>
      <c r="M42" s="212">
        <v>0</v>
      </c>
      <c r="N42" s="212">
        <v>0</v>
      </c>
      <c r="O42" s="212">
        <v>0</v>
      </c>
      <c r="P42" s="61">
        <f>SUM(D42:O42)</f>
        <v>412.46835583302141</v>
      </c>
    </row>
    <row r="43" spans="1:16" s="259" customFormat="1" x14ac:dyDescent="0.25">
      <c r="B43" s="206" t="s">
        <v>176</v>
      </c>
      <c r="C43" s="288"/>
      <c r="D43" s="246">
        <f>'SRR Res SEMO'!D22</f>
        <v>50.845152889715202</v>
      </c>
      <c r="E43" s="246">
        <f>'SRR Res SEMO'!E22</f>
        <v>31.996030588587931</v>
      </c>
      <c r="F43" s="246">
        <f>'SRR Res SEMO'!F22</f>
        <v>17.628927561298347</v>
      </c>
      <c r="G43" s="246">
        <f>'SRR Res SEMO'!G22</f>
        <v>15.103193982256016</v>
      </c>
      <c r="H43" s="246">
        <f>'SRR Res SEMO'!H22</f>
        <v>15.325384563679462</v>
      </c>
      <c r="I43" s="246">
        <f>'SRR Res SEMO'!I22</f>
        <v>15.023621763388993</v>
      </c>
      <c r="J43" s="246">
        <f>'SRR Res SEMO'!J22</f>
        <v>32.475450265682085</v>
      </c>
      <c r="K43" s="246">
        <f>'SRR Res SEMO'!K22</f>
        <v>76.146664608624178</v>
      </c>
      <c r="L43" s="246">
        <f>'SRR Res SEMO'!L22</f>
        <v>157.92392960978921</v>
      </c>
      <c r="M43" s="211">
        <v>0</v>
      </c>
      <c r="N43" s="211">
        <v>0</v>
      </c>
      <c r="O43" s="211">
        <v>0</v>
      </c>
      <c r="P43" s="246">
        <f>SUM(D43:O43)</f>
        <v>412.46835583302141</v>
      </c>
    </row>
    <row r="44" spans="1:16" s="259" customFormat="1" x14ac:dyDescent="0.25">
      <c r="B44" s="288" t="s">
        <v>169</v>
      </c>
      <c r="C44" s="288"/>
      <c r="D44" s="135">
        <f t="shared" ref="D44:L44" si="15">D42-D43</f>
        <v>0</v>
      </c>
      <c r="E44" s="135">
        <f t="shared" si="15"/>
        <v>0</v>
      </c>
      <c r="F44" s="135">
        <f t="shared" si="15"/>
        <v>0</v>
      </c>
      <c r="G44" s="135">
        <f t="shared" si="15"/>
        <v>0</v>
      </c>
      <c r="H44" s="135">
        <f t="shared" si="15"/>
        <v>0</v>
      </c>
      <c r="I44" s="135">
        <f t="shared" si="15"/>
        <v>0</v>
      </c>
      <c r="J44" s="135">
        <f t="shared" si="15"/>
        <v>0</v>
      </c>
      <c r="K44" s="135">
        <f t="shared" si="15"/>
        <v>0</v>
      </c>
      <c r="L44" s="135">
        <f t="shared" si="15"/>
        <v>0</v>
      </c>
      <c r="M44" s="213">
        <f t="shared" ref="M44:O44" si="16">SUM(M42:M43)</f>
        <v>0</v>
      </c>
      <c r="N44" s="213">
        <f t="shared" si="16"/>
        <v>0</v>
      </c>
      <c r="O44" s="213">
        <f t="shared" si="16"/>
        <v>0</v>
      </c>
      <c r="P44" s="135">
        <f>SUM(D44:O44)</f>
        <v>0</v>
      </c>
    </row>
    <row r="45" spans="1:16" s="259" customFormat="1" x14ac:dyDescent="0.25">
      <c r="C45" s="288"/>
    </row>
    <row r="46" spans="1:16" x14ac:dyDescent="0.25">
      <c r="B46" s="99" t="s">
        <v>64</v>
      </c>
    </row>
    <row r="47" spans="1:16" x14ac:dyDescent="0.25">
      <c r="A47" t="s">
        <v>25</v>
      </c>
      <c r="B47" t="s">
        <v>170</v>
      </c>
      <c r="D47" s="61"/>
    </row>
    <row r="48" spans="1:16" x14ac:dyDescent="0.25">
      <c r="B48" s="206" t="s">
        <v>175</v>
      </c>
      <c r="D48" s="219">
        <v>1024.1767572194926</v>
      </c>
      <c r="E48" s="219">
        <v>699.0306964332874</v>
      </c>
      <c r="F48" s="219">
        <v>499.21997454229552</v>
      </c>
      <c r="G48" s="219">
        <v>464.7544299813116</v>
      </c>
      <c r="H48" s="219">
        <v>506.58256978307628</v>
      </c>
      <c r="I48" s="219">
        <v>461.11892941236044</v>
      </c>
      <c r="J48" s="219">
        <v>746.51957171459935</v>
      </c>
      <c r="K48" s="219">
        <v>1754.8552621841338</v>
      </c>
      <c r="L48" s="219">
        <v>4182.7643399801036</v>
      </c>
      <c r="M48" s="212">
        <v>0</v>
      </c>
      <c r="N48" s="212">
        <v>0</v>
      </c>
      <c r="O48" s="212">
        <v>0</v>
      </c>
      <c r="P48" s="61">
        <f>SUM(D48:O48)</f>
        <v>10339.022531250661</v>
      </c>
    </row>
    <row r="49" spans="1:16" x14ac:dyDescent="0.25">
      <c r="B49" s="206" t="s">
        <v>176</v>
      </c>
      <c r="D49" s="3">
        <f>'SRR SGS SEMO'!D21</f>
        <v>1024.1767572194926</v>
      </c>
      <c r="E49" s="215">
        <f>'SRR SGS SEMO'!E21</f>
        <v>699.0306964332874</v>
      </c>
      <c r="F49" s="215">
        <f>'SRR SGS SEMO'!F21</f>
        <v>499.21997454229552</v>
      </c>
      <c r="G49" s="215">
        <f>'SRR SGS SEMO'!G21</f>
        <v>464.7544299813116</v>
      </c>
      <c r="H49" s="215">
        <f>'SRR SGS SEMO'!H21</f>
        <v>506.58256978307628</v>
      </c>
      <c r="I49" s="215">
        <f>'SRR SGS SEMO'!I21</f>
        <v>461.11892941236044</v>
      </c>
      <c r="J49" s="215">
        <f>'SRR SGS SEMO'!J21</f>
        <v>746.51957171459935</v>
      </c>
      <c r="K49" s="215">
        <f>'SRR SGS SEMO'!K21</f>
        <v>1754.8552621841338</v>
      </c>
      <c r="L49" s="215">
        <f>'SRR SGS SEMO'!L21</f>
        <v>4182.7643399801036</v>
      </c>
      <c r="M49" s="211">
        <v>0</v>
      </c>
      <c r="N49" s="211">
        <v>0</v>
      </c>
      <c r="O49" s="211">
        <v>0</v>
      </c>
      <c r="P49" s="215">
        <f>SUM(D49:O49)</f>
        <v>10339.022531250661</v>
      </c>
    </row>
    <row r="50" spans="1:16" x14ac:dyDescent="0.25">
      <c r="B50" s="204" t="s">
        <v>169</v>
      </c>
      <c r="D50" s="135">
        <f t="shared" ref="D50:L50" si="17">D48-D49</f>
        <v>0</v>
      </c>
      <c r="E50" s="135">
        <f t="shared" si="17"/>
        <v>0</v>
      </c>
      <c r="F50" s="135">
        <f t="shared" si="17"/>
        <v>0</v>
      </c>
      <c r="G50" s="135">
        <f t="shared" si="17"/>
        <v>0</v>
      </c>
      <c r="H50" s="135">
        <f t="shared" si="17"/>
        <v>0</v>
      </c>
      <c r="I50" s="135">
        <f t="shared" si="17"/>
        <v>0</v>
      </c>
      <c r="J50" s="135">
        <f t="shared" si="17"/>
        <v>0</v>
      </c>
      <c r="K50" s="135">
        <f t="shared" si="17"/>
        <v>0</v>
      </c>
      <c r="L50" s="135">
        <f t="shared" si="17"/>
        <v>0</v>
      </c>
      <c r="M50" s="213">
        <f t="shared" ref="M50" si="18">SUM(M48:M49)</f>
        <v>0</v>
      </c>
      <c r="N50" s="213">
        <f t="shared" ref="N50" si="19">SUM(N48:N49)</f>
        <v>0</v>
      </c>
      <c r="O50" s="213">
        <f t="shared" ref="O50" si="20">SUM(O48:O49)</f>
        <v>0</v>
      </c>
      <c r="P50" s="135">
        <f>SUM(D50:O50)</f>
        <v>0</v>
      </c>
    </row>
    <row r="51" spans="1:16" s="256" customFormat="1" x14ac:dyDescent="0.25">
      <c r="B51" s="260"/>
      <c r="C51" s="260"/>
      <c r="D51" s="116"/>
      <c r="E51" s="116"/>
      <c r="F51" s="116"/>
      <c r="G51" s="116"/>
      <c r="H51" s="116"/>
      <c r="I51" s="116"/>
      <c r="J51" s="116"/>
      <c r="K51" s="116"/>
      <c r="L51" s="116"/>
      <c r="M51" s="116"/>
      <c r="N51" s="116"/>
      <c r="O51" s="116"/>
      <c r="P51" s="116"/>
    </row>
    <row r="52" spans="1:16" s="259" customFormat="1" x14ac:dyDescent="0.25">
      <c r="A52" s="259" t="s">
        <v>103</v>
      </c>
      <c r="B52" s="259" t="s">
        <v>170</v>
      </c>
      <c r="C52" s="288"/>
      <c r="D52" s="61"/>
    </row>
    <row r="53" spans="1:16" s="259" customFormat="1" x14ac:dyDescent="0.25">
      <c r="B53" s="206" t="s">
        <v>175</v>
      </c>
      <c r="C53" s="288"/>
      <c r="D53" s="219">
        <v>12.178638169161223</v>
      </c>
      <c r="E53" s="219">
        <v>8.1826335702893171</v>
      </c>
      <c r="F53" s="219">
        <v>5.8437120765820536</v>
      </c>
      <c r="G53" s="219">
        <v>5.4402692472728775</v>
      </c>
      <c r="H53" s="219">
        <v>5.9298963018085846</v>
      </c>
      <c r="I53" s="219">
        <v>5.3977132205460245</v>
      </c>
      <c r="J53" s="219">
        <v>8.7385234147193902</v>
      </c>
      <c r="K53" s="219">
        <v>20.541784005499892</v>
      </c>
      <c r="L53" s="219">
        <v>48.962124381037995</v>
      </c>
      <c r="M53" s="212">
        <v>0</v>
      </c>
      <c r="N53" s="212">
        <v>0</v>
      </c>
      <c r="O53" s="212">
        <v>0</v>
      </c>
      <c r="P53" s="61">
        <f>SUM(D53:O53)</f>
        <v>121.21529438691735</v>
      </c>
    </row>
    <row r="54" spans="1:16" s="259" customFormat="1" x14ac:dyDescent="0.25">
      <c r="B54" s="206" t="s">
        <v>176</v>
      </c>
      <c r="C54" s="288"/>
      <c r="D54" s="246">
        <f>'SRR SGS SEMO'!D22</f>
        <v>12.178638169161223</v>
      </c>
      <c r="E54" s="246">
        <f>'SRR SGS SEMO'!E22</f>
        <v>8.1826335702893171</v>
      </c>
      <c r="F54" s="246">
        <f>'SRR SGS SEMO'!F22</f>
        <v>5.8437120765820536</v>
      </c>
      <c r="G54" s="246">
        <f>'SRR SGS SEMO'!G22</f>
        <v>5.4402692472728775</v>
      </c>
      <c r="H54" s="246">
        <f>'SRR SGS SEMO'!H22</f>
        <v>5.9298963018085846</v>
      </c>
      <c r="I54" s="246">
        <f>'SRR SGS SEMO'!I22</f>
        <v>5.3977132205460245</v>
      </c>
      <c r="J54" s="246">
        <f>'SRR SGS SEMO'!J22</f>
        <v>8.7385234147193902</v>
      </c>
      <c r="K54" s="246">
        <f>'SRR SGS SEMO'!K22</f>
        <v>20.541784005499892</v>
      </c>
      <c r="L54" s="246">
        <f>'SRR SGS SEMO'!L22</f>
        <v>48.962124381037995</v>
      </c>
      <c r="M54" s="211">
        <v>0</v>
      </c>
      <c r="N54" s="211">
        <v>0</v>
      </c>
      <c r="O54" s="211">
        <v>0</v>
      </c>
      <c r="P54" s="246">
        <f>SUM(D54:O54)</f>
        <v>121.21529438691735</v>
      </c>
    </row>
    <row r="55" spans="1:16" s="259" customFormat="1" x14ac:dyDescent="0.25">
      <c r="B55" s="288" t="s">
        <v>169</v>
      </c>
      <c r="C55" s="288"/>
      <c r="D55" s="135">
        <f t="shared" ref="D55:L55" si="21">D53-D54</f>
        <v>0</v>
      </c>
      <c r="E55" s="135">
        <f t="shared" si="21"/>
        <v>0</v>
      </c>
      <c r="F55" s="135">
        <f t="shared" si="21"/>
        <v>0</v>
      </c>
      <c r="G55" s="135">
        <f t="shared" si="21"/>
        <v>0</v>
      </c>
      <c r="H55" s="135">
        <f t="shared" si="21"/>
        <v>0</v>
      </c>
      <c r="I55" s="135">
        <f t="shared" si="21"/>
        <v>0</v>
      </c>
      <c r="J55" s="135">
        <f t="shared" si="21"/>
        <v>0</v>
      </c>
      <c r="K55" s="135">
        <f t="shared" si="21"/>
        <v>0</v>
      </c>
      <c r="L55" s="135">
        <f t="shared" si="21"/>
        <v>0</v>
      </c>
      <c r="M55" s="213">
        <f t="shared" ref="M55:O55" si="22">SUM(M53:M54)</f>
        <v>0</v>
      </c>
      <c r="N55" s="213">
        <f t="shared" si="22"/>
        <v>0</v>
      </c>
      <c r="O55" s="213">
        <f t="shared" si="22"/>
        <v>0</v>
      </c>
      <c r="P55" s="135">
        <f>SUM(D55:O55)</f>
        <v>0</v>
      </c>
    </row>
    <row r="56" spans="1:16" s="256" customFormat="1" x14ac:dyDescent="0.25">
      <c r="B56" s="260"/>
      <c r="C56" s="260"/>
      <c r="D56" s="116"/>
      <c r="E56" s="116"/>
      <c r="F56" s="116"/>
      <c r="G56" s="116"/>
      <c r="H56" s="116"/>
      <c r="I56" s="116"/>
      <c r="J56" s="116"/>
      <c r="K56" s="116"/>
      <c r="L56" s="116"/>
      <c r="M56" s="116"/>
      <c r="N56" s="116"/>
      <c r="O56" s="116"/>
      <c r="P56" s="116"/>
    </row>
    <row r="57" spans="1:16" s="256" customFormat="1" x14ac:dyDescent="0.25">
      <c r="B57" s="260"/>
      <c r="C57" s="260"/>
      <c r="D57" s="116"/>
      <c r="E57" s="116"/>
      <c r="F57" s="116"/>
      <c r="G57" s="116"/>
      <c r="H57" s="116"/>
      <c r="I57" s="116"/>
      <c r="J57" s="116"/>
      <c r="K57" s="116"/>
      <c r="L57" s="116"/>
      <c r="M57" s="116"/>
      <c r="N57" s="116"/>
      <c r="O57" s="116"/>
      <c r="P57" s="116"/>
    </row>
    <row r="58" spans="1:16" s="256" customFormat="1" x14ac:dyDescent="0.25">
      <c r="B58" s="260"/>
      <c r="C58" s="260"/>
      <c r="D58" s="116"/>
      <c r="E58" s="116"/>
      <c r="F58" s="116"/>
      <c r="G58" s="116"/>
      <c r="H58" s="116"/>
      <c r="I58" s="116"/>
      <c r="J58" s="116"/>
      <c r="K58" s="116"/>
      <c r="L58" s="116"/>
      <c r="M58" s="116"/>
      <c r="N58" s="116"/>
      <c r="O58" s="116"/>
      <c r="P58" s="116"/>
    </row>
    <row r="59" spans="1:16" s="214" customFormat="1" x14ac:dyDescent="0.25">
      <c r="A59" s="330" t="s">
        <v>100</v>
      </c>
      <c r="B59" s="331"/>
      <c r="C59" s="220"/>
    </row>
    <row r="60" spans="1:16" ht="14.25" customHeight="1" x14ac:dyDescent="0.25">
      <c r="A60" s="334" t="s">
        <v>18</v>
      </c>
      <c r="B60" s="334"/>
    </row>
    <row r="61" spans="1:16" ht="15.75" customHeight="1" x14ac:dyDescent="0.25">
      <c r="A61" t="s">
        <v>25</v>
      </c>
      <c r="B61" t="s">
        <v>170</v>
      </c>
      <c r="D61" s="61"/>
    </row>
    <row r="62" spans="1:16" x14ac:dyDescent="0.25">
      <c r="B62" s="206" t="s">
        <v>175</v>
      </c>
      <c r="D62" s="219">
        <v>2162.0202795443615</v>
      </c>
      <c r="E62" s="219">
        <v>1530.5540735611119</v>
      </c>
      <c r="F62" s="219">
        <v>555.5760607793062</v>
      </c>
      <c r="G62" s="219">
        <v>505.91176872583026</v>
      </c>
      <c r="H62" s="219">
        <v>492.22693359772353</v>
      </c>
      <c r="I62" s="219">
        <v>569.07709102521108</v>
      </c>
      <c r="J62" s="219">
        <v>1837.2827360778315</v>
      </c>
      <c r="K62" s="219">
        <v>3931.6604227899484</v>
      </c>
      <c r="L62" s="219">
        <v>6270.152635969579</v>
      </c>
      <c r="M62" s="212">
        <v>0</v>
      </c>
      <c r="N62" s="212">
        <v>0</v>
      </c>
      <c r="O62" s="212">
        <v>0</v>
      </c>
      <c r="P62" s="61">
        <f>SUM(D62:O62)</f>
        <v>17854.462002070904</v>
      </c>
    </row>
    <row r="63" spans="1:16" x14ac:dyDescent="0.25">
      <c r="B63" s="206" t="s">
        <v>176</v>
      </c>
      <c r="D63" s="3">
        <f>'SRR Res WEMO'!D21</f>
        <v>2162.0202795443615</v>
      </c>
      <c r="E63" s="215">
        <f>'SRR Res WEMO'!E21</f>
        <v>1530.5540735611119</v>
      </c>
      <c r="F63" s="215">
        <f>'SRR Res WEMO'!F21</f>
        <v>555.5760607793062</v>
      </c>
      <c r="G63" s="215">
        <f>'SRR Res WEMO'!G21</f>
        <v>505.91176872583026</v>
      </c>
      <c r="H63" s="215">
        <f>'SRR Res WEMO'!H21</f>
        <v>492.22693359772353</v>
      </c>
      <c r="I63" s="215">
        <f>'SRR Res WEMO'!I21</f>
        <v>569.07709102521108</v>
      </c>
      <c r="J63" s="215">
        <f>'SRR Res WEMO'!J21</f>
        <v>1837.2827360778315</v>
      </c>
      <c r="K63" s="215">
        <f>'SRR Res WEMO'!K21</f>
        <v>3931.6604227899484</v>
      </c>
      <c r="L63" s="215">
        <f>'SRR Res WEMO'!L21</f>
        <v>6270.152635969579</v>
      </c>
      <c r="M63" s="211">
        <v>0</v>
      </c>
      <c r="N63" s="211">
        <v>0</v>
      </c>
      <c r="O63" s="211">
        <v>0</v>
      </c>
      <c r="P63" s="215">
        <f>SUM(D63:O63)</f>
        <v>17854.462002070904</v>
      </c>
    </row>
    <row r="64" spans="1:16" x14ac:dyDescent="0.25">
      <c r="B64" s="204" t="s">
        <v>169</v>
      </c>
      <c r="D64" s="135">
        <f t="shared" ref="D64:L64" si="23">D62-D63</f>
        <v>0</v>
      </c>
      <c r="E64" s="135">
        <f t="shared" si="23"/>
        <v>0</v>
      </c>
      <c r="F64" s="135">
        <f t="shared" si="23"/>
        <v>0</v>
      </c>
      <c r="G64" s="135">
        <f t="shared" si="23"/>
        <v>0</v>
      </c>
      <c r="H64" s="135">
        <f t="shared" si="23"/>
        <v>0</v>
      </c>
      <c r="I64" s="135">
        <f t="shared" si="23"/>
        <v>0</v>
      </c>
      <c r="J64" s="135">
        <f t="shared" si="23"/>
        <v>0</v>
      </c>
      <c r="K64" s="135">
        <f t="shared" si="23"/>
        <v>0</v>
      </c>
      <c r="L64" s="135">
        <f t="shared" si="23"/>
        <v>0</v>
      </c>
      <c r="M64" s="213">
        <f t="shared" ref="M64" si="24">SUM(M62:M63)</f>
        <v>0</v>
      </c>
      <c r="N64" s="213">
        <f t="shared" ref="N64" si="25">SUM(N62:N63)</f>
        <v>0</v>
      </c>
      <c r="O64" s="213">
        <f t="shared" ref="O64" si="26">SUM(O62:O63)</f>
        <v>0</v>
      </c>
      <c r="P64" s="135">
        <f>SUM(D64:O64)</f>
        <v>0</v>
      </c>
    </row>
    <row r="65" spans="1:16" s="214" customFormat="1" x14ac:dyDescent="0.25">
      <c r="C65" s="220"/>
    </row>
    <row r="66" spans="1:16" s="259" customFormat="1" ht="15.75" customHeight="1" x14ac:dyDescent="0.25">
      <c r="A66" s="259" t="s">
        <v>103</v>
      </c>
      <c r="B66" s="259" t="s">
        <v>170</v>
      </c>
      <c r="C66" s="288"/>
      <c r="D66" s="61"/>
    </row>
    <row r="67" spans="1:16" s="259" customFormat="1" x14ac:dyDescent="0.25">
      <c r="B67" s="206" t="s">
        <v>175</v>
      </c>
      <c r="C67" s="288"/>
      <c r="D67" s="219">
        <v>-244.45155508692716</v>
      </c>
      <c r="E67" s="219">
        <v>-151.98162414206399</v>
      </c>
      <c r="F67" s="219">
        <v>-55.1678333423596</v>
      </c>
      <c r="G67" s="219">
        <v>-50.236246867540622</v>
      </c>
      <c r="H67" s="219">
        <v>-48.877364156492781</v>
      </c>
      <c r="I67" s="219">
        <v>-56.508464516264894</v>
      </c>
      <c r="J67" s="219">
        <v>-182.43930029051319</v>
      </c>
      <c r="K67" s="219">
        <v>-390.40772681778225</v>
      </c>
      <c r="L67" s="219">
        <v>-622.6163437767957</v>
      </c>
      <c r="M67" s="212">
        <v>0</v>
      </c>
      <c r="N67" s="212">
        <v>0</v>
      </c>
      <c r="O67" s="212">
        <v>0</v>
      </c>
      <c r="P67" s="61">
        <f>SUM(D67:O67)</f>
        <v>-1802.6864589967402</v>
      </c>
    </row>
    <row r="68" spans="1:16" s="259" customFormat="1" x14ac:dyDescent="0.25">
      <c r="B68" s="206" t="s">
        <v>176</v>
      </c>
      <c r="C68" s="288"/>
      <c r="D68" s="246">
        <f>'SRR Res WEMO'!D22</f>
        <v>-244.45155508692716</v>
      </c>
      <c r="E68" s="246">
        <f>'SRR Res WEMO'!E22</f>
        <v>-151.98162414206399</v>
      </c>
      <c r="F68" s="246">
        <f>'SRR Res WEMO'!F22</f>
        <v>-55.1678333423596</v>
      </c>
      <c r="G68" s="246">
        <f>'SRR Res WEMO'!G22</f>
        <v>-50.236246867540622</v>
      </c>
      <c r="H68" s="246">
        <f>'SRR Res WEMO'!H22</f>
        <v>-48.877364156492781</v>
      </c>
      <c r="I68" s="246">
        <f>'SRR Res WEMO'!I22</f>
        <v>-56.508464516264894</v>
      </c>
      <c r="J68" s="246">
        <f>'SRR Res WEMO'!J22</f>
        <v>-182.43930029051319</v>
      </c>
      <c r="K68" s="246">
        <f>'SRR Res WEMO'!K22</f>
        <v>-390.40772681778225</v>
      </c>
      <c r="L68" s="246">
        <f>'SRR Res WEMO'!L22</f>
        <v>-622.6163437767957</v>
      </c>
      <c r="M68" s="211">
        <v>0</v>
      </c>
      <c r="N68" s="211">
        <v>0</v>
      </c>
      <c r="O68" s="211">
        <v>0</v>
      </c>
      <c r="P68" s="246">
        <f>SUM(D68:O68)</f>
        <v>-1802.6864589967402</v>
      </c>
    </row>
    <row r="69" spans="1:16" s="259" customFormat="1" x14ac:dyDescent="0.25">
      <c r="B69" s="288" t="s">
        <v>169</v>
      </c>
      <c r="C69" s="288"/>
      <c r="D69" s="135">
        <f t="shared" ref="D69:L69" si="27">D67-D68</f>
        <v>0</v>
      </c>
      <c r="E69" s="135">
        <f t="shared" si="27"/>
        <v>0</v>
      </c>
      <c r="F69" s="135">
        <f t="shared" si="27"/>
        <v>0</v>
      </c>
      <c r="G69" s="135">
        <f t="shared" si="27"/>
        <v>0</v>
      </c>
      <c r="H69" s="135">
        <f t="shared" si="27"/>
        <v>0</v>
      </c>
      <c r="I69" s="135">
        <f t="shared" si="27"/>
        <v>0</v>
      </c>
      <c r="J69" s="135">
        <f t="shared" si="27"/>
        <v>0</v>
      </c>
      <c r="K69" s="135">
        <f t="shared" si="27"/>
        <v>0</v>
      </c>
      <c r="L69" s="135">
        <f t="shared" si="27"/>
        <v>0</v>
      </c>
      <c r="M69" s="213">
        <f t="shared" ref="M69:O69" si="28">SUM(M67:M68)</f>
        <v>0</v>
      </c>
      <c r="N69" s="213">
        <f t="shared" si="28"/>
        <v>0</v>
      </c>
      <c r="O69" s="213">
        <f t="shared" si="28"/>
        <v>0</v>
      </c>
      <c r="P69" s="135">
        <f>SUM(D69:O69)</f>
        <v>0</v>
      </c>
    </row>
    <row r="70" spans="1:16" s="259" customFormat="1" x14ac:dyDescent="0.25">
      <c r="C70" s="288"/>
    </row>
    <row r="71" spans="1:16" x14ac:dyDescent="0.25">
      <c r="A71" s="334" t="s">
        <v>64</v>
      </c>
      <c r="B71" s="334"/>
    </row>
    <row r="72" spans="1:16" x14ac:dyDescent="0.25">
      <c r="A72" t="s">
        <v>25</v>
      </c>
      <c r="B72" t="s">
        <v>170</v>
      </c>
      <c r="D72" s="61"/>
    </row>
    <row r="73" spans="1:16" x14ac:dyDescent="0.25">
      <c r="B73" s="206" t="s">
        <v>175</v>
      </c>
      <c r="D73" s="219">
        <v>234.75364183311584</v>
      </c>
      <c r="E73" s="219">
        <v>169.25581151681135</v>
      </c>
      <c r="F73" s="219">
        <v>86.543365006602627</v>
      </c>
      <c r="G73" s="219">
        <v>81.562624534562715</v>
      </c>
      <c r="H73" s="219">
        <v>80.604879264053238</v>
      </c>
      <c r="I73" s="219">
        <v>86.281279892159631</v>
      </c>
      <c r="J73" s="219">
        <v>193.56330862386781</v>
      </c>
      <c r="K73" s="219">
        <v>488.97238907689052</v>
      </c>
      <c r="L73" s="219">
        <v>841.70808122978599</v>
      </c>
      <c r="M73" s="212">
        <v>0</v>
      </c>
      <c r="N73" s="212">
        <v>0</v>
      </c>
      <c r="O73" s="212">
        <v>0</v>
      </c>
      <c r="P73" s="61">
        <f>SUM(D73:O73)</f>
        <v>2263.2453809778499</v>
      </c>
    </row>
    <row r="74" spans="1:16" x14ac:dyDescent="0.25">
      <c r="B74" s="206" t="s">
        <v>176</v>
      </c>
      <c r="D74" s="3">
        <f>' SRR SGS WEMO'!D21</f>
        <v>234.75364183311584</v>
      </c>
      <c r="E74" s="215">
        <f>' SRR SGS WEMO'!E21</f>
        <v>169.25581151681135</v>
      </c>
      <c r="F74" s="215">
        <f>' SRR SGS WEMO'!F21</f>
        <v>86.543365006602627</v>
      </c>
      <c r="G74" s="215">
        <f>' SRR SGS WEMO'!G21</f>
        <v>81.562624534562715</v>
      </c>
      <c r="H74" s="215">
        <f>' SRR SGS WEMO'!H21</f>
        <v>80.604879264053238</v>
      </c>
      <c r="I74" s="215">
        <f>' SRR SGS WEMO'!I21</f>
        <v>86.281279892159631</v>
      </c>
      <c r="J74" s="215">
        <f>' SRR SGS WEMO'!J21</f>
        <v>193.56330862386781</v>
      </c>
      <c r="K74" s="215">
        <f>' SRR SGS WEMO'!K21</f>
        <v>488.97238907689052</v>
      </c>
      <c r="L74" s="215">
        <f>' SRR SGS WEMO'!L21</f>
        <v>841.70808122978599</v>
      </c>
      <c r="M74" s="211">
        <v>0</v>
      </c>
      <c r="N74" s="211">
        <v>0</v>
      </c>
      <c r="O74" s="211">
        <v>0</v>
      </c>
      <c r="P74" s="3">
        <f>SUM(D74:O74)</f>
        <v>2263.2453809778499</v>
      </c>
    </row>
    <row r="75" spans="1:16" x14ac:dyDescent="0.25">
      <c r="B75" s="204" t="s">
        <v>169</v>
      </c>
      <c r="D75" s="135">
        <f t="shared" ref="D75:L75" si="29">D73-D74</f>
        <v>0</v>
      </c>
      <c r="E75" s="135">
        <f t="shared" si="29"/>
        <v>0</v>
      </c>
      <c r="F75" s="135">
        <f t="shared" si="29"/>
        <v>0</v>
      </c>
      <c r="G75" s="135">
        <f t="shared" si="29"/>
        <v>0</v>
      </c>
      <c r="H75" s="135">
        <f t="shared" si="29"/>
        <v>0</v>
      </c>
      <c r="I75" s="135">
        <f t="shared" si="29"/>
        <v>0</v>
      </c>
      <c r="J75" s="135">
        <f t="shared" si="29"/>
        <v>0</v>
      </c>
      <c r="K75" s="135">
        <f t="shared" si="29"/>
        <v>0</v>
      </c>
      <c r="L75" s="135">
        <f t="shared" si="29"/>
        <v>0</v>
      </c>
      <c r="M75" s="213">
        <f t="shared" ref="M75" si="30">SUM(M73:M74)</f>
        <v>0</v>
      </c>
      <c r="N75" s="213">
        <f t="shared" ref="N75" si="31">SUM(N73:N74)</f>
        <v>0</v>
      </c>
      <c r="O75" s="213">
        <f t="shared" ref="O75" si="32">SUM(O73:O74)</f>
        <v>0</v>
      </c>
      <c r="P75" s="135">
        <f>SUM(D75:O75)</f>
        <v>0</v>
      </c>
    </row>
    <row r="76" spans="1:16" s="256" customFormat="1" x14ac:dyDescent="0.25">
      <c r="B76" s="260"/>
      <c r="C76" s="260"/>
      <c r="D76" s="116"/>
      <c r="E76" s="116"/>
      <c r="F76" s="116"/>
      <c r="G76" s="116"/>
      <c r="H76" s="116"/>
      <c r="I76" s="116"/>
      <c r="J76" s="116"/>
      <c r="K76" s="116"/>
      <c r="L76" s="116"/>
      <c r="M76" s="116"/>
      <c r="N76" s="116"/>
      <c r="O76" s="116"/>
      <c r="P76" s="116"/>
    </row>
    <row r="77" spans="1:16" s="259" customFormat="1" x14ac:dyDescent="0.25">
      <c r="A77" s="259" t="s">
        <v>103</v>
      </c>
      <c r="B77" s="259" t="s">
        <v>170</v>
      </c>
      <c r="C77" s="288"/>
      <c r="D77" s="61"/>
    </row>
    <row r="78" spans="1:16" s="259" customFormat="1" x14ac:dyDescent="0.25">
      <c r="B78" s="206" t="s">
        <v>175</v>
      </c>
      <c r="C78" s="288"/>
      <c r="D78" s="219">
        <v>35.844129078282577</v>
      </c>
      <c r="E78" s="219">
        <v>10.63273687733815</v>
      </c>
      <c r="F78" s="219">
        <v>5.436698570927601</v>
      </c>
      <c r="G78" s="219">
        <v>5.1238059002481702</v>
      </c>
      <c r="H78" s="219">
        <v>5.0636398512033445</v>
      </c>
      <c r="I78" s="219">
        <v>5.4202342496356692</v>
      </c>
      <c r="J78" s="219">
        <v>12.159746310986566</v>
      </c>
      <c r="K78" s="219">
        <v>30.717496236881587</v>
      </c>
      <c r="L78" s="219">
        <v>52.876533308025017</v>
      </c>
      <c r="M78" s="212">
        <v>0</v>
      </c>
      <c r="N78" s="212">
        <v>0</v>
      </c>
      <c r="O78" s="212">
        <v>0</v>
      </c>
      <c r="P78" s="61">
        <f>SUM(D78:O78)</f>
        <v>163.27502038352867</v>
      </c>
    </row>
    <row r="79" spans="1:16" s="259" customFormat="1" x14ac:dyDescent="0.25">
      <c r="B79" s="206" t="s">
        <v>176</v>
      </c>
      <c r="C79" s="288"/>
      <c r="D79" s="246">
        <f>' SRR SGS WEMO'!D22</f>
        <v>35.844129078282577</v>
      </c>
      <c r="E79" s="246">
        <f>' SRR SGS WEMO'!E22</f>
        <v>10.63273687733815</v>
      </c>
      <c r="F79" s="246">
        <f>' SRR SGS WEMO'!F22</f>
        <v>5.436698570927601</v>
      </c>
      <c r="G79" s="246">
        <f>' SRR SGS WEMO'!G22</f>
        <v>5.1238059002481702</v>
      </c>
      <c r="H79" s="246">
        <f>' SRR SGS WEMO'!H22</f>
        <v>5.0636398512033445</v>
      </c>
      <c r="I79" s="246">
        <f>' SRR SGS WEMO'!I22</f>
        <v>5.4202342496356692</v>
      </c>
      <c r="J79" s="246">
        <f>' SRR SGS WEMO'!J22</f>
        <v>12.159746310986566</v>
      </c>
      <c r="K79" s="246">
        <f>' SRR SGS WEMO'!K22</f>
        <v>30.717496236881587</v>
      </c>
      <c r="L79" s="246">
        <f>' SRR SGS WEMO'!L22</f>
        <v>52.876533308025017</v>
      </c>
      <c r="M79" s="211">
        <v>0</v>
      </c>
      <c r="N79" s="211">
        <v>0</v>
      </c>
      <c r="O79" s="211">
        <v>0</v>
      </c>
      <c r="P79" s="246">
        <f>SUM(D79:O79)</f>
        <v>163.27502038352867</v>
      </c>
    </row>
    <row r="80" spans="1:16" s="259" customFormat="1" x14ac:dyDescent="0.25">
      <c r="B80" s="288" t="s">
        <v>169</v>
      </c>
      <c r="C80" s="288"/>
      <c r="D80" s="135">
        <f t="shared" ref="D80:L80" si="33">D78-D79</f>
        <v>0</v>
      </c>
      <c r="E80" s="135">
        <f t="shared" si="33"/>
        <v>0</v>
      </c>
      <c r="F80" s="135">
        <f t="shared" si="33"/>
        <v>0</v>
      </c>
      <c r="G80" s="135">
        <f t="shared" si="33"/>
        <v>0</v>
      </c>
      <c r="H80" s="135">
        <f t="shared" si="33"/>
        <v>0</v>
      </c>
      <c r="I80" s="135">
        <f t="shared" si="33"/>
        <v>0</v>
      </c>
      <c r="J80" s="135">
        <f t="shared" si="33"/>
        <v>0</v>
      </c>
      <c r="K80" s="135">
        <f t="shared" si="33"/>
        <v>0</v>
      </c>
      <c r="L80" s="135">
        <f t="shared" si="33"/>
        <v>0</v>
      </c>
      <c r="M80" s="213">
        <f t="shared" ref="M80:O80" si="34">SUM(M78:M79)</f>
        <v>0</v>
      </c>
      <c r="N80" s="213">
        <f t="shared" si="34"/>
        <v>0</v>
      </c>
      <c r="O80" s="213">
        <f t="shared" si="34"/>
        <v>0</v>
      </c>
      <c r="P80" s="135">
        <f>SUM(D80:O80)</f>
        <v>0</v>
      </c>
    </row>
    <row r="81" spans="1:16" s="256" customFormat="1" x14ac:dyDescent="0.25">
      <c r="B81" s="260"/>
      <c r="C81" s="260"/>
      <c r="D81" s="116"/>
      <c r="E81" s="116"/>
      <c r="F81" s="116"/>
      <c r="G81" s="116"/>
      <c r="H81" s="116"/>
      <c r="I81" s="116"/>
      <c r="J81" s="116"/>
      <c r="K81" s="116"/>
      <c r="L81" s="116"/>
      <c r="M81" s="116"/>
      <c r="N81" s="116"/>
      <c r="O81" s="116"/>
      <c r="P81" s="116"/>
    </row>
    <row r="82" spans="1:16" s="256" customFormat="1" x14ac:dyDescent="0.25">
      <c r="B82" s="260"/>
      <c r="C82" s="260"/>
      <c r="D82" s="116"/>
      <c r="E82" s="116"/>
      <c r="F82" s="116"/>
      <c r="G82" s="116"/>
      <c r="H82" s="116"/>
      <c r="I82" s="116"/>
      <c r="J82" s="116"/>
      <c r="K82" s="116"/>
      <c r="L82" s="116"/>
      <c r="M82" s="116"/>
      <c r="N82" s="116"/>
      <c r="O82" s="116"/>
      <c r="P82" s="116"/>
    </row>
    <row r="83" spans="1:16" x14ac:dyDescent="0.25">
      <c r="A83" s="326" t="s">
        <v>172</v>
      </c>
      <c r="B83" s="326"/>
    </row>
    <row r="84" spans="1:16" s="259" customFormat="1" x14ac:dyDescent="0.25">
      <c r="A84" s="334" t="s">
        <v>18</v>
      </c>
      <c r="B84" s="334"/>
      <c r="C84" s="288"/>
    </row>
    <row r="85" spans="1:16" x14ac:dyDescent="0.25">
      <c r="A85" t="s">
        <v>25</v>
      </c>
      <c r="B85" t="s">
        <v>170</v>
      </c>
      <c r="D85" s="215"/>
    </row>
    <row r="86" spans="1:16" x14ac:dyDescent="0.25">
      <c r="B86" s="206" t="s">
        <v>175</v>
      </c>
      <c r="D86" s="61">
        <f t="shared" ref="D86:L86" si="35">D14+D25+D37+D48+D62+D73</f>
        <v>31583.824208514805</v>
      </c>
      <c r="E86" s="61">
        <f t="shared" si="35"/>
        <v>20600.758854685508</v>
      </c>
      <c r="F86" s="61">
        <f t="shared" si="35"/>
        <v>9962.9870269848561</v>
      </c>
      <c r="G86" s="61">
        <f t="shared" si="35"/>
        <v>8364.905493475173</v>
      </c>
      <c r="H86" s="61">
        <f t="shared" si="35"/>
        <v>8520.2585958314758</v>
      </c>
      <c r="I86" s="61">
        <f t="shared" si="35"/>
        <v>8894.9790078600945</v>
      </c>
      <c r="J86" s="61">
        <f t="shared" si="35"/>
        <v>22618.879434752831</v>
      </c>
      <c r="K86" s="61">
        <f t="shared" si="35"/>
        <v>51721.320354334835</v>
      </c>
      <c r="L86" s="61">
        <f t="shared" si="35"/>
        <v>93718.170657697876</v>
      </c>
      <c r="M86" s="212">
        <v>0</v>
      </c>
      <c r="N86" s="212">
        <v>0</v>
      </c>
      <c r="O86" s="212">
        <v>0</v>
      </c>
      <c r="P86" s="61">
        <f>SUM(D86:O86)</f>
        <v>255986.08363413747</v>
      </c>
    </row>
    <row r="87" spans="1:16" x14ac:dyDescent="0.25">
      <c r="B87" s="206" t="s">
        <v>176</v>
      </c>
      <c r="D87" s="3">
        <f t="shared" ref="D87:L87" si="36">D15+D26+D38+D49+D63+D74</f>
        <v>31583.824208514805</v>
      </c>
      <c r="E87" s="215">
        <f t="shared" si="36"/>
        <v>20600.758854685508</v>
      </c>
      <c r="F87" s="215">
        <f t="shared" si="36"/>
        <v>9962.9870269848561</v>
      </c>
      <c r="G87" s="215">
        <f t="shared" si="36"/>
        <v>8364.905493475173</v>
      </c>
      <c r="H87" s="215">
        <f t="shared" si="36"/>
        <v>8520.2585958314758</v>
      </c>
      <c r="I87" s="215">
        <f t="shared" si="36"/>
        <v>8894.9790078600945</v>
      </c>
      <c r="J87" s="215">
        <f t="shared" si="36"/>
        <v>22618.879434752831</v>
      </c>
      <c r="K87" s="215">
        <f t="shared" si="36"/>
        <v>51721.320354334835</v>
      </c>
      <c r="L87" s="215">
        <f t="shared" si="36"/>
        <v>93718.170657697876</v>
      </c>
      <c r="M87" s="211">
        <v>0</v>
      </c>
      <c r="N87" s="211">
        <v>0</v>
      </c>
      <c r="O87" s="211">
        <v>0</v>
      </c>
      <c r="P87" s="3">
        <f>SUM(D87:O87)</f>
        <v>255986.08363413747</v>
      </c>
    </row>
    <row r="88" spans="1:16" x14ac:dyDescent="0.25">
      <c r="B88" s="204" t="s">
        <v>169</v>
      </c>
      <c r="D88" s="135">
        <f t="shared" ref="D88:L88" si="37">D86-D87</f>
        <v>0</v>
      </c>
      <c r="E88" s="135">
        <f t="shared" si="37"/>
        <v>0</v>
      </c>
      <c r="F88" s="135">
        <f t="shared" si="37"/>
        <v>0</v>
      </c>
      <c r="G88" s="135">
        <f t="shared" si="37"/>
        <v>0</v>
      </c>
      <c r="H88" s="135">
        <f t="shared" si="37"/>
        <v>0</v>
      </c>
      <c r="I88" s="135">
        <f t="shared" si="37"/>
        <v>0</v>
      </c>
      <c r="J88" s="135">
        <f t="shared" si="37"/>
        <v>0</v>
      </c>
      <c r="K88" s="135">
        <f t="shared" si="37"/>
        <v>0</v>
      </c>
      <c r="L88" s="135">
        <f t="shared" si="37"/>
        <v>0</v>
      </c>
      <c r="M88" s="213">
        <f t="shared" ref="M88" si="38">SUM(M86:M87)</f>
        <v>0</v>
      </c>
      <c r="N88" s="213">
        <f t="shared" ref="N88" si="39">SUM(N86:N87)</f>
        <v>0</v>
      </c>
      <c r="O88" s="213">
        <f t="shared" ref="O88" si="40">SUM(O86:O87)</f>
        <v>0</v>
      </c>
      <c r="P88" s="135">
        <f>SUM(D88:O88)</f>
        <v>0</v>
      </c>
    </row>
    <row r="89" spans="1:16" s="214" customFormat="1" x14ac:dyDescent="0.25">
      <c r="B89" s="223"/>
      <c r="C89" s="223"/>
      <c r="D89" s="132"/>
      <c r="E89" s="132"/>
      <c r="F89" s="132"/>
      <c r="G89" s="132"/>
      <c r="H89" s="132"/>
      <c r="I89" s="132"/>
      <c r="J89" s="132"/>
      <c r="K89" s="132"/>
      <c r="L89" s="132"/>
      <c r="P89" s="132"/>
    </row>
    <row r="90" spans="1:16" s="259" customFormat="1" x14ac:dyDescent="0.25">
      <c r="A90" s="259" t="s">
        <v>103</v>
      </c>
      <c r="B90" s="259" t="s">
        <v>170</v>
      </c>
      <c r="C90" s="288"/>
      <c r="D90" s="246"/>
    </row>
    <row r="91" spans="1:16" s="259" customFormat="1" x14ac:dyDescent="0.25">
      <c r="B91" s="206" t="s">
        <v>175</v>
      </c>
      <c r="C91" s="288"/>
      <c r="D91" s="61">
        <f t="shared" ref="D91:L91" si="41">D19+D30+D42+D53+D67+D78</f>
        <v>-1450.2655190641724</v>
      </c>
      <c r="E91" s="61">
        <f t="shared" si="41"/>
        <v>-849.72841061675842</v>
      </c>
      <c r="F91" s="61">
        <f t="shared" si="41"/>
        <v>-315.20955648349786</v>
      </c>
      <c r="G91" s="61">
        <f t="shared" si="41"/>
        <v>-249.77675962574878</v>
      </c>
      <c r="H91" s="61">
        <f t="shared" si="41"/>
        <v>-251.07675145881018</v>
      </c>
      <c r="I91" s="61">
        <f t="shared" si="41"/>
        <v>-297.99907159949606</v>
      </c>
      <c r="J91" s="61">
        <f t="shared" si="41"/>
        <v>-990.90073675655412</v>
      </c>
      <c r="K91" s="61">
        <f t="shared" si="41"/>
        <v>-2189.7997064310994</v>
      </c>
      <c r="L91" s="61">
        <f t="shared" si="41"/>
        <v>-3309.4449167451735</v>
      </c>
      <c r="M91" s="212">
        <v>0</v>
      </c>
      <c r="N91" s="212">
        <v>0</v>
      </c>
      <c r="O91" s="212">
        <v>0</v>
      </c>
      <c r="P91" s="61">
        <f>SUM(D91:O91)</f>
        <v>-9904.2014287813108</v>
      </c>
    </row>
    <row r="92" spans="1:16" s="259" customFormat="1" x14ac:dyDescent="0.25">
      <c r="B92" s="206" t="s">
        <v>176</v>
      </c>
      <c r="C92" s="288"/>
      <c r="D92" s="246">
        <f t="shared" ref="D92:L92" si="42">D20+D31+D43+D54+D68+D79</f>
        <v>-1450.2655190641724</v>
      </c>
      <c r="E92" s="246">
        <f t="shared" si="42"/>
        <v>-849.72841061675842</v>
      </c>
      <c r="F92" s="246">
        <f t="shared" si="42"/>
        <v>-315.20955648349786</v>
      </c>
      <c r="G92" s="246">
        <f t="shared" si="42"/>
        <v>-249.77675962574878</v>
      </c>
      <c r="H92" s="246">
        <f t="shared" si="42"/>
        <v>-251.07675145881018</v>
      </c>
      <c r="I92" s="246">
        <f t="shared" si="42"/>
        <v>-297.99907159949606</v>
      </c>
      <c r="J92" s="246">
        <f t="shared" si="42"/>
        <v>-990.90073675655412</v>
      </c>
      <c r="K92" s="246">
        <f t="shared" si="42"/>
        <v>-2189.7997064310994</v>
      </c>
      <c r="L92" s="246">
        <f t="shared" si="42"/>
        <v>-3309.4449167451735</v>
      </c>
      <c r="M92" s="211">
        <v>0</v>
      </c>
      <c r="N92" s="211">
        <v>0</v>
      </c>
      <c r="O92" s="211">
        <v>0</v>
      </c>
      <c r="P92" s="246">
        <f>SUM(D92:O92)</f>
        <v>-9904.2014287813108</v>
      </c>
    </row>
    <row r="93" spans="1:16" s="259" customFormat="1" x14ac:dyDescent="0.25">
      <c r="B93" s="288" t="s">
        <v>169</v>
      </c>
      <c r="C93" s="288"/>
      <c r="D93" s="135">
        <f t="shared" ref="D93:L93" si="43">D91-D92</f>
        <v>0</v>
      </c>
      <c r="E93" s="135">
        <f t="shared" si="43"/>
        <v>0</v>
      </c>
      <c r="F93" s="135">
        <f t="shared" si="43"/>
        <v>0</v>
      </c>
      <c r="G93" s="135">
        <f t="shared" si="43"/>
        <v>0</v>
      </c>
      <c r="H93" s="135">
        <f t="shared" si="43"/>
        <v>0</v>
      </c>
      <c r="I93" s="135">
        <f t="shared" si="43"/>
        <v>0</v>
      </c>
      <c r="J93" s="135">
        <f t="shared" si="43"/>
        <v>0</v>
      </c>
      <c r="K93" s="135">
        <f t="shared" si="43"/>
        <v>0</v>
      </c>
      <c r="L93" s="135">
        <f t="shared" si="43"/>
        <v>0</v>
      </c>
      <c r="M93" s="213">
        <f t="shared" ref="M93:O93" si="44">SUM(M91:M92)</f>
        <v>0</v>
      </c>
      <c r="N93" s="213">
        <f t="shared" si="44"/>
        <v>0</v>
      </c>
      <c r="O93" s="213">
        <f t="shared" si="44"/>
        <v>0</v>
      </c>
      <c r="P93" s="135">
        <f>SUM(D93:O93)</f>
        <v>0</v>
      </c>
    </row>
    <row r="94" spans="1:16" s="259" customFormat="1" x14ac:dyDescent="0.25">
      <c r="B94" s="288"/>
      <c r="C94" s="288"/>
      <c r="D94" s="132"/>
      <c r="E94" s="132"/>
      <c r="F94" s="132"/>
      <c r="G94" s="132"/>
      <c r="H94" s="132"/>
      <c r="I94" s="132"/>
      <c r="J94" s="132"/>
      <c r="K94" s="132"/>
      <c r="L94" s="132"/>
      <c r="P94" s="132"/>
    </row>
    <row r="95" spans="1:16" x14ac:dyDescent="0.25">
      <c r="A95" s="334" t="s">
        <v>64</v>
      </c>
      <c r="B95" s="334"/>
    </row>
    <row r="97" spans="1:16" x14ac:dyDescent="0.25">
      <c r="A97" t="s">
        <v>25</v>
      </c>
      <c r="B97" t="s">
        <v>170</v>
      </c>
      <c r="D97" s="215"/>
    </row>
    <row r="98" spans="1:16" x14ac:dyDescent="0.25">
      <c r="B98" s="206" t="s">
        <v>175</v>
      </c>
      <c r="D98" s="61">
        <f t="shared" ref="D98:L98" si="45">D25+D37+D48+D62+D73+D86</f>
        <v>50955.023401438222</v>
      </c>
      <c r="E98" s="61">
        <f t="shared" si="45"/>
        <v>33159.583177507193</v>
      </c>
      <c r="F98" s="61">
        <f t="shared" si="45"/>
        <v>16724.526129876042</v>
      </c>
      <c r="G98" s="61">
        <f t="shared" si="45"/>
        <v>14219.835658391956</v>
      </c>
      <c r="H98" s="61">
        <f t="shared" si="45"/>
        <v>14485.655076474039</v>
      </c>
      <c r="I98" s="61">
        <f t="shared" si="45"/>
        <v>14830.616738278086</v>
      </c>
      <c r="J98" s="61">
        <f t="shared" si="45"/>
        <v>35916.129097774443</v>
      </c>
      <c r="K98" s="61">
        <f t="shared" si="45"/>
        <v>82544.292384512519</v>
      </c>
      <c r="L98" s="61">
        <f t="shared" si="45"/>
        <v>155231.74739900633</v>
      </c>
      <c r="M98" s="212">
        <v>0</v>
      </c>
      <c r="N98" s="212">
        <v>0</v>
      </c>
      <c r="O98" s="212">
        <v>0</v>
      </c>
      <c r="P98" s="61">
        <f>SUM(D98:O98)</f>
        <v>418067.40906325885</v>
      </c>
    </row>
    <row r="99" spans="1:16" x14ac:dyDescent="0.25">
      <c r="B99" s="206" t="s">
        <v>176</v>
      </c>
      <c r="D99" s="215">
        <f t="shared" ref="D99:L99" si="46">D26+D38+D49+D63+D74+D87</f>
        <v>50955.023401438222</v>
      </c>
      <c r="E99" s="215">
        <f t="shared" si="46"/>
        <v>33159.583177507193</v>
      </c>
      <c r="F99" s="215">
        <f t="shared" si="46"/>
        <v>16724.526129876042</v>
      </c>
      <c r="G99" s="215">
        <f t="shared" si="46"/>
        <v>14219.835658391956</v>
      </c>
      <c r="H99" s="215">
        <f t="shared" si="46"/>
        <v>14485.655076474039</v>
      </c>
      <c r="I99" s="215">
        <f t="shared" si="46"/>
        <v>14830.616738278086</v>
      </c>
      <c r="J99" s="215">
        <f t="shared" si="46"/>
        <v>35916.129097774443</v>
      </c>
      <c r="K99" s="215">
        <f t="shared" si="46"/>
        <v>82544.292384512519</v>
      </c>
      <c r="L99" s="215">
        <f t="shared" si="46"/>
        <v>155231.74739900633</v>
      </c>
      <c r="M99" s="211">
        <v>0</v>
      </c>
      <c r="N99" s="211">
        <v>0</v>
      </c>
      <c r="O99" s="211">
        <v>0</v>
      </c>
      <c r="P99" s="3">
        <f>SUM(D99:O99)</f>
        <v>418067.40906325885</v>
      </c>
    </row>
    <row r="100" spans="1:16" x14ac:dyDescent="0.25">
      <c r="B100" s="204" t="s">
        <v>169</v>
      </c>
      <c r="D100" s="135">
        <f t="shared" ref="D100:L100" si="47">D98-D99</f>
        <v>0</v>
      </c>
      <c r="E100" s="135">
        <f t="shared" si="47"/>
        <v>0</v>
      </c>
      <c r="F100" s="135">
        <f t="shared" si="47"/>
        <v>0</v>
      </c>
      <c r="G100" s="135">
        <f t="shared" si="47"/>
        <v>0</v>
      </c>
      <c r="H100" s="135">
        <f t="shared" si="47"/>
        <v>0</v>
      </c>
      <c r="I100" s="135">
        <f t="shared" si="47"/>
        <v>0</v>
      </c>
      <c r="J100" s="135">
        <f t="shared" si="47"/>
        <v>0</v>
      </c>
      <c r="K100" s="135">
        <f t="shared" si="47"/>
        <v>0</v>
      </c>
      <c r="L100" s="135">
        <f t="shared" si="47"/>
        <v>0</v>
      </c>
      <c r="M100" s="213">
        <f t="shared" ref="M100" si="48">SUM(M98:M99)</f>
        <v>0</v>
      </c>
      <c r="N100" s="213">
        <f t="shared" ref="N100" si="49">SUM(N98:N99)</f>
        <v>0</v>
      </c>
      <c r="O100" s="213">
        <f t="shared" ref="O100" si="50">SUM(O98:O99)</f>
        <v>0</v>
      </c>
      <c r="P100" s="135">
        <f>SUM(D100:O100)</f>
        <v>0</v>
      </c>
    </row>
    <row r="102" spans="1:16" s="259" customFormat="1" x14ac:dyDescent="0.25">
      <c r="A102" s="259" t="s">
        <v>103</v>
      </c>
      <c r="B102" s="259" t="s">
        <v>170</v>
      </c>
      <c r="C102" s="288"/>
      <c r="D102" s="246"/>
    </row>
    <row r="103" spans="1:16" s="259" customFormat="1" x14ac:dyDescent="0.25">
      <c r="B103" s="206" t="s">
        <v>175</v>
      </c>
      <c r="C103" s="288"/>
      <c r="D103" s="61">
        <f t="shared" ref="D103:L103" si="51">D30+D42+D53+D67+D78+D91</f>
        <v>-1503.6165906087879</v>
      </c>
      <c r="E103" s="61">
        <f t="shared" si="51"/>
        <v>-900.90530808567951</v>
      </c>
      <c r="F103" s="61">
        <f t="shared" si="51"/>
        <v>-312.52034446551932</v>
      </c>
      <c r="G103" s="61">
        <f t="shared" si="51"/>
        <v>-250.31689731153872</v>
      </c>
      <c r="H103" s="61">
        <f t="shared" si="51"/>
        <v>-248.45969331440403</v>
      </c>
      <c r="I103" s="61">
        <f t="shared" si="51"/>
        <v>-302.1401858059283</v>
      </c>
      <c r="J103" s="61">
        <f t="shared" si="51"/>
        <v>-1056.1782258074716</v>
      </c>
      <c r="K103" s="61">
        <f t="shared" si="51"/>
        <v>-2304.4261308088171</v>
      </c>
      <c r="L103" s="61">
        <f t="shared" si="51"/>
        <v>-3421.0240587382409</v>
      </c>
      <c r="M103" s="212">
        <v>0</v>
      </c>
      <c r="N103" s="212">
        <v>0</v>
      </c>
      <c r="O103" s="212">
        <v>0</v>
      </c>
      <c r="P103" s="61">
        <f>SUM(D103:O103)</f>
        <v>-10299.587434946388</v>
      </c>
    </row>
    <row r="104" spans="1:16" s="259" customFormat="1" x14ac:dyDescent="0.25">
      <c r="B104" s="206" t="s">
        <v>176</v>
      </c>
      <c r="C104" s="288"/>
      <c r="D104" s="246">
        <f t="shared" ref="D104:L104" si="52">D31+D43+D54+D68+D79+D92</f>
        <v>-1503.6165906087879</v>
      </c>
      <c r="E104" s="246">
        <f t="shared" si="52"/>
        <v>-900.90530808567951</v>
      </c>
      <c r="F104" s="246">
        <f t="shared" si="52"/>
        <v>-312.52034446551932</v>
      </c>
      <c r="G104" s="246">
        <f t="shared" si="52"/>
        <v>-250.31689731153872</v>
      </c>
      <c r="H104" s="246">
        <f t="shared" si="52"/>
        <v>-248.45969331440403</v>
      </c>
      <c r="I104" s="246">
        <f t="shared" si="52"/>
        <v>-302.1401858059283</v>
      </c>
      <c r="J104" s="246">
        <f t="shared" si="52"/>
        <v>-1056.1782258074716</v>
      </c>
      <c r="K104" s="246">
        <f t="shared" si="52"/>
        <v>-2304.4261308088171</v>
      </c>
      <c r="L104" s="246">
        <f t="shared" si="52"/>
        <v>-3421.0240587382409</v>
      </c>
      <c r="M104" s="211">
        <v>0</v>
      </c>
      <c r="N104" s="211">
        <v>0</v>
      </c>
      <c r="O104" s="211">
        <v>0</v>
      </c>
      <c r="P104" s="246">
        <f>SUM(D104:O104)</f>
        <v>-10299.587434946388</v>
      </c>
    </row>
    <row r="105" spans="1:16" s="259" customFormat="1" x14ac:dyDescent="0.25">
      <c r="B105" s="288" t="s">
        <v>169</v>
      </c>
      <c r="C105" s="288"/>
      <c r="D105" s="135">
        <f t="shared" ref="D105:L105" si="53">D103-D104</f>
        <v>0</v>
      </c>
      <c r="E105" s="135">
        <f t="shared" si="53"/>
        <v>0</v>
      </c>
      <c r="F105" s="135">
        <f t="shared" si="53"/>
        <v>0</v>
      </c>
      <c r="G105" s="135">
        <f t="shared" si="53"/>
        <v>0</v>
      </c>
      <c r="H105" s="135">
        <f t="shared" si="53"/>
        <v>0</v>
      </c>
      <c r="I105" s="135">
        <f t="shared" si="53"/>
        <v>0</v>
      </c>
      <c r="J105" s="135">
        <f t="shared" si="53"/>
        <v>0</v>
      </c>
      <c r="K105" s="135">
        <f t="shared" si="53"/>
        <v>0</v>
      </c>
      <c r="L105" s="135">
        <f t="shared" si="53"/>
        <v>0</v>
      </c>
      <c r="M105" s="213">
        <f t="shared" ref="M105:O105" si="54">SUM(M103:M104)</f>
        <v>0</v>
      </c>
      <c r="N105" s="213">
        <f t="shared" si="54"/>
        <v>0</v>
      </c>
      <c r="O105" s="213">
        <f t="shared" si="54"/>
        <v>0</v>
      </c>
      <c r="P105" s="135">
        <f>SUM(D105:O105)</f>
        <v>0</v>
      </c>
    </row>
  </sheetData>
  <mergeCells count="13">
    <mergeCell ref="A60:B60"/>
    <mergeCell ref="A71:B71"/>
    <mergeCell ref="A84:B84"/>
    <mergeCell ref="A83:B83"/>
    <mergeCell ref="A95:B95"/>
    <mergeCell ref="A12:B12"/>
    <mergeCell ref="A23:B23"/>
    <mergeCell ref="A34:B34"/>
    <mergeCell ref="A35:B35"/>
    <mergeCell ref="A59:B59"/>
    <mergeCell ref="A8:O8"/>
    <mergeCell ref="M9:O9"/>
    <mergeCell ref="A11:B11"/>
  </mergeCells>
  <pageMargins left="0.45" right="0.45" top="0.75" bottom="0.5" header="0.3" footer="0.3"/>
  <pageSetup scale="60" orientation="landscape" r:id="rId1"/>
  <headerFooter>
    <oddFooter>&amp;CPage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C000"/>
  </sheetPr>
  <dimension ref="A1:S88"/>
  <sheetViews>
    <sheetView zoomScale="85" zoomScaleNormal="85" workbookViewId="0">
      <pane xSplit="1" ySplit="4" topLeftCell="B23" activePane="bottomRight" state="frozen"/>
      <selection activeCell="K13" sqref="K13:T16"/>
      <selection pane="topRight" activeCell="K13" sqref="K13:T16"/>
      <selection pane="bottomLeft" activeCell="K13" sqref="K13:T16"/>
      <selection pane="bottomRight" activeCell="H21" sqref="H21"/>
    </sheetView>
  </sheetViews>
  <sheetFormatPr defaultColWidth="14.7109375" defaultRowHeight="15" x14ac:dyDescent="0.25"/>
  <cols>
    <col min="1" max="1" width="20.7109375" customWidth="1"/>
  </cols>
  <sheetData>
    <row r="1" spans="1:19" x14ac:dyDescent="0.25">
      <c r="A1" s="5"/>
      <c r="B1" s="79">
        <f>A1-1</f>
        <v>-1</v>
      </c>
      <c r="C1" s="79">
        <f t="shared" ref="C1:I1" si="0">B1-1</f>
        <v>-2</v>
      </c>
      <c r="D1" s="79">
        <f t="shared" si="0"/>
        <v>-3</v>
      </c>
      <c r="E1" s="79">
        <f t="shared" si="0"/>
        <v>-4</v>
      </c>
      <c r="F1" s="79">
        <f t="shared" si="0"/>
        <v>-5</v>
      </c>
      <c r="G1" s="79">
        <f t="shared" si="0"/>
        <v>-6</v>
      </c>
      <c r="H1" s="79">
        <f t="shared" si="0"/>
        <v>-7</v>
      </c>
      <c r="I1" s="80">
        <f t="shared" si="0"/>
        <v>-8</v>
      </c>
    </row>
    <row r="2" spans="1:19" x14ac:dyDescent="0.25">
      <c r="A2" s="6" t="s">
        <v>8</v>
      </c>
      <c r="B2" s="151" t="s">
        <v>1</v>
      </c>
      <c r="C2" s="7" t="s">
        <v>2</v>
      </c>
      <c r="D2" s="7"/>
      <c r="E2" s="7" t="s">
        <v>4</v>
      </c>
      <c r="F2" s="7"/>
      <c r="G2" s="7"/>
      <c r="H2" s="8"/>
      <c r="I2" s="9" t="s">
        <v>10</v>
      </c>
    </row>
    <row r="3" spans="1:19" x14ac:dyDescent="0.25">
      <c r="A3" s="10" t="s">
        <v>99</v>
      </c>
      <c r="B3" s="11" t="s">
        <v>5</v>
      </c>
      <c r="C3" s="11" t="s">
        <v>5</v>
      </c>
      <c r="D3" s="11" t="s">
        <v>3</v>
      </c>
      <c r="E3" s="11" t="s">
        <v>5</v>
      </c>
      <c r="F3" s="11" t="s">
        <v>6</v>
      </c>
      <c r="G3" s="11" t="s">
        <v>7</v>
      </c>
      <c r="H3" s="11" t="s">
        <v>9</v>
      </c>
      <c r="I3" s="12" t="s">
        <v>11</v>
      </c>
    </row>
    <row r="4" spans="1:19" s="4" customFormat="1" x14ac:dyDescent="0.25">
      <c r="A4" s="13"/>
      <c r="B4" s="14" t="s">
        <v>13</v>
      </c>
      <c r="C4" s="14" t="s">
        <v>13</v>
      </c>
      <c r="D4" s="15" t="s">
        <v>12</v>
      </c>
      <c r="E4" s="14" t="s">
        <v>13</v>
      </c>
      <c r="F4" s="14" t="s">
        <v>14</v>
      </c>
      <c r="G4" s="14" t="s">
        <v>15</v>
      </c>
      <c r="H4" s="14" t="s">
        <v>14</v>
      </c>
      <c r="I4" s="16" t="s">
        <v>16</v>
      </c>
    </row>
    <row r="5" spans="1:19" s="4" customFormat="1" ht="18" x14ac:dyDescent="0.25">
      <c r="A5" s="95"/>
      <c r="B5" s="96" t="s">
        <v>104</v>
      </c>
      <c r="C5" s="96" t="s">
        <v>105</v>
      </c>
      <c r="D5" s="97" t="s">
        <v>106</v>
      </c>
      <c r="E5" s="96" t="s">
        <v>107</v>
      </c>
      <c r="F5" s="98" t="s">
        <v>102</v>
      </c>
      <c r="H5" s="95"/>
      <c r="I5" s="96" t="s">
        <v>110</v>
      </c>
    </row>
    <row r="6" spans="1:19" ht="9" customHeight="1" x14ac:dyDescent="0.25"/>
    <row r="7" spans="1:19" x14ac:dyDescent="0.25">
      <c r="A7" s="18" t="str">
        <f>'CSWNA Summary'!A8&amp;" Billing Cycle"</f>
        <v>July 2020 Billing Cycle</v>
      </c>
    </row>
    <row r="8" spans="1:19" x14ac:dyDescent="0.25">
      <c r="A8" s="130" t="s">
        <v>117</v>
      </c>
      <c r="B8" s="3">
        <f>Input_NEMO!H6</f>
        <v>1.9386200716845867</v>
      </c>
      <c r="C8" s="3">
        <f>Input_NEMO!G6</f>
        <v>0</v>
      </c>
      <c r="D8" s="3">
        <f>+B8-C8</f>
        <v>1.9386200716845867</v>
      </c>
      <c r="E8" s="3">
        <f>Input_NEMO!I6</f>
        <v>13393</v>
      </c>
      <c r="F8" s="27">
        <f>Assumptions!B7</f>
        <v>0.11254740000000001</v>
      </c>
      <c r="G8" s="20">
        <f>+D8*E8*$F$8</f>
        <v>2922.1737854486541</v>
      </c>
      <c r="H8" s="28">
        <v>0.33004</v>
      </c>
      <c r="I8" s="61">
        <f>+ROUND(G8*H8,0)</f>
        <v>964</v>
      </c>
      <c r="K8" s="189"/>
      <c r="L8" s="234"/>
      <c r="M8" s="234"/>
      <c r="N8" s="234"/>
      <c r="O8" s="234"/>
      <c r="P8" s="232"/>
      <c r="Q8" s="248"/>
      <c r="R8" s="257"/>
      <c r="S8" s="255"/>
    </row>
    <row r="9" spans="1:19" x14ac:dyDescent="0.25">
      <c r="A9" s="1"/>
      <c r="B9" s="3"/>
      <c r="C9" s="3"/>
      <c r="D9" s="3"/>
      <c r="E9" s="3"/>
      <c r="G9" s="20"/>
      <c r="I9" s="2"/>
      <c r="K9" s="188"/>
      <c r="L9" s="234"/>
      <c r="M9" s="234"/>
      <c r="N9" s="234"/>
      <c r="O9" s="234"/>
      <c r="P9" s="259"/>
      <c r="Q9" s="248"/>
      <c r="R9" s="259"/>
      <c r="S9" s="247"/>
    </row>
    <row r="10" spans="1:19" ht="15.75" thickBot="1" x14ac:dyDescent="0.3">
      <c r="A10" s="1" t="s">
        <v>17</v>
      </c>
      <c r="B10" s="19">
        <f>SUM(B8:B8)</f>
        <v>1.9386200716845867</v>
      </c>
      <c r="C10" s="19">
        <f>SUM(C8:C8)</f>
        <v>0</v>
      </c>
      <c r="D10" s="19">
        <f>SUM(D8:D8)</f>
        <v>1.9386200716845867</v>
      </c>
      <c r="E10" s="19">
        <f>SUM(E8:E8)</f>
        <v>13393</v>
      </c>
      <c r="G10" s="21">
        <f>SUM(G8:G8)</f>
        <v>2922.1737854486541</v>
      </c>
      <c r="H10" s="17">
        <f>SUM(H8:H8)</f>
        <v>0.33004</v>
      </c>
      <c r="I10" s="171">
        <f>SUM(I8:I8)</f>
        <v>964</v>
      </c>
      <c r="K10" s="188"/>
      <c r="L10" s="234"/>
      <c r="M10" s="234"/>
      <c r="N10" s="234"/>
      <c r="O10" s="234"/>
      <c r="P10" s="259"/>
      <c r="Q10" s="248"/>
      <c r="R10" s="259"/>
      <c r="S10" s="255"/>
    </row>
    <row r="11" spans="1:19" ht="15.75" thickTop="1" x14ac:dyDescent="0.25">
      <c r="A11" s="1"/>
      <c r="B11" s="129"/>
      <c r="C11" s="129"/>
      <c r="D11" s="129"/>
      <c r="E11" s="129"/>
      <c r="G11" s="140"/>
      <c r="H11" s="104"/>
      <c r="I11" s="132"/>
      <c r="K11" s="188"/>
      <c r="L11" s="234"/>
      <c r="M11" s="234"/>
      <c r="N11" s="234"/>
      <c r="O11" s="234"/>
      <c r="P11" s="259"/>
      <c r="Q11" s="248"/>
      <c r="R11" s="259"/>
      <c r="S11" s="255"/>
    </row>
    <row r="12" spans="1:19" x14ac:dyDescent="0.25">
      <c r="A12" s="1"/>
      <c r="K12" s="188"/>
      <c r="L12" s="256"/>
      <c r="M12" s="256"/>
      <c r="N12" s="256"/>
      <c r="O12" s="256"/>
      <c r="P12" s="259"/>
      <c r="Q12" s="259"/>
      <c r="R12" s="259"/>
      <c r="S12" s="259"/>
    </row>
    <row r="13" spans="1:19" x14ac:dyDescent="0.25">
      <c r="A13" t="s">
        <v>22</v>
      </c>
      <c r="I13" s="169">
        <f>I10</f>
        <v>964</v>
      </c>
      <c r="K13" s="188"/>
      <c r="L13" s="256"/>
      <c r="M13" s="256"/>
      <c r="N13" s="256"/>
      <c r="O13" s="256"/>
      <c r="P13" s="259"/>
      <c r="Q13" s="259"/>
      <c r="R13" s="259"/>
      <c r="S13" s="255"/>
    </row>
    <row r="14" spans="1:19" x14ac:dyDescent="0.25">
      <c r="K14" s="188"/>
      <c r="L14" s="256"/>
      <c r="M14" s="256"/>
      <c r="N14" s="256"/>
      <c r="O14" s="256"/>
      <c r="P14" s="259"/>
      <c r="Q14" s="259"/>
      <c r="R14" s="259"/>
      <c r="S14" s="259"/>
    </row>
    <row r="15" spans="1:19" x14ac:dyDescent="0.25">
      <c r="A15" t="s">
        <v>24</v>
      </c>
      <c r="I15" s="29">
        <f>Assumptions!B20</f>
        <v>11089284.458101537</v>
      </c>
      <c r="K15" s="188"/>
      <c r="L15" s="256"/>
      <c r="M15" s="256"/>
      <c r="N15" s="256"/>
      <c r="O15" s="256"/>
      <c r="P15" s="259"/>
      <c r="Q15" s="259"/>
      <c r="R15" s="259"/>
      <c r="S15" s="249"/>
    </row>
    <row r="16" spans="1:19" x14ac:dyDescent="0.25">
      <c r="K16" s="188"/>
      <c r="L16" s="256"/>
      <c r="M16" s="256"/>
      <c r="N16" s="256"/>
      <c r="O16" s="256"/>
      <c r="P16" s="259"/>
      <c r="Q16" s="259"/>
      <c r="R16" s="259"/>
      <c r="S16" s="259"/>
    </row>
    <row r="17" spans="1:19" x14ac:dyDescent="0.25">
      <c r="A17" s="24" t="s">
        <v>25</v>
      </c>
      <c r="B17" s="25"/>
      <c r="C17" s="25"/>
      <c r="D17" s="25"/>
      <c r="E17" s="25"/>
      <c r="F17" s="25"/>
      <c r="G17" s="25"/>
      <c r="H17" s="25"/>
      <c r="I17" s="26">
        <f>ROUND(+I13/I15,5)</f>
        <v>9.0000000000000006E-5</v>
      </c>
      <c r="J17" s="103"/>
      <c r="L17" s="259"/>
      <c r="M17" s="259"/>
      <c r="N17" s="259"/>
      <c r="O17" s="259"/>
      <c r="P17" s="259"/>
      <c r="Q17" s="259"/>
      <c r="R17" s="259"/>
      <c r="S17" s="257"/>
    </row>
    <row r="18" spans="1:19" x14ac:dyDescent="0.25">
      <c r="L18" s="259"/>
      <c r="M18" s="259"/>
      <c r="N18" s="259"/>
      <c r="O18" s="259"/>
      <c r="P18" s="259"/>
      <c r="Q18" s="259"/>
      <c r="R18" s="259"/>
      <c r="S18" s="259"/>
    </row>
    <row r="19" spans="1:19" x14ac:dyDescent="0.25">
      <c r="L19" s="259"/>
      <c r="M19" s="259"/>
      <c r="N19" s="259"/>
      <c r="O19" s="259"/>
      <c r="P19" s="259"/>
      <c r="Q19" s="259"/>
      <c r="R19" s="259"/>
      <c r="S19" s="259"/>
    </row>
    <row r="20" spans="1:19" x14ac:dyDescent="0.25">
      <c r="A20" s="18" t="str">
        <f>'CSWNA Summary'!A9&amp;" Billing Cycle"</f>
        <v>August 2020 Billing Cycle</v>
      </c>
      <c r="L20" s="259"/>
      <c r="M20" s="259"/>
      <c r="N20" s="259"/>
      <c r="O20" s="259"/>
      <c r="P20" s="259"/>
      <c r="Q20" s="259"/>
      <c r="R20" s="259"/>
      <c r="S20" s="259"/>
    </row>
    <row r="21" spans="1:19" x14ac:dyDescent="0.25">
      <c r="A21" s="130" t="s">
        <v>117</v>
      </c>
      <c r="B21" s="3">
        <f>Input_NEMO!H9</f>
        <v>6.4418817204300991</v>
      </c>
      <c r="C21" s="3">
        <f>Input_NEMO!G9</f>
        <v>5.1895000000000007</v>
      </c>
      <c r="D21" s="3">
        <f>+B21-C21</f>
        <v>1.2523817204300984</v>
      </c>
      <c r="E21" s="3">
        <f>Input_NEMO!I9</f>
        <v>13228</v>
      </c>
      <c r="F21" s="27">
        <f>F8</f>
        <v>0.11254740000000001</v>
      </c>
      <c r="G21" s="20">
        <f>+D21*E21*$F$21</f>
        <v>1864.517109613909</v>
      </c>
      <c r="H21" s="28">
        <v>0.33028999999999997</v>
      </c>
      <c r="I21" s="61">
        <f>+ROUND(G21*H21,0)</f>
        <v>616</v>
      </c>
      <c r="K21" s="189"/>
      <c r="L21" s="248"/>
      <c r="M21" s="248"/>
      <c r="N21" s="248"/>
      <c r="O21" s="248"/>
      <c r="P21" s="232"/>
      <c r="Q21" s="248"/>
      <c r="R21" s="257"/>
      <c r="S21" s="255"/>
    </row>
    <row r="22" spans="1:19" x14ac:dyDescent="0.25">
      <c r="A22" s="1"/>
      <c r="B22" s="3"/>
      <c r="C22" s="3"/>
      <c r="D22" s="3"/>
      <c r="E22" s="3"/>
      <c r="G22" s="20"/>
      <c r="I22" s="2"/>
      <c r="L22" s="248"/>
      <c r="M22" s="248"/>
      <c r="N22" s="248"/>
      <c r="O22" s="248"/>
      <c r="P22" s="259"/>
      <c r="Q22" s="248"/>
      <c r="R22" s="259"/>
      <c r="S22" s="247"/>
    </row>
    <row r="23" spans="1:19" ht="15.75" thickBot="1" x14ac:dyDescent="0.3">
      <c r="A23" s="1" t="s">
        <v>17</v>
      </c>
      <c r="B23" s="19">
        <f>SUM(B21:B21)</f>
        <v>6.4418817204300991</v>
      </c>
      <c r="C23" s="19">
        <f>SUM(C21:C21)</f>
        <v>5.1895000000000007</v>
      </c>
      <c r="D23" s="19">
        <f>SUM(D21:D21)</f>
        <v>1.2523817204300984</v>
      </c>
      <c r="E23" s="19">
        <f>SUM(E21:E21)</f>
        <v>13228</v>
      </c>
      <c r="G23" s="21">
        <f>SUM(G21:G21)</f>
        <v>1864.517109613909</v>
      </c>
      <c r="H23" s="17">
        <f>SUM(H21:H21)</f>
        <v>0.33028999999999997</v>
      </c>
      <c r="I23" s="171">
        <f>SUM(I21:I21)</f>
        <v>616</v>
      </c>
      <c r="L23" s="248"/>
      <c r="M23" s="248"/>
      <c r="N23" s="248"/>
      <c r="O23" s="248"/>
      <c r="P23" s="259"/>
      <c r="Q23" s="248"/>
      <c r="R23" s="259"/>
      <c r="S23" s="255"/>
    </row>
    <row r="24" spans="1:19" ht="15.75" thickTop="1" x14ac:dyDescent="0.25">
      <c r="A24" s="1"/>
      <c r="B24" s="129"/>
      <c r="C24" s="129"/>
      <c r="D24" s="129"/>
      <c r="E24" s="129"/>
      <c r="G24" s="140"/>
      <c r="H24" s="104"/>
      <c r="I24" s="132"/>
      <c r="L24" s="248"/>
      <c r="M24" s="248"/>
      <c r="N24" s="248"/>
      <c r="O24" s="248"/>
      <c r="P24" s="259"/>
      <c r="Q24" s="248"/>
      <c r="R24" s="259"/>
      <c r="S24" s="255"/>
    </row>
    <row r="25" spans="1:19" x14ac:dyDescent="0.25">
      <c r="L25" s="259"/>
      <c r="M25" s="259"/>
      <c r="N25" s="259"/>
      <c r="O25" s="259"/>
      <c r="P25" s="259"/>
      <c r="Q25" s="259"/>
      <c r="R25" s="259"/>
      <c r="S25" s="259"/>
    </row>
    <row r="26" spans="1:19" x14ac:dyDescent="0.25">
      <c r="A26" t="s">
        <v>22</v>
      </c>
      <c r="I26" s="169">
        <f>I23</f>
        <v>616</v>
      </c>
      <c r="L26" s="259"/>
      <c r="M26" s="259"/>
      <c r="N26" s="259"/>
      <c r="O26" s="259"/>
      <c r="P26" s="259"/>
      <c r="Q26" s="259"/>
      <c r="R26" s="259"/>
      <c r="S26" s="255"/>
    </row>
    <row r="27" spans="1:19" x14ac:dyDescent="0.25">
      <c r="L27" s="259"/>
      <c r="M27" s="259"/>
      <c r="N27" s="259"/>
      <c r="O27" s="259"/>
      <c r="P27" s="259"/>
      <c r="Q27" s="259"/>
      <c r="R27" s="259"/>
      <c r="S27" s="259"/>
    </row>
    <row r="28" spans="1:19" x14ac:dyDescent="0.25">
      <c r="A28" t="s">
        <v>24</v>
      </c>
      <c r="I28" s="29">
        <f>I15</f>
        <v>11089284.458101537</v>
      </c>
      <c r="L28" s="259"/>
      <c r="M28" s="259"/>
      <c r="N28" s="259"/>
      <c r="O28" s="259"/>
      <c r="P28" s="259"/>
      <c r="Q28" s="259"/>
      <c r="R28" s="259"/>
      <c r="S28" s="249"/>
    </row>
    <row r="29" spans="1:19" x14ac:dyDescent="0.25">
      <c r="L29" s="259"/>
      <c r="M29" s="259"/>
      <c r="N29" s="259"/>
      <c r="O29" s="259"/>
      <c r="P29" s="259"/>
      <c r="Q29" s="259"/>
      <c r="R29" s="259"/>
      <c r="S29" s="259"/>
    </row>
    <row r="30" spans="1:19" x14ac:dyDescent="0.25">
      <c r="A30" s="24" t="s">
        <v>25</v>
      </c>
      <c r="B30" s="25"/>
      <c r="C30" s="25"/>
      <c r="D30" s="25"/>
      <c r="E30" s="25"/>
      <c r="F30" s="25"/>
      <c r="G30" s="25"/>
      <c r="H30" s="25"/>
      <c r="I30" s="26">
        <f>ROUND(+I26/I28,5)</f>
        <v>6.0000000000000002E-5</v>
      </c>
      <c r="L30" s="259"/>
      <c r="M30" s="259"/>
      <c r="N30" s="259"/>
      <c r="O30" s="259"/>
      <c r="P30" s="259"/>
      <c r="Q30" s="259"/>
      <c r="R30" s="259"/>
      <c r="S30" s="257"/>
    </row>
    <row r="31" spans="1:19" x14ac:dyDescent="0.25">
      <c r="L31" s="259"/>
      <c r="M31" s="259"/>
      <c r="N31" s="259"/>
      <c r="O31" s="259"/>
      <c r="P31" s="259"/>
      <c r="Q31" s="259"/>
      <c r="R31" s="259"/>
      <c r="S31" s="259"/>
    </row>
    <row r="32" spans="1:19" x14ac:dyDescent="0.25">
      <c r="L32" s="259"/>
      <c r="M32" s="259"/>
      <c r="N32" s="259"/>
      <c r="O32" s="259"/>
      <c r="P32" s="259"/>
      <c r="Q32" s="259"/>
      <c r="R32" s="259"/>
      <c r="S32" s="259"/>
    </row>
    <row r="33" spans="1:19" x14ac:dyDescent="0.25">
      <c r="A33" s="18" t="str">
        <f>'CSWNA Summary'!A10&amp;" Billing Cycle"</f>
        <v>September 2020 Billing Cycle</v>
      </c>
      <c r="K33" s="189"/>
      <c r="L33" s="259"/>
      <c r="M33" s="259"/>
      <c r="N33" s="259"/>
      <c r="O33" s="259"/>
      <c r="P33" s="259"/>
      <c r="Q33" s="259"/>
      <c r="R33" s="259"/>
      <c r="S33" s="259"/>
    </row>
    <row r="34" spans="1:19" x14ac:dyDescent="0.25">
      <c r="A34" s="130" t="s">
        <v>117</v>
      </c>
      <c r="B34" s="3">
        <f>Input_NEMO!H12</f>
        <v>85.807777777777758</v>
      </c>
      <c r="C34" s="3">
        <f>Input_NEMO!G12</f>
        <v>106.05329999999998</v>
      </c>
      <c r="D34" s="3">
        <f>+B34-C34</f>
        <v>-20.24552222222222</v>
      </c>
      <c r="E34" s="3">
        <f>Input_NEMO!I12</f>
        <v>13105</v>
      </c>
      <c r="F34" s="27">
        <f>F21</f>
        <v>0.11254740000000001</v>
      </c>
      <c r="G34" s="20">
        <f>+D34*E34*F34</f>
        <v>-29860.802534007431</v>
      </c>
      <c r="H34" s="28">
        <v>0.33187</v>
      </c>
      <c r="I34" s="61">
        <f>+ROUND(G34*H34,0)</f>
        <v>-9910</v>
      </c>
      <c r="K34" s="94"/>
      <c r="L34" s="248"/>
      <c r="M34" s="248"/>
      <c r="N34" s="248"/>
      <c r="O34" s="248"/>
      <c r="P34" s="232"/>
      <c r="Q34" s="248"/>
      <c r="R34" s="257"/>
      <c r="S34" s="255"/>
    </row>
    <row r="35" spans="1:19" x14ac:dyDescent="0.25">
      <c r="A35" s="1"/>
      <c r="B35" s="3"/>
      <c r="C35" s="3"/>
      <c r="D35" s="3"/>
      <c r="E35" s="3"/>
      <c r="G35" s="20"/>
      <c r="I35" s="2"/>
      <c r="L35" s="248"/>
      <c r="M35" s="248"/>
      <c r="N35" s="248"/>
      <c r="O35" s="248"/>
      <c r="P35" s="259"/>
      <c r="Q35" s="248"/>
      <c r="R35" s="259"/>
      <c r="S35" s="247"/>
    </row>
    <row r="36" spans="1:19" ht="15.75" thickBot="1" x14ac:dyDescent="0.3">
      <c r="A36" s="1" t="s">
        <v>17</v>
      </c>
      <c r="B36" s="19">
        <f>SUM(B34:B34)</f>
        <v>85.807777777777758</v>
      </c>
      <c r="C36" s="19">
        <f>SUM(C34:C34)</f>
        <v>106.05329999999998</v>
      </c>
      <c r="D36" s="19">
        <f>SUM(D34:D34)</f>
        <v>-20.24552222222222</v>
      </c>
      <c r="E36" s="19">
        <f>SUM(E34:E34)</f>
        <v>13105</v>
      </c>
      <c r="G36" s="21">
        <f>SUM(G34:G34)</f>
        <v>-29860.802534007431</v>
      </c>
      <c r="H36" s="17">
        <f>SUM(H34:H34)</f>
        <v>0.33187</v>
      </c>
      <c r="I36" s="61">
        <f>SUM(I34:I34)</f>
        <v>-9910</v>
      </c>
      <c r="L36" s="248"/>
      <c r="M36" s="248"/>
      <c r="N36" s="248"/>
      <c r="O36" s="248"/>
      <c r="P36" s="259"/>
      <c r="Q36" s="248"/>
      <c r="R36" s="259"/>
      <c r="S36" s="255"/>
    </row>
    <row r="37" spans="1:19" ht="15.75" thickTop="1" x14ac:dyDescent="0.25">
      <c r="A37" s="1"/>
      <c r="B37" s="129"/>
      <c r="C37" s="129"/>
      <c r="D37" s="129"/>
      <c r="E37" s="129"/>
      <c r="G37" s="140"/>
      <c r="H37" s="104"/>
      <c r="I37" s="61"/>
      <c r="L37" s="248"/>
      <c r="M37" s="248"/>
      <c r="N37" s="248"/>
      <c r="O37" s="248"/>
      <c r="P37" s="259"/>
      <c r="Q37" s="248"/>
      <c r="R37" s="259"/>
      <c r="S37" s="255"/>
    </row>
    <row r="38" spans="1:19" x14ac:dyDescent="0.25">
      <c r="L38" s="259"/>
      <c r="M38" s="259"/>
      <c r="N38" s="259"/>
      <c r="O38" s="259"/>
      <c r="P38" s="259"/>
      <c r="Q38" s="259"/>
      <c r="R38" s="259"/>
      <c r="S38" s="259"/>
    </row>
    <row r="39" spans="1:19" x14ac:dyDescent="0.25">
      <c r="A39" t="s">
        <v>22</v>
      </c>
      <c r="I39" s="61">
        <f>I36</f>
        <v>-9910</v>
      </c>
      <c r="L39" s="259"/>
      <c r="M39" s="259"/>
      <c r="N39" s="259"/>
      <c r="O39" s="259"/>
      <c r="P39" s="259"/>
      <c r="Q39" s="259"/>
      <c r="R39" s="259"/>
      <c r="S39" s="255"/>
    </row>
    <row r="40" spans="1:19" x14ac:dyDescent="0.25">
      <c r="L40" s="259"/>
      <c r="M40" s="259"/>
      <c r="N40" s="259"/>
      <c r="O40" s="259"/>
      <c r="P40" s="259"/>
      <c r="Q40" s="259"/>
      <c r="R40" s="259"/>
      <c r="S40" s="259"/>
    </row>
    <row r="41" spans="1:19" x14ac:dyDescent="0.25">
      <c r="A41" t="s">
        <v>24</v>
      </c>
      <c r="I41" s="29">
        <f>I28</f>
        <v>11089284.458101537</v>
      </c>
      <c r="L41" s="259"/>
      <c r="M41" s="259"/>
      <c r="N41" s="259"/>
      <c r="O41" s="259"/>
      <c r="P41" s="259"/>
      <c r="Q41" s="259"/>
      <c r="R41" s="259"/>
      <c r="S41" s="249"/>
    </row>
    <row r="42" spans="1:19" x14ac:dyDescent="0.25">
      <c r="L42" s="259"/>
      <c r="M42" s="259"/>
      <c r="N42" s="259"/>
      <c r="O42" s="259"/>
      <c r="P42" s="259"/>
      <c r="Q42" s="259"/>
      <c r="R42" s="259"/>
      <c r="S42" s="259"/>
    </row>
    <row r="43" spans="1:19" x14ac:dyDescent="0.25">
      <c r="A43" s="24" t="s">
        <v>25</v>
      </c>
      <c r="B43" s="25"/>
      <c r="C43" s="25"/>
      <c r="D43" s="25"/>
      <c r="E43" s="25"/>
      <c r="F43" s="25"/>
      <c r="G43" s="25"/>
      <c r="H43" s="25"/>
      <c r="I43" s="26">
        <f>ROUND(+I39/I41,5)</f>
        <v>-8.8999999999999995E-4</v>
      </c>
      <c r="L43" s="259"/>
      <c r="M43" s="259"/>
      <c r="N43" s="259"/>
      <c r="O43" s="259"/>
      <c r="P43" s="259"/>
      <c r="Q43" s="259"/>
      <c r="R43" s="259"/>
      <c r="S43" s="257"/>
    </row>
    <row r="44" spans="1:19" x14ac:dyDescent="0.25">
      <c r="L44" s="259"/>
      <c r="M44" s="259"/>
      <c r="N44" s="259"/>
      <c r="O44" s="259"/>
      <c r="P44" s="259"/>
      <c r="Q44" s="259"/>
      <c r="R44" s="259"/>
      <c r="S44" s="259"/>
    </row>
    <row r="45" spans="1:19" x14ac:dyDescent="0.25">
      <c r="L45" s="259"/>
      <c r="M45" s="259"/>
      <c r="N45" s="259"/>
      <c r="O45" s="259"/>
      <c r="P45" s="259"/>
      <c r="Q45" s="259"/>
      <c r="R45" s="259"/>
      <c r="S45" s="259"/>
    </row>
    <row r="46" spans="1:19" x14ac:dyDescent="0.25">
      <c r="A46" s="18" t="str">
        <f>'CSWNA Summary'!A11&amp;" Billing Cycle"</f>
        <v>October 2020 Billing Cycle</v>
      </c>
      <c r="L46" s="259"/>
      <c r="M46" s="259"/>
      <c r="N46" s="259"/>
      <c r="O46" s="259"/>
      <c r="P46" s="259"/>
      <c r="Q46" s="259"/>
      <c r="R46" s="259"/>
      <c r="S46" s="259"/>
    </row>
    <row r="47" spans="1:19" x14ac:dyDescent="0.25">
      <c r="A47" s="130" t="s">
        <v>117</v>
      </c>
      <c r="B47" s="3">
        <f>Input_NEMO!H15</f>
        <v>357.78539426523304</v>
      </c>
      <c r="C47" s="3">
        <f>Input_NEMO!G15</f>
        <v>512.27149999999995</v>
      </c>
      <c r="D47" s="3">
        <f>+B47-C47</f>
        <v>-154.48610573476691</v>
      </c>
      <c r="E47" s="3">
        <f>Input_NEMO!I15</f>
        <v>13194</v>
      </c>
      <c r="F47" s="27">
        <f>F34</f>
        <v>0.11254740000000001</v>
      </c>
      <c r="G47" s="20">
        <f>+D47*E47*F47</f>
        <v>-229404.20382554556</v>
      </c>
      <c r="H47" s="28">
        <v>0.33606999999999998</v>
      </c>
      <c r="I47" s="61">
        <f>+ROUND(G47*H47,0)</f>
        <v>-77096</v>
      </c>
      <c r="J47" s="63"/>
      <c r="K47" s="189"/>
      <c r="L47" s="248"/>
      <c r="M47" s="248"/>
      <c r="N47" s="248"/>
      <c r="O47" s="248"/>
      <c r="P47" s="232"/>
      <c r="Q47" s="248"/>
      <c r="R47" s="257"/>
      <c r="S47" s="255"/>
    </row>
    <row r="48" spans="1:19" x14ac:dyDescent="0.25">
      <c r="A48" s="1"/>
      <c r="B48" s="3"/>
      <c r="C48" s="3"/>
      <c r="D48" s="3"/>
      <c r="E48" s="3"/>
      <c r="G48" s="20"/>
      <c r="I48" s="2"/>
      <c r="L48" s="248"/>
      <c r="M48" s="248"/>
      <c r="N48" s="248"/>
      <c r="O48" s="248"/>
      <c r="P48" s="259"/>
      <c r="Q48" s="248"/>
      <c r="R48" s="259"/>
      <c r="S48" s="247"/>
    </row>
    <row r="49" spans="1:19" ht="15.75" thickBot="1" x14ac:dyDescent="0.3">
      <c r="A49" s="1" t="s">
        <v>17</v>
      </c>
      <c r="B49" s="19">
        <f>SUM(B47:B47)</f>
        <v>357.78539426523304</v>
      </c>
      <c r="C49" s="19">
        <f>SUM(C47:C47)</f>
        <v>512.27149999999995</v>
      </c>
      <c r="D49" s="19">
        <f>SUM(D47:D47)</f>
        <v>-154.48610573476691</v>
      </c>
      <c r="E49" s="19">
        <f>SUM(E47:E47)</f>
        <v>13194</v>
      </c>
      <c r="G49" s="21">
        <f>SUM(G47:G47)</f>
        <v>-229404.20382554556</v>
      </c>
      <c r="H49" s="17">
        <f>SUM(H47:H47)</f>
        <v>0.33606999999999998</v>
      </c>
      <c r="I49" s="61">
        <f>SUM(I47:I47)</f>
        <v>-77096</v>
      </c>
      <c r="L49" s="248"/>
      <c r="M49" s="248"/>
      <c r="N49" s="248"/>
      <c r="O49" s="248"/>
      <c r="P49" s="259"/>
      <c r="Q49" s="248"/>
      <c r="R49" s="259"/>
      <c r="S49" s="255"/>
    </row>
    <row r="50" spans="1:19" ht="15.75" thickTop="1" x14ac:dyDescent="0.25">
      <c r="A50" s="1"/>
      <c r="B50" s="129"/>
      <c r="C50" s="129"/>
      <c r="D50" s="129"/>
      <c r="E50" s="129"/>
      <c r="G50" s="140"/>
      <c r="H50" s="104"/>
      <c r="I50" s="61"/>
      <c r="L50" s="248"/>
      <c r="M50" s="248"/>
      <c r="N50" s="248"/>
      <c r="O50" s="248"/>
      <c r="P50" s="259"/>
      <c r="Q50" s="248"/>
      <c r="R50" s="259"/>
      <c r="S50" s="255"/>
    </row>
    <row r="51" spans="1:19" x14ac:dyDescent="0.25">
      <c r="D51" s="64"/>
      <c r="L51" s="259"/>
      <c r="M51" s="259"/>
      <c r="N51" s="233"/>
      <c r="O51" s="259"/>
      <c r="P51" s="259"/>
      <c r="Q51" s="259"/>
      <c r="R51" s="259"/>
      <c r="S51" s="259"/>
    </row>
    <row r="52" spans="1:19" x14ac:dyDescent="0.25">
      <c r="A52" t="s">
        <v>22</v>
      </c>
      <c r="I52" s="61">
        <f>I49</f>
        <v>-77096</v>
      </c>
      <c r="L52" s="259"/>
      <c r="M52" s="259"/>
      <c r="N52" s="259"/>
      <c r="O52" s="259"/>
      <c r="P52" s="259"/>
      <c r="Q52" s="259"/>
      <c r="R52" s="259"/>
      <c r="S52" s="255"/>
    </row>
    <row r="53" spans="1:19" x14ac:dyDescent="0.25">
      <c r="L53" s="259"/>
      <c r="M53" s="259"/>
      <c r="N53" s="259"/>
      <c r="O53" s="259"/>
      <c r="P53" s="259"/>
      <c r="Q53" s="259"/>
      <c r="R53" s="259"/>
      <c r="S53" s="259"/>
    </row>
    <row r="54" spans="1:19" x14ac:dyDescent="0.25">
      <c r="A54" t="s">
        <v>24</v>
      </c>
      <c r="I54" s="29">
        <f>I41</f>
        <v>11089284.458101537</v>
      </c>
      <c r="L54" s="259"/>
      <c r="M54" s="259"/>
      <c r="N54" s="259"/>
      <c r="O54" s="259"/>
      <c r="P54" s="259"/>
      <c r="Q54" s="259"/>
      <c r="R54" s="259"/>
      <c r="S54" s="249"/>
    </row>
    <row r="55" spans="1:19" x14ac:dyDescent="0.25">
      <c r="L55" s="259"/>
      <c r="M55" s="259"/>
      <c r="N55" s="259"/>
      <c r="O55" s="259"/>
      <c r="P55" s="259"/>
      <c r="Q55" s="259"/>
      <c r="R55" s="259"/>
      <c r="S55" s="259"/>
    </row>
    <row r="56" spans="1:19" x14ac:dyDescent="0.25">
      <c r="A56" s="24" t="s">
        <v>25</v>
      </c>
      <c r="B56" s="25"/>
      <c r="C56" s="25"/>
      <c r="D56" s="25"/>
      <c r="E56" s="25"/>
      <c r="F56" s="25"/>
      <c r="G56" s="25"/>
      <c r="H56" s="25"/>
      <c r="I56" s="26">
        <f>ROUND(+I52/I54,5)</f>
        <v>-6.9499999999999996E-3</v>
      </c>
      <c r="L56" s="259"/>
      <c r="M56" s="259"/>
      <c r="N56" s="259"/>
      <c r="O56" s="259"/>
      <c r="P56" s="259"/>
      <c r="Q56" s="259"/>
      <c r="R56" s="259"/>
      <c r="S56" s="257"/>
    </row>
    <row r="57" spans="1:19" x14ac:dyDescent="0.25">
      <c r="L57" s="259"/>
      <c r="M57" s="259"/>
      <c r="N57" s="259"/>
      <c r="O57" s="259"/>
      <c r="P57" s="259"/>
      <c r="Q57" s="259"/>
      <c r="R57" s="259"/>
      <c r="S57" s="259"/>
    </row>
    <row r="58" spans="1:19" x14ac:dyDescent="0.25">
      <c r="L58" s="259"/>
      <c r="M58" s="259"/>
      <c r="N58" s="259"/>
      <c r="O58" s="259"/>
      <c r="P58" s="259"/>
      <c r="Q58" s="259"/>
      <c r="R58" s="259"/>
      <c r="S58" s="259"/>
    </row>
    <row r="59" spans="1:19" x14ac:dyDescent="0.25">
      <c r="A59" s="18" t="str">
        <f>'CSWNA Summary'!A12&amp;" Billing Cycle"</f>
        <v>November 2020 Billing Cycle</v>
      </c>
      <c r="K59" s="189"/>
      <c r="L59" s="259"/>
      <c r="M59" s="259"/>
      <c r="N59" s="259"/>
      <c r="O59" s="259"/>
      <c r="P59" s="259"/>
      <c r="Q59" s="259"/>
      <c r="R59" s="259"/>
      <c r="S59" s="259"/>
    </row>
    <row r="60" spans="1:19" x14ac:dyDescent="0.25">
      <c r="A60" s="130" t="s">
        <v>117</v>
      </c>
      <c r="B60" s="3">
        <f>Input_NEMO!H18</f>
        <v>831.78145758661879</v>
      </c>
      <c r="C60" s="3">
        <f>Input_NEMO!G18</f>
        <v>568.26989999999978</v>
      </c>
      <c r="D60" s="3">
        <f>+B60-C60</f>
        <v>263.51155758661901</v>
      </c>
      <c r="E60" s="3">
        <f>Input_NEMO!I18</f>
        <v>13635</v>
      </c>
      <c r="F60" s="27">
        <f>F47</f>
        <v>0.11254740000000001</v>
      </c>
      <c r="G60" s="20">
        <f>+D60*E60*F60</f>
        <v>404380.56712168106</v>
      </c>
      <c r="H60" s="28">
        <v>0.33606999999999998</v>
      </c>
      <c r="I60" s="61">
        <f>+ROUND(G60*H60,0)</f>
        <v>135900</v>
      </c>
      <c r="J60" s="63"/>
      <c r="L60" s="248"/>
      <c r="M60" s="248"/>
      <c r="N60" s="248"/>
      <c r="O60" s="248"/>
      <c r="P60" s="232"/>
      <c r="Q60" s="248"/>
      <c r="R60" s="257"/>
      <c r="S60" s="255"/>
    </row>
    <row r="61" spans="1:19" x14ac:dyDescent="0.25">
      <c r="A61" s="1"/>
      <c r="B61" s="3"/>
      <c r="C61" s="3"/>
      <c r="D61" s="3"/>
      <c r="E61" s="3"/>
      <c r="G61" s="20"/>
      <c r="I61" s="2"/>
      <c r="L61" s="248"/>
      <c r="M61" s="248"/>
      <c r="N61" s="248"/>
      <c r="O61" s="248"/>
      <c r="P61" s="259"/>
      <c r="Q61" s="248"/>
      <c r="R61" s="259"/>
      <c r="S61" s="247"/>
    </row>
    <row r="62" spans="1:19" ht="15.75" thickBot="1" x14ac:dyDescent="0.3">
      <c r="A62" s="1" t="s">
        <v>17</v>
      </c>
      <c r="B62" s="19">
        <f>SUM(B60:B60)</f>
        <v>831.78145758661879</v>
      </c>
      <c r="C62" s="19">
        <f>SUM(C60:C60)</f>
        <v>568.26989999999978</v>
      </c>
      <c r="D62" s="19">
        <f>SUM(D60:D60)</f>
        <v>263.51155758661901</v>
      </c>
      <c r="E62" s="19">
        <f>SUM(E60:E60)</f>
        <v>13635</v>
      </c>
      <c r="G62" s="21">
        <f>SUM(G60:G60)</f>
        <v>404380.56712168106</v>
      </c>
      <c r="H62" s="17">
        <f>SUM(H60:H60)</f>
        <v>0.33606999999999998</v>
      </c>
      <c r="I62" s="61">
        <f>SUM(I60:I60)</f>
        <v>135900</v>
      </c>
      <c r="L62" s="248"/>
      <c r="M62" s="248"/>
      <c r="N62" s="248"/>
      <c r="O62" s="248"/>
      <c r="P62" s="259"/>
      <c r="Q62" s="248"/>
      <c r="R62" s="259"/>
      <c r="S62" s="255"/>
    </row>
    <row r="63" spans="1:19" ht="15.75" thickTop="1" x14ac:dyDescent="0.25">
      <c r="A63" s="1"/>
      <c r="B63" s="129"/>
      <c r="C63" s="129"/>
      <c r="D63" s="129"/>
      <c r="E63" s="129"/>
      <c r="G63" s="140"/>
      <c r="H63" s="104"/>
      <c r="I63" s="61"/>
      <c r="L63" s="248"/>
      <c r="M63" s="248"/>
      <c r="N63" s="248"/>
      <c r="O63" s="248"/>
      <c r="P63" s="259"/>
      <c r="Q63" s="248"/>
      <c r="R63" s="259"/>
      <c r="S63" s="255"/>
    </row>
    <row r="64" spans="1:19" x14ac:dyDescent="0.25">
      <c r="D64" s="64"/>
      <c r="L64" s="259"/>
      <c r="M64" s="259"/>
      <c r="N64" s="233"/>
      <c r="O64" s="259"/>
      <c r="P64" s="259"/>
      <c r="Q64" s="259"/>
      <c r="R64" s="259"/>
      <c r="S64" s="259"/>
    </row>
    <row r="65" spans="1:19" x14ac:dyDescent="0.25">
      <c r="A65" t="s">
        <v>22</v>
      </c>
      <c r="I65" s="61">
        <f>I62</f>
        <v>135900</v>
      </c>
      <c r="L65" s="259"/>
      <c r="M65" s="259"/>
      <c r="N65" s="259"/>
      <c r="O65" s="259"/>
      <c r="P65" s="259"/>
      <c r="Q65" s="259"/>
      <c r="R65" s="259"/>
      <c r="S65" s="255"/>
    </row>
    <row r="66" spans="1:19" x14ac:dyDescent="0.25">
      <c r="L66" s="259"/>
      <c r="M66" s="259"/>
      <c r="N66" s="259"/>
      <c r="O66" s="259"/>
      <c r="P66" s="259"/>
      <c r="Q66" s="259"/>
      <c r="R66" s="259"/>
      <c r="S66" s="259"/>
    </row>
    <row r="67" spans="1:19" x14ac:dyDescent="0.25">
      <c r="A67" t="s">
        <v>24</v>
      </c>
      <c r="I67" s="29">
        <f>I54</f>
        <v>11089284.458101537</v>
      </c>
      <c r="L67" s="259"/>
      <c r="M67" s="259"/>
      <c r="N67" s="259"/>
      <c r="O67" s="259"/>
      <c r="P67" s="259"/>
      <c r="Q67" s="259"/>
      <c r="R67" s="259"/>
      <c r="S67" s="249"/>
    </row>
    <row r="68" spans="1:19" x14ac:dyDescent="0.25">
      <c r="L68" s="259"/>
      <c r="M68" s="259"/>
      <c r="N68" s="259"/>
      <c r="O68" s="259"/>
      <c r="P68" s="259"/>
      <c r="Q68" s="259"/>
      <c r="R68" s="259"/>
      <c r="S68" s="259"/>
    </row>
    <row r="69" spans="1:19" x14ac:dyDescent="0.25">
      <c r="A69" s="24" t="s">
        <v>25</v>
      </c>
      <c r="B69" s="25"/>
      <c r="C69" s="25"/>
      <c r="D69" s="25"/>
      <c r="E69" s="25"/>
      <c r="F69" s="25"/>
      <c r="G69" s="25"/>
      <c r="H69" s="25"/>
      <c r="I69" s="26">
        <f>ROUND(+I65/I67,5)</f>
        <v>1.226E-2</v>
      </c>
      <c r="L69" s="259"/>
      <c r="M69" s="259"/>
      <c r="N69" s="259"/>
      <c r="O69" s="259"/>
      <c r="P69" s="259"/>
      <c r="Q69" s="259"/>
      <c r="R69" s="259"/>
      <c r="S69" s="257"/>
    </row>
    <row r="70" spans="1:19" x14ac:dyDescent="0.25">
      <c r="L70" s="259"/>
      <c r="M70" s="259"/>
      <c r="N70" s="259"/>
      <c r="O70" s="259"/>
      <c r="P70" s="259"/>
      <c r="Q70" s="259"/>
      <c r="R70" s="259"/>
      <c r="S70" s="259"/>
    </row>
    <row r="71" spans="1:19" x14ac:dyDescent="0.25">
      <c r="L71" s="259"/>
      <c r="M71" s="259"/>
      <c r="N71" s="259"/>
      <c r="O71" s="259"/>
      <c r="P71" s="259"/>
      <c r="Q71" s="259"/>
      <c r="R71" s="259"/>
      <c r="S71" s="259"/>
    </row>
    <row r="72" spans="1:19" x14ac:dyDescent="0.25">
      <c r="A72" s="18" t="str">
        <f>'CSWNA Summary'!A13&amp;" Billing Cycle"</f>
        <v>December 2020 Billing Cycle</v>
      </c>
      <c r="K72" s="189"/>
      <c r="L72" s="259"/>
      <c r="M72" s="259"/>
      <c r="N72" s="259"/>
      <c r="O72" s="259"/>
      <c r="P72" s="259"/>
      <c r="Q72" s="259"/>
      <c r="R72" s="259"/>
      <c r="S72" s="259"/>
    </row>
    <row r="73" spans="1:19" x14ac:dyDescent="0.25">
      <c r="A73" s="130" t="s">
        <v>117</v>
      </c>
      <c r="B73" s="3">
        <f>Input_NEMO!H21</f>
        <v>1199.5575627240146</v>
      </c>
      <c r="C73" s="3">
        <f>Input_NEMO!G21</f>
        <v>1041.6078999999997</v>
      </c>
      <c r="D73" s="3">
        <f>+B73-C73</f>
        <v>157.94966272401484</v>
      </c>
      <c r="E73" s="3">
        <f>Input_NEMO!I21</f>
        <v>13695</v>
      </c>
      <c r="F73" s="27">
        <f>F60</f>
        <v>0.11254740000000001</v>
      </c>
      <c r="G73" s="20">
        <f>+D73*E73*F73</f>
        <v>243453.60290601527</v>
      </c>
      <c r="H73" s="28">
        <v>0.33606999999999998</v>
      </c>
      <c r="I73" s="61">
        <f>+ROUND(G73*H73,0)</f>
        <v>81817</v>
      </c>
      <c r="L73" s="248"/>
      <c r="M73" s="248"/>
      <c r="N73" s="248"/>
      <c r="O73" s="248"/>
      <c r="P73" s="232"/>
      <c r="Q73" s="248"/>
      <c r="R73" s="257"/>
      <c r="S73" s="255"/>
    </row>
    <row r="74" spans="1:19" x14ac:dyDescent="0.25">
      <c r="A74" s="1"/>
      <c r="B74" s="3"/>
      <c r="C74" s="3"/>
      <c r="D74" s="3"/>
      <c r="E74" s="3"/>
      <c r="G74" s="20"/>
      <c r="I74" s="2"/>
      <c r="L74" s="248"/>
      <c r="M74" s="248"/>
      <c r="N74" s="248"/>
      <c r="O74" s="248"/>
      <c r="P74" s="259"/>
      <c r="Q74" s="248"/>
      <c r="R74" s="259"/>
      <c r="S74" s="247"/>
    </row>
    <row r="75" spans="1:19" ht="15.75" thickBot="1" x14ac:dyDescent="0.3">
      <c r="A75" s="1" t="s">
        <v>17</v>
      </c>
      <c r="B75" s="19">
        <f>SUM(B73:B73)</f>
        <v>1199.5575627240146</v>
      </c>
      <c r="C75" s="19">
        <f>SUM(C73:C73)</f>
        <v>1041.6078999999997</v>
      </c>
      <c r="D75" s="19">
        <f>SUM(D73:D73)</f>
        <v>157.94966272401484</v>
      </c>
      <c r="E75" s="19">
        <f>SUM(E73:E73)</f>
        <v>13695</v>
      </c>
      <c r="G75" s="21">
        <f>SUM(G73:G73)</f>
        <v>243453.60290601527</v>
      </c>
      <c r="H75" s="17">
        <f>SUM(H73:H73)</f>
        <v>0.33606999999999998</v>
      </c>
      <c r="I75" s="61">
        <f>SUM(I73:I73)</f>
        <v>81817</v>
      </c>
      <c r="L75" s="248"/>
      <c r="M75" s="248"/>
      <c r="N75" s="248"/>
      <c r="O75" s="248"/>
      <c r="P75" s="259"/>
      <c r="Q75" s="248"/>
      <c r="R75" s="259"/>
      <c r="S75" s="255"/>
    </row>
    <row r="76" spans="1:19" ht="15.75" thickTop="1" x14ac:dyDescent="0.25">
      <c r="A76" s="1"/>
      <c r="B76" s="129"/>
      <c r="C76" s="129"/>
      <c r="D76" s="129"/>
      <c r="E76" s="129"/>
      <c r="G76" s="140"/>
      <c r="H76" s="104"/>
      <c r="I76" s="61"/>
      <c r="L76" s="248"/>
      <c r="M76" s="248"/>
      <c r="N76" s="248"/>
      <c r="O76" s="248"/>
      <c r="P76" s="259"/>
      <c r="Q76" s="248"/>
      <c r="R76" s="259"/>
      <c r="S76" s="255"/>
    </row>
    <row r="77" spans="1:19" x14ac:dyDescent="0.25">
      <c r="L77" s="259"/>
      <c r="M77" s="259"/>
      <c r="N77" s="259"/>
      <c r="O77" s="259"/>
      <c r="P77" s="259"/>
      <c r="Q77" s="259"/>
      <c r="R77" s="259"/>
      <c r="S77" s="259"/>
    </row>
    <row r="78" spans="1:19" x14ac:dyDescent="0.25">
      <c r="A78" t="s">
        <v>22</v>
      </c>
      <c r="I78" s="61">
        <f>I75</f>
        <v>81817</v>
      </c>
      <c r="L78" s="259"/>
      <c r="M78" s="259"/>
      <c r="N78" s="259"/>
      <c r="O78" s="259"/>
      <c r="P78" s="259"/>
      <c r="Q78" s="259"/>
      <c r="R78" s="259"/>
      <c r="S78" s="255"/>
    </row>
    <row r="79" spans="1:19" x14ac:dyDescent="0.25">
      <c r="L79" s="259"/>
      <c r="M79" s="259"/>
      <c r="N79" s="259"/>
      <c r="O79" s="259"/>
      <c r="P79" s="259"/>
      <c r="Q79" s="259"/>
      <c r="R79" s="259"/>
      <c r="S79" s="259"/>
    </row>
    <row r="80" spans="1:19" x14ac:dyDescent="0.25">
      <c r="A80" t="s">
        <v>24</v>
      </c>
      <c r="I80" s="29">
        <f>I67</f>
        <v>11089284.458101537</v>
      </c>
      <c r="L80" s="259"/>
      <c r="M80" s="259"/>
      <c r="N80" s="259"/>
      <c r="O80" s="259"/>
      <c r="P80" s="259"/>
      <c r="Q80" s="259"/>
      <c r="R80" s="259"/>
      <c r="S80" s="249"/>
    </row>
    <row r="81" spans="1:19" x14ac:dyDescent="0.25">
      <c r="L81" s="259"/>
      <c r="M81" s="259"/>
      <c r="N81" s="259"/>
      <c r="O81" s="259"/>
      <c r="P81" s="259"/>
      <c r="Q81" s="259"/>
      <c r="R81" s="259"/>
      <c r="S81" s="259"/>
    </row>
    <row r="82" spans="1:19" x14ac:dyDescent="0.25">
      <c r="A82" s="24" t="s">
        <v>25</v>
      </c>
      <c r="B82" s="25"/>
      <c r="C82" s="25"/>
      <c r="D82" s="25"/>
      <c r="E82" s="25"/>
      <c r="F82" s="25"/>
      <c r="G82" s="25"/>
      <c r="H82" s="25"/>
      <c r="I82" s="26">
        <f>ROUND(+I78/I80,5)</f>
        <v>7.3800000000000003E-3</v>
      </c>
      <c r="L82" s="259"/>
      <c r="M82" s="259"/>
      <c r="N82" s="259"/>
      <c r="O82" s="259"/>
      <c r="P82" s="259"/>
      <c r="Q82" s="259"/>
      <c r="R82" s="259"/>
      <c r="S82" s="257"/>
    </row>
    <row r="83" spans="1:19" x14ac:dyDescent="0.25">
      <c r="L83" s="259"/>
      <c r="M83" s="259"/>
      <c r="N83" s="259"/>
      <c r="O83" s="259"/>
      <c r="P83" s="259"/>
      <c r="Q83" s="259"/>
      <c r="R83" s="259"/>
      <c r="S83" s="259"/>
    </row>
    <row r="87" spans="1:19" x14ac:dyDescent="0.25">
      <c r="B87" s="60"/>
    </row>
    <row r="88" spans="1:19" x14ac:dyDescent="0.25">
      <c r="B88" s="63"/>
    </row>
  </sheetData>
  <phoneticPr fontId="20" type="noConversion"/>
  <pageMargins left="0.45" right="0.45" top="0.75" bottom="0.5" header="0.3" footer="0.3"/>
  <pageSetup scale="75" orientation="landscape" horizontalDpi="72" verticalDpi="72" r:id="rId1"/>
  <rowBreaks count="1" manualBreakCount="1">
    <brk id="45" max="8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C000"/>
  </sheetPr>
  <dimension ref="A1:I87"/>
  <sheetViews>
    <sheetView zoomScale="85" zoomScaleNormal="85" workbookViewId="0">
      <pane xSplit="1" ySplit="4" topLeftCell="B5" activePane="bottomRight" state="frozen"/>
      <selection activeCell="K13" sqref="K13:T16"/>
      <selection pane="topRight" activeCell="K13" sqref="K13:T16"/>
      <selection pane="bottomLeft" activeCell="K13" sqref="K13:T16"/>
      <selection pane="bottomRight" activeCell="H74" sqref="H74"/>
    </sheetView>
  </sheetViews>
  <sheetFormatPr defaultColWidth="14.7109375" defaultRowHeight="15" x14ac:dyDescent="0.25"/>
  <cols>
    <col min="1" max="1" width="20.7109375" customWidth="1"/>
  </cols>
  <sheetData>
    <row r="1" spans="1:9" x14ac:dyDescent="0.25">
      <c r="A1" s="5"/>
      <c r="B1" s="79">
        <f>A1-1</f>
        <v>-1</v>
      </c>
      <c r="C1" s="79">
        <f t="shared" ref="C1:I1" si="0">B1-1</f>
        <v>-2</v>
      </c>
      <c r="D1" s="79">
        <f t="shared" si="0"/>
        <v>-3</v>
      </c>
      <c r="E1" s="79">
        <f t="shared" si="0"/>
        <v>-4</v>
      </c>
      <c r="F1" s="79">
        <f t="shared" si="0"/>
        <v>-5</v>
      </c>
      <c r="G1" s="79">
        <f t="shared" si="0"/>
        <v>-6</v>
      </c>
      <c r="H1" s="79">
        <f t="shared" si="0"/>
        <v>-7</v>
      </c>
      <c r="I1" s="80">
        <f t="shared" si="0"/>
        <v>-8</v>
      </c>
    </row>
    <row r="2" spans="1:9" x14ac:dyDescent="0.25">
      <c r="A2" s="6" t="s">
        <v>26</v>
      </c>
      <c r="B2" s="7" t="s">
        <v>1</v>
      </c>
      <c r="C2" s="7" t="s">
        <v>2</v>
      </c>
      <c r="D2" s="7"/>
      <c r="E2" s="7" t="s">
        <v>4</v>
      </c>
      <c r="F2" s="7"/>
      <c r="G2" s="7"/>
      <c r="H2" s="8"/>
      <c r="I2" s="9" t="s">
        <v>10</v>
      </c>
    </row>
    <row r="3" spans="1:9" x14ac:dyDescent="0.25">
      <c r="A3" s="10" t="s">
        <v>99</v>
      </c>
      <c r="B3" s="11" t="s">
        <v>5</v>
      </c>
      <c r="C3" s="11" t="s">
        <v>5</v>
      </c>
      <c r="D3" s="11" t="s">
        <v>3</v>
      </c>
      <c r="E3" s="11" t="s">
        <v>5</v>
      </c>
      <c r="F3" s="11" t="s">
        <v>6</v>
      </c>
      <c r="G3" s="11" t="s">
        <v>7</v>
      </c>
      <c r="H3" s="11" t="s">
        <v>9</v>
      </c>
      <c r="I3" s="12" t="s">
        <v>11</v>
      </c>
    </row>
    <row r="4" spans="1:9" s="4" customFormat="1" x14ac:dyDescent="0.25">
      <c r="A4" s="13"/>
      <c r="B4" s="14" t="s">
        <v>13</v>
      </c>
      <c r="C4" s="14" t="s">
        <v>13</v>
      </c>
      <c r="D4" s="15" t="s">
        <v>12</v>
      </c>
      <c r="E4" s="14" t="s">
        <v>13</v>
      </c>
      <c r="F4" s="14" t="s">
        <v>14</v>
      </c>
      <c r="G4" s="14" t="s">
        <v>15</v>
      </c>
      <c r="H4" s="14" t="s">
        <v>14</v>
      </c>
      <c r="I4" s="16" t="s">
        <v>16</v>
      </c>
    </row>
    <row r="5" spans="1:9" s="4" customFormat="1" ht="18" x14ac:dyDescent="0.25">
      <c r="A5" s="95"/>
      <c r="B5" s="96" t="s">
        <v>104</v>
      </c>
      <c r="C5" s="96" t="s">
        <v>105</v>
      </c>
      <c r="D5" s="97" t="s">
        <v>106</v>
      </c>
      <c r="E5" s="96" t="s">
        <v>107</v>
      </c>
      <c r="F5" s="98" t="s">
        <v>102</v>
      </c>
      <c r="H5" s="95"/>
      <c r="I5" s="96" t="s">
        <v>110</v>
      </c>
    </row>
    <row r="6" spans="1:9" ht="6.75" customHeight="1" x14ac:dyDescent="0.25"/>
    <row r="7" spans="1:9" x14ac:dyDescent="0.25">
      <c r="A7" s="18" t="str">
        <f>'CSWNA Summary'!A8&amp;" Billing Cycle"</f>
        <v>July 2020 Billing Cycle</v>
      </c>
    </row>
    <row r="8" spans="1:9" x14ac:dyDescent="0.25">
      <c r="A8" s="130" t="s">
        <v>117</v>
      </c>
      <c r="B8" s="3">
        <f>Input_NEMO!H6</f>
        <v>1.9386200716845867</v>
      </c>
      <c r="C8" s="3">
        <f>Input_NEMO!G6</f>
        <v>0</v>
      </c>
      <c r="D8" s="3">
        <f>+B8-C8</f>
        <v>1.9386200716845867</v>
      </c>
      <c r="E8" s="3">
        <f>Input_NEMO!J6</f>
        <v>1706</v>
      </c>
      <c r="F8" s="27">
        <f>Assumptions!C7</f>
        <v>0.23893880000000001</v>
      </c>
      <c r="G8" s="20">
        <f>+D8*E8*$F$8</f>
        <v>790.23891041469483</v>
      </c>
      <c r="H8" s="28">
        <v>0.14216000000000001</v>
      </c>
      <c r="I8" s="61">
        <f>+ROUND(G8*H8,0)</f>
        <v>112</v>
      </c>
    </row>
    <row r="9" spans="1:9" x14ac:dyDescent="0.25">
      <c r="A9" s="1"/>
      <c r="B9" s="3"/>
      <c r="C9" s="3"/>
      <c r="D9" s="3"/>
      <c r="E9" s="3"/>
      <c r="G9" s="20"/>
      <c r="I9" s="2"/>
    </row>
    <row r="10" spans="1:9" ht="15.75" thickBot="1" x14ac:dyDescent="0.3">
      <c r="A10" s="1" t="s">
        <v>17</v>
      </c>
      <c r="B10" s="19">
        <f>SUM(B8:B8)</f>
        <v>1.9386200716845867</v>
      </c>
      <c r="C10" s="19">
        <f>SUM(C8:C8)</f>
        <v>0</v>
      </c>
      <c r="D10" s="19">
        <f>SUM(D8:D8)</f>
        <v>1.9386200716845867</v>
      </c>
      <c r="E10" s="19">
        <f>SUM(E8:E8)</f>
        <v>1706</v>
      </c>
      <c r="G10" s="21">
        <f>SUM(G8:G8)</f>
        <v>790.23891041469483</v>
      </c>
      <c r="H10" s="17">
        <f>SUM(H8:H8)</f>
        <v>0.14216000000000001</v>
      </c>
      <c r="I10" s="61">
        <f>SUM(I8:I8)</f>
        <v>112</v>
      </c>
    </row>
    <row r="11" spans="1:9" ht="15.75" thickTop="1" x14ac:dyDescent="0.25">
      <c r="A11" s="1"/>
      <c r="B11" s="129"/>
      <c r="C11" s="129"/>
      <c r="D11" s="129"/>
      <c r="E11" s="129"/>
      <c r="G11" s="140"/>
      <c r="H11" s="104"/>
      <c r="I11" s="61"/>
    </row>
    <row r="12" spans="1:9" x14ac:dyDescent="0.25">
      <c r="A12" s="1"/>
    </row>
    <row r="13" spans="1:9" x14ac:dyDescent="0.25">
      <c r="A13" t="s">
        <v>22</v>
      </c>
      <c r="I13" s="61">
        <f>I10</f>
        <v>112</v>
      </c>
    </row>
    <row r="15" spans="1:9" x14ac:dyDescent="0.25">
      <c r="A15" t="s">
        <v>24</v>
      </c>
      <c r="I15" s="29">
        <f>Assumptions!C20</f>
        <v>3249867.6799999997</v>
      </c>
    </row>
    <row r="17" spans="1:9" x14ac:dyDescent="0.25">
      <c r="A17" s="24" t="s">
        <v>25</v>
      </c>
      <c r="B17" s="25"/>
      <c r="C17" s="25"/>
      <c r="D17" s="25"/>
      <c r="E17" s="25"/>
      <c r="F17" s="25"/>
      <c r="G17" s="25"/>
      <c r="H17" s="25"/>
      <c r="I17" s="26">
        <f>ROUND(+I13/I15,5)</f>
        <v>3.0000000000000001E-5</v>
      </c>
    </row>
    <row r="20" spans="1:9" x14ac:dyDescent="0.25">
      <c r="A20" s="18" t="str">
        <f>'CSWNA Summary'!A9&amp;" Billing Cycle"</f>
        <v>August 2020 Billing Cycle</v>
      </c>
    </row>
    <row r="21" spans="1:9" x14ac:dyDescent="0.25">
      <c r="A21" s="130" t="s">
        <v>117</v>
      </c>
      <c r="B21" s="3">
        <f>Input_NEMO!H9</f>
        <v>6.4418817204300991</v>
      </c>
      <c r="C21" s="3">
        <f>Input_NEMO!G9</f>
        <v>5.1895000000000007</v>
      </c>
      <c r="D21" s="3">
        <f>+B21-C21</f>
        <v>1.2523817204300984</v>
      </c>
      <c r="E21" s="3">
        <f>Input_NEMO!J9</f>
        <v>1713</v>
      </c>
      <c r="F21" s="27">
        <f>F8</f>
        <v>0.23893880000000001</v>
      </c>
      <c r="G21" s="20">
        <f>+D21*E21*$F$21</f>
        <v>512.60254882703498</v>
      </c>
      <c r="H21" s="28">
        <v>0.14216000000000001</v>
      </c>
      <c r="I21" s="61">
        <f>+ROUND(G21*H21,0)</f>
        <v>73</v>
      </c>
    </row>
    <row r="22" spans="1:9" x14ac:dyDescent="0.25">
      <c r="A22" s="1"/>
      <c r="B22" s="3"/>
      <c r="C22" s="3"/>
      <c r="D22" s="3"/>
      <c r="E22" s="3"/>
      <c r="G22" s="20"/>
      <c r="I22" s="2"/>
    </row>
    <row r="23" spans="1:9" ht="15.75" thickBot="1" x14ac:dyDescent="0.3">
      <c r="A23" s="1" t="s">
        <v>17</v>
      </c>
      <c r="B23" s="19">
        <f>SUM(B21:B21)</f>
        <v>6.4418817204300991</v>
      </c>
      <c r="C23" s="19">
        <f>SUM(C21:C21)</f>
        <v>5.1895000000000007</v>
      </c>
      <c r="D23" s="19">
        <f>SUM(D21:D21)</f>
        <v>1.2523817204300984</v>
      </c>
      <c r="E23" s="19">
        <f>SUM(E21:E21)</f>
        <v>1713</v>
      </c>
      <c r="G23" s="21">
        <f>SUM(G21:G21)</f>
        <v>512.60254882703498</v>
      </c>
      <c r="H23" s="17">
        <f>SUM(H21:H21)</f>
        <v>0.14216000000000001</v>
      </c>
      <c r="I23" s="61">
        <f>SUM(I21:I21)</f>
        <v>73</v>
      </c>
    </row>
    <row r="24" spans="1:9" ht="15.75" thickTop="1" x14ac:dyDescent="0.25">
      <c r="A24" s="1"/>
      <c r="B24" s="129"/>
      <c r="C24" s="129"/>
      <c r="D24" s="129"/>
      <c r="E24" s="129"/>
      <c r="G24" s="140"/>
      <c r="H24" s="104"/>
      <c r="I24" s="61"/>
    </row>
    <row r="26" spans="1:9" x14ac:dyDescent="0.25">
      <c r="A26" t="s">
        <v>22</v>
      </c>
      <c r="I26" s="61">
        <f>I23</f>
        <v>73</v>
      </c>
    </row>
    <row r="28" spans="1:9" x14ac:dyDescent="0.25">
      <c r="A28" t="s">
        <v>24</v>
      </c>
      <c r="I28" s="29">
        <f>I15</f>
        <v>3249867.6799999997</v>
      </c>
    </row>
    <row r="30" spans="1:9" x14ac:dyDescent="0.25">
      <c r="A30" s="24" t="s">
        <v>25</v>
      </c>
      <c r="B30" s="25"/>
      <c r="C30" s="25"/>
      <c r="D30" s="25"/>
      <c r="E30" s="25"/>
      <c r="F30" s="25"/>
      <c r="G30" s="25"/>
      <c r="H30" s="25"/>
      <c r="I30" s="26">
        <f>ROUND(+I26/I28,5)</f>
        <v>2.0000000000000002E-5</v>
      </c>
    </row>
    <row r="33" spans="1:9" x14ac:dyDescent="0.25">
      <c r="A33" s="18" t="str">
        <f>'CSWNA Summary'!A10&amp;" Billing Cycle"</f>
        <v>September 2020 Billing Cycle</v>
      </c>
    </row>
    <row r="34" spans="1:9" x14ac:dyDescent="0.25">
      <c r="A34" s="130" t="s">
        <v>117</v>
      </c>
      <c r="B34" s="3">
        <f>Input_NEMO!H12</f>
        <v>85.807777777777758</v>
      </c>
      <c r="C34" s="3">
        <f>Input_NEMO!G12</f>
        <v>106.05329999999998</v>
      </c>
      <c r="D34" s="3">
        <f>+B34-C34</f>
        <v>-20.24552222222222</v>
      </c>
      <c r="E34" s="3">
        <f>Input_NEMO!J12</f>
        <v>1698</v>
      </c>
      <c r="F34" s="27">
        <f>F21</f>
        <v>0.23893880000000001</v>
      </c>
      <c r="G34" s="20">
        <f>+D34*E34*F34</f>
        <v>-8213.9744531865854</v>
      </c>
      <c r="H34" s="28">
        <v>0.14216000000000001</v>
      </c>
      <c r="I34" s="61">
        <f>+ROUND(G34*H34,0)</f>
        <v>-1168</v>
      </c>
    </row>
    <row r="35" spans="1:9" x14ac:dyDescent="0.25">
      <c r="A35" s="1"/>
      <c r="B35" s="3"/>
      <c r="C35" s="3"/>
      <c r="D35" s="3"/>
      <c r="E35" s="3"/>
      <c r="G35" s="20"/>
      <c r="I35" s="2"/>
    </row>
    <row r="36" spans="1:9" ht="15.75" thickBot="1" x14ac:dyDescent="0.3">
      <c r="A36" s="1" t="s">
        <v>17</v>
      </c>
      <c r="B36" s="19">
        <f>SUM(B34:B34)</f>
        <v>85.807777777777758</v>
      </c>
      <c r="C36" s="19">
        <f>SUM(C34:C34)</f>
        <v>106.05329999999998</v>
      </c>
      <c r="D36" s="19">
        <f>SUM(D34:D34)</f>
        <v>-20.24552222222222</v>
      </c>
      <c r="E36" s="19">
        <f>SUM(E34:E34)</f>
        <v>1698</v>
      </c>
      <c r="G36" s="21">
        <f>SUM(G34:G34)</f>
        <v>-8213.9744531865854</v>
      </c>
      <c r="H36" s="17">
        <f>SUM(H34:H34)</f>
        <v>0.14216000000000001</v>
      </c>
      <c r="I36" s="61">
        <f>SUM(I34:I34)</f>
        <v>-1168</v>
      </c>
    </row>
    <row r="37" spans="1:9" ht="15.75" thickTop="1" x14ac:dyDescent="0.25">
      <c r="A37" s="1"/>
      <c r="H37" s="104"/>
    </row>
    <row r="39" spans="1:9" x14ac:dyDescent="0.25">
      <c r="A39" t="s">
        <v>22</v>
      </c>
      <c r="I39" s="61">
        <f>I36</f>
        <v>-1168</v>
      </c>
    </row>
    <row r="41" spans="1:9" x14ac:dyDescent="0.25">
      <c r="A41" t="s">
        <v>24</v>
      </c>
      <c r="I41" s="29">
        <f>I28</f>
        <v>3249867.6799999997</v>
      </c>
    </row>
    <row r="43" spans="1:9" x14ac:dyDescent="0.25">
      <c r="A43" s="24" t="s">
        <v>25</v>
      </c>
      <c r="B43" s="25"/>
      <c r="C43" s="25"/>
      <c r="D43" s="25"/>
      <c r="E43" s="25"/>
      <c r="F43" s="25"/>
      <c r="G43" s="25"/>
      <c r="H43" s="25"/>
      <c r="I43" s="26">
        <f>ROUND(+I39/I41,5)</f>
        <v>-3.6000000000000002E-4</v>
      </c>
    </row>
    <row r="46" spans="1:9" x14ac:dyDescent="0.25">
      <c r="A46" s="18" t="str">
        <f>'CSWNA Summary'!A11&amp;" Billing Cycle"</f>
        <v>October 2020 Billing Cycle</v>
      </c>
    </row>
    <row r="47" spans="1:9" x14ac:dyDescent="0.25">
      <c r="A47" s="130" t="s">
        <v>117</v>
      </c>
      <c r="B47" s="3">
        <f>Input_NEMO!H15</f>
        <v>357.78539426523304</v>
      </c>
      <c r="C47" s="3">
        <f>Input_NEMO!G15</f>
        <v>512.27149999999995</v>
      </c>
      <c r="D47" s="3">
        <f>+B47-C47</f>
        <v>-154.48610573476691</v>
      </c>
      <c r="E47" s="3">
        <f>Input_NEMO!J15</f>
        <v>1712</v>
      </c>
      <c r="F47" s="27">
        <f>F34</f>
        <v>0.23893880000000001</v>
      </c>
      <c r="G47" s="20">
        <f>+D47*E47*F47</f>
        <v>-63194.584722246414</v>
      </c>
      <c r="H47" s="28">
        <v>0.14216000000000001</v>
      </c>
      <c r="I47" s="61">
        <f>+ROUND(G47*H47,0)</f>
        <v>-8984</v>
      </c>
    </row>
    <row r="48" spans="1:9" x14ac:dyDescent="0.25">
      <c r="A48" s="1"/>
      <c r="B48" s="3"/>
      <c r="C48" s="3"/>
      <c r="D48" s="3"/>
      <c r="E48" s="3"/>
      <c r="G48" s="20"/>
      <c r="I48" s="2"/>
    </row>
    <row r="49" spans="1:9" ht="15.75" thickBot="1" x14ac:dyDescent="0.3">
      <c r="A49" s="1" t="s">
        <v>17</v>
      </c>
      <c r="B49" s="19">
        <f>SUM(B47:B47)</f>
        <v>357.78539426523304</v>
      </c>
      <c r="C49" s="19">
        <f>SUM(C47:C47)</f>
        <v>512.27149999999995</v>
      </c>
      <c r="D49" s="19">
        <f>SUM(D47:D47)</f>
        <v>-154.48610573476691</v>
      </c>
      <c r="E49" s="19">
        <f>SUM(E47:E47)</f>
        <v>1712</v>
      </c>
      <c r="G49" s="21">
        <f>SUM(G47:G47)</f>
        <v>-63194.584722246414</v>
      </c>
      <c r="H49" s="17">
        <f>SUM(H47:H47)</f>
        <v>0.14216000000000001</v>
      </c>
      <c r="I49" s="61">
        <f>SUM(I47:I47)</f>
        <v>-8984</v>
      </c>
    </row>
    <row r="50" spans="1:9" ht="15.75" thickTop="1" x14ac:dyDescent="0.25">
      <c r="A50" s="1"/>
      <c r="H50" s="104"/>
    </row>
    <row r="52" spans="1:9" x14ac:dyDescent="0.25">
      <c r="A52" t="s">
        <v>22</v>
      </c>
      <c r="I52" s="61">
        <f>I49</f>
        <v>-8984</v>
      </c>
    </row>
    <row r="54" spans="1:9" x14ac:dyDescent="0.25">
      <c r="A54" t="s">
        <v>24</v>
      </c>
      <c r="I54" s="29">
        <f>I41</f>
        <v>3249867.6799999997</v>
      </c>
    </row>
    <row r="56" spans="1:9" x14ac:dyDescent="0.25">
      <c r="A56" s="24" t="s">
        <v>25</v>
      </c>
      <c r="B56" s="25"/>
      <c r="C56" s="25"/>
      <c r="D56" s="25"/>
      <c r="E56" s="25"/>
      <c r="F56" s="25"/>
      <c r="G56" s="25"/>
      <c r="H56" s="25"/>
      <c r="I56" s="26">
        <f>ROUND(+I52/I54,5)</f>
        <v>-2.7599999999999999E-3</v>
      </c>
    </row>
    <row r="59" spans="1:9" x14ac:dyDescent="0.25">
      <c r="A59" s="18" t="str">
        <f>'CSWNA Summary'!A12&amp;" Billing Cycle"</f>
        <v>November 2020 Billing Cycle</v>
      </c>
    </row>
    <row r="60" spans="1:9" x14ac:dyDescent="0.25">
      <c r="A60" s="130" t="s">
        <v>117</v>
      </c>
      <c r="B60" s="3">
        <f>Input_NEMO!H18</f>
        <v>831.78145758661879</v>
      </c>
      <c r="C60" s="3">
        <f>Input_NEMO!G18</f>
        <v>568.26989999999978</v>
      </c>
      <c r="D60" s="3">
        <f>+B60-C60</f>
        <v>263.51155758661901</v>
      </c>
      <c r="E60" s="3">
        <f>Input_NEMO!J18</f>
        <v>1767</v>
      </c>
      <c r="F60" s="27">
        <f>F47</f>
        <v>0.23893880000000001</v>
      </c>
      <c r="G60" s="20">
        <f>+D60*E60*F60</f>
        <v>111255.8601738358</v>
      </c>
      <c r="H60" s="28">
        <v>0.14216000000000001</v>
      </c>
      <c r="I60" s="61">
        <f>+ROUND(G60*H60,0)</f>
        <v>15816</v>
      </c>
    </row>
    <row r="61" spans="1:9" x14ac:dyDescent="0.25">
      <c r="A61" s="1"/>
      <c r="B61" s="3"/>
      <c r="C61" s="3"/>
      <c r="D61" s="3"/>
      <c r="E61" s="3"/>
      <c r="G61" s="20"/>
      <c r="I61" s="2"/>
    </row>
    <row r="62" spans="1:9" ht="15.75" thickBot="1" x14ac:dyDescent="0.3">
      <c r="A62" s="1" t="s">
        <v>17</v>
      </c>
      <c r="B62" s="19">
        <f>SUM(B60:B60)</f>
        <v>831.78145758661879</v>
      </c>
      <c r="C62" s="19">
        <f>SUM(C60:C60)</f>
        <v>568.26989999999978</v>
      </c>
      <c r="D62" s="19">
        <f>SUM(D60:D60)</f>
        <v>263.51155758661901</v>
      </c>
      <c r="E62" s="19">
        <f>SUM(E60:E60)</f>
        <v>1767</v>
      </c>
      <c r="G62" s="21">
        <f>SUM(G60:G60)</f>
        <v>111255.8601738358</v>
      </c>
      <c r="H62" s="17">
        <f>SUM(H60:H60)</f>
        <v>0.14216000000000001</v>
      </c>
      <c r="I62" s="61">
        <f>SUM(I60:I60)</f>
        <v>15816</v>
      </c>
    </row>
    <row r="63" spans="1:9" ht="15.75" thickTop="1" x14ac:dyDescent="0.25">
      <c r="A63" s="1"/>
      <c r="B63" s="129"/>
      <c r="C63" s="129"/>
      <c r="D63" s="129"/>
      <c r="E63" s="129"/>
      <c r="G63" s="140"/>
      <c r="H63" s="104"/>
      <c r="I63" s="61"/>
    </row>
    <row r="64" spans="1:9" x14ac:dyDescent="0.25">
      <c r="A64" s="1"/>
    </row>
    <row r="65" spans="1:9" x14ac:dyDescent="0.25">
      <c r="A65" t="s">
        <v>22</v>
      </c>
      <c r="I65" s="61">
        <f>I62</f>
        <v>15816</v>
      </c>
    </row>
    <row r="67" spans="1:9" x14ac:dyDescent="0.25">
      <c r="A67" t="s">
        <v>24</v>
      </c>
      <c r="I67" s="29">
        <f>I54</f>
        <v>3249867.6799999997</v>
      </c>
    </row>
    <row r="69" spans="1:9" x14ac:dyDescent="0.25">
      <c r="A69" s="24" t="s">
        <v>25</v>
      </c>
      <c r="B69" s="25"/>
      <c r="C69" s="25"/>
      <c r="D69" s="25"/>
      <c r="E69" s="25"/>
      <c r="F69" s="25"/>
      <c r="G69" s="25"/>
      <c r="H69" s="25"/>
      <c r="I69" s="26">
        <f>ROUND(+I65/I67,5)</f>
        <v>4.8700000000000002E-3</v>
      </c>
    </row>
    <row r="72" spans="1:9" x14ac:dyDescent="0.25">
      <c r="A72" s="18" t="str">
        <f>'CSWNA Summary'!A13&amp;" Billing Cycle"</f>
        <v>December 2020 Billing Cycle</v>
      </c>
    </row>
    <row r="73" spans="1:9" x14ac:dyDescent="0.25">
      <c r="A73" s="130" t="s">
        <v>117</v>
      </c>
      <c r="B73" s="3">
        <f>Input_NEMO!H21</f>
        <v>1199.5575627240146</v>
      </c>
      <c r="C73" s="3">
        <f>Input_NEMO!G21</f>
        <v>1041.6078999999997</v>
      </c>
      <c r="D73" s="3">
        <f>+B73-C73</f>
        <v>157.94966272401484</v>
      </c>
      <c r="E73" s="3">
        <f>Input_NEMO!J21</f>
        <v>1775</v>
      </c>
      <c r="F73" s="27">
        <f>F60</f>
        <v>0.23893880000000001</v>
      </c>
      <c r="G73" s="20">
        <f>+D73*E73*F73</f>
        <v>66989.037597233488</v>
      </c>
      <c r="H73" s="28">
        <v>0.14216000000000001</v>
      </c>
      <c r="I73" s="61">
        <f>+ROUND(G73*H73,0)</f>
        <v>9523</v>
      </c>
    </row>
    <row r="74" spans="1:9" x14ac:dyDescent="0.25">
      <c r="A74" s="1"/>
      <c r="B74" s="3"/>
      <c r="C74" s="3"/>
      <c r="D74" s="3"/>
      <c r="E74" s="3"/>
      <c r="G74" s="20"/>
      <c r="I74" s="2"/>
    </row>
    <row r="75" spans="1:9" ht="15.75" thickBot="1" x14ac:dyDescent="0.3">
      <c r="A75" s="1" t="s">
        <v>17</v>
      </c>
      <c r="B75" s="19">
        <f>SUM(B73:B73)</f>
        <v>1199.5575627240146</v>
      </c>
      <c r="C75" s="19">
        <f>SUM(C73:C73)</f>
        <v>1041.6078999999997</v>
      </c>
      <c r="D75" s="19">
        <f>SUM(D73:D73)</f>
        <v>157.94966272401484</v>
      </c>
      <c r="E75" s="19">
        <f>SUM(E73:E73)</f>
        <v>1775</v>
      </c>
      <c r="G75" s="21">
        <f>SUM(G73:G73)</f>
        <v>66989.037597233488</v>
      </c>
      <c r="H75" s="17">
        <f>SUM(H73:H73)</f>
        <v>0.14216000000000001</v>
      </c>
      <c r="I75" s="61">
        <f>SUM(I73:I73)</f>
        <v>9523</v>
      </c>
    </row>
    <row r="76" spans="1:9" ht="15.75" thickTop="1" x14ac:dyDescent="0.25">
      <c r="A76" s="1"/>
    </row>
    <row r="78" spans="1:9" x14ac:dyDescent="0.25">
      <c r="A78" t="s">
        <v>22</v>
      </c>
      <c r="I78" s="61">
        <f>I75</f>
        <v>9523</v>
      </c>
    </row>
    <row r="80" spans="1:9" x14ac:dyDescent="0.25">
      <c r="A80" t="s">
        <v>24</v>
      </c>
      <c r="I80" s="29">
        <f>I67</f>
        <v>3249867.6799999997</v>
      </c>
    </row>
    <row r="82" spans="1:9" x14ac:dyDescent="0.25">
      <c r="A82" s="24" t="s">
        <v>25</v>
      </c>
      <c r="B82" s="25"/>
      <c r="C82" s="25"/>
      <c r="D82" s="25"/>
      <c r="E82" s="25"/>
      <c r="F82" s="25"/>
      <c r="G82" s="25"/>
      <c r="H82" s="25"/>
      <c r="I82" s="26">
        <f>ROUND(+I78/I80,5)</f>
        <v>2.9299999999999999E-3</v>
      </c>
    </row>
    <row r="87" spans="1:9" x14ac:dyDescent="0.25">
      <c r="B87" s="60"/>
    </row>
  </sheetData>
  <pageMargins left="0.45" right="0.45" top="0.75" bottom="0.5" header="0.3" footer="0.3"/>
  <pageSetup scale="75" orientation="landscape" horizontalDpi="72" verticalDpi="72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C000"/>
  </sheetPr>
  <dimension ref="A1:I88"/>
  <sheetViews>
    <sheetView zoomScale="85" zoomScaleNormal="85" workbookViewId="0">
      <pane xSplit="1" ySplit="4" topLeftCell="B47" activePane="bottomRight" state="frozen"/>
      <selection activeCell="K13" sqref="K13:T16"/>
      <selection pane="topRight" activeCell="K13" sqref="K13:T16"/>
      <selection pane="bottomLeft" activeCell="K13" sqref="K13:T16"/>
      <selection pane="bottomRight" activeCell="H47" sqref="H47"/>
    </sheetView>
  </sheetViews>
  <sheetFormatPr defaultColWidth="14.7109375" defaultRowHeight="15" x14ac:dyDescent="0.25"/>
  <cols>
    <col min="1" max="1" width="20.7109375" customWidth="1"/>
  </cols>
  <sheetData>
    <row r="1" spans="1:9" x14ac:dyDescent="0.25">
      <c r="A1" s="5"/>
      <c r="B1" s="79">
        <f>A1-1</f>
        <v>-1</v>
      </c>
      <c r="C1" s="79">
        <f t="shared" ref="C1:I1" si="0">B1-1</f>
        <v>-2</v>
      </c>
      <c r="D1" s="79">
        <f t="shared" si="0"/>
        <v>-3</v>
      </c>
      <c r="E1" s="79">
        <f t="shared" si="0"/>
        <v>-4</v>
      </c>
      <c r="F1" s="79">
        <f t="shared" si="0"/>
        <v>-5</v>
      </c>
      <c r="G1" s="79">
        <f t="shared" si="0"/>
        <v>-6</v>
      </c>
      <c r="H1" s="79">
        <f t="shared" si="0"/>
        <v>-7</v>
      </c>
      <c r="I1" s="80">
        <f t="shared" si="0"/>
        <v>-8</v>
      </c>
    </row>
    <row r="2" spans="1:9" x14ac:dyDescent="0.25">
      <c r="A2" s="6" t="s">
        <v>8</v>
      </c>
      <c r="B2" s="7" t="s">
        <v>1</v>
      </c>
      <c r="C2" s="7" t="s">
        <v>2</v>
      </c>
      <c r="D2" s="7"/>
      <c r="E2" s="7" t="s">
        <v>4</v>
      </c>
      <c r="F2" s="7"/>
      <c r="G2" s="7"/>
      <c r="H2" s="8"/>
      <c r="I2" s="9" t="s">
        <v>10</v>
      </c>
    </row>
    <row r="3" spans="1:9" x14ac:dyDescent="0.25">
      <c r="A3" s="10" t="s">
        <v>100</v>
      </c>
      <c r="B3" s="11" t="s">
        <v>5</v>
      </c>
      <c r="C3" s="11" t="s">
        <v>5</v>
      </c>
      <c r="D3" s="11" t="s">
        <v>3</v>
      </c>
      <c r="E3" s="11" t="s">
        <v>5</v>
      </c>
      <c r="F3" s="11" t="s">
        <v>6</v>
      </c>
      <c r="G3" s="11" t="s">
        <v>7</v>
      </c>
      <c r="H3" s="11" t="s">
        <v>9</v>
      </c>
      <c r="I3" s="12" t="s">
        <v>11</v>
      </c>
    </row>
    <row r="4" spans="1:9" s="4" customFormat="1" x14ac:dyDescent="0.25">
      <c r="A4" s="13"/>
      <c r="B4" s="14" t="s">
        <v>13</v>
      </c>
      <c r="C4" s="14" t="s">
        <v>13</v>
      </c>
      <c r="D4" s="15" t="s">
        <v>12</v>
      </c>
      <c r="E4" s="14" t="s">
        <v>13</v>
      </c>
      <c r="F4" s="14" t="s">
        <v>14</v>
      </c>
      <c r="G4" s="14" t="s">
        <v>15</v>
      </c>
      <c r="H4" s="14" t="s">
        <v>14</v>
      </c>
      <c r="I4" s="16" t="s">
        <v>16</v>
      </c>
    </row>
    <row r="5" spans="1:9" s="4" customFormat="1" ht="18" x14ac:dyDescent="0.25">
      <c r="A5" s="95"/>
      <c r="B5" s="96" t="s">
        <v>104</v>
      </c>
      <c r="C5" s="96" t="s">
        <v>105</v>
      </c>
      <c r="D5" s="97" t="s">
        <v>106</v>
      </c>
      <c r="E5" s="96" t="s">
        <v>107</v>
      </c>
      <c r="F5" s="98" t="s">
        <v>102</v>
      </c>
      <c r="H5" s="95"/>
      <c r="I5" s="96" t="s">
        <v>110</v>
      </c>
    </row>
    <row r="6" spans="1:9" ht="7.5" customHeight="1" x14ac:dyDescent="0.25"/>
    <row r="7" spans="1:9" x14ac:dyDescent="0.25">
      <c r="A7" s="18" t="str">
        <f>'CSWNA Summary'!$A$8&amp;" Billing Cycle"</f>
        <v>July 2020 Billing Cycle</v>
      </c>
    </row>
    <row r="8" spans="1:9" x14ac:dyDescent="0.25">
      <c r="A8" s="130" t="s">
        <v>117</v>
      </c>
      <c r="B8" s="3">
        <f>Input_WEMO!H6</f>
        <v>2.4013978494623633</v>
      </c>
      <c r="C8" s="3">
        <f>Input_WEMO!G6</f>
        <v>0</v>
      </c>
      <c r="D8" s="3">
        <f>+B8-C8</f>
        <v>2.4013978494623633</v>
      </c>
      <c r="E8" s="3">
        <f>SUM(Input_WEMO!I6)</f>
        <v>2725</v>
      </c>
      <c r="F8" s="27">
        <f>Assumptions!D7</f>
        <v>0.11254740000000001</v>
      </c>
      <c r="G8" s="20">
        <f>+D8*E8*$F$8</f>
        <v>736.48870477903165</v>
      </c>
      <c r="H8" s="28">
        <v>0.33004</v>
      </c>
      <c r="I8" s="61">
        <f>+ROUND(G8*H8,0)</f>
        <v>243</v>
      </c>
    </row>
    <row r="9" spans="1:9" x14ac:dyDescent="0.25">
      <c r="A9" s="1"/>
      <c r="B9" s="3"/>
      <c r="C9" s="3"/>
      <c r="D9" s="3"/>
      <c r="E9" s="3"/>
      <c r="G9" s="20"/>
      <c r="I9" s="2"/>
    </row>
    <row r="10" spans="1:9" ht="15.75" thickBot="1" x14ac:dyDescent="0.3">
      <c r="A10" s="1" t="s">
        <v>17</v>
      </c>
      <c r="B10" s="19">
        <f>SUM(B8:B8)</f>
        <v>2.4013978494623633</v>
      </c>
      <c r="C10" s="19">
        <f>SUM(C8:C8)</f>
        <v>0</v>
      </c>
      <c r="D10" s="19">
        <f>SUM(D8:D8)</f>
        <v>2.4013978494623633</v>
      </c>
      <c r="E10" s="19">
        <f>SUM(E8:E8)</f>
        <v>2725</v>
      </c>
      <c r="G10" s="21">
        <f>SUM(G8:G8)</f>
        <v>736.48870477903165</v>
      </c>
      <c r="H10" s="17">
        <f>SUM(H8:H8)</f>
        <v>0.33004</v>
      </c>
      <c r="I10" s="61">
        <f>SUM(I8:I8)</f>
        <v>243</v>
      </c>
    </row>
    <row r="11" spans="1:9" ht="15.75" thickTop="1" x14ac:dyDescent="0.25">
      <c r="A11" s="1"/>
      <c r="H11" s="104"/>
    </row>
    <row r="13" spans="1:9" x14ac:dyDescent="0.25">
      <c r="A13" t="s">
        <v>22</v>
      </c>
      <c r="I13" s="61">
        <f>I10</f>
        <v>243</v>
      </c>
    </row>
    <row r="15" spans="1:9" x14ac:dyDescent="0.25">
      <c r="A15" t="s">
        <v>24</v>
      </c>
      <c r="I15" s="29">
        <f>Assumptions!D20</f>
        <v>2140376.9890333959</v>
      </c>
    </row>
    <row r="17" spans="1:9" x14ac:dyDescent="0.25">
      <c r="A17" s="24" t="s">
        <v>25</v>
      </c>
      <c r="B17" s="25"/>
      <c r="C17" s="25"/>
      <c r="D17" s="25"/>
      <c r="E17" s="25"/>
      <c r="F17" s="25"/>
      <c r="G17" s="25"/>
      <c r="H17" s="25"/>
      <c r="I17" s="26">
        <f>ROUND(+I13/I15,5)</f>
        <v>1.1E-4</v>
      </c>
    </row>
    <row r="20" spans="1:9" x14ac:dyDescent="0.25">
      <c r="A20" s="18" t="str">
        <f>'CSWNA Summary'!A9&amp;" Billing Cycle"</f>
        <v>August 2020 Billing Cycle</v>
      </c>
    </row>
    <row r="21" spans="1:9" x14ac:dyDescent="0.25">
      <c r="A21" s="130" t="s">
        <v>117</v>
      </c>
      <c r="B21" s="3">
        <f>Input_WEMO!H9</f>
        <v>6.4418817204300991</v>
      </c>
      <c r="C21" s="3">
        <f>Input_WEMO!G9</f>
        <v>5.1895000000000007</v>
      </c>
      <c r="D21" s="3">
        <f>+B21-C21</f>
        <v>1.2523817204300984</v>
      </c>
      <c r="E21" s="3">
        <f>Input_WEMO!I9</f>
        <v>2695</v>
      </c>
      <c r="F21" s="27">
        <f>F8</f>
        <v>0.11254740000000001</v>
      </c>
      <c r="G21" s="20">
        <f>+D21*E21*$F$21</f>
        <v>379.86646586101335</v>
      </c>
      <c r="H21" s="28">
        <v>0.33028999999999997</v>
      </c>
      <c r="I21" s="61">
        <f>+ROUND(G21*H21,0)</f>
        <v>125</v>
      </c>
    </row>
    <row r="22" spans="1:9" x14ac:dyDescent="0.25">
      <c r="A22" s="1"/>
      <c r="B22" s="3"/>
      <c r="C22" s="3"/>
      <c r="D22" s="3"/>
      <c r="E22" s="3"/>
      <c r="G22" s="20"/>
      <c r="I22" s="2"/>
    </row>
    <row r="23" spans="1:9" ht="15.75" thickBot="1" x14ac:dyDescent="0.3">
      <c r="A23" s="1" t="s">
        <v>17</v>
      </c>
      <c r="B23" s="19">
        <f>SUM(B21:B21)</f>
        <v>6.4418817204300991</v>
      </c>
      <c r="C23" s="19">
        <f>SUM(C21:C21)</f>
        <v>5.1895000000000007</v>
      </c>
      <c r="D23" s="19">
        <f>SUM(D21:D21)</f>
        <v>1.2523817204300984</v>
      </c>
      <c r="E23" s="19">
        <f>SUM(E21:E21)</f>
        <v>2695</v>
      </c>
      <c r="G23" s="21">
        <f>SUM(G21:G21)</f>
        <v>379.86646586101335</v>
      </c>
      <c r="H23" s="17">
        <f>SUM(H21:H21)</f>
        <v>0.33028999999999997</v>
      </c>
      <c r="I23" s="61">
        <f>SUM(I21:I21)</f>
        <v>125</v>
      </c>
    </row>
    <row r="24" spans="1:9" ht="15.75" thickTop="1" x14ac:dyDescent="0.25">
      <c r="A24" s="1"/>
      <c r="H24" s="104"/>
    </row>
    <row r="26" spans="1:9" x14ac:dyDescent="0.25">
      <c r="A26" t="s">
        <v>22</v>
      </c>
      <c r="I26" s="61">
        <f>I23</f>
        <v>125</v>
      </c>
    </row>
    <row r="28" spans="1:9" x14ac:dyDescent="0.25">
      <c r="A28" t="s">
        <v>24</v>
      </c>
      <c r="I28" s="29">
        <f>I15</f>
        <v>2140376.9890333959</v>
      </c>
    </row>
    <row r="30" spans="1:9" x14ac:dyDescent="0.25">
      <c r="A30" s="24" t="s">
        <v>25</v>
      </c>
      <c r="B30" s="25"/>
      <c r="C30" s="25"/>
      <c r="D30" s="25"/>
      <c r="E30" s="25"/>
      <c r="F30" s="25"/>
      <c r="G30" s="25"/>
      <c r="H30" s="25"/>
      <c r="I30" s="26">
        <f>ROUND(+I26/I28,5)</f>
        <v>6.0000000000000002E-5</v>
      </c>
    </row>
    <row r="33" spans="1:9" x14ac:dyDescent="0.25">
      <c r="A33" s="18" t="str">
        <f>'CSWNA Summary'!A10&amp;" Billing Cycle"</f>
        <v>September 2020 Billing Cycle</v>
      </c>
    </row>
    <row r="34" spans="1:9" x14ac:dyDescent="0.25">
      <c r="A34" s="130" t="s">
        <v>117</v>
      </c>
      <c r="B34" s="3">
        <f>Input_WEMO!H12</f>
        <v>69.859074074074059</v>
      </c>
      <c r="C34" s="3">
        <f>Input_WEMO!G12</f>
        <v>83.14054999999999</v>
      </c>
      <c r="D34" s="3">
        <f>+B34-C34</f>
        <v>-13.281475925925932</v>
      </c>
      <c r="E34" s="3">
        <f>Input_WEMO!I12</f>
        <v>2675</v>
      </c>
      <c r="F34" s="27">
        <f>F21</f>
        <v>0.11254740000000001</v>
      </c>
      <c r="G34" s="20">
        <f>+D34*E34*F34</f>
        <v>-3998.5781861983633</v>
      </c>
      <c r="H34" s="28">
        <v>0.33187</v>
      </c>
      <c r="I34" s="61">
        <f>+ROUND(G34*H34,0)</f>
        <v>-1327</v>
      </c>
    </row>
    <row r="35" spans="1:9" x14ac:dyDescent="0.25">
      <c r="A35" s="1"/>
      <c r="B35" s="3"/>
      <c r="C35" s="3"/>
      <c r="D35" s="3"/>
      <c r="E35" s="3"/>
      <c r="G35" s="20"/>
      <c r="I35" s="2"/>
    </row>
    <row r="36" spans="1:9" ht="15.75" thickBot="1" x14ac:dyDescent="0.3">
      <c r="A36" s="1" t="s">
        <v>17</v>
      </c>
      <c r="B36" s="19">
        <f>SUM(B34:B34)</f>
        <v>69.859074074074059</v>
      </c>
      <c r="C36" s="19">
        <f>SUM(C34:C34)</f>
        <v>83.14054999999999</v>
      </c>
      <c r="D36" s="19">
        <f>SUM(D34:D34)</f>
        <v>-13.281475925925932</v>
      </c>
      <c r="E36" s="19">
        <f>SUM(E34:E34)</f>
        <v>2675</v>
      </c>
      <c r="G36" s="21">
        <f>SUM(G34:G34)</f>
        <v>-3998.5781861983633</v>
      </c>
      <c r="H36" s="17">
        <f>SUM(H34:H34)</f>
        <v>0.33187</v>
      </c>
      <c r="I36" s="61">
        <f>SUM(I34:I34)</f>
        <v>-1327</v>
      </c>
    </row>
    <row r="37" spans="1:9" ht="15.75" thickTop="1" x14ac:dyDescent="0.25">
      <c r="A37" s="1"/>
      <c r="H37" s="104"/>
    </row>
    <row r="39" spans="1:9" x14ac:dyDescent="0.25">
      <c r="A39" t="s">
        <v>22</v>
      </c>
      <c r="I39" s="61">
        <f>I36</f>
        <v>-1327</v>
      </c>
    </row>
    <row r="40" spans="1:9" x14ac:dyDescent="0.25">
      <c r="I40" s="61"/>
    </row>
    <row r="41" spans="1:9" x14ac:dyDescent="0.25">
      <c r="A41" t="s">
        <v>24</v>
      </c>
      <c r="I41" s="29">
        <f>I28</f>
        <v>2140376.9890333959</v>
      </c>
    </row>
    <row r="43" spans="1:9" x14ac:dyDescent="0.25">
      <c r="A43" s="24" t="s">
        <v>25</v>
      </c>
      <c r="B43" s="25"/>
      <c r="C43" s="25"/>
      <c r="D43" s="25"/>
      <c r="E43" s="25"/>
      <c r="F43" s="25"/>
      <c r="G43" s="25"/>
      <c r="H43" s="25"/>
      <c r="I43" s="26">
        <f>ROUND(+I39/I41,5)</f>
        <v>-6.2E-4</v>
      </c>
    </row>
    <row r="46" spans="1:9" x14ac:dyDescent="0.25">
      <c r="A46" s="18" t="str">
        <f>'CSWNA Summary'!A11&amp;" Billing Cycle"</f>
        <v>October 2020 Billing Cycle</v>
      </c>
    </row>
    <row r="47" spans="1:9" x14ac:dyDescent="0.25">
      <c r="A47" s="130" t="s">
        <v>117</v>
      </c>
      <c r="B47" s="3">
        <f>Input_WEMO!H15</f>
        <v>248.83850657108724</v>
      </c>
      <c r="C47" s="3">
        <f>Input_WEMO!G15</f>
        <v>362.36154999999997</v>
      </c>
      <c r="D47" s="3">
        <f>+B47-C47</f>
        <v>-113.52304342891273</v>
      </c>
      <c r="E47" s="3">
        <f>Input_WEMO!I15</f>
        <v>2685</v>
      </c>
      <c r="F47" s="27">
        <f>F34</f>
        <v>0.11254740000000001</v>
      </c>
      <c r="G47" s="20">
        <f>+D47*E47*F47</f>
        <v>-34305.50226996011</v>
      </c>
      <c r="H47" s="28">
        <v>0.33606999999999998</v>
      </c>
      <c r="I47" s="61">
        <f>+ROUND(G47*H47,0)</f>
        <v>-11529</v>
      </c>
    </row>
    <row r="48" spans="1:9" x14ac:dyDescent="0.25">
      <c r="A48" s="1"/>
      <c r="B48" s="3"/>
      <c r="C48" s="3"/>
      <c r="D48" s="3"/>
      <c r="E48" s="3"/>
      <c r="G48" s="20"/>
      <c r="I48" s="2"/>
    </row>
    <row r="49" spans="1:9" ht="15.75" thickBot="1" x14ac:dyDescent="0.3">
      <c r="A49" s="1" t="s">
        <v>17</v>
      </c>
      <c r="B49" s="19">
        <f>SUM(B47:B47)</f>
        <v>248.83850657108724</v>
      </c>
      <c r="C49" s="19">
        <f>SUM(C47:C47)</f>
        <v>362.36154999999997</v>
      </c>
      <c r="D49" s="19">
        <f>SUM(D47:D47)</f>
        <v>-113.52304342891273</v>
      </c>
      <c r="E49" s="19">
        <f>SUM(E47:E47)</f>
        <v>2685</v>
      </c>
      <c r="G49" s="21">
        <f>SUM(G47:G47)</f>
        <v>-34305.50226996011</v>
      </c>
      <c r="H49" s="17">
        <f>SUM(H47:H47)</f>
        <v>0.33606999999999998</v>
      </c>
      <c r="I49" s="61">
        <f>SUM(I47:I47)</f>
        <v>-11529</v>
      </c>
    </row>
    <row r="50" spans="1:9" ht="15.75" thickTop="1" x14ac:dyDescent="0.25">
      <c r="A50" s="1"/>
      <c r="H50" s="104"/>
    </row>
    <row r="52" spans="1:9" x14ac:dyDescent="0.25">
      <c r="A52" t="s">
        <v>22</v>
      </c>
      <c r="I52" s="61">
        <f>I49</f>
        <v>-11529</v>
      </c>
    </row>
    <row r="54" spans="1:9" x14ac:dyDescent="0.25">
      <c r="A54" t="s">
        <v>24</v>
      </c>
      <c r="I54" s="29">
        <f>I41</f>
        <v>2140376.9890333959</v>
      </c>
    </row>
    <row r="56" spans="1:9" x14ac:dyDescent="0.25">
      <c r="A56" s="24" t="s">
        <v>25</v>
      </c>
      <c r="B56" s="25"/>
      <c r="C56" s="25"/>
      <c r="D56" s="25"/>
      <c r="E56" s="25"/>
      <c r="F56" s="25"/>
      <c r="G56" s="25"/>
      <c r="H56" s="25"/>
      <c r="I56" s="26">
        <f>ROUND(+I52/I54,5)</f>
        <v>-5.3899999999999998E-3</v>
      </c>
    </row>
    <row r="59" spans="1:9" x14ac:dyDescent="0.25">
      <c r="A59" s="18" t="str">
        <f>'CSWNA Summary'!A12&amp;" Billing Cycle"</f>
        <v>November 2020 Billing Cycle</v>
      </c>
    </row>
    <row r="60" spans="1:9" x14ac:dyDescent="0.25">
      <c r="A60" s="130" t="s">
        <v>117</v>
      </c>
      <c r="B60" s="3">
        <f>Input_WEMO!H18</f>
        <v>824.55612305854243</v>
      </c>
      <c r="C60" s="3">
        <f>Input_WEMO!G18</f>
        <v>622.75750000000005</v>
      </c>
      <c r="D60" s="3">
        <f>+B60-C60</f>
        <v>201.79862305854238</v>
      </c>
      <c r="E60" s="3">
        <f>Input_WEMO!I18</f>
        <v>2743</v>
      </c>
      <c r="F60" s="27">
        <f>F47</f>
        <v>0.11254740000000001</v>
      </c>
      <c r="G60" s="20">
        <f>+D60*E60*F60</f>
        <v>62298.770086810502</v>
      </c>
      <c r="H60" s="28">
        <v>0.33606999999999998</v>
      </c>
      <c r="I60" s="61">
        <f>+ROUND(G60*H60,0)</f>
        <v>20937</v>
      </c>
    </row>
    <row r="61" spans="1:9" x14ac:dyDescent="0.25">
      <c r="A61" s="1"/>
      <c r="B61" s="3"/>
      <c r="C61" s="3"/>
      <c r="D61" s="3"/>
      <c r="E61" s="3"/>
      <c r="G61" s="20"/>
      <c r="I61" s="2"/>
    </row>
    <row r="62" spans="1:9" ht="15.75" thickBot="1" x14ac:dyDescent="0.3">
      <c r="A62" s="1" t="s">
        <v>17</v>
      </c>
      <c r="B62" s="19">
        <f>SUM(B60:B60)</f>
        <v>824.55612305854243</v>
      </c>
      <c r="C62" s="19">
        <f>SUM(C60:C60)</f>
        <v>622.75750000000005</v>
      </c>
      <c r="D62" s="19">
        <f>SUM(D60:D60)</f>
        <v>201.79862305854238</v>
      </c>
      <c r="E62" s="19">
        <f>SUM(E60:E60)</f>
        <v>2743</v>
      </c>
      <c r="G62" s="21">
        <f>SUM(G60:G60)</f>
        <v>62298.770086810502</v>
      </c>
      <c r="H62" s="17">
        <f>SUM(H60:H60)</f>
        <v>0.33606999999999998</v>
      </c>
      <c r="I62" s="61">
        <f>SUM(I60:I60)</f>
        <v>20937</v>
      </c>
    </row>
    <row r="63" spans="1:9" ht="15.75" thickTop="1" x14ac:dyDescent="0.25">
      <c r="A63" s="1"/>
      <c r="H63" s="104"/>
    </row>
    <row r="64" spans="1:9" x14ac:dyDescent="0.25">
      <c r="D64" s="64"/>
    </row>
    <row r="65" spans="1:9" x14ac:dyDescent="0.25">
      <c r="A65" t="s">
        <v>22</v>
      </c>
      <c r="I65" s="61">
        <f>I62</f>
        <v>20937</v>
      </c>
    </row>
    <row r="67" spans="1:9" x14ac:dyDescent="0.25">
      <c r="A67" t="s">
        <v>24</v>
      </c>
      <c r="I67" s="29">
        <f>I54</f>
        <v>2140376.9890333959</v>
      </c>
    </row>
    <row r="69" spans="1:9" x14ac:dyDescent="0.25">
      <c r="A69" s="24" t="s">
        <v>25</v>
      </c>
      <c r="B69" s="25"/>
      <c r="C69" s="25"/>
      <c r="D69" s="25"/>
      <c r="E69" s="25"/>
      <c r="F69" s="25"/>
      <c r="G69" s="25"/>
      <c r="H69" s="25"/>
      <c r="I69" s="26">
        <f>ROUND(+I65/I67,5)</f>
        <v>9.7800000000000005E-3</v>
      </c>
    </row>
    <row r="72" spans="1:9" x14ac:dyDescent="0.25">
      <c r="A72" s="18" t="str">
        <f>'CSWNA Summary'!A13&amp;" Billing Cycle"</f>
        <v>December 2020 Billing Cycle</v>
      </c>
    </row>
    <row r="73" spans="1:9" x14ac:dyDescent="0.25">
      <c r="A73" s="130" t="s">
        <v>117</v>
      </c>
      <c r="B73" s="3">
        <f>Input_WEMO!H21</f>
        <v>1331.6784886499404</v>
      </c>
      <c r="C73" s="3">
        <f>Input_WEMO!G21</f>
        <v>1159.943</v>
      </c>
      <c r="D73" s="3">
        <f>+B73-C73</f>
        <v>171.73548864994041</v>
      </c>
      <c r="E73" s="3">
        <f>Input_WEMO!I21</f>
        <v>2756</v>
      </c>
      <c r="F73" s="27">
        <f>F60</f>
        <v>0.11254740000000001</v>
      </c>
      <c r="G73" s="20">
        <f>+D73*E73*F73</f>
        <v>53269.022818432517</v>
      </c>
      <c r="H73" s="28">
        <v>0.33606999999999998</v>
      </c>
      <c r="I73" s="61">
        <f>+ROUND(G73*H73,0)</f>
        <v>17902</v>
      </c>
    </row>
    <row r="74" spans="1:9" x14ac:dyDescent="0.25">
      <c r="A74" s="1"/>
      <c r="B74" s="3"/>
      <c r="C74" s="3"/>
      <c r="D74" s="3"/>
      <c r="E74" s="3"/>
      <c r="G74" s="20"/>
      <c r="I74" s="2"/>
    </row>
    <row r="75" spans="1:9" ht="15.75" thickBot="1" x14ac:dyDescent="0.3">
      <c r="A75" s="1" t="s">
        <v>17</v>
      </c>
      <c r="B75" s="19">
        <f>SUM(B73:B73)</f>
        <v>1331.6784886499404</v>
      </c>
      <c r="C75" s="19">
        <f>SUM(C73:C73)</f>
        <v>1159.943</v>
      </c>
      <c r="D75" s="19">
        <f>SUM(D73:D73)</f>
        <v>171.73548864994041</v>
      </c>
      <c r="E75" s="19">
        <f>SUM(E73:E73)</f>
        <v>2756</v>
      </c>
      <c r="G75" s="21">
        <f>SUM(G73:G73)</f>
        <v>53269.022818432517</v>
      </c>
      <c r="H75" s="17">
        <f>SUM(H73:H73)</f>
        <v>0.33606999999999998</v>
      </c>
      <c r="I75" s="61">
        <f>SUM(I73:I73)</f>
        <v>17902</v>
      </c>
    </row>
    <row r="76" spans="1:9" ht="15.75" thickTop="1" x14ac:dyDescent="0.25">
      <c r="A76" s="1"/>
    </row>
    <row r="78" spans="1:9" x14ac:dyDescent="0.25">
      <c r="A78" t="s">
        <v>22</v>
      </c>
      <c r="I78" s="61">
        <f>I75</f>
        <v>17902</v>
      </c>
    </row>
    <row r="80" spans="1:9" x14ac:dyDescent="0.25">
      <c r="A80" t="s">
        <v>24</v>
      </c>
      <c r="I80" s="29">
        <f>I67</f>
        <v>2140376.9890333959</v>
      </c>
    </row>
    <row r="82" spans="1:9" x14ac:dyDescent="0.25">
      <c r="A82" s="24" t="s">
        <v>25</v>
      </c>
      <c r="B82" s="25"/>
      <c r="C82" s="25"/>
      <c r="D82" s="25"/>
      <c r="E82" s="25"/>
      <c r="F82" s="25"/>
      <c r="G82" s="25"/>
      <c r="H82" s="25"/>
      <c r="I82" s="26">
        <f>ROUND(+I78/I80,5)</f>
        <v>8.3599999999999994E-3</v>
      </c>
    </row>
    <row r="87" spans="1:9" x14ac:dyDescent="0.25">
      <c r="B87" s="60"/>
    </row>
    <row r="88" spans="1:9" x14ac:dyDescent="0.25">
      <c r="B88" s="63"/>
    </row>
  </sheetData>
  <pageMargins left="0.45" right="0.45" top="0.75" bottom="0.5" header="0.3" footer="0.3"/>
  <pageSetup scale="75" orientation="landscape" horizontalDpi="72" verticalDpi="72" r:id="rId1"/>
  <rowBreaks count="1" manualBreakCount="1">
    <brk id="44" max="8" man="1"/>
  </rowBreak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C000"/>
  </sheetPr>
  <dimension ref="A1:I87"/>
  <sheetViews>
    <sheetView zoomScaleNormal="100" workbookViewId="0">
      <pane xSplit="1" ySplit="4" topLeftCell="B11" activePane="bottomRight" state="frozen"/>
      <selection activeCell="K13" sqref="K13:T16"/>
      <selection pane="topRight" activeCell="K13" sqref="K13:T16"/>
      <selection pane="bottomLeft" activeCell="K13" sqref="K13:T16"/>
      <selection pane="bottomRight" activeCell="H74" sqref="H74"/>
    </sheetView>
  </sheetViews>
  <sheetFormatPr defaultColWidth="14.7109375" defaultRowHeight="15" x14ac:dyDescent="0.25"/>
  <cols>
    <col min="1" max="1" width="20.7109375" customWidth="1"/>
  </cols>
  <sheetData>
    <row r="1" spans="1:9" x14ac:dyDescent="0.25">
      <c r="A1" s="5"/>
      <c r="B1" s="79">
        <f>A1-1</f>
        <v>-1</v>
      </c>
      <c r="C1" s="79">
        <f t="shared" ref="C1:I1" si="0">B1-1</f>
        <v>-2</v>
      </c>
      <c r="D1" s="79">
        <f t="shared" si="0"/>
        <v>-3</v>
      </c>
      <c r="E1" s="79">
        <f t="shared" si="0"/>
        <v>-4</v>
      </c>
      <c r="F1" s="79">
        <f t="shared" si="0"/>
        <v>-5</v>
      </c>
      <c r="G1" s="79">
        <f t="shared" si="0"/>
        <v>-6</v>
      </c>
      <c r="H1" s="79">
        <f t="shared" si="0"/>
        <v>-7</v>
      </c>
      <c r="I1" s="80">
        <f t="shared" si="0"/>
        <v>-8</v>
      </c>
    </row>
    <row r="2" spans="1:9" x14ac:dyDescent="0.25">
      <c r="A2" s="6" t="s">
        <v>26</v>
      </c>
      <c r="B2" s="7" t="s">
        <v>1</v>
      </c>
      <c r="C2" s="7" t="s">
        <v>2</v>
      </c>
      <c r="D2" s="7"/>
      <c r="E2" s="7" t="s">
        <v>4</v>
      </c>
      <c r="F2" s="7"/>
      <c r="G2" s="7"/>
      <c r="H2" s="8"/>
      <c r="I2" s="9" t="s">
        <v>10</v>
      </c>
    </row>
    <row r="3" spans="1:9" x14ac:dyDescent="0.25">
      <c r="A3" s="10" t="s">
        <v>100</v>
      </c>
      <c r="B3" s="11" t="s">
        <v>5</v>
      </c>
      <c r="C3" s="11" t="s">
        <v>5</v>
      </c>
      <c r="D3" s="11" t="s">
        <v>3</v>
      </c>
      <c r="E3" s="11" t="s">
        <v>5</v>
      </c>
      <c r="F3" s="11" t="s">
        <v>6</v>
      </c>
      <c r="G3" s="11" t="s">
        <v>7</v>
      </c>
      <c r="H3" s="11" t="s">
        <v>9</v>
      </c>
      <c r="I3" s="12" t="s">
        <v>11</v>
      </c>
    </row>
    <row r="4" spans="1:9" s="4" customFormat="1" x14ac:dyDescent="0.25">
      <c r="A4" s="13"/>
      <c r="B4" s="14" t="s">
        <v>13</v>
      </c>
      <c r="C4" s="14" t="s">
        <v>13</v>
      </c>
      <c r="D4" s="15" t="s">
        <v>12</v>
      </c>
      <c r="E4" s="14" t="s">
        <v>13</v>
      </c>
      <c r="F4" s="14" t="s">
        <v>14</v>
      </c>
      <c r="G4" s="14" t="s">
        <v>15</v>
      </c>
      <c r="H4" s="14" t="s">
        <v>14</v>
      </c>
      <c r="I4" s="16" t="s">
        <v>16</v>
      </c>
    </row>
    <row r="5" spans="1:9" s="4" customFormat="1" ht="18" x14ac:dyDescent="0.25">
      <c r="A5" s="95"/>
      <c r="B5" s="96" t="s">
        <v>104</v>
      </c>
      <c r="C5" s="96" t="s">
        <v>105</v>
      </c>
      <c r="D5" s="97" t="s">
        <v>106</v>
      </c>
      <c r="E5" s="96" t="s">
        <v>107</v>
      </c>
      <c r="F5" s="98" t="s">
        <v>102</v>
      </c>
      <c r="H5" s="95"/>
      <c r="I5" s="96" t="s">
        <v>110</v>
      </c>
    </row>
    <row r="6" spans="1:9" ht="7.5" customHeight="1" x14ac:dyDescent="0.25"/>
    <row r="7" spans="1:9" x14ac:dyDescent="0.25">
      <c r="A7" s="18" t="str">
        <f>'CSWNA Summary'!A8&amp;" Billing Cycle"</f>
        <v>July 2020 Billing Cycle</v>
      </c>
    </row>
    <row r="8" spans="1:9" x14ac:dyDescent="0.25">
      <c r="A8" s="130" t="s">
        <v>117</v>
      </c>
      <c r="B8" s="3">
        <f>Input_WEMO!H6</f>
        <v>2.4013978494623633</v>
      </c>
      <c r="C8" s="3">
        <f>Input_WEMO!G6</f>
        <v>0</v>
      </c>
      <c r="D8" s="3">
        <f>+B8-C8</f>
        <v>2.4013978494623633</v>
      </c>
      <c r="E8" s="3">
        <f>Input_WEMO!J6</f>
        <v>422</v>
      </c>
      <c r="F8" s="27">
        <f>Assumptions!E7</f>
        <v>0.23893880000000001</v>
      </c>
      <c r="G8" s="20">
        <f>+D8*E8*$F$8</f>
        <v>242.1381648396557</v>
      </c>
      <c r="H8" s="28">
        <v>0.14216000000000001</v>
      </c>
      <c r="I8" s="61">
        <f>+ROUND(G8*H8,0)</f>
        <v>34</v>
      </c>
    </row>
    <row r="9" spans="1:9" x14ac:dyDescent="0.25">
      <c r="A9" s="1"/>
      <c r="B9" s="3"/>
      <c r="C9" s="3"/>
      <c r="D9" s="3"/>
      <c r="E9" s="3"/>
      <c r="G9" s="20"/>
      <c r="I9" s="2"/>
    </row>
    <row r="10" spans="1:9" ht="15.75" thickBot="1" x14ac:dyDescent="0.3">
      <c r="A10" s="1" t="s">
        <v>17</v>
      </c>
      <c r="B10" s="19">
        <f>SUM(B8:B8)</f>
        <v>2.4013978494623633</v>
      </c>
      <c r="C10" s="19">
        <f>SUM(C8:C8)</f>
        <v>0</v>
      </c>
      <c r="D10" s="19">
        <f>SUM(D8:D8)</f>
        <v>2.4013978494623633</v>
      </c>
      <c r="E10" s="19">
        <f>SUM(E8:E8)</f>
        <v>422</v>
      </c>
      <c r="G10" s="21">
        <f>SUM(G8:G8)</f>
        <v>242.1381648396557</v>
      </c>
      <c r="H10" s="17">
        <f>SUM(H8:H8)</f>
        <v>0.14216000000000001</v>
      </c>
      <c r="I10" s="61">
        <f>SUM(I8:I8)</f>
        <v>34</v>
      </c>
    </row>
    <row r="11" spans="1:9" ht="15.75" thickTop="1" x14ac:dyDescent="0.25">
      <c r="A11" s="1"/>
      <c r="H11" s="104"/>
    </row>
    <row r="13" spans="1:9" x14ac:dyDescent="0.25">
      <c r="A13" t="s">
        <v>22</v>
      </c>
      <c r="I13" s="61">
        <f>I10</f>
        <v>34</v>
      </c>
    </row>
    <row r="15" spans="1:9" x14ac:dyDescent="0.25">
      <c r="A15" t="s">
        <v>24</v>
      </c>
      <c r="I15" s="29">
        <f>Assumptions!E20</f>
        <v>700365.64440726885</v>
      </c>
    </row>
    <row r="17" spans="1:9" x14ac:dyDescent="0.25">
      <c r="A17" s="24" t="s">
        <v>25</v>
      </c>
      <c r="B17" s="25"/>
      <c r="C17" s="25"/>
      <c r="D17" s="25"/>
      <c r="E17" s="25"/>
      <c r="F17" s="25"/>
      <c r="G17" s="25"/>
      <c r="H17" s="25"/>
      <c r="I17" s="26">
        <f>ROUND(+I13/I15,5)</f>
        <v>5.0000000000000002E-5</v>
      </c>
    </row>
    <row r="20" spans="1:9" x14ac:dyDescent="0.25">
      <c r="A20" s="18" t="str">
        <f>'CSWNA Summary'!A9&amp;" Billing Cycle"</f>
        <v>August 2020 Billing Cycle</v>
      </c>
    </row>
    <row r="21" spans="1:9" x14ac:dyDescent="0.25">
      <c r="A21" s="130" t="s">
        <v>117</v>
      </c>
      <c r="B21" s="3">
        <f>Input_WEMO!H9</f>
        <v>6.4418817204300991</v>
      </c>
      <c r="C21" s="3">
        <f>Input_WEMO!G9</f>
        <v>5.1895000000000007</v>
      </c>
      <c r="D21" s="3">
        <f>+B21-C21</f>
        <v>1.2523817204300984</v>
      </c>
      <c r="E21" s="3">
        <f>Input_WEMO!J9</f>
        <v>421</v>
      </c>
      <c r="F21" s="27">
        <f>F8</f>
        <v>0.23893880000000001</v>
      </c>
      <c r="G21" s="20">
        <f>+D21*E21*$F$21</f>
        <v>125.98112846245284</v>
      </c>
      <c r="H21" s="28">
        <v>0.14216000000000001</v>
      </c>
      <c r="I21" s="61">
        <f>+ROUND(G21*H21,0)</f>
        <v>18</v>
      </c>
    </row>
    <row r="22" spans="1:9" x14ac:dyDescent="0.25">
      <c r="A22" s="1"/>
      <c r="B22" s="3"/>
      <c r="C22" s="3"/>
      <c r="D22" s="3"/>
      <c r="E22" s="3"/>
      <c r="G22" s="20"/>
      <c r="I22" s="2"/>
    </row>
    <row r="23" spans="1:9" ht="15.75" thickBot="1" x14ac:dyDescent="0.3">
      <c r="A23" s="1" t="s">
        <v>17</v>
      </c>
      <c r="B23" s="19">
        <f>SUM(B21:B21)</f>
        <v>6.4418817204300991</v>
      </c>
      <c r="C23" s="19">
        <f>SUM(C21:C21)</f>
        <v>5.1895000000000007</v>
      </c>
      <c r="D23" s="19">
        <f>SUM(D21:D21)</f>
        <v>1.2523817204300984</v>
      </c>
      <c r="E23" s="19">
        <f>SUM(E21:E21)</f>
        <v>421</v>
      </c>
      <c r="G23" s="21">
        <f>SUM(G21:G21)</f>
        <v>125.98112846245284</v>
      </c>
      <c r="H23" s="17">
        <f>SUM(H21:H21)</f>
        <v>0.14216000000000001</v>
      </c>
      <c r="I23" s="61">
        <f>SUM(I21:I21)</f>
        <v>18</v>
      </c>
    </row>
    <row r="24" spans="1:9" ht="15.75" thickTop="1" x14ac:dyDescent="0.25">
      <c r="A24" s="1"/>
      <c r="H24" s="104"/>
    </row>
    <row r="26" spans="1:9" x14ac:dyDescent="0.25">
      <c r="A26" t="s">
        <v>22</v>
      </c>
      <c r="I26" s="61">
        <f>I23</f>
        <v>18</v>
      </c>
    </row>
    <row r="28" spans="1:9" x14ac:dyDescent="0.25">
      <c r="A28" t="s">
        <v>24</v>
      </c>
      <c r="I28" s="29">
        <f>I15</f>
        <v>700365.64440726885</v>
      </c>
    </row>
    <row r="30" spans="1:9" x14ac:dyDescent="0.25">
      <c r="A30" s="24" t="s">
        <v>25</v>
      </c>
      <c r="B30" s="25"/>
      <c r="C30" s="25"/>
      <c r="D30" s="25"/>
      <c r="E30" s="25"/>
      <c r="F30" s="25"/>
      <c r="G30" s="25"/>
      <c r="H30" s="25"/>
      <c r="I30" s="26">
        <f>ROUND(+I26/I28,5)</f>
        <v>3.0000000000000001E-5</v>
      </c>
    </row>
    <row r="33" spans="1:9" x14ac:dyDescent="0.25">
      <c r="A33" s="18" t="str">
        <f>'CSWNA Summary'!A10&amp;" Billing Cycle"</f>
        <v>September 2020 Billing Cycle</v>
      </c>
    </row>
    <row r="34" spans="1:9" x14ac:dyDescent="0.25">
      <c r="A34" s="130" t="s">
        <v>117</v>
      </c>
      <c r="B34" s="3">
        <f>Input_WEMO!H12</f>
        <v>69.859074074074059</v>
      </c>
      <c r="C34" s="3">
        <f>Input_WEMO!G12</f>
        <v>83.14054999999999</v>
      </c>
      <c r="D34" s="3">
        <f>+B34-C34</f>
        <v>-13.281475925925932</v>
      </c>
      <c r="E34" s="3">
        <f>Input_WEMO!J12</f>
        <v>423</v>
      </c>
      <c r="F34" s="27">
        <f>F21</f>
        <v>0.23893880000000001</v>
      </c>
      <c r="G34" s="20">
        <f>+D34*E34*F34</f>
        <v>-1342.373546147154</v>
      </c>
      <c r="H34" s="28">
        <v>0.14216000000000001</v>
      </c>
      <c r="I34" s="61">
        <f>+ROUND(G34*H34,0)</f>
        <v>-191</v>
      </c>
    </row>
    <row r="35" spans="1:9" x14ac:dyDescent="0.25">
      <c r="A35" s="1"/>
      <c r="B35" s="3"/>
      <c r="C35" s="3"/>
      <c r="D35" s="3"/>
      <c r="E35" s="3"/>
      <c r="G35" s="20"/>
      <c r="I35" s="2"/>
    </row>
    <row r="36" spans="1:9" ht="15.75" thickBot="1" x14ac:dyDescent="0.3">
      <c r="A36" s="1" t="s">
        <v>17</v>
      </c>
      <c r="B36" s="19">
        <f>SUM(B34:B34)</f>
        <v>69.859074074074059</v>
      </c>
      <c r="C36" s="19">
        <f>SUM(C34:C34)</f>
        <v>83.14054999999999</v>
      </c>
      <c r="D36" s="19">
        <f>SUM(D34:D34)</f>
        <v>-13.281475925925932</v>
      </c>
      <c r="E36" s="19">
        <f>SUM(E34:E34)</f>
        <v>423</v>
      </c>
      <c r="G36" s="21">
        <f>SUM(G34:G34)</f>
        <v>-1342.373546147154</v>
      </c>
      <c r="H36" s="17">
        <f>SUM(H34:H34)</f>
        <v>0.14216000000000001</v>
      </c>
      <c r="I36" s="61">
        <f>SUM(I34:I34)</f>
        <v>-191</v>
      </c>
    </row>
    <row r="37" spans="1:9" ht="15.75" thickTop="1" x14ac:dyDescent="0.25">
      <c r="A37" s="1"/>
      <c r="H37" s="104"/>
    </row>
    <row r="39" spans="1:9" x14ac:dyDescent="0.25">
      <c r="A39" t="s">
        <v>22</v>
      </c>
      <c r="I39" s="61">
        <f>I36</f>
        <v>-191</v>
      </c>
    </row>
    <row r="41" spans="1:9" x14ac:dyDescent="0.25">
      <c r="A41" t="s">
        <v>24</v>
      </c>
      <c r="I41" s="29">
        <f>I28</f>
        <v>700365.64440726885</v>
      </c>
    </row>
    <row r="43" spans="1:9" x14ac:dyDescent="0.25">
      <c r="A43" s="24" t="s">
        <v>25</v>
      </c>
      <c r="B43" s="25"/>
      <c r="C43" s="25"/>
      <c r="D43" s="25"/>
      <c r="E43" s="25"/>
      <c r="F43" s="25"/>
      <c r="G43" s="25"/>
      <c r="H43" s="25"/>
      <c r="I43" s="26">
        <f>ROUND(+I39/I41,5)</f>
        <v>-2.7E-4</v>
      </c>
    </row>
    <row r="46" spans="1:9" x14ac:dyDescent="0.25">
      <c r="A46" s="18" t="str">
        <f>'CSWNA Summary'!A11&amp;" Billing Cycle"</f>
        <v>October 2020 Billing Cycle</v>
      </c>
    </row>
    <row r="47" spans="1:9" x14ac:dyDescent="0.25">
      <c r="A47" s="130" t="s">
        <v>117</v>
      </c>
      <c r="B47" s="3">
        <f>Input_WEMO!H15</f>
        <v>248.83850657108724</v>
      </c>
      <c r="C47" s="3">
        <f>Input_WEMO!G15</f>
        <v>362.36154999999997</v>
      </c>
      <c r="D47" s="3">
        <f>+B47-C47</f>
        <v>-113.52304342891273</v>
      </c>
      <c r="E47" s="3">
        <f>Input_WEMO!J15</f>
        <v>424</v>
      </c>
      <c r="F47" s="27">
        <f>F34</f>
        <v>0.23893880000000001</v>
      </c>
      <c r="G47" s="20">
        <f>+D47*E47*F47</f>
        <v>-11501.025342162973</v>
      </c>
      <c r="H47" s="28">
        <v>0.14216000000000001</v>
      </c>
      <c r="I47" s="61">
        <f>+ROUND(G47*H47,0)</f>
        <v>-1635</v>
      </c>
    </row>
    <row r="48" spans="1:9" x14ac:dyDescent="0.25">
      <c r="A48" s="1"/>
      <c r="B48" s="3"/>
      <c r="C48" s="3"/>
      <c r="D48" s="3"/>
      <c r="E48" s="3"/>
      <c r="G48" s="20"/>
      <c r="I48" s="2"/>
    </row>
    <row r="49" spans="1:9" ht="15.75" thickBot="1" x14ac:dyDescent="0.3">
      <c r="A49" s="1" t="s">
        <v>17</v>
      </c>
      <c r="B49" s="19">
        <f>SUM(B47:B47)</f>
        <v>248.83850657108724</v>
      </c>
      <c r="C49" s="19">
        <f>SUM(C47:C47)</f>
        <v>362.36154999999997</v>
      </c>
      <c r="D49" s="19">
        <f>SUM(D47:D47)</f>
        <v>-113.52304342891273</v>
      </c>
      <c r="E49" s="19">
        <f>SUM(E47:E47)</f>
        <v>424</v>
      </c>
      <c r="G49" s="21">
        <f>SUM(G47:G47)</f>
        <v>-11501.025342162973</v>
      </c>
      <c r="H49" s="17">
        <f>SUM(H47:H47)</f>
        <v>0.14216000000000001</v>
      </c>
      <c r="I49" s="61">
        <f>SUM(I47:I47)</f>
        <v>-1635</v>
      </c>
    </row>
    <row r="50" spans="1:9" ht="15.75" thickTop="1" x14ac:dyDescent="0.25">
      <c r="A50" s="1"/>
      <c r="H50" s="104"/>
    </row>
    <row r="52" spans="1:9" x14ac:dyDescent="0.25">
      <c r="A52" t="s">
        <v>22</v>
      </c>
      <c r="I52" s="61">
        <f>I49</f>
        <v>-1635</v>
      </c>
    </row>
    <row r="54" spans="1:9" x14ac:dyDescent="0.25">
      <c r="A54" t="s">
        <v>24</v>
      </c>
      <c r="I54" s="29">
        <f>I41</f>
        <v>700365.64440726885</v>
      </c>
    </row>
    <row r="56" spans="1:9" x14ac:dyDescent="0.25">
      <c r="A56" s="24" t="s">
        <v>25</v>
      </c>
      <c r="B56" s="25"/>
      <c r="C56" s="25"/>
      <c r="D56" s="25"/>
      <c r="E56" s="25"/>
      <c r="F56" s="25"/>
      <c r="G56" s="25"/>
      <c r="H56" s="25"/>
      <c r="I56" s="26">
        <f>ROUND(+I52/I54,5)</f>
        <v>-2.33E-3</v>
      </c>
    </row>
    <row r="59" spans="1:9" x14ac:dyDescent="0.25">
      <c r="A59" s="18" t="str">
        <f>'CSWNA Summary'!A12&amp;" Billing Cycle"</f>
        <v>November 2020 Billing Cycle</v>
      </c>
    </row>
    <row r="60" spans="1:9" x14ac:dyDescent="0.25">
      <c r="A60" s="130" t="s">
        <v>117</v>
      </c>
      <c r="B60" s="3">
        <f>Input_WEMO!H18</f>
        <v>824.55612305854243</v>
      </c>
      <c r="C60" s="3">
        <f>Input_WEMO!G18</f>
        <v>622.75750000000005</v>
      </c>
      <c r="D60" s="3">
        <f>+B60-C60</f>
        <v>201.79862305854238</v>
      </c>
      <c r="E60" s="3">
        <f>Input_WEMO!J18</f>
        <v>441</v>
      </c>
      <c r="F60" s="27">
        <f>F47</f>
        <v>0.23893880000000001</v>
      </c>
      <c r="G60" s="20">
        <f>+D60*E60*F60</f>
        <v>21263.926688349857</v>
      </c>
      <c r="H60" s="28">
        <v>0.14216000000000001</v>
      </c>
      <c r="I60" s="61">
        <f>+ROUND(G60*H60,0)</f>
        <v>3023</v>
      </c>
    </row>
    <row r="61" spans="1:9" x14ac:dyDescent="0.25">
      <c r="A61" s="1"/>
      <c r="B61" s="3"/>
      <c r="C61" s="3"/>
      <c r="D61" s="3"/>
      <c r="E61" s="3"/>
      <c r="G61" s="20"/>
      <c r="I61" s="2"/>
    </row>
    <row r="62" spans="1:9" ht="15.75" thickBot="1" x14ac:dyDescent="0.3">
      <c r="A62" s="1" t="s">
        <v>17</v>
      </c>
      <c r="B62" s="19">
        <f>SUM(B60:B60)</f>
        <v>824.55612305854243</v>
      </c>
      <c r="C62" s="19">
        <f>SUM(C60:C60)</f>
        <v>622.75750000000005</v>
      </c>
      <c r="D62" s="19">
        <f>SUM(D60:D60)</f>
        <v>201.79862305854238</v>
      </c>
      <c r="E62" s="19">
        <f>SUM(E60:E60)</f>
        <v>441</v>
      </c>
      <c r="G62" s="21">
        <f>SUM(G60:G60)</f>
        <v>21263.926688349857</v>
      </c>
      <c r="H62" s="17">
        <f>SUM(H60:H60)</f>
        <v>0.14216000000000001</v>
      </c>
      <c r="I62" s="61">
        <f>SUM(I60:I60)</f>
        <v>3023</v>
      </c>
    </row>
    <row r="63" spans="1:9" ht="15.75" thickTop="1" x14ac:dyDescent="0.25">
      <c r="A63" s="1"/>
      <c r="H63" s="104"/>
    </row>
    <row r="65" spans="1:9" x14ac:dyDescent="0.25">
      <c r="A65" t="s">
        <v>22</v>
      </c>
      <c r="I65" s="61">
        <f>I62</f>
        <v>3023</v>
      </c>
    </row>
    <row r="67" spans="1:9" x14ac:dyDescent="0.25">
      <c r="A67" t="s">
        <v>24</v>
      </c>
      <c r="I67" s="29">
        <f>I54</f>
        <v>700365.64440726885</v>
      </c>
    </row>
    <row r="69" spans="1:9" x14ac:dyDescent="0.25">
      <c r="A69" s="24" t="s">
        <v>25</v>
      </c>
      <c r="B69" s="25"/>
      <c r="C69" s="25"/>
      <c r="D69" s="25"/>
      <c r="E69" s="25"/>
      <c r="F69" s="25"/>
      <c r="G69" s="25"/>
      <c r="H69" s="25"/>
      <c r="I69" s="26">
        <f>ROUND(+I65/I67,5)</f>
        <v>4.3200000000000001E-3</v>
      </c>
    </row>
    <row r="72" spans="1:9" x14ac:dyDescent="0.25">
      <c r="A72" s="18" t="str">
        <f>'CSWNA Summary'!A13&amp;" Billing Cycle"</f>
        <v>December 2020 Billing Cycle</v>
      </c>
    </row>
    <row r="73" spans="1:9" x14ac:dyDescent="0.25">
      <c r="A73" s="1">
        <v>1</v>
      </c>
      <c r="B73" s="3">
        <f>Input_WEMO!H21</f>
        <v>1331.6784886499404</v>
      </c>
      <c r="C73" s="3">
        <f>Input_WEMO!G21</f>
        <v>1159.943</v>
      </c>
      <c r="D73" s="3">
        <f>+B73-C73</f>
        <v>171.73548864994041</v>
      </c>
      <c r="E73" s="3">
        <f>Input_WEMO!J21</f>
        <v>442</v>
      </c>
      <c r="F73" s="27">
        <f>F60</f>
        <v>0.23893880000000001</v>
      </c>
      <c r="G73" s="20">
        <f>+D73*E73*F73</f>
        <v>18137.14803634023</v>
      </c>
      <c r="H73" s="28">
        <v>0.14216000000000001</v>
      </c>
      <c r="I73" s="61">
        <f>+ROUND(G73*H73,0)</f>
        <v>2578</v>
      </c>
    </row>
    <row r="74" spans="1:9" x14ac:dyDescent="0.25">
      <c r="A74" s="1"/>
      <c r="B74" s="3"/>
      <c r="C74" s="3"/>
      <c r="D74" s="3"/>
      <c r="E74" s="3"/>
      <c r="G74" s="20"/>
      <c r="I74" s="2"/>
    </row>
    <row r="75" spans="1:9" ht="15.75" thickBot="1" x14ac:dyDescent="0.3">
      <c r="A75" s="1" t="s">
        <v>17</v>
      </c>
      <c r="B75" s="19">
        <f>SUM(B73:B73)</f>
        <v>1331.6784886499404</v>
      </c>
      <c r="C75" s="19">
        <f>SUM(C73:C73)</f>
        <v>1159.943</v>
      </c>
      <c r="D75" s="19">
        <f>SUM(D73:D73)</f>
        <v>171.73548864994041</v>
      </c>
      <c r="E75" s="19">
        <f>SUM(E73:E73)</f>
        <v>442</v>
      </c>
      <c r="G75" s="21">
        <f>SUM(G73:G73)</f>
        <v>18137.14803634023</v>
      </c>
      <c r="H75" s="17">
        <f>SUM(H73:H73)</f>
        <v>0.14216000000000001</v>
      </c>
      <c r="I75" s="61">
        <f>SUM(I73:I73)</f>
        <v>2578</v>
      </c>
    </row>
    <row r="76" spans="1:9" ht="15.75" thickTop="1" x14ac:dyDescent="0.25">
      <c r="A76" s="1"/>
    </row>
    <row r="78" spans="1:9" x14ac:dyDescent="0.25">
      <c r="A78" t="s">
        <v>22</v>
      </c>
      <c r="I78" s="61">
        <f>I75</f>
        <v>2578</v>
      </c>
    </row>
    <row r="80" spans="1:9" x14ac:dyDescent="0.25">
      <c r="A80" t="s">
        <v>24</v>
      </c>
      <c r="I80" s="29">
        <f>I67</f>
        <v>700365.64440726885</v>
      </c>
    </row>
    <row r="82" spans="1:9" x14ac:dyDescent="0.25">
      <c r="A82" s="24" t="s">
        <v>25</v>
      </c>
      <c r="B82" s="25"/>
      <c r="C82" s="25"/>
      <c r="D82" s="25"/>
      <c r="E82" s="25"/>
      <c r="F82" s="25"/>
      <c r="G82" s="25"/>
      <c r="H82" s="25"/>
      <c r="I82" s="26">
        <f>ROUND(+I78/I80,5)</f>
        <v>3.6800000000000001E-3</v>
      </c>
    </row>
    <row r="87" spans="1:9" x14ac:dyDescent="0.25">
      <c r="B87" s="60"/>
    </row>
  </sheetData>
  <pageMargins left="0.45" right="0.45" top="0.75" bottom="0.5" header="0.3" footer="0.3"/>
  <pageSetup scale="75" orientation="landscape" horizontalDpi="72" verticalDpi="72" r:id="rId1"/>
  <rowBreaks count="1" manualBreakCount="1">
    <brk id="44" max="8" man="1"/>
  </rowBreak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C000"/>
  </sheetPr>
  <dimension ref="A1:I87"/>
  <sheetViews>
    <sheetView zoomScale="85" zoomScaleNormal="85" workbookViewId="0">
      <pane xSplit="1" ySplit="4" topLeftCell="B38" activePane="bottomRight" state="frozen"/>
      <selection activeCell="K13" sqref="K13:T16"/>
      <selection pane="topRight" activeCell="K13" sqref="K13:T16"/>
      <selection pane="bottomLeft" activeCell="K13" sqref="K13:T16"/>
      <selection pane="bottomRight" activeCell="H61" sqref="H61"/>
    </sheetView>
  </sheetViews>
  <sheetFormatPr defaultColWidth="14.7109375" defaultRowHeight="15" x14ac:dyDescent="0.25"/>
  <cols>
    <col min="1" max="1" width="20.7109375" customWidth="1"/>
  </cols>
  <sheetData>
    <row r="1" spans="1:9" x14ac:dyDescent="0.25">
      <c r="A1" s="5"/>
      <c r="B1" s="79">
        <f>A1-1</f>
        <v>-1</v>
      </c>
      <c r="C1" s="79">
        <f t="shared" ref="C1:I1" si="0">B1-1</f>
        <v>-2</v>
      </c>
      <c r="D1" s="79">
        <f t="shared" si="0"/>
        <v>-3</v>
      </c>
      <c r="E1" s="79">
        <f t="shared" si="0"/>
        <v>-4</v>
      </c>
      <c r="F1" s="79">
        <f t="shared" si="0"/>
        <v>-5</v>
      </c>
      <c r="G1" s="79">
        <f t="shared" si="0"/>
        <v>-6</v>
      </c>
      <c r="H1" s="79">
        <f t="shared" si="0"/>
        <v>-7</v>
      </c>
      <c r="I1" s="80">
        <f t="shared" si="0"/>
        <v>-8</v>
      </c>
    </row>
    <row r="2" spans="1:9" x14ac:dyDescent="0.25">
      <c r="A2" s="6" t="s">
        <v>8</v>
      </c>
      <c r="B2" s="7" t="s">
        <v>1</v>
      </c>
      <c r="C2" s="7" t="s">
        <v>2</v>
      </c>
      <c r="D2" s="7"/>
      <c r="E2" s="7" t="s">
        <v>4</v>
      </c>
      <c r="F2" s="7"/>
      <c r="G2" s="7"/>
      <c r="H2" s="8"/>
      <c r="I2" s="9" t="s">
        <v>10</v>
      </c>
    </row>
    <row r="3" spans="1:9" x14ac:dyDescent="0.25">
      <c r="A3" s="10" t="s">
        <v>19</v>
      </c>
      <c r="B3" s="11" t="s">
        <v>5</v>
      </c>
      <c r="C3" s="11" t="s">
        <v>5</v>
      </c>
      <c r="D3" s="11" t="s">
        <v>3</v>
      </c>
      <c r="E3" s="11" t="s">
        <v>5</v>
      </c>
      <c r="F3" s="11" t="s">
        <v>6</v>
      </c>
      <c r="G3" s="11" t="s">
        <v>7</v>
      </c>
      <c r="H3" s="11" t="s">
        <v>9</v>
      </c>
      <c r="I3" s="12" t="s">
        <v>11</v>
      </c>
    </row>
    <row r="4" spans="1:9" s="4" customFormat="1" x14ac:dyDescent="0.25">
      <c r="A4" s="13"/>
      <c r="B4" s="14" t="s">
        <v>13</v>
      </c>
      <c r="C4" s="14" t="s">
        <v>13</v>
      </c>
      <c r="D4" s="15" t="s">
        <v>12</v>
      </c>
      <c r="E4" s="14" t="s">
        <v>13</v>
      </c>
      <c r="F4" s="14" t="s">
        <v>14</v>
      </c>
      <c r="G4" s="14" t="s">
        <v>15</v>
      </c>
      <c r="H4" s="14" t="s">
        <v>14</v>
      </c>
      <c r="I4" s="16" t="s">
        <v>16</v>
      </c>
    </row>
    <row r="5" spans="1:9" s="4" customFormat="1" ht="18" x14ac:dyDescent="0.25">
      <c r="A5" s="95"/>
      <c r="B5" s="96" t="s">
        <v>104</v>
      </c>
      <c r="C5" s="96" t="s">
        <v>105</v>
      </c>
      <c r="D5" s="97" t="s">
        <v>106</v>
      </c>
      <c r="E5" s="96" t="s">
        <v>107</v>
      </c>
      <c r="F5" s="98" t="s">
        <v>102</v>
      </c>
      <c r="H5" s="95"/>
      <c r="I5" s="96" t="s">
        <v>110</v>
      </c>
    </row>
    <row r="6" spans="1:9" ht="6" customHeight="1" x14ac:dyDescent="0.25"/>
    <row r="7" spans="1:9" x14ac:dyDescent="0.25">
      <c r="A7" s="18" t="str">
        <f>'CSWNA Summary'!A8&amp;" Billing Cycle"</f>
        <v>July 2020 Billing Cycle</v>
      </c>
    </row>
    <row r="8" spans="1:9" x14ac:dyDescent="0.25">
      <c r="A8" s="130" t="s">
        <v>117</v>
      </c>
      <c r="B8" s="3">
        <f>Input_SEMO!H6</f>
        <v>9.3333333333333712E-2</v>
      </c>
      <c r="C8" s="3">
        <f>Input_SEMO!G6</f>
        <v>0</v>
      </c>
      <c r="D8" s="3">
        <f>+B8-C8</f>
        <v>9.3333333333333712E-2</v>
      </c>
      <c r="E8" s="3">
        <f>Input_SEMO!I6</f>
        <v>22707</v>
      </c>
      <c r="F8" s="27">
        <f>Assumptions!F7</f>
        <v>0.110869</v>
      </c>
      <c r="G8" s="20">
        <f>+D8*E8*$F$8</f>
        <v>234.96688908000095</v>
      </c>
      <c r="H8" s="28">
        <v>0.24335000000000001</v>
      </c>
      <c r="I8" s="61">
        <f>+ROUND(G8*H8,0)</f>
        <v>57</v>
      </c>
    </row>
    <row r="9" spans="1:9" x14ac:dyDescent="0.25">
      <c r="A9" s="1"/>
      <c r="B9" s="3"/>
      <c r="C9" s="3"/>
      <c r="D9" s="3"/>
      <c r="E9" s="3"/>
      <c r="G9" s="20"/>
      <c r="I9" s="2"/>
    </row>
    <row r="10" spans="1:9" ht="15.75" thickBot="1" x14ac:dyDescent="0.3">
      <c r="A10" s="1" t="s">
        <v>17</v>
      </c>
      <c r="B10" s="19">
        <f>SUM(B8:B8)</f>
        <v>9.3333333333333712E-2</v>
      </c>
      <c r="C10" s="19">
        <f>SUM(C8:C8)</f>
        <v>0</v>
      </c>
      <c r="D10" s="19">
        <f>SUM(D8:D8)</f>
        <v>9.3333333333333712E-2</v>
      </c>
      <c r="E10" s="19">
        <f>SUM(E8:E8)</f>
        <v>22707</v>
      </c>
      <c r="G10" s="21">
        <f>SUM(G8:G8)</f>
        <v>234.96688908000095</v>
      </c>
      <c r="H10" s="17">
        <f>SUM(H8:H8)</f>
        <v>0.24335000000000001</v>
      </c>
      <c r="I10" s="61">
        <f>SUM(I8:I8)</f>
        <v>57</v>
      </c>
    </row>
    <row r="11" spans="1:9" ht="15.75" thickTop="1" x14ac:dyDescent="0.25">
      <c r="A11" s="1"/>
      <c r="H11" s="104"/>
    </row>
    <row r="13" spans="1:9" x14ac:dyDescent="0.25">
      <c r="A13" t="s">
        <v>22</v>
      </c>
      <c r="I13" s="61">
        <f>I10</f>
        <v>57</v>
      </c>
    </row>
    <row r="15" spans="1:9" x14ac:dyDescent="0.25">
      <c r="A15" t="s">
        <v>24</v>
      </c>
      <c r="I15" s="29">
        <f>Assumptions!F20</f>
        <v>15300894.639401933</v>
      </c>
    </row>
    <row r="17" spans="1:9" x14ac:dyDescent="0.25">
      <c r="A17" s="24" t="s">
        <v>25</v>
      </c>
      <c r="B17" s="25"/>
      <c r="C17" s="25"/>
      <c r="D17" s="25"/>
      <c r="E17" s="25"/>
      <c r="F17" s="25"/>
      <c r="G17" s="25"/>
      <c r="H17" s="25"/>
      <c r="I17" s="26">
        <f>ROUND(+I13/I15,5)</f>
        <v>0</v>
      </c>
    </row>
    <row r="20" spans="1:9" x14ac:dyDescent="0.25">
      <c r="A20" s="18" t="str">
        <f>'CSWNA Summary'!A9&amp;" Billing Cycle"</f>
        <v>August 2020 Billing Cycle</v>
      </c>
    </row>
    <row r="21" spans="1:9" x14ac:dyDescent="0.25">
      <c r="A21" s="130" t="s">
        <v>117</v>
      </c>
      <c r="B21" s="3">
        <f>Input_SEMO!H9</f>
        <v>0.85489247311827943</v>
      </c>
      <c r="C21" s="3">
        <f>Input_SEMO!G9</f>
        <v>0</v>
      </c>
      <c r="D21" s="3">
        <f>+B21-C21</f>
        <v>0.85489247311827943</v>
      </c>
      <c r="E21" s="3">
        <f>Input_SEMO!I9</f>
        <v>22444</v>
      </c>
      <c r="F21" s="27">
        <f>F8</f>
        <v>0.110869</v>
      </c>
      <c r="G21" s="20">
        <f>+D21*E21*$F$21</f>
        <v>2127.2664159266665</v>
      </c>
      <c r="H21" s="28">
        <v>0.24335000000000001</v>
      </c>
      <c r="I21" s="61">
        <f>+ROUND(G21*H21,0)</f>
        <v>518</v>
      </c>
    </row>
    <row r="22" spans="1:9" x14ac:dyDescent="0.25">
      <c r="A22" s="1"/>
      <c r="B22" s="3"/>
      <c r="C22" s="3"/>
      <c r="D22" s="3"/>
      <c r="E22" s="3"/>
      <c r="G22" s="20"/>
      <c r="I22" s="2"/>
    </row>
    <row r="23" spans="1:9" ht="15.75" thickBot="1" x14ac:dyDescent="0.3">
      <c r="A23" s="1" t="s">
        <v>17</v>
      </c>
      <c r="B23" s="19">
        <f>SUM(B21:B21)</f>
        <v>0.85489247311827943</v>
      </c>
      <c r="C23" s="19">
        <f>SUM(C21:C21)</f>
        <v>0</v>
      </c>
      <c r="D23" s="19">
        <f>SUM(D21:D21)</f>
        <v>0.85489247311827943</v>
      </c>
      <c r="E23" s="19">
        <f>SUM(E21:E21)</f>
        <v>22444</v>
      </c>
      <c r="G23" s="21">
        <f>SUM(G21:G21)</f>
        <v>2127.2664159266665</v>
      </c>
      <c r="H23" s="17">
        <f>SUM(H21:H21)</f>
        <v>0.24335000000000001</v>
      </c>
      <c r="I23" s="61">
        <f>SUM(I21:I21)</f>
        <v>518</v>
      </c>
    </row>
    <row r="24" spans="1:9" ht="15.75" thickTop="1" x14ac:dyDescent="0.25">
      <c r="A24" s="1"/>
      <c r="H24" s="104"/>
    </row>
    <row r="26" spans="1:9" x14ac:dyDescent="0.25">
      <c r="A26" t="s">
        <v>22</v>
      </c>
      <c r="I26" s="61">
        <f>I23</f>
        <v>518</v>
      </c>
    </row>
    <row r="28" spans="1:9" x14ac:dyDescent="0.25">
      <c r="A28" t="s">
        <v>24</v>
      </c>
      <c r="I28" s="29">
        <f>I15</f>
        <v>15300894.639401933</v>
      </c>
    </row>
    <row r="30" spans="1:9" x14ac:dyDescent="0.25">
      <c r="A30" s="24" t="s">
        <v>25</v>
      </c>
      <c r="B30" s="25"/>
      <c r="C30" s="25"/>
      <c r="D30" s="25"/>
      <c r="E30" s="25"/>
      <c r="F30" s="25"/>
      <c r="G30" s="25"/>
      <c r="H30" s="25"/>
      <c r="I30" s="26">
        <f>ROUND(+I26/I28,5)</f>
        <v>3.0000000000000001E-5</v>
      </c>
    </row>
    <row r="33" spans="1:9" x14ac:dyDescent="0.25">
      <c r="A33" s="18" t="str">
        <f>'CSWNA Summary'!A10&amp;" Billing Cycle"</f>
        <v>September 2020 Billing Cycle</v>
      </c>
    </row>
    <row r="34" spans="1:9" x14ac:dyDescent="0.25">
      <c r="A34" s="130" t="s">
        <v>117</v>
      </c>
      <c r="B34" s="3">
        <f>Input_SEMO!H12</f>
        <v>22.008148148148145</v>
      </c>
      <c r="C34" s="3">
        <f>Input_SEMO!G12</f>
        <v>21.5</v>
      </c>
      <c r="D34" s="3">
        <f>+B34-C34</f>
        <v>0.50814814814814468</v>
      </c>
      <c r="E34" s="3">
        <f>Input_SEMO!I12</f>
        <v>22227</v>
      </c>
      <c r="F34" s="27">
        <f>F21</f>
        <v>0.110869</v>
      </c>
      <c r="G34" s="20">
        <f>+D34*E34*$F$34</f>
        <v>1252.2219929022135</v>
      </c>
      <c r="H34" s="28">
        <v>0.24335000000000001</v>
      </c>
      <c r="I34" s="61">
        <f>+ROUND(G34*H34,0)</f>
        <v>305</v>
      </c>
    </row>
    <row r="35" spans="1:9" x14ac:dyDescent="0.25">
      <c r="A35" s="1"/>
      <c r="B35" s="3"/>
      <c r="C35" s="3"/>
      <c r="D35" s="3"/>
      <c r="E35" s="3"/>
      <c r="G35" s="20"/>
      <c r="I35" s="2"/>
    </row>
    <row r="36" spans="1:9" ht="15.75" thickBot="1" x14ac:dyDescent="0.3">
      <c r="A36" s="1" t="s">
        <v>17</v>
      </c>
      <c r="B36" s="19">
        <f>SUM(B34:B34)</f>
        <v>22.008148148148145</v>
      </c>
      <c r="C36" s="19">
        <f>SUM(C34:C34)</f>
        <v>21.5</v>
      </c>
      <c r="D36" s="19">
        <f>SUM(D34:D34)</f>
        <v>0.50814814814814468</v>
      </c>
      <c r="E36" s="19">
        <f>SUM(E34:E34)</f>
        <v>22227</v>
      </c>
      <c r="G36" s="21">
        <f>SUM(G34:G34)</f>
        <v>1252.2219929022135</v>
      </c>
      <c r="H36" s="17">
        <f>SUM(H34:H34)</f>
        <v>0.24335000000000001</v>
      </c>
      <c r="I36" s="61">
        <f>SUM(I34:I34)</f>
        <v>305</v>
      </c>
    </row>
    <row r="37" spans="1:9" ht="15.75" thickTop="1" x14ac:dyDescent="0.25">
      <c r="A37" s="1"/>
      <c r="H37" s="104"/>
    </row>
    <row r="39" spans="1:9" x14ac:dyDescent="0.25">
      <c r="A39" t="s">
        <v>22</v>
      </c>
      <c r="I39" s="61">
        <f>I36</f>
        <v>305</v>
      </c>
    </row>
    <row r="41" spans="1:9" x14ac:dyDescent="0.25">
      <c r="A41" t="s">
        <v>24</v>
      </c>
      <c r="I41" s="29">
        <f>I28</f>
        <v>15300894.639401933</v>
      </c>
    </row>
    <row r="43" spans="1:9" x14ac:dyDescent="0.25">
      <c r="A43" s="24" t="s">
        <v>25</v>
      </c>
      <c r="B43" s="25"/>
      <c r="C43" s="25"/>
      <c r="D43" s="25"/>
      <c r="E43" s="25"/>
      <c r="F43" s="25"/>
      <c r="G43" s="25"/>
      <c r="H43" s="25"/>
      <c r="I43" s="26">
        <f>ROUND(+I39/I41,5)</f>
        <v>2.0000000000000002E-5</v>
      </c>
    </row>
    <row r="46" spans="1:9" x14ac:dyDescent="0.25">
      <c r="A46" s="18" t="str">
        <f>'CSWNA Summary'!A11&amp;" Billing Cycle"</f>
        <v>October 2020 Billing Cycle</v>
      </c>
    </row>
    <row r="47" spans="1:9" x14ac:dyDescent="0.25">
      <c r="A47" s="130" t="s">
        <v>117</v>
      </c>
      <c r="B47" s="3">
        <f>Input_SEMO!H15</f>
        <v>172.13802270011948</v>
      </c>
      <c r="C47" s="3">
        <f>Input_SEMO!G15</f>
        <v>206.5</v>
      </c>
      <c r="D47" s="3">
        <f>+B47-C47</f>
        <v>-34.361977299880522</v>
      </c>
      <c r="E47" s="3">
        <f>Input_SEMO!I15</f>
        <v>22238</v>
      </c>
      <c r="F47" s="27">
        <f>F34</f>
        <v>0.110869</v>
      </c>
      <c r="G47" s="20">
        <f>+D47*E47*$F$47</f>
        <v>-84719.620726309964</v>
      </c>
      <c r="H47" s="28">
        <v>0.24335000000000001</v>
      </c>
      <c r="I47" s="61">
        <f>+ROUND(G47*H47,0)</f>
        <v>-20617</v>
      </c>
    </row>
    <row r="48" spans="1:9" x14ac:dyDescent="0.25">
      <c r="A48" s="1"/>
      <c r="B48" s="3"/>
      <c r="C48" s="3"/>
      <c r="D48" s="3"/>
      <c r="E48" s="3"/>
      <c r="G48" s="20"/>
      <c r="I48" s="2"/>
    </row>
    <row r="49" spans="1:9" ht="15.75" thickBot="1" x14ac:dyDescent="0.3">
      <c r="A49" s="1" t="s">
        <v>17</v>
      </c>
      <c r="B49" s="19">
        <f>SUM(B47:B47)</f>
        <v>172.13802270011948</v>
      </c>
      <c r="C49" s="19">
        <f>SUM(C47:C47)</f>
        <v>206.5</v>
      </c>
      <c r="D49" s="19">
        <f>SUM(D47:D47)</f>
        <v>-34.361977299880522</v>
      </c>
      <c r="E49" s="19">
        <f>SUM(E47:E47)</f>
        <v>22238</v>
      </c>
      <c r="G49" s="21">
        <f>SUM(G47:G47)</f>
        <v>-84719.620726309964</v>
      </c>
      <c r="H49" s="17">
        <f>SUM(H47:H47)</f>
        <v>0.24335000000000001</v>
      </c>
      <c r="I49" s="61">
        <f>SUM(I47:I47)</f>
        <v>-20617</v>
      </c>
    </row>
    <row r="50" spans="1:9" ht="15.75" thickTop="1" x14ac:dyDescent="0.25">
      <c r="A50" s="1"/>
      <c r="H50" s="104"/>
    </row>
    <row r="52" spans="1:9" x14ac:dyDescent="0.25">
      <c r="A52" t="s">
        <v>22</v>
      </c>
      <c r="I52" s="61">
        <f>I49</f>
        <v>-20617</v>
      </c>
    </row>
    <row r="54" spans="1:9" x14ac:dyDescent="0.25">
      <c r="A54" t="s">
        <v>24</v>
      </c>
      <c r="I54" s="29">
        <f>I41</f>
        <v>15300894.639401933</v>
      </c>
    </row>
    <row r="56" spans="1:9" x14ac:dyDescent="0.25">
      <c r="A56" s="24" t="s">
        <v>25</v>
      </c>
      <c r="B56" s="25"/>
      <c r="C56" s="25"/>
      <c r="D56" s="25"/>
      <c r="E56" s="25"/>
      <c r="F56" s="25"/>
      <c r="G56" s="25"/>
      <c r="H56" s="25"/>
      <c r="I56" s="26">
        <f>ROUND(+I52/I54,5)</f>
        <v>-1.3500000000000001E-3</v>
      </c>
    </row>
    <row r="59" spans="1:9" x14ac:dyDescent="0.25">
      <c r="A59" s="18" t="str">
        <f>'CSWNA Summary'!A12&amp;" Billing Cycle"</f>
        <v>November 2020 Billing Cycle</v>
      </c>
    </row>
    <row r="60" spans="1:9" x14ac:dyDescent="0.25">
      <c r="A60" s="130" t="s">
        <v>117</v>
      </c>
      <c r="B60" s="3">
        <f>Input_SEMO!H18</f>
        <v>675.91872759856642</v>
      </c>
      <c r="C60" s="3">
        <f>Input_SEMO!G18</f>
        <v>431</v>
      </c>
      <c r="D60" s="3">
        <f>+B60-C60</f>
        <v>244.91872759856642</v>
      </c>
      <c r="E60" s="3">
        <f>Input_SEMO!I18</f>
        <v>22619</v>
      </c>
      <c r="F60" s="27">
        <f>F47</f>
        <v>0.110869</v>
      </c>
      <c r="G60" s="20">
        <f>+D60*E60*$F$60</f>
        <v>614193.93766262778</v>
      </c>
      <c r="H60" s="28">
        <v>0.24335000000000001</v>
      </c>
      <c r="I60" s="61">
        <f>+ROUND(G60*H60,0)</f>
        <v>149464</v>
      </c>
    </row>
    <row r="61" spans="1:9" x14ac:dyDescent="0.25">
      <c r="A61" s="1"/>
      <c r="B61" s="3"/>
      <c r="C61" s="3"/>
      <c r="D61" s="3"/>
      <c r="E61" s="3"/>
      <c r="G61" s="20"/>
      <c r="I61" s="2"/>
    </row>
    <row r="62" spans="1:9" ht="15.75" thickBot="1" x14ac:dyDescent="0.3">
      <c r="A62" s="1" t="s">
        <v>17</v>
      </c>
      <c r="B62" s="19">
        <f>SUM(B60:B60)</f>
        <v>675.91872759856642</v>
      </c>
      <c r="C62" s="19">
        <f>SUM(C60:C60)</f>
        <v>431</v>
      </c>
      <c r="D62" s="19">
        <f>SUM(D60:D60)</f>
        <v>244.91872759856642</v>
      </c>
      <c r="E62" s="19">
        <f>SUM(E60:E60)</f>
        <v>22619</v>
      </c>
      <c r="G62" s="21">
        <f>SUM(G60:G60)</f>
        <v>614193.93766262778</v>
      </c>
      <c r="H62" s="17">
        <f>SUM(H60:H60)</f>
        <v>0.24335000000000001</v>
      </c>
      <c r="I62" s="61">
        <f>SUM(I60:I60)</f>
        <v>149464</v>
      </c>
    </row>
    <row r="63" spans="1:9" ht="15.75" thickTop="1" x14ac:dyDescent="0.25">
      <c r="A63" s="1"/>
      <c r="H63" s="104"/>
    </row>
    <row r="65" spans="1:9" x14ac:dyDescent="0.25">
      <c r="A65" t="s">
        <v>22</v>
      </c>
      <c r="I65" s="61">
        <f>I62</f>
        <v>149464</v>
      </c>
    </row>
    <row r="67" spans="1:9" x14ac:dyDescent="0.25">
      <c r="A67" t="s">
        <v>24</v>
      </c>
      <c r="I67" s="29">
        <f>I54</f>
        <v>15300894.639401933</v>
      </c>
    </row>
    <row r="69" spans="1:9" x14ac:dyDescent="0.25">
      <c r="A69" s="24" t="s">
        <v>25</v>
      </c>
      <c r="B69" s="25"/>
      <c r="C69" s="25"/>
      <c r="D69" s="25"/>
      <c r="E69" s="25"/>
      <c r="F69" s="25"/>
      <c r="G69" s="25"/>
      <c r="H69" s="25"/>
      <c r="I69" s="26">
        <f>ROUND(+I65/I67,5)</f>
        <v>9.7699999999999992E-3</v>
      </c>
    </row>
    <row r="72" spans="1:9" x14ac:dyDescent="0.25">
      <c r="A72" s="18" t="str">
        <f>'CSWNA Summary'!A13&amp;" Billing Cycle"</f>
        <v>December 2020 Billing Cycle</v>
      </c>
    </row>
    <row r="73" spans="1:9" x14ac:dyDescent="0.25">
      <c r="A73" s="1">
        <v>1</v>
      </c>
      <c r="B73" s="3">
        <f>Input_SEMO!H21</f>
        <v>1025.9035304659499</v>
      </c>
      <c r="C73" s="3">
        <f>Input_SEMO!G21</f>
        <v>922</v>
      </c>
      <c r="D73" s="3">
        <f>+B73-C73</f>
        <v>103.90353046594987</v>
      </c>
      <c r="E73" s="3">
        <f>Input_SEMO!I21</f>
        <v>22757</v>
      </c>
      <c r="F73" s="27">
        <f>F60</f>
        <v>0.110869</v>
      </c>
      <c r="G73" s="20">
        <f>+D73*E73*$F$73</f>
        <v>262153.36957610335</v>
      </c>
      <c r="H73" s="28">
        <v>0.24335000000000001</v>
      </c>
      <c r="I73" s="61">
        <f>+ROUND(G73*H73,0)</f>
        <v>63795</v>
      </c>
    </row>
    <row r="74" spans="1:9" x14ac:dyDescent="0.25">
      <c r="A74" s="1"/>
      <c r="B74" s="3"/>
      <c r="C74" s="3"/>
      <c r="D74" s="3"/>
      <c r="E74" s="3"/>
      <c r="G74" s="20"/>
      <c r="I74" s="2"/>
    </row>
    <row r="75" spans="1:9" ht="15.75" thickBot="1" x14ac:dyDescent="0.3">
      <c r="A75" s="1" t="s">
        <v>17</v>
      </c>
      <c r="B75" s="19">
        <f>SUM(B73:B73)</f>
        <v>1025.9035304659499</v>
      </c>
      <c r="C75" s="19">
        <f>SUM(C73:C73)</f>
        <v>922</v>
      </c>
      <c r="D75" s="19">
        <f>SUM(D73:D73)</f>
        <v>103.90353046594987</v>
      </c>
      <c r="E75" s="19">
        <f>SUM(E73:E73)</f>
        <v>22757</v>
      </c>
      <c r="G75" s="21">
        <f>SUM(G73:G73)</f>
        <v>262153.36957610335</v>
      </c>
      <c r="H75" s="17">
        <f>SUM(H73:H73)</f>
        <v>0.24335000000000001</v>
      </c>
      <c r="I75" s="61">
        <f>SUM(I73:I73)</f>
        <v>63795</v>
      </c>
    </row>
    <row r="76" spans="1:9" ht="15.75" thickTop="1" x14ac:dyDescent="0.25">
      <c r="A76" s="1"/>
    </row>
    <row r="78" spans="1:9" x14ac:dyDescent="0.25">
      <c r="A78" t="s">
        <v>22</v>
      </c>
      <c r="I78" s="61">
        <f>I75</f>
        <v>63795</v>
      </c>
    </row>
    <row r="80" spans="1:9" x14ac:dyDescent="0.25">
      <c r="A80" t="s">
        <v>24</v>
      </c>
      <c r="I80" s="29">
        <f>I67</f>
        <v>15300894.639401933</v>
      </c>
    </row>
    <row r="82" spans="1:9" x14ac:dyDescent="0.25">
      <c r="A82" s="24" t="s">
        <v>25</v>
      </c>
      <c r="B82" s="25"/>
      <c r="C82" s="25"/>
      <c r="D82" s="25"/>
      <c r="E82" s="25"/>
      <c r="F82" s="25"/>
      <c r="G82" s="25"/>
      <c r="H82" s="25"/>
      <c r="I82" s="26">
        <f>ROUND(+I78/I80,5)</f>
        <v>4.1700000000000001E-3</v>
      </c>
    </row>
    <row r="87" spans="1:9" x14ac:dyDescent="0.25">
      <c r="B87" s="60"/>
    </row>
  </sheetData>
  <pageMargins left="0.45" right="0.45" top="0.75" bottom="0.5" header="0.3" footer="0.3"/>
  <pageSetup scale="75" orientation="landscape" horizontalDpi="72" verticalDpi="72" r:id="rId1"/>
  <rowBreaks count="1" manualBreakCount="1">
    <brk id="44" max="8" man="1"/>
  </rowBreak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C000"/>
  </sheetPr>
  <dimension ref="A1:I87"/>
  <sheetViews>
    <sheetView zoomScale="85" zoomScaleNormal="85" workbookViewId="0">
      <pane xSplit="1" ySplit="4" topLeftCell="B5" activePane="bottomRight" state="frozen"/>
      <selection activeCell="K13" sqref="K13:T16"/>
      <selection pane="topRight" activeCell="K13" sqref="K13:T16"/>
      <selection pane="bottomLeft" activeCell="K13" sqref="K13:T16"/>
      <selection pane="bottomRight" activeCell="H74" sqref="H74"/>
    </sheetView>
  </sheetViews>
  <sheetFormatPr defaultColWidth="14.7109375" defaultRowHeight="15" x14ac:dyDescent="0.25"/>
  <cols>
    <col min="1" max="1" width="20.7109375" customWidth="1"/>
  </cols>
  <sheetData>
    <row r="1" spans="1:9" x14ac:dyDescent="0.25">
      <c r="A1" s="5"/>
      <c r="B1" s="79">
        <f>A1-1</f>
        <v>-1</v>
      </c>
      <c r="C1" s="79">
        <f t="shared" ref="C1:I1" si="0">B1-1</f>
        <v>-2</v>
      </c>
      <c r="D1" s="79">
        <f t="shared" si="0"/>
        <v>-3</v>
      </c>
      <c r="E1" s="79">
        <f t="shared" si="0"/>
        <v>-4</v>
      </c>
      <c r="F1" s="79">
        <f t="shared" si="0"/>
        <v>-5</v>
      </c>
      <c r="G1" s="79">
        <f t="shared" si="0"/>
        <v>-6</v>
      </c>
      <c r="H1" s="79">
        <f t="shared" si="0"/>
        <v>-7</v>
      </c>
      <c r="I1" s="80">
        <f t="shared" si="0"/>
        <v>-8</v>
      </c>
    </row>
    <row r="2" spans="1:9" x14ac:dyDescent="0.25">
      <c r="A2" s="6" t="s">
        <v>26</v>
      </c>
      <c r="B2" s="7" t="s">
        <v>1</v>
      </c>
      <c r="C2" s="7" t="s">
        <v>2</v>
      </c>
      <c r="D2" s="7"/>
      <c r="E2" s="7" t="s">
        <v>4</v>
      </c>
      <c r="F2" s="7"/>
      <c r="G2" s="7"/>
      <c r="H2" s="8"/>
      <c r="I2" s="9" t="s">
        <v>10</v>
      </c>
    </row>
    <row r="3" spans="1:9" x14ac:dyDescent="0.25">
      <c r="A3" s="10" t="s">
        <v>19</v>
      </c>
      <c r="B3" s="11" t="s">
        <v>5</v>
      </c>
      <c r="C3" s="11" t="s">
        <v>5</v>
      </c>
      <c r="D3" s="11" t="s">
        <v>3</v>
      </c>
      <c r="E3" s="11" t="s">
        <v>5</v>
      </c>
      <c r="F3" s="11" t="s">
        <v>6</v>
      </c>
      <c r="G3" s="11" t="s">
        <v>7</v>
      </c>
      <c r="H3" s="11" t="s">
        <v>9</v>
      </c>
      <c r="I3" s="12" t="s">
        <v>11</v>
      </c>
    </row>
    <row r="4" spans="1:9" s="4" customFormat="1" x14ac:dyDescent="0.25">
      <c r="A4" s="13"/>
      <c r="B4" s="14" t="s">
        <v>13</v>
      </c>
      <c r="C4" s="14" t="s">
        <v>13</v>
      </c>
      <c r="D4" s="15" t="s">
        <v>12</v>
      </c>
      <c r="E4" s="14" t="s">
        <v>13</v>
      </c>
      <c r="F4" s="14" t="s">
        <v>14</v>
      </c>
      <c r="G4" s="14" t="s">
        <v>15</v>
      </c>
      <c r="H4" s="14" t="s">
        <v>14</v>
      </c>
      <c r="I4" s="16" t="s">
        <v>16</v>
      </c>
    </row>
    <row r="5" spans="1:9" s="4" customFormat="1" ht="18" x14ac:dyDescent="0.25">
      <c r="A5" s="95"/>
      <c r="B5" s="96" t="s">
        <v>104</v>
      </c>
      <c r="C5" s="96" t="s">
        <v>105</v>
      </c>
      <c r="D5" s="97" t="s">
        <v>106</v>
      </c>
      <c r="E5" s="96" t="s">
        <v>107</v>
      </c>
      <c r="F5" s="98" t="s">
        <v>102</v>
      </c>
      <c r="H5" s="95"/>
      <c r="I5" s="96" t="s">
        <v>110</v>
      </c>
    </row>
    <row r="6" spans="1:9" ht="6" customHeight="1" x14ac:dyDescent="0.25"/>
    <row r="7" spans="1:9" x14ac:dyDescent="0.25">
      <c r="A7" s="18" t="str">
        <f>'CSWNA Summary'!A8&amp;" Billing Cycle"</f>
        <v>July 2020 Billing Cycle</v>
      </c>
    </row>
    <row r="8" spans="1:9" x14ac:dyDescent="0.25">
      <c r="A8" s="130" t="s">
        <v>117</v>
      </c>
      <c r="B8" s="3">
        <f>Input_SEMO!H6</f>
        <v>9.3333333333333712E-2</v>
      </c>
      <c r="C8" s="3">
        <f>Input_SEMO!G6</f>
        <v>0</v>
      </c>
      <c r="D8" s="3">
        <f>+B8-C8</f>
        <v>9.3333333333333712E-2</v>
      </c>
      <c r="E8" s="3">
        <f>Input_SEMO!J6</f>
        <v>2717</v>
      </c>
      <c r="F8" s="27">
        <f>Assumptions!G7</f>
        <v>0.23716039999999999</v>
      </c>
      <c r="G8" s="20">
        <f>+D8*E8*$F$8</f>
        <v>60.140715301333579</v>
      </c>
      <c r="H8" s="28">
        <v>8.3119999999999999E-2</v>
      </c>
      <c r="I8" s="61">
        <f>+ROUND(G8*H8,0)</f>
        <v>5</v>
      </c>
    </row>
    <row r="9" spans="1:9" x14ac:dyDescent="0.25">
      <c r="A9" s="1"/>
      <c r="B9" s="3"/>
      <c r="C9" s="3"/>
      <c r="D9" s="3"/>
      <c r="E9" s="3"/>
      <c r="G9" s="20"/>
      <c r="I9" s="2"/>
    </row>
    <row r="10" spans="1:9" ht="15.75" thickBot="1" x14ac:dyDescent="0.3">
      <c r="A10" s="1" t="s">
        <v>17</v>
      </c>
      <c r="B10" s="19">
        <f>SUM(B8:B8)</f>
        <v>9.3333333333333712E-2</v>
      </c>
      <c r="C10" s="19">
        <f>SUM(C8:C8)</f>
        <v>0</v>
      </c>
      <c r="D10" s="19">
        <f>SUM(D8:D8)</f>
        <v>9.3333333333333712E-2</v>
      </c>
      <c r="E10" s="19">
        <f>SUM(E8:E8)</f>
        <v>2717</v>
      </c>
      <c r="G10" s="21">
        <f>SUM(G8:G8)</f>
        <v>60.140715301333579</v>
      </c>
      <c r="H10" s="17">
        <f>SUM(H8:H8)</f>
        <v>8.3119999999999999E-2</v>
      </c>
      <c r="I10" s="61">
        <f>SUM(I8:I8)</f>
        <v>5</v>
      </c>
    </row>
    <row r="11" spans="1:9" ht="15.75" thickTop="1" x14ac:dyDescent="0.25">
      <c r="A11" s="1"/>
      <c r="H11" s="104"/>
    </row>
    <row r="13" spans="1:9" x14ac:dyDescent="0.25">
      <c r="A13" t="s">
        <v>22</v>
      </c>
      <c r="I13" s="61">
        <f>I10</f>
        <v>5</v>
      </c>
    </row>
    <row r="15" spans="1:9" x14ac:dyDescent="0.25">
      <c r="A15" t="s">
        <v>24</v>
      </c>
      <c r="I15" s="29">
        <f>Assumptions!G20</f>
        <v>3908443.5557121718</v>
      </c>
    </row>
    <row r="17" spans="1:9" x14ac:dyDescent="0.25">
      <c r="A17" s="24" t="s">
        <v>25</v>
      </c>
      <c r="B17" s="25"/>
      <c r="C17" s="25"/>
      <c r="D17" s="25"/>
      <c r="E17" s="25"/>
      <c r="F17" s="25"/>
      <c r="G17" s="25"/>
      <c r="H17" s="25"/>
      <c r="I17" s="26">
        <f>ROUND(+I13/I15,5)</f>
        <v>0</v>
      </c>
    </row>
    <row r="20" spans="1:9" x14ac:dyDescent="0.25">
      <c r="A20" s="18" t="str">
        <f>'CSWNA Summary'!A9&amp;" Billing Cycle"</f>
        <v>August 2020 Billing Cycle</v>
      </c>
    </row>
    <row r="21" spans="1:9" x14ac:dyDescent="0.25">
      <c r="A21" s="130" t="s">
        <v>117</v>
      </c>
      <c r="B21" s="3">
        <f>Input_SEMO!H9</f>
        <v>0.85489247311827943</v>
      </c>
      <c r="C21" s="3">
        <f>Input_SEMO!G9</f>
        <v>0</v>
      </c>
      <c r="D21" s="3">
        <f>+B21-C21</f>
        <v>0.85489247311827943</v>
      </c>
      <c r="E21" s="3">
        <f>Input_SEMO!J9</f>
        <v>2675</v>
      </c>
      <c r="F21" s="27">
        <f>F8</f>
        <v>0.23716039999999999</v>
      </c>
      <c r="G21" s="20">
        <f>+D21*E21*$F$8</f>
        <v>542.34726435860205</v>
      </c>
      <c r="H21" s="28">
        <v>8.3119999999999999E-2</v>
      </c>
      <c r="I21" s="61">
        <f>+ROUND(G21*H21,0)</f>
        <v>45</v>
      </c>
    </row>
    <row r="22" spans="1:9" x14ac:dyDescent="0.25">
      <c r="A22" s="1"/>
      <c r="B22" s="3"/>
      <c r="C22" s="3"/>
      <c r="D22" s="3"/>
      <c r="E22" s="3"/>
      <c r="G22" s="20"/>
      <c r="I22" s="2"/>
    </row>
    <row r="23" spans="1:9" ht="15.75" thickBot="1" x14ac:dyDescent="0.3">
      <c r="A23" s="1" t="s">
        <v>17</v>
      </c>
      <c r="B23" s="19">
        <f>SUM(B21:B21)</f>
        <v>0.85489247311827943</v>
      </c>
      <c r="C23" s="19">
        <f>SUM(C21:C21)</f>
        <v>0</v>
      </c>
      <c r="D23" s="19">
        <f>SUM(D21:D21)</f>
        <v>0.85489247311827943</v>
      </c>
      <c r="E23" s="19">
        <f>SUM(E21:E21)</f>
        <v>2675</v>
      </c>
      <c r="G23" s="21">
        <f>SUM(G21:G21)</f>
        <v>542.34726435860205</v>
      </c>
      <c r="H23" s="17">
        <f>SUM(H21:H21)</f>
        <v>8.3119999999999999E-2</v>
      </c>
      <c r="I23" s="61">
        <f>SUM(I21:I21)</f>
        <v>45</v>
      </c>
    </row>
    <row r="24" spans="1:9" ht="15.75" thickTop="1" x14ac:dyDescent="0.25">
      <c r="A24" s="1"/>
      <c r="H24" s="104"/>
    </row>
    <row r="26" spans="1:9" x14ac:dyDescent="0.25">
      <c r="A26" t="s">
        <v>22</v>
      </c>
      <c r="I26" s="61">
        <f>I23</f>
        <v>45</v>
      </c>
    </row>
    <row r="28" spans="1:9" x14ac:dyDescent="0.25">
      <c r="A28" t="s">
        <v>24</v>
      </c>
      <c r="I28" s="29">
        <f>I15</f>
        <v>3908443.5557121718</v>
      </c>
    </row>
    <row r="30" spans="1:9" x14ac:dyDescent="0.25">
      <c r="A30" s="24" t="s">
        <v>25</v>
      </c>
      <c r="B30" s="25"/>
      <c r="C30" s="25"/>
      <c r="D30" s="25"/>
      <c r="E30" s="25"/>
      <c r="F30" s="25"/>
      <c r="G30" s="25"/>
      <c r="H30" s="25"/>
      <c r="I30" s="26">
        <f>ROUND(+I26/I28,5)</f>
        <v>1.0000000000000001E-5</v>
      </c>
    </row>
    <row r="33" spans="1:9" x14ac:dyDescent="0.25">
      <c r="A33" s="18" t="str">
        <f>'CSWNA Summary'!A10&amp;" Billing Cycle"</f>
        <v>September 2020 Billing Cycle</v>
      </c>
    </row>
    <row r="34" spans="1:9" x14ac:dyDescent="0.25">
      <c r="A34" s="130" t="s">
        <v>117</v>
      </c>
      <c r="B34" s="3">
        <f>Input_SEMO!H12</f>
        <v>22.008148148148145</v>
      </c>
      <c r="C34" s="3">
        <f>Input_SEMO!G12</f>
        <v>21.5</v>
      </c>
      <c r="D34" s="3">
        <f>+B34-C34</f>
        <v>0.50814814814814468</v>
      </c>
      <c r="E34" s="3">
        <f>Input_SEMO!J12</f>
        <v>2663</v>
      </c>
      <c r="F34" s="27">
        <f>F21</f>
        <v>0.23716039999999999</v>
      </c>
      <c r="G34" s="20">
        <f>+D34*E34*$F$8</f>
        <v>320.92510193125702</v>
      </c>
      <c r="H34" s="28">
        <v>8.3119999999999999E-2</v>
      </c>
      <c r="I34" s="61">
        <f>+ROUND(G34*H34,0)</f>
        <v>27</v>
      </c>
    </row>
    <row r="35" spans="1:9" x14ac:dyDescent="0.25">
      <c r="A35" s="1"/>
      <c r="B35" s="3"/>
      <c r="C35" s="3"/>
      <c r="D35" s="3"/>
      <c r="E35" s="3"/>
      <c r="G35" s="20"/>
      <c r="I35" s="2"/>
    </row>
    <row r="36" spans="1:9" ht="15.75" thickBot="1" x14ac:dyDescent="0.3">
      <c r="A36" s="1" t="s">
        <v>17</v>
      </c>
      <c r="B36" s="19">
        <f>SUM(B34:B34)</f>
        <v>22.008148148148145</v>
      </c>
      <c r="C36" s="19">
        <f>SUM(C34:C34)</f>
        <v>21.5</v>
      </c>
      <c r="D36" s="19">
        <f>SUM(D34:D34)</f>
        <v>0.50814814814814468</v>
      </c>
      <c r="E36" s="19">
        <f>SUM(E34:E34)</f>
        <v>2663</v>
      </c>
      <c r="G36" s="21">
        <f>SUM(G34:G34)</f>
        <v>320.92510193125702</v>
      </c>
      <c r="H36" s="17">
        <f>SUM(H34:H34)</f>
        <v>8.3119999999999999E-2</v>
      </c>
      <c r="I36" s="61">
        <f>SUM(I34:I34)</f>
        <v>27</v>
      </c>
    </row>
    <row r="37" spans="1:9" ht="15.75" thickTop="1" x14ac:dyDescent="0.25">
      <c r="A37" s="1"/>
      <c r="H37" s="104"/>
    </row>
    <row r="39" spans="1:9" x14ac:dyDescent="0.25">
      <c r="A39" t="s">
        <v>22</v>
      </c>
      <c r="I39" s="61">
        <f>I36</f>
        <v>27</v>
      </c>
    </row>
    <row r="41" spans="1:9" x14ac:dyDescent="0.25">
      <c r="A41" t="s">
        <v>24</v>
      </c>
      <c r="I41" s="29">
        <f>I28</f>
        <v>3908443.5557121718</v>
      </c>
    </row>
    <row r="43" spans="1:9" x14ac:dyDescent="0.25">
      <c r="A43" s="24" t="s">
        <v>25</v>
      </c>
      <c r="B43" s="25"/>
      <c r="C43" s="25"/>
      <c r="D43" s="25"/>
      <c r="E43" s="25"/>
      <c r="F43" s="25"/>
      <c r="G43" s="25"/>
      <c r="H43" s="25"/>
      <c r="I43" s="26">
        <f>ROUND(+I39/I41,5)</f>
        <v>1.0000000000000001E-5</v>
      </c>
    </row>
    <row r="46" spans="1:9" x14ac:dyDescent="0.25">
      <c r="A46" s="18" t="str">
        <f>'CSWNA Summary'!A11&amp;" Billing Cycle"</f>
        <v>October 2020 Billing Cycle</v>
      </c>
    </row>
    <row r="47" spans="1:9" x14ac:dyDescent="0.25">
      <c r="A47" s="130" t="s">
        <v>117</v>
      </c>
      <c r="B47" s="3">
        <f>Input_SEMO!H15</f>
        <v>172.13802270011948</v>
      </c>
      <c r="C47" s="3">
        <f>Input_SEMO!G15</f>
        <v>206.5</v>
      </c>
      <c r="D47" s="3">
        <f>+B47-C47</f>
        <v>-34.361977299880522</v>
      </c>
      <c r="E47" s="3">
        <f>Input_SEMO!J15</f>
        <v>2669</v>
      </c>
      <c r="F47" s="27">
        <f>F34</f>
        <v>0.23716039999999999</v>
      </c>
      <c r="G47" s="20">
        <f>+D47*E47*$F$8</f>
        <v>-21750.482450604432</v>
      </c>
      <c r="H47" s="28">
        <v>8.3119999999999999E-2</v>
      </c>
      <c r="I47" s="61">
        <f>+ROUND(G47*H47,0)</f>
        <v>-1808</v>
      </c>
    </row>
    <row r="48" spans="1:9" x14ac:dyDescent="0.25">
      <c r="A48" s="1"/>
      <c r="B48" s="3"/>
      <c r="C48" s="3"/>
      <c r="D48" s="3"/>
      <c r="E48" s="3"/>
      <c r="G48" s="20"/>
      <c r="I48" s="2"/>
    </row>
    <row r="49" spans="1:9" ht="15.75" thickBot="1" x14ac:dyDescent="0.3">
      <c r="A49" s="1" t="s">
        <v>17</v>
      </c>
      <c r="B49" s="19">
        <f>SUM(B47:B47)</f>
        <v>172.13802270011948</v>
      </c>
      <c r="C49" s="19">
        <f>SUM(C47:C47)</f>
        <v>206.5</v>
      </c>
      <c r="D49" s="19">
        <f>SUM(D47:D47)</f>
        <v>-34.361977299880522</v>
      </c>
      <c r="E49" s="19">
        <f>SUM(E47:E47)</f>
        <v>2669</v>
      </c>
      <c r="G49" s="21">
        <f>SUM(G47:G47)</f>
        <v>-21750.482450604432</v>
      </c>
      <c r="H49" s="17">
        <f>SUM(H47:H47)</f>
        <v>8.3119999999999999E-2</v>
      </c>
      <c r="I49" s="61">
        <f>SUM(I47:I47)</f>
        <v>-1808</v>
      </c>
    </row>
    <row r="50" spans="1:9" ht="15.75" thickTop="1" x14ac:dyDescent="0.25">
      <c r="A50" s="1"/>
      <c r="H50" s="104"/>
    </row>
    <row r="52" spans="1:9" x14ac:dyDescent="0.25">
      <c r="A52" t="s">
        <v>22</v>
      </c>
      <c r="I52" s="61">
        <f>I49</f>
        <v>-1808</v>
      </c>
    </row>
    <row r="54" spans="1:9" x14ac:dyDescent="0.25">
      <c r="A54" t="s">
        <v>24</v>
      </c>
      <c r="I54" s="29">
        <f>I41</f>
        <v>3908443.5557121718</v>
      </c>
    </row>
    <row r="56" spans="1:9" x14ac:dyDescent="0.25">
      <c r="A56" s="24" t="s">
        <v>25</v>
      </c>
      <c r="B56" s="25"/>
      <c r="C56" s="25"/>
      <c r="D56" s="25"/>
      <c r="E56" s="25"/>
      <c r="F56" s="25"/>
      <c r="G56" s="25"/>
      <c r="H56" s="25"/>
      <c r="I56" s="26">
        <f>ROUND(+I52/I54,5)</f>
        <v>-4.6000000000000001E-4</v>
      </c>
    </row>
    <row r="59" spans="1:9" x14ac:dyDescent="0.25">
      <c r="A59" s="18" t="str">
        <f>'CSWNA Summary'!A12&amp;" Billing Cycle"</f>
        <v>November 2020 Billing Cycle</v>
      </c>
    </row>
    <row r="60" spans="1:9" x14ac:dyDescent="0.25">
      <c r="A60" s="130" t="s">
        <v>117</v>
      </c>
      <c r="B60" s="3">
        <f>Input_SEMO!H18</f>
        <v>675.91872759856642</v>
      </c>
      <c r="C60" s="3">
        <f>Input_SEMO!G18</f>
        <v>431</v>
      </c>
      <c r="D60" s="3">
        <f>+B60-C60</f>
        <v>244.91872759856642</v>
      </c>
      <c r="E60" s="3">
        <f>Input_SEMO!J18</f>
        <v>2712</v>
      </c>
      <c r="F60" s="27">
        <f>F47</f>
        <v>0.23716039999999999</v>
      </c>
      <c r="G60" s="20">
        <f>+D60*E60*$F$8</f>
        <v>157526.58347372824</v>
      </c>
      <c r="H60" s="28">
        <v>8.3119999999999999E-2</v>
      </c>
      <c r="I60" s="61">
        <f>+ROUND(G60*H60,0)</f>
        <v>13094</v>
      </c>
    </row>
    <row r="61" spans="1:9" ht="15.75" customHeight="1" x14ac:dyDescent="0.25">
      <c r="A61" s="1"/>
      <c r="B61" s="3"/>
      <c r="C61" s="3"/>
      <c r="D61" s="3"/>
      <c r="E61" s="3"/>
      <c r="G61" s="20"/>
      <c r="I61" s="2"/>
    </row>
    <row r="62" spans="1:9" ht="15.75" customHeight="1" thickBot="1" x14ac:dyDescent="0.3">
      <c r="A62" s="1" t="s">
        <v>17</v>
      </c>
      <c r="B62" s="19">
        <f>SUM(B60:B60)</f>
        <v>675.91872759856642</v>
      </c>
      <c r="C62" s="19">
        <f>SUM(C60:C60)</f>
        <v>431</v>
      </c>
      <c r="D62" s="19">
        <f>SUM(D60:D60)</f>
        <v>244.91872759856642</v>
      </c>
      <c r="E62" s="19">
        <f>SUM(E60:E60)</f>
        <v>2712</v>
      </c>
      <c r="G62" s="21">
        <f>SUM(G60:G60)</f>
        <v>157526.58347372824</v>
      </c>
      <c r="H62" s="17">
        <f>SUM(H60:H60)</f>
        <v>8.3119999999999999E-2</v>
      </c>
      <c r="I62" s="61">
        <f>SUM(I60:I60)</f>
        <v>13094</v>
      </c>
    </row>
    <row r="63" spans="1:9" ht="15.75" customHeight="1" thickTop="1" x14ac:dyDescent="0.25">
      <c r="A63" s="1"/>
      <c r="H63" s="104"/>
    </row>
    <row r="64" spans="1:9" ht="15.75" customHeight="1" x14ac:dyDescent="0.25"/>
    <row r="65" spans="1:9" ht="15.75" customHeight="1" x14ac:dyDescent="0.25">
      <c r="A65" t="s">
        <v>22</v>
      </c>
      <c r="I65" s="61">
        <f>I62</f>
        <v>13094</v>
      </c>
    </row>
    <row r="66" spans="1:9" ht="15.75" customHeight="1" x14ac:dyDescent="0.25"/>
    <row r="67" spans="1:9" ht="15.75" customHeight="1" x14ac:dyDescent="0.25">
      <c r="A67" t="s">
        <v>24</v>
      </c>
      <c r="I67" s="29">
        <f>I54</f>
        <v>3908443.5557121718</v>
      </c>
    </row>
    <row r="68" spans="1:9" ht="15.75" customHeight="1" x14ac:dyDescent="0.25"/>
    <row r="69" spans="1:9" ht="15.75" customHeight="1" x14ac:dyDescent="0.25">
      <c r="A69" s="24" t="s">
        <v>25</v>
      </c>
      <c r="B69" s="25"/>
      <c r="C69" s="25"/>
      <c r="D69" s="25"/>
      <c r="E69" s="25"/>
      <c r="F69" s="25"/>
      <c r="G69" s="25"/>
      <c r="H69" s="25"/>
      <c r="I69" s="26">
        <f>ROUND(+I65/I67,5)</f>
        <v>3.3500000000000001E-3</v>
      </c>
    </row>
    <row r="70" spans="1:9" ht="15.75" customHeight="1" x14ac:dyDescent="0.25"/>
    <row r="71" spans="1:9" ht="15.75" customHeight="1" x14ac:dyDescent="0.25"/>
    <row r="72" spans="1:9" ht="15.75" customHeight="1" x14ac:dyDescent="0.25">
      <c r="A72" s="18" t="str">
        <f>'CSWNA Summary'!A13&amp;" Billing Cycle"</f>
        <v>December 2020 Billing Cycle</v>
      </c>
    </row>
    <row r="73" spans="1:9" ht="15.75" customHeight="1" x14ac:dyDescent="0.25">
      <c r="A73" s="130" t="s">
        <v>117</v>
      </c>
      <c r="B73" s="3">
        <f>Input_SEMO!H21</f>
        <v>1025.9035304659499</v>
      </c>
      <c r="C73" s="3">
        <f>Input_SEMO!G21</f>
        <v>922</v>
      </c>
      <c r="D73" s="3">
        <f>+B73-C73</f>
        <v>103.90353046594987</v>
      </c>
      <c r="E73" s="3">
        <f>Input_SEMO!J21</f>
        <v>2752</v>
      </c>
      <c r="F73" s="27">
        <f>F60</f>
        <v>0.23716039999999999</v>
      </c>
      <c r="G73" s="20">
        <f>+D73*E73*$F$8</f>
        <v>67814.241434164782</v>
      </c>
      <c r="H73" s="28">
        <v>8.3119999999999999E-2</v>
      </c>
      <c r="I73" s="61">
        <f>+ROUND(G73*H73,0)</f>
        <v>5637</v>
      </c>
    </row>
    <row r="74" spans="1:9" x14ac:dyDescent="0.25">
      <c r="A74" s="1"/>
      <c r="B74" s="3"/>
      <c r="C74" s="3"/>
      <c r="D74" s="3"/>
      <c r="E74" s="3"/>
      <c r="G74" s="20"/>
      <c r="I74" s="2"/>
    </row>
    <row r="75" spans="1:9" ht="15.75" thickBot="1" x14ac:dyDescent="0.3">
      <c r="A75" s="1" t="s">
        <v>17</v>
      </c>
      <c r="B75" s="19">
        <f>SUM(B73:B73)</f>
        <v>1025.9035304659499</v>
      </c>
      <c r="C75" s="19">
        <f>SUM(C73:C73)</f>
        <v>922</v>
      </c>
      <c r="D75" s="19">
        <f>SUM(D73:D73)</f>
        <v>103.90353046594987</v>
      </c>
      <c r="E75" s="19">
        <f>SUM(E73:E73)</f>
        <v>2752</v>
      </c>
      <c r="G75" s="21">
        <f>SUM(G73:G73)</f>
        <v>67814.241434164782</v>
      </c>
      <c r="H75" s="17">
        <f>SUM(H73:H73)</f>
        <v>8.3119999999999999E-2</v>
      </c>
      <c r="I75" s="61">
        <f>SUM(I73:I73)</f>
        <v>5637</v>
      </c>
    </row>
    <row r="76" spans="1:9" ht="15.75" thickTop="1" x14ac:dyDescent="0.25">
      <c r="A76" s="1"/>
    </row>
    <row r="78" spans="1:9" x14ac:dyDescent="0.25">
      <c r="A78" t="s">
        <v>22</v>
      </c>
      <c r="I78" s="61">
        <f>I75</f>
        <v>5637</v>
      </c>
    </row>
    <row r="80" spans="1:9" x14ac:dyDescent="0.25">
      <c r="A80" t="s">
        <v>24</v>
      </c>
      <c r="I80" s="29">
        <f>I67</f>
        <v>3908443.5557121718</v>
      </c>
    </row>
    <row r="82" spans="1:9" x14ac:dyDescent="0.25">
      <c r="A82" s="24" t="s">
        <v>25</v>
      </c>
      <c r="B82" s="25"/>
      <c r="C82" s="25"/>
      <c r="D82" s="25"/>
      <c r="E82" s="25"/>
      <c r="F82" s="25"/>
      <c r="G82" s="25"/>
      <c r="H82" s="25"/>
      <c r="I82" s="26">
        <f>ROUND(+I78/I80,5)</f>
        <v>1.4400000000000001E-3</v>
      </c>
    </row>
    <row r="87" spans="1:9" x14ac:dyDescent="0.25">
      <c r="B87" s="60"/>
    </row>
  </sheetData>
  <pageMargins left="0.45" right="0.45" top="0.75" bottom="0.5" header="0.3" footer="0.3"/>
  <pageSetup scale="75" orientation="landscape" horizontalDpi="72" verticalDpi="72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H20"/>
  <sheetViews>
    <sheetView workbookViewId="0">
      <selection activeCell="H1" sqref="H1:J1048576"/>
    </sheetView>
  </sheetViews>
  <sheetFormatPr defaultColWidth="14.7109375" defaultRowHeight="15" x14ac:dyDescent="0.25"/>
  <cols>
    <col min="1" max="1" width="20.7109375" customWidth="1"/>
    <col min="2" max="2" width="18.140625" bestFit="1" customWidth="1"/>
  </cols>
  <sheetData>
    <row r="1" spans="1:8" x14ac:dyDescent="0.25">
      <c r="A1" s="5" t="s">
        <v>145</v>
      </c>
      <c r="B1" s="180" t="s">
        <v>18</v>
      </c>
      <c r="C1" s="180" t="s">
        <v>146</v>
      </c>
      <c r="D1" s="180" t="s">
        <v>18</v>
      </c>
      <c r="E1" s="180" t="s">
        <v>146</v>
      </c>
      <c r="F1" s="180" t="s">
        <v>18</v>
      </c>
      <c r="G1" s="181" t="s">
        <v>146</v>
      </c>
    </row>
    <row r="2" spans="1:8" x14ac:dyDescent="0.25">
      <c r="A2" s="6"/>
      <c r="B2" s="7" t="s">
        <v>99</v>
      </c>
      <c r="C2" s="7" t="s">
        <v>99</v>
      </c>
      <c r="D2" s="7" t="s">
        <v>100</v>
      </c>
      <c r="E2" s="7" t="s">
        <v>100</v>
      </c>
      <c r="F2" s="7" t="s">
        <v>19</v>
      </c>
      <c r="G2" s="9" t="s">
        <v>19</v>
      </c>
    </row>
    <row r="3" spans="1:8" x14ac:dyDescent="0.25">
      <c r="A3" s="10"/>
      <c r="B3" s="11"/>
      <c r="C3" s="11"/>
      <c r="D3" s="11"/>
      <c r="E3" s="11"/>
      <c r="F3" s="11"/>
      <c r="G3" s="12"/>
    </row>
    <row r="4" spans="1:8" s="4" customFormat="1" x14ac:dyDescent="0.25">
      <c r="A4" s="13"/>
      <c r="B4" s="14"/>
      <c r="C4" s="14"/>
      <c r="D4" s="14"/>
      <c r="E4" s="14"/>
      <c r="F4" s="15"/>
      <c r="G4" s="23"/>
    </row>
    <row r="6" spans="1:8" x14ac:dyDescent="0.25">
      <c r="A6" s="18" t="s">
        <v>147</v>
      </c>
    </row>
    <row r="7" spans="1:8" x14ac:dyDescent="0.25">
      <c r="B7" s="182">
        <v>0.11254740000000001</v>
      </c>
      <c r="C7" s="182">
        <v>0.23893880000000001</v>
      </c>
      <c r="D7" s="182">
        <v>0.11254740000000001</v>
      </c>
      <c r="E7" s="182">
        <v>0.23893880000000001</v>
      </c>
      <c r="F7" s="182">
        <v>0.110869</v>
      </c>
      <c r="G7" s="182">
        <v>0.23716039999999999</v>
      </c>
      <c r="H7" s="316"/>
    </row>
    <row r="8" spans="1:8" x14ac:dyDescent="0.25">
      <c r="H8" s="316"/>
    </row>
    <row r="9" spans="1:8" x14ac:dyDescent="0.25">
      <c r="A9" s="18" t="s">
        <v>148</v>
      </c>
    </row>
    <row r="10" spans="1:8" x14ac:dyDescent="0.25">
      <c r="A10" t="s">
        <v>149</v>
      </c>
      <c r="B10" s="183">
        <v>0.33606999999999998</v>
      </c>
      <c r="C10" s="183">
        <v>0.14216000000000001</v>
      </c>
      <c r="D10" s="183">
        <v>0.33606999999999998</v>
      </c>
      <c r="E10" s="183">
        <v>0.14216000000000001</v>
      </c>
      <c r="F10" s="183">
        <v>0.24335000000000001</v>
      </c>
      <c r="G10" s="183">
        <v>8.3119999999999999E-2</v>
      </c>
      <c r="H10" s="273"/>
    </row>
    <row r="11" spans="1:8" x14ac:dyDescent="0.25">
      <c r="A11" t="s">
        <v>150</v>
      </c>
      <c r="B11" s="183"/>
      <c r="D11" s="183"/>
    </row>
    <row r="12" spans="1:8" x14ac:dyDescent="0.25">
      <c r="A12" t="s">
        <v>20</v>
      </c>
      <c r="B12" s="183">
        <v>0.35071999999999998</v>
      </c>
      <c r="C12" s="183">
        <v>0.14216000000000001</v>
      </c>
      <c r="D12" s="183">
        <v>0.35071999999999998</v>
      </c>
      <c r="E12" s="183">
        <f>+E10</f>
        <v>0.14216000000000001</v>
      </c>
      <c r="F12" s="183">
        <f>+F10</f>
        <v>0.24335000000000001</v>
      </c>
      <c r="G12" s="183">
        <f>+G10</f>
        <v>8.3119999999999999E-2</v>
      </c>
      <c r="H12" s="316"/>
    </row>
    <row r="13" spans="1:8" x14ac:dyDescent="0.25">
      <c r="A13" t="s">
        <v>21</v>
      </c>
      <c r="B13" s="183">
        <v>0.33239000000000002</v>
      </c>
      <c r="C13" s="183">
        <f>C12</f>
        <v>0.14216000000000001</v>
      </c>
      <c r="D13" s="183">
        <v>0.33239000000000002</v>
      </c>
      <c r="E13" s="183">
        <f t="shared" ref="E13:G17" si="0">E12</f>
        <v>0.14216000000000001</v>
      </c>
      <c r="F13" s="183">
        <f t="shared" si="0"/>
        <v>0.24335000000000001</v>
      </c>
      <c r="G13" s="183">
        <f t="shared" si="0"/>
        <v>8.3119999999999999E-2</v>
      </c>
      <c r="H13" s="316"/>
    </row>
    <row r="14" spans="1:8" x14ac:dyDescent="0.25">
      <c r="A14" t="s">
        <v>0</v>
      </c>
      <c r="B14" s="183">
        <v>0.33048</v>
      </c>
      <c r="C14" s="183">
        <f>C13</f>
        <v>0.14216000000000001</v>
      </c>
      <c r="D14" s="183">
        <v>0.33048</v>
      </c>
      <c r="E14" s="183">
        <f t="shared" si="0"/>
        <v>0.14216000000000001</v>
      </c>
      <c r="F14" s="183">
        <f t="shared" si="0"/>
        <v>0.24335000000000001</v>
      </c>
      <c r="G14" s="183">
        <f t="shared" si="0"/>
        <v>8.3119999999999999E-2</v>
      </c>
      <c r="H14" s="316"/>
    </row>
    <row r="15" spans="1:8" x14ac:dyDescent="0.25">
      <c r="A15" t="s">
        <v>151</v>
      </c>
      <c r="B15" s="183">
        <v>0.33004</v>
      </c>
      <c r="C15" s="183">
        <f>C14</f>
        <v>0.14216000000000001</v>
      </c>
      <c r="D15" s="183">
        <v>0.33004</v>
      </c>
      <c r="E15" s="183">
        <f t="shared" si="0"/>
        <v>0.14216000000000001</v>
      </c>
      <c r="F15" s="183">
        <f t="shared" si="0"/>
        <v>0.24335000000000001</v>
      </c>
      <c r="G15" s="183">
        <f t="shared" si="0"/>
        <v>8.3119999999999999E-2</v>
      </c>
    </row>
    <row r="16" spans="1:8" x14ac:dyDescent="0.25">
      <c r="A16" t="s">
        <v>152</v>
      </c>
      <c r="B16" s="183">
        <v>0.33028999999999997</v>
      </c>
      <c r="C16" s="183">
        <f>C15</f>
        <v>0.14216000000000001</v>
      </c>
      <c r="D16" s="183">
        <v>0.33028999999999997</v>
      </c>
      <c r="E16" s="183">
        <f t="shared" si="0"/>
        <v>0.14216000000000001</v>
      </c>
      <c r="F16" s="183">
        <f t="shared" si="0"/>
        <v>0.24335000000000001</v>
      </c>
      <c r="G16" s="183">
        <f t="shared" si="0"/>
        <v>8.3119999999999999E-2</v>
      </c>
      <c r="H16" s="316"/>
    </row>
    <row r="17" spans="1:8" x14ac:dyDescent="0.25">
      <c r="A17" t="s">
        <v>153</v>
      </c>
      <c r="B17" s="183">
        <v>0.33187</v>
      </c>
      <c r="C17" s="183">
        <f>C16</f>
        <v>0.14216000000000001</v>
      </c>
      <c r="D17" s="183">
        <v>0.33187</v>
      </c>
      <c r="E17" s="183">
        <f t="shared" si="0"/>
        <v>0.14216000000000001</v>
      </c>
      <c r="F17" s="183">
        <f t="shared" si="0"/>
        <v>0.24335000000000001</v>
      </c>
      <c r="G17" s="183">
        <f t="shared" si="0"/>
        <v>8.3119999999999999E-2</v>
      </c>
      <c r="H17" s="316"/>
    </row>
    <row r="19" spans="1:8" x14ac:dyDescent="0.25">
      <c r="A19" s="18" t="s">
        <v>23</v>
      </c>
    </row>
    <row r="20" spans="1:8" x14ac:dyDescent="0.25">
      <c r="B20" s="22">
        <v>11089284.458101537</v>
      </c>
      <c r="C20" s="22">
        <f>3233192.57+16675.11</f>
        <v>3249867.6799999997</v>
      </c>
      <c r="D20" s="22">
        <v>2140376.9890333959</v>
      </c>
      <c r="E20" s="22">
        <v>700365.64440726885</v>
      </c>
      <c r="F20" s="22">
        <v>15300894.639401933</v>
      </c>
      <c r="G20" s="22">
        <v>3908443.5557121718</v>
      </c>
    </row>
  </sheetData>
  <mergeCells count="3">
    <mergeCell ref="H7:H8"/>
    <mergeCell ref="H12:H14"/>
    <mergeCell ref="H16:H17"/>
  </mergeCells>
  <pageMargins left="0.7" right="0.7" top="0.75" bottom="0.75" header="0.3" footer="0.3"/>
  <pageSetup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29</vt:i4>
      </vt:variant>
      <vt:variant>
        <vt:lpstr>Named Ranges</vt:lpstr>
      </vt:variant>
      <vt:variant>
        <vt:i4>39</vt:i4>
      </vt:variant>
    </vt:vector>
  </HeadingPairs>
  <TitlesOfParts>
    <vt:vector size="68" baseType="lpstr">
      <vt:lpstr>CSWNA Summary</vt:lpstr>
      <vt:lpstr>WNA Excess Limit Balance</vt:lpstr>
      <vt:lpstr>CSWNA Res NEMO</vt:lpstr>
      <vt:lpstr>CSWNA SGS NEMO</vt:lpstr>
      <vt:lpstr>CSWNA Res WEMO</vt:lpstr>
      <vt:lpstr>CSWNA SGS WEMO</vt:lpstr>
      <vt:lpstr>CSWNA Res SEMO</vt:lpstr>
      <vt:lpstr>CSWNA SGS SEMO</vt:lpstr>
      <vt:lpstr>Assumptions</vt:lpstr>
      <vt:lpstr>SRR Summary</vt:lpstr>
      <vt:lpstr>SRR Res NEMO</vt:lpstr>
      <vt:lpstr>SRR Res WEMO</vt:lpstr>
      <vt:lpstr>SRR SGS NEMO</vt:lpstr>
      <vt:lpstr> SRR SGS WEMO</vt:lpstr>
      <vt:lpstr>SRR Res SEMO</vt:lpstr>
      <vt:lpstr>SRR SGS SEMO</vt:lpstr>
      <vt:lpstr>Input WS&gt;&gt;&gt;</vt:lpstr>
      <vt:lpstr>Input_NEMO</vt:lpstr>
      <vt:lpstr>Input_WEMO</vt:lpstr>
      <vt:lpstr>Input_SEMO</vt:lpstr>
      <vt:lpstr>HDD_Summary</vt:lpstr>
      <vt:lpstr>Customer Count by Cycle</vt:lpstr>
      <vt:lpstr>Staff Ranked NHDD</vt:lpstr>
      <vt:lpstr>Actual_Kirk_HDD</vt:lpstr>
      <vt:lpstr>Actual_CGI_HDD</vt:lpstr>
      <vt:lpstr>Meter Reading_NEMO</vt:lpstr>
      <vt:lpstr>Meter Reading_WEMO</vt:lpstr>
      <vt:lpstr>Meter Reading_SEMO</vt:lpstr>
      <vt:lpstr>Acctg Recon</vt:lpstr>
      <vt:lpstr>' SRR SGS WEMO'!Print_Area</vt:lpstr>
      <vt:lpstr>'Acctg Recon'!Print_Area</vt:lpstr>
      <vt:lpstr>Actual_CGI_HDD!Print_Area</vt:lpstr>
      <vt:lpstr>Actual_Kirk_HDD!Print_Area</vt:lpstr>
      <vt:lpstr>Assumptions!Print_Area</vt:lpstr>
      <vt:lpstr>'CSWNA Res NEMO'!Print_Area</vt:lpstr>
      <vt:lpstr>'CSWNA Res SEMO'!Print_Area</vt:lpstr>
      <vt:lpstr>'CSWNA Res WEMO'!Print_Area</vt:lpstr>
      <vt:lpstr>'CSWNA SGS NEMO'!Print_Area</vt:lpstr>
      <vt:lpstr>'CSWNA SGS SEMO'!Print_Area</vt:lpstr>
      <vt:lpstr>'CSWNA SGS WEMO'!Print_Area</vt:lpstr>
      <vt:lpstr>'Customer Count by Cycle'!Print_Area</vt:lpstr>
      <vt:lpstr>HDD_Summary!Print_Area</vt:lpstr>
      <vt:lpstr>Input_NEMO!Print_Area</vt:lpstr>
      <vt:lpstr>Input_SEMO!Print_Area</vt:lpstr>
      <vt:lpstr>Input_WEMO!Print_Area</vt:lpstr>
      <vt:lpstr>'Meter Reading_NEMO'!Print_Area</vt:lpstr>
      <vt:lpstr>'Meter Reading_SEMO'!Print_Area</vt:lpstr>
      <vt:lpstr>'Meter Reading_WEMO'!Print_Area</vt:lpstr>
      <vt:lpstr>'SRR Res NEMO'!Print_Area</vt:lpstr>
      <vt:lpstr>'SRR Res SEMO'!Print_Area</vt:lpstr>
      <vt:lpstr>'SRR Res WEMO'!Print_Area</vt:lpstr>
      <vt:lpstr>'SRR SGS NEMO'!Print_Area</vt:lpstr>
      <vt:lpstr>'SRR SGS SEMO'!Print_Area</vt:lpstr>
      <vt:lpstr>'SRR Summary'!Print_Area</vt:lpstr>
      <vt:lpstr>'Staff Ranked NHDD'!Print_Area</vt:lpstr>
      <vt:lpstr>'WNA Excess Limit Balance'!Print_Area</vt:lpstr>
      <vt:lpstr>'Acctg Recon'!Print_Titles</vt:lpstr>
      <vt:lpstr>Actual_CGI_HDD!Print_Titles</vt:lpstr>
      <vt:lpstr>Actual_Kirk_HDD!Print_Titles</vt:lpstr>
      <vt:lpstr>'CSWNA Res NEMO'!Print_Titles</vt:lpstr>
      <vt:lpstr>'CSWNA Res SEMO'!Print_Titles</vt:lpstr>
      <vt:lpstr>'CSWNA Res WEMO'!Print_Titles</vt:lpstr>
      <vt:lpstr>'CSWNA SGS NEMO'!Print_Titles</vt:lpstr>
      <vt:lpstr>'CSWNA SGS SEMO'!Print_Titles</vt:lpstr>
      <vt:lpstr>'CSWNA SGS WEMO'!Print_Titles</vt:lpstr>
      <vt:lpstr>'Customer Count by Cycle'!Print_Titles</vt:lpstr>
      <vt:lpstr>HDD_Summary!Print_Titles</vt:lpstr>
      <vt:lpstr>'Staff Ranked NHDD'!Print_Titles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Author</dc:creator>
  <cp:lastModifiedBy>John Cogan</cp:lastModifiedBy>
  <cp:lastPrinted>2021-02-23T21:54:36Z</cp:lastPrinted>
  <dcterms:created xsi:type="dcterms:W3CDTF">2018-08-13T13:34:05Z</dcterms:created>
  <dcterms:modified xsi:type="dcterms:W3CDTF">2021-02-25T21:02:38Z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