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"/>
    </mc:Choice>
  </mc:AlternateContent>
  <xr:revisionPtr revIDLastSave="0" documentId="13_ncr:1_{F83C134E-523C-4121-88FA-EA4003A8E2F3}" xr6:coauthVersionLast="47" xr6:coauthVersionMax="47" xr10:uidLastSave="{00000000-0000-0000-0000-000000000000}"/>
  <bookViews>
    <workbookView xWindow="-120" yWindow="-120" windowWidth="29040" windowHeight="15840" xr2:uid="{C79952C4-58A6-4095-9F65-819B26934D35}"/>
  </bookViews>
  <sheets>
    <sheet name="NPV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B14" i="1" l="1"/>
  <c r="B23" i="1" l="1"/>
  <c r="B20" i="1"/>
  <c r="B17" i="1"/>
  <c r="B27" i="1"/>
  <c r="B16" i="1"/>
  <c r="B15" i="1"/>
  <c r="B24" i="1"/>
  <c r="B25" i="1"/>
  <c r="C14" i="1"/>
  <c r="B18" i="1"/>
  <c r="B22" i="1"/>
  <c r="B26" i="1"/>
  <c r="B21" i="1"/>
  <c r="B19" i="1"/>
  <c r="B28" i="1" l="1"/>
  <c r="C15" i="1"/>
  <c r="C16" i="1" l="1"/>
  <c r="E15" i="1"/>
  <c r="H15" i="1"/>
  <c r="H16" i="1" l="1"/>
  <c r="C17" i="1"/>
  <c r="E16" i="1"/>
  <c r="E17" i="1" l="1"/>
  <c r="C18" i="1"/>
  <c r="H17" i="1"/>
  <c r="C19" i="1" l="1"/>
  <c r="H18" i="1"/>
  <c r="E18" i="1"/>
  <c r="H19" i="1" l="1"/>
  <c r="C20" i="1"/>
  <c r="E19" i="1"/>
  <c r="H20" i="1" l="1"/>
  <c r="E20" i="1"/>
  <c r="C21" i="1"/>
  <c r="E21" i="1" l="1"/>
  <c r="H21" i="1"/>
  <c r="C22" i="1"/>
  <c r="E22" i="1" l="1"/>
  <c r="C23" i="1"/>
  <c r="H22" i="1"/>
  <c r="E23" i="1" l="1"/>
  <c r="H23" i="1"/>
  <c r="C24" i="1"/>
  <c r="H24" i="1" l="1"/>
  <c r="C25" i="1"/>
  <c r="E24" i="1"/>
  <c r="C26" i="1" l="1"/>
  <c r="H25" i="1"/>
  <c r="E25" i="1"/>
  <c r="C27" i="1" l="1"/>
  <c r="H26" i="1"/>
  <c r="E26" i="1"/>
  <c r="E27" i="1" l="1"/>
  <c r="E28" i="1" s="1"/>
  <c r="H27" i="1"/>
  <c r="H28" i="1" l="1"/>
  <c r="H30" i="1"/>
  <c r="E30" i="1"/>
</calcChain>
</file>

<file path=xl/sharedStrings.xml><?xml version="1.0" encoding="utf-8"?>
<sst xmlns="http://schemas.openxmlformats.org/spreadsheetml/2006/main" count="21" uniqueCount="19">
  <si>
    <t>The Empire District Electric Company</t>
  </si>
  <si>
    <t>EO-2022-0193</t>
  </si>
  <si>
    <t>Missouri Asbury Securitization</t>
  </si>
  <si>
    <t>Asbury (Retired Portion) Revenue Requirement</t>
  </si>
  <si>
    <t xml:space="preserve"> </t>
  </si>
  <si>
    <t>Asbury ADIT</t>
  </si>
  <si>
    <t>Plant Retirement</t>
  </si>
  <si>
    <t>Other Non-plant Cost</t>
  </si>
  <si>
    <t>Estimated Total Deferred Taxes</t>
  </si>
  <si>
    <t>Balance ADIT</t>
  </si>
  <si>
    <t>Securitization Yield</t>
  </si>
  <si>
    <t>Customer Net Tax Benefit</t>
  </si>
  <si>
    <t>Return on Rate Base</t>
  </si>
  <si>
    <t>Customer impact if ADIT in rate base</t>
  </si>
  <si>
    <t>Year</t>
  </si>
  <si>
    <t>Total NPV ADIT</t>
  </si>
  <si>
    <t>NPV</t>
  </si>
  <si>
    <t>Projected 5/31/2022</t>
  </si>
  <si>
    <t>Surrebuttal Schedule CTE-13 Asbury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</si>
</sst>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sz val="10"/>
      <color theme="1"/>
      <name val="Times New Roman"/>
      <family val="1"/>
    </font>
    <font>
      <sz val="5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2" applyFont="1" applyFill="1"/>
    <xf numFmtId="0" fontId="5" fillId="0" borderId="0" xfId="0" applyFont="1" applyFill="1"/>
    <xf numFmtId="0" fontId="0" fillId="0" borderId="0" xfId="0" applyFill="1"/>
    <xf numFmtId="14" fontId="5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0" fillId="0" borderId="0" xfId="1" applyNumberFormat="1" applyFont="1" applyFill="1"/>
    <xf numFmtId="0" fontId="11" fillId="0" borderId="0" xfId="0" applyFont="1" applyFill="1"/>
    <xf numFmtId="164" fontId="0" fillId="0" borderId="1" xfId="0" applyNumberFormat="1" applyFill="1" applyBorder="1"/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2" xfId="0" applyFont="1" applyFill="1" applyBorder="1" applyAlignment="1">
      <alignment horizontal="left" vertical="center" wrapText="1" indent="1"/>
    </xf>
    <xf numFmtId="164" fontId="0" fillId="0" borderId="3" xfId="1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 indent="1"/>
    </xf>
    <xf numFmtId="164" fontId="0" fillId="0" borderId="0" xfId="1" applyNumberFormat="1" applyFont="1" applyFill="1" applyAlignment="1">
      <alignment vertical="center" wrapText="1"/>
    </xf>
    <xf numFmtId="10" fontId="0" fillId="0" borderId="0" xfId="0" applyNumberFormat="1" applyFill="1"/>
    <xf numFmtId="3" fontId="8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8" fontId="5" fillId="0" borderId="0" xfId="0" applyNumberFormat="1" applyFont="1" applyFill="1"/>
    <xf numFmtId="164" fontId="5" fillId="0" borderId="0" xfId="0" applyNumberFormat="1" applyFont="1" applyFill="1"/>
    <xf numFmtId="0" fontId="2" fillId="0" borderId="0" xfId="2" applyFont="1" applyFill="1" applyAlignment="1">
      <alignment horizont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Normal 2" xfId="2" xr:uid="{059204AF-5DDC-4C69-9146-7D00F8516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66675</xdr:rowOff>
    </xdr:from>
    <xdr:to>
      <xdr:col>1</xdr:col>
      <xdr:colOff>0</xdr:colOff>
      <xdr:row>32</xdr:row>
      <xdr:rowOff>79375</xdr:rowOff>
    </xdr:to>
    <xdr:sp macro="" textlink="">
      <xdr:nvSpPr>
        <xdr:cNvPr id="2" name="Freeform: Shape 1">
          <a:extLst>
            <a:ext uri="{FF2B5EF4-FFF2-40B4-BE49-F238E27FC236}">
              <a16:creationId xmlns:a16="http://schemas.microsoft.com/office/drawing/2014/main" id="{621FC326-53C4-4769-BEE5-44E08AA31FFC}"/>
            </a:ext>
          </a:extLst>
        </xdr:cNvPr>
        <xdr:cNvSpPr>
          <a:spLocks/>
        </xdr:cNvSpPr>
      </xdr:nvSpPr>
      <xdr:spPr bwMode="auto">
        <a:xfrm>
          <a:off x="0" y="11115675"/>
          <a:ext cx="609600" cy="12700"/>
        </a:xfrm>
        <a:custGeom>
          <a:avLst/>
          <a:gdLst>
            <a:gd name="T0" fmla="*/ 0 w 9432"/>
            <a:gd name="T1" fmla="*/ 0 h 20"/>
            <a:gd name="T2" fmla="*/ 9432 w 9432"/>
            <a:gd name="T3" fmla="*/ 0 h 20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9432" h="20">
              <a:moveTo>
                <a:pt x="0" y="0"/>
              </a:moveTo>
              <a:lnTo>
                <a:pt x="9432" y="0"/>
              </a:lnTo>
            </a:path>
          </a:pathLst>
        </a:custGeom>
        <a:noFill/>
        <a:ln w="762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EE14-886B-4E85-A0CD-BAB60CBBCFFF}">
  <sheetPr>
    <pageSetUpPr fitToPage="1"/>
  </sheetPr>
  <dimension ref="A1:X33"/>
  <sheetViews>
    <sheetView tabSelected="1" workbookViewId="0">
      <selection activeCell="J17" sqref="J17"/>
    </sheetView>
  </sheetViews>
  <sheetFormatPr defaultRowHeight="15" x14ac:dyDescent="0.25"/>
  <cols>
    <col min="1" max="1" width="9.140625" style="3"/>
    <col min="2" max="2" width="31.28515625" style="3" bestFit="1" customWidth="1"/>
    <col min="3" max="3" width="19" style="3" bestFit="1" customWidth="1"/>
    <col min="4" max="4" width="24.140625" style="3" bestFit="1" customWidth="1"/>
    <col min="5" max="5" width="14.42578125" style="3" bestFit="1" customWidth="1"/>
    <col min="6" max="6" width="5.7109375" style="3" customWidth="1"/>
    <col min="7" max="7" width="9.140625" style="3"/>
    <col min="8" max="8" width="16" style="3" customWidth="1"/>
    <col min="9" max="9" width="9.140625" style="3"/>
    <col min="10" max="10" width="12.28515625" style="3" bestFit="1" customWidth="1"/>
    <col min="11" max="16384" width="9.140625" style="3"/>
  </cols>
  <sheetData>
    <row r="1" spans="1:24" s="1" customForma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24" s="1" customForma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24" s="1" customForma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spans="1:24" s="1" customFormat="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</row>
    <row r="5" spans="1:24" s="1" customFormat="1" x14ac:dyDescent="0.25">
      <c r="H5" s="25" t="s">
        <v>18</v>
      </c>
    </row>
    <row r="6" spans="1:24" x14ac:dyDescent="0.25">
      <c r="A6" s="2" t="s">
        <v>4</v>
      </c>
    </row>
    <row r="7" spans="1:24" x14ac:dyDescent="0.25">
      <c r="A7" s="2" t="s">
        <v>4</v>
      </c>
      <c r="C7" s="4" t="s">
        <v>17</v>
      </c>
    </row>
    <row r="8" spans="1:24" ht="15.75" x14ac:dyDescent="0.25">
      <c r="A8" s="5" t="s">
        <v>4</v>
      </c>
      <c r="B8" s="1" t="s">
        <v>5</v>
      </c>
      <c r="C8" s="6">
        <v>-35665767.326269574</v>
      </c>
      <c r="D8" s="7"/>
    </row>
    <row r="9" spans="1:24" ht="15.75" x14ac:dyDescent="0.25">
      <c r="A9" s="5"/>
      <c r="C9" s="8"/>
    </row>
    <row r="10" spans="1:24" ht="15.75" x14ac:dyDescent="0.25">
      <c r="A10" s="5"/>
    </row>
    <row r="11" spans="1:24" x14ac:dyDescent="0.25">
      <c r="C11" s="9"/>
      <c r="D11" s="9"/>
    </row>
    <row r="12" spans="1:24" ht="18" x14ac:dyDescent="0.25">
      <c r="E12" s="10" t="s">
        <v>6</v>
      </c>
      <c r="H12" s="10" t="s">
        <v>7</v>
      </c>
    </row>
    <row r="13" spans="1:24" s="11" customFormat="1" ht="18" x14ac:dyDescent="0.25">
      <c r="B13" s="10" t="s">
        <v>8</v>
      </c>
      <c r="C13" s="10" t="s">
        <v>9</v>
      </c>
      <c r="D13" s="10" t="s">
        <v>10</v>
      </c>
      <c r="E13" s="10" t="s">
        <v>11</v>
      </c>
      <c r="F13" s="10"/>
      <c r="G13" s="10" t="s">
        <v>12</v>
      </c>
      <c r="H13" s="10" t="s">
        <v>13</v>
      </c>
    </row>
    <row r="14" spans="1:24" ht="15.75" thickBot="1" x14ac:dyDescent="0.3">
      <c r="A14" s="12" t="s">
        <v>14</v>
      </c>
      <c r="B14" s="13">
        <f>C8</f>
        <v>-35665767.326269574</v>
      </c>
      <c r="C14" s="13">
        <f>B14</f>
        <v>-35665767.326269574</v>
      </c>
      <c r="D14" s="14"/>
      <c r="E14" s="14"/>
      <c r="H14" s="12"/>
      <c r="J14" s="9"/>
    </row>
    <row r="15" spans="1:24" ht="15.75" thickTop="1" x14ac:dyDescent="0.25">
      <c r="A15" s="15">
        <v>1</v>
      </c>
      <c r="B15" s="16">
        <f>$B$14/13</f>
        <v>-2743520.5635591978</v>
      </c>
      <c r="C15" s="9">
        <f>C14-B15</f>
        <v>-32922246.762710378</v>
      </c>
      <c r="D15" s="17">
        <v>2.47E-2</v>
      </c>
      <c r="E15" s="9">
        <f>C15*D15</f>
        <v>-813179.49503894628</v>
      </c>
      <c r="G15" s="17">
        <v>6.7699999999999996E-2</v>
      </c>
      <c r="H15" s="9">
        <f>C15*G15</f>
        <v>-2228836.1058354923</v>
      </c>
    </row>
    <row r="16" spans="1:24" x14ac:dyDescent="0.25">
      <c r="A16" s="15">
        <f>A15+1</f>
        <v>2</v>
      </c>
      <c r="B16" s="16">
        <f>$B$14/13</f>
        <v>-2743520.5635591978</v>
      </c>
      <c r="C16" s="9">
        <f>C15-B16</f>
        <v>-30178726.199151181</v>
      </c>
      <c r="D16" s="17">
        <f>D15</f>
        <v>2.47E-2</v>
      </c>
      <c r="E16" s="9">
        <f>C16*D16</f>
        <v>-745414.53711903421</v>
      </c>
      <c r="G16" s="17">
        <f>G15</f>
        <v>6.7699999999999996E-2</v>
      </c>
      <c r="H16" s="9">
        <f t="shared" ref="H16:H27" si="0">C16*G16</f>
        <v>-2043099.7636825349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8" x14ac:dyDescent="0.25">
      <c r="A17" s="15">
        <f t="shared" ref="A17:A27" si="1">A16+1</f>
        <v>3</v>
      </c>
      <c r="B17" s="16">
        <f t="shared" ref="B17:B27" si="2">$B$14/13</f>
        <v>-2743520.5635591978</v>
      </c>
      <c r="C17" s="9">
        <f t="shared" ref="C17:C27" si="3">C16-B17</f>
        <v>-27435205.635591984</v>
      </c>
      <c r="D17" s="17">
        <f t="shared" ref="D17:D27" si="4">D16</f>
        <v>2.47E-2</v>
      </c>
      <c r="E17" s="9">
        <f t="shared" ref="E17:E27" si="5">C17*D17</f>
        <v>-677649.57919912203</v>
      </c>
      <c r="G17" s="17">
        <f t="shared" ref="G17:G27" si="6">G16</f>
        <v>6.7699999999999996E-2</v>
      </c>
      <c r="H17" s="9">
        <f t="shared" si="0"/>
        <v>-1857363.4215295771</v>
      </c>
    </row>
    <row r="18" spans="1:8" x14ac:dyDescent="0.25">
      <c r="A18" s="15">
        <f t="shared" si="1"/>
        <v>4</v>
      </c>
      <c r="B18" s="16">
        <f t="shared" si="2"/>
        <v>-2743520.5635591978</v>
      </c>
      <c r="C18" s="9">
        <f t="shared" si="3"/>
        <v>-24691685.072032787</v>
      </c>
      <c r="D18" s="17">
        <f t="shared" si="4"/>
        <v>2.47E-2</v>
      </c>
      <c r="E18" s="9">
        <f t="shared" si="5"/>
        <v>-609884.62127920985</v>
      </c>
      <c r="G18" s="17">
        <f t="shared" si="6"/>
        <v>6.7699999999999996E-2</v>
      </c>
      <c r="H18" s="9">
        <f t="shared" si="0"/>
        <v>-1671627.0793766195</v>
      </c>
    </row>
    <row r="19" spans="1:8" x14ac:dyDescent="0.25">
      <c r="A19" s="15">
        <f t="shared" si="1"/>
        <v>5</v>
      </c>
      <c r="B19" s="16">
        <f t="shared" si="2"/>
        <v>-2743520.5635591978</v>
      </c>
      <c r="C19" s="9">
        <f t="shared" si="3"/>
        <v>-21948164.50847359</v>
      </c>
      <c r="D19" s="17">
        <f t="shared" si="4"/>
        <v>2.47E-2</v>
      </c>
      <c r="E19" s="9">
        <f t="shared" si="5"/>
        <v>-542119.66335929767</v>
      </c>
      <c r="G19" s="17">
        <f t="shared" si="6"/>
        <v>6.7699999999999996E-2</v>
      </c>
      <c r="H19" s="9">
        <f t="shared" si="0"/>
        <v>-1485890.737223662</v>
      </c>
    </row>
    <row r="20" spans="1:8" x14ac:dyDescent="0.25">
      <c r="A20" s="15">
        <f t="shared" si="1"/>
        <v>6</v>
      </c>
      <c r="B20" s="16">
        <f t="shared" si="2"/>
        <v>-2743520.5635591978</v>
      </c>
      <c r="C20" s="9">
        <f t="shared" si="3"/>
        <v>-19204643.944914393</v>
      </c>
      <c r="D20" s="17">
        <f t="shared" si="4"/>
        <v>2.47E-2</v>
      </c>
      <c r="E20" s="9">
        <f t="shared" si="5"/>
        <v>-474354.70543938549</v>
      </c>
      <c r="G20" s="17">
        <f t="shared" si="6"/>
        <v>6.7699999999999996E-2</v>
      </c>
      <c r="H20" s="9">
        <f t="shared" si="0"/>
        <v>-1300154.3950707044</v>
      </c>
    </row>
    <row r="21" spans="1:8" x14ac:dyDescent="0.25">
      <c r="A21" s="15">
        <f t="shared" si="1"/>
        <v>7</v>
      </c>
      <c r="B21" s="16">
        <f t="shared" si="2"/>
        <v>-2743520.5635591978</v>
      </c>
      <c r="C21" s="9">
        <f t="shared" si="3"/>
        <v>-16461123.381355196</v>
      </c>
      <c r="D21" s="17">
        <f t="shared" si="4"/>
        <v>2.47E-2</v>
      </c>
      <c r="E21" s="9">
        <f t="shared" si="5"/>
        <v>-406589.74751947337</v>
      </c>
      <c r="G21" s="17">
        <f t="shared" si="6"/>
        <v>6.7699999999999996E-2</v>
      </c>
      <c r="H21" s="9">
        <f t="shared" si="0"/>
        <v>-1114418.0529177468</v>
      </c>
    </row>
    <row r="22" spans="1:8" x14ac:dyDescent="0.25">
      <c r="A22" s="15">
        <f t="shared" si="1"/>
        <v>8</v>
      </c>
      <c r="B22" s="16">
        <f t="shared" si="2"/>
        <v>-2743520.5635591978</v>
      </c>
      <c r="C22" s="9">
        <f t="shared" si="3"/>
        <v>-13717602.817795999</v>
      </c>
      <c r="D22" s="17">
        <f t="shared" si="4"/>
        <v>2.47E-2</v>
      </c>
      <c r="E22" s="9">
        <f t="shared" si="5"/>
        <v>-338824.78959956119</v>
      </c>
      <c r="G22" s="17">
        <f t="shared" si="6"/>
        <v>6.7699999999999996E-2</v>
      </c>
      <c r="H22" s="9">
        <f t="shared" si="0"/>
        <v>-928681.71076478914</v>
      </c>
    </row>
    <row r="23" spans="1:8" x14ac:dyDescent="0.25">
      <c r="A23" s="15">
        <f t="shared" si="1"/>
        <v>9</v>
      </c>
      <c r="B23" s="16">
        <f t="shared" si="2"/>
        <v>-2743520.5635591978</v>
      </c>
      <c r="C23" s="9">
        <f t="shared" si="3"/>
        <v>-10974082.254236802</v>
      </c>
      <c r="D23" s="17">
        <f t="shared" si="4"/>
        <v>2.47E-2</v>
      </c>
      <c r="E23" s="9">
        <f t="shared" si="5"/>
        <v>-271059.83167964901</v>
      </c>
      <c r="G23" s="17">
        <f t="shared" si="6"/>
        <v>6.7699999999999996E-2</v>
      </c>
      <c r="H23" s="9">
        <f t="shared" si="0"/>
        <v>-742945.36861183145</v>
      </c>
    </row>
    <row r="24" spans="1:8" x14ac:dyDescent="0.25">
      <c r="A24" s="15">
        <f t="shared" si="1"/>
        <v>10</v>
      </c>
      <c r="B24" s="16">
        <f t="shared" si="2"/>
        <v>-2743520.5635591978</v>
      </c>
      <c r="C24" s="9">
        <f t="shared" si="3"/>
        <v>-8230561.6906776046</v>
      </c>
      <c r="D24" s="17">
        <f t="shared" si="4"/>
        <v>2.47E-2</v>
      </c>
      <c r="E24" s="9">
        <f t="shared" si="5"/>
        <v>-203294.87375973683</v>
      </c>
      <c r="G24" s="17">
        <f t="shared" si="6"/>
        <v>6.7699999999999996E-2</v>
      </c>
      <c r="H24" s="9">
        <f t="shared" si="0"/>
        <v>-557209.02645887376</v>
      </c>
    </row>
    <row r="25" spans="1:8" x14ac:dyDescent="0.25">
      <c r="A25" s="15">
        <f t="shared" si="1"/>
        <v>11</v>
      </c>
      <c r="B25" s="16">
        <f t="shared" si="2"/>
        <v>-2743520.5635591978</v>
      </c>
      <c r="C25" s="9">
        <f t="shared" si="3"/>
        <v>-5487041.1271184068</v>
      </c>
      <c r="D25" s="17">
        <f t="shared" si="4"/>
        <v>2.47E-2</v>
      </c>
      <c r="E25" s="9">
        <f t="shared" si="5"/>
        <v>-135529.91583982465</v>
      </c>
      <c r="G25" s="17">
        <f t="shared" si="6"/>
        <v>6.7699999999999996E-2</v>
      </c>
      <c r="H25" s="9">
        <f t="shared" si="0"/>
        <v>-371472.68430591613</v>
      </c>
    </row>
    <row r="26" spans="1:8" x14ac:dyDescent="0.25">
      <c r="A26" s="15">
        <f t="shared" si="1"/>
        <v>12</v>
      </c>
      <c r="B26" s="16">
        <f t="shared" si="2"/>
        <v>-2743520.5635591978</v>
      </c>
      <c r="C26" s="9">
        <f t="shared" si="3"/>
        <v>-2743520.563559209</v>
      </c>
      <c r="D26" s="17">
        <f t="shared" si="4"/>
        <v>2.47E-2</v>
      </c>
      <c r="E26" s="9">
        <f t="shared" si="5"/>
        <v>-67764.957919912456</v>
      </c>
      <c r="G26" s="17">
        <f t="shared" si="6"/>
        <v>6.7699999999999996E-2</v>
      </c>
      <c r="H26" s="9">
        <f t="shared" si="0"/>
        <v>-185736.34215295844</v>
      </c>
    </row>
    <row r="27" spans="1:8" x14ac:dyDescent="0.25">
      <c r="A27" s="15">
        <f t="shared" si="1"/>
        <v>13</v>
      </c>
      <c r="B27" s="16">
        <f t="shared" si="2"/>
        <v>-2743520.5635591978</v>
      </c>
      <c r="C27" s="9">
        <f t="shared" si="3"/>
        <v>-1.1175870895385742E-8</v>
      </c>
      <c r="D27" s="17">
        <f t="shared" si="4"/>
        <v>2.47E-2</v>
      </c>
      <c r="E27" s="9">
        <f t="shared" si="5"/>
        <v>-2.7604401111602783E-10</v>
      </c>
      <c r="G27" s="17">
        <f t="shared" si="6"/>
        <v>6.7699999999999996E-2</v>
      </c>
      <c r="H27" s="9">
        <f t="shared" si="0"/>
        <v>-7.5660645961761476E-10</v>
      </c>
    </row>
    <row r="28" spans="1:8" x14ac:dyDescent="0.25">
      <c r="A28" s="19"/>
      <c r="B28" s="9">
        <f>SUM(B15:B27)</f>
        <v>-35665767.326269567</v>
      </c>
      <c r="C28" s="9"/>
      <c r="D28" s="9"/>
      <c r="E28" s="9">
        <f>SUM(E15:E27)</f>
        <v>-5285666.7177531524</v>
      </c>
      <c r="H28" s="9">
        <f>SUM(H15:H27)</f>
        <v>-14487434.687930705</v>
      </c>
    </row>
    <row r="29" spans="1:8" x14ac:dyDescent="0.25">
      <c r="A29" s="20"/>
      <c r="B29" s="21"/>
      <c r="C29" s="21"/>
      <c r="E29" s="9"/>
      <c r="H29" s="9"/>
    </row>
    <row r="30" spans="1:8" s="2" customFormat="1" x14ac:dyDescent="0.25">
      <c r="B30" s="22"/>
      <c r="D30" s="22" t="s">
        <v>15</v>
      </c>
      <c r="E30" s="23">
        <f>NPV(2.47%,E15,E16,E17,E18,E19,E20,E21,E22,E23,E24,E25,E26,E27,)</f>
        <v>-4728671.334452901</v>
      </c>
      <c r="G30" s="22" t="s">
        <v>16</v>
      </c>
      <c r="H30" s="23">
        <f>NPV(2.47%,H15,H16,H17,H18,H19,H20,H21,H22,H23,H24,H25,H26,H27,)</f>
        <v>-12960771.22843973</v>
      </c>
    </row>
    <row r="32" spans="1:8" x14ac:dyDescent="0.25">
      <c r="E32" s="9"/>
    </row>
    <row r="33" spans="5:5" x14ac:dyDescent="0.25">
      <c r="E33" s="9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scale="65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NPV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Emery</dc:creator>
  <cp:lastModifiedBy>Angela Cloven</cp:lastModifiedBy>
  <cp:lastPrinted>2022-06-09T19:16:26Z</cp:lastPrinted>
  <dcterms:created xsi:type="dcterms:W3CDTF">2022-03-18T19:48:49Z</dcterms:created>
  <dcterms:modified xsi:type="dcterms:W3CDTF">2022-06-09T19:16:42Z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