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_xMO Rate Case DRs\Gas Rate Case - Official DRs\DR 0318\"/>
    </mc:Choice>
  </mc:AlternateContent>
  <bookViews>
    <workbookView xWindow="0" yWindow="0" windowWidth="28800" windowHeight="11445"/>
  </bookViews>
  <sheets>
    <sheet name="After Adjusments" sheetId="1" r:id="rId1"/>
  </sheets>
  <definedNames>
    <definedName name="_xlnm.Print_Area" localSheetId="0">'After Adjusments'!$A$1:$Q$47</definedName>
  </definedNames>
  <calcPr calcId="152511"/>
</workbook>
</file>

<file path=xl/calcChain.xml><?xml version="1.0" encoding="utf-8"?>
<calcChain xmlns="http://schemas.openxmlformats.org/spreadsheetml/2006/main">
  <c r="E46" i="1" l="1"/>
  <c r="E45" i="1"/>
  <c r="F45" i="1" s="1"/>
  <c r="E44" i="1"/>
  <c r="E43" i="1"/>
  <c r="E42" i="1"/>
  <c r="E41" i="1"/>
  <c r="F41" i="1" s="1"/>
  <c r="E40" i="1"/>
  <c r="E39" i="1"/>
  <c r="E38" i="1"/>
  <c r="E37" i="1"/>
  <c r="E36" i="1"/>
  <c r="D46" i="1"/>
  <c r="D45" i="1"/>
  <c r="D44" i="1"/>
  <c r="F44" i="1" s="1"/>
  <c r="D43" i="1"/>
  <c r="D42" i="1"/>
  <c r="D41" i="1"/>
  <c r="D40" i="1"/>
  <c r="D39" i="1"/>
  <c r="D38" i="1"/>
  <c r="D37" i="1"/>
  <c r="D36" i="1"/>
  <c r="C46" i="1"/>
  <c r="C45" i="1"/>
  <c r="C44" i="1"/>
  <c r="C43" i="1"/>
  <c r="C42" i="1"/>
  <c r="C41" i="1"/>
  <c r="C40" i="1"/>
  <c r="C39" i="1"/>
  <c r="C38" i="1"/>
  <c r="C37" i="1"/>
  <c r="C36" i="1"/>
  <c r="F46" i="1"/>
  <c r="F33" i="1"/>
  <c r="G33" i="1" s="1"/>
  <c r="F32" i="1"/>
  <c r="I31" i="1"/>
  <c r="H31" i="1"/>
  <c r="G31" i="1"/>
  <c r="F31" i="1"/>
  <c r="H30" i="1"/>
  <c r="G30" i="1"/>
  <c r="F30" i="1"/>
  <c r="G29" i="1"/>
  <c r="F29" i="1"/>
  <c r="F28" i="1"/>
  <c r="F27" i="1"/>
  <c r="I29" i="1" s="1"/>
  <c r="F26" i="1"/>
  <c r="F25" i="1"/>
  <c r="F24" i="1"/>
  <c r="F23" i="1"/>
  <c r="Q33" i="1" s="1"/>
  <c r="F20" i="1"/>
  <c r="F19" i="1"/>
  <c r="H20" i="1" s="1"/>
  <c r="F18" i="1"/>
  <c r="F17" i="1"/>
  <c r="F16" i="1"/>
  <c r="F15" i="1"/>
  <c r="G20" i="1"/>
  <c r="M33" i="1" l="1"/>
  <c r="G19" i="1"/>
  <c r="F40" i="1"/>
  <c r="G27" i="1"/>
  <c r="I33" i="1"/>
  <c r="H33" i="1"/>
  <c r="O31" i="1"/>
  <c r="K33" i="1"/>
  <c r="H24" i="1"/>
  <c r="H29" i="1"/>
  <c r="F43" i="1"/>
  <c r="G43" i="1" s="1"/>
  <c r="K30" i="1"/>
  <c r="G46" i="1"/>
  <c r="N31" i="1"/>
  <c r="J33" i="1"/>
  <c r="G24" i="1"/>
  <c r="J30" i="1"/>
  <c r="F42" i="1"/>
  <c r="H43" i="1" s="1"/>
  <c r="F38" i="1"/>
  <c r="F36" i="1"/>
  <c r="G36" i="1" s="1"/>
  <c r="F37" i="1"/>
  <c r="N44" i="1" s="1"/>
  <c r="F39" i="1"/>
  <c r="H44" i="1"/>
  <c r="K46" i="1"/>
  <c r="G44" i="1"/>
  <c r="J43" i="1"/>
  <c r="H46" i="1"/>
  <c r="H38" i="1"/>
  <c r="G45" i="1"/>
  <c r="H45" i="1"/>
  <c r="I46" i="1"/>
  <c r="G41" i="1"/>
  <c r="I45" i="1"/>
  <c r="J46" i="1"/>
  <c r="G39" i="1"/>
  <c r="H41" i="1"/>
  <c r="H39" i="1"/>
  <c r="L46" i="1"/>
  <c r="J41" i="1"/>
  <c r="J44" i="1"/>
  <c r="M46" i="1"/>
  <c r="G38" i="1"/>
  <c r="N43" i="1"/>
  <c r="L44" i="1"/>
  <c r="G40" i="1"/>
  <c r="H40" i="1"/>
  <c r="L30" i="1"/>
  <c r="K27" i="1"/>
  <c r="J29" i="1"/>
  <c r="N30" i="1"/>
  <c r="G32" i="1"/>
  <c r="K29" i="1"/>
  <c r="H32" i="1"/>
  <c r="M30" i="1"/>
  <c r="L29" i="1"/>
  <c r="I32" i="1"/>
  <c r="G25" i="1"/>
  <c r="I25" i="1"/>
  <c r="G26" i="1"/>
  <c r="H28" i="1"/>
  <c r="M29" i="1"/>
  <c r="J32" i="1"/>
  <c r="J27" i="1"/>
  <c r="G28" i="1"/>
  <c r="H26" i="1"/>
  <c r="I28" i="1"/>
  <c r="K32" i="1"/>
  <c r="L33" i="1"/>
  <c r="I26" i="1"/>
  <c r="J31" i="1"/>
  <c r="J26" i="1"/>
  <c r="K31" i="1"/>
  <c r="M32" i="1"/>
  <c r="N33" i="1"/>
  <c r="I27" i="1"/>
  <c r="J28" i="1"/>
  <c r="L32" i="1"/>
  <c r="G23" i="1"/>
  <c r="K28" i="1"/>
  <c r="L28" i="1"/>
  <c r="I30" i="1"/>
  <c r="L31" i="1"/>
  <c r="N32" i="1"/>
  <c r="O33" i="1"/>
  <c r="H25" i="1"/>
  <c r="M31" i="1"/>
  <c r="O32" i="1"/>
  <c r="P33" i="1"/>
  <c r="H27" i="1"/>
  <c r="P32" i="1"/>
  <c r="G42" i="1" l="1"/>
  <c r="H42" i="1"/>
  <c r="O45" i="1"/>
  <c r="K44" i="1"/>
  <c r="L45" i="1"/>
  <c r="K45" i="1"/>
  <c r="L43" i="1"/>
  <c r="J42" i="1"/>
  <c r="I40" i="1"/>
  <c r="N45" i="1"/>
  <c r="J45" i="1"/>
  <c r="I43" i="1"/>
  <c r="P45" i="1"/>
  <c r="O46" i="1"/>
  <c r="M45" i="1"/>
  <c r="J40" i="1"/>
  <c r="I41" i="1"/>
  <c r="I44" i="1"/>
  <c r="I42" i="1"/>
  <c r="N46" i="1"/>
  <c r="K40" i="1"/>
  <c r="M42" i="1"/>
  <c r="K42" i="1"/>
  <c r="K43" i="1"/>
  <c r="P46" i="1"/>
  <c r="Q46" i="1"/>
  <c r="G37" i="1"/>
  <c r="M43" i="1"/>
  <c r="I38" i="1"/>
  <c r="O44" i="1"/>
  <c r="L41" i="1"/>
  <c r="L42" i="1"/>
  <c r="H37" i="1"/>
  <c r="K41" i="1"/>
  <c r="I39" i="1"/>
  <c r="J39" i="1"/>
  <c r="M44" i="1"/>
  <c r="H16" i="1" l="1"/>
  <c r="I17" i="1"/>
  <c r="F14" i="1"/>
  <c r="G14" i="1" s="1"/>
  <c r="G16" i="1"/>
  <c r="F11" i="1"/>
  <c r="J16" i="1"/>
  <c r="F12" i="1"/>
  <c r="G10" i="1"/>
  <c r="I16" i="1"/>
  <c r="H12" i="1"/>
  <c r="F13" i="1"/>
  <c r="H14" i="1" s="1"/>
  <c r="G13" i="1" l="1"/>
  <c r="I14" i="1"/>
  <c r="I13" i="1"/>
  <c r="J15" i="1"/>
  <c r="K15" i="1"/>
  <c r="H13" i="1"/>
  <c r="G17" i="1"/>
  <c r="J18" i="1"/>
  <c r="K19" i="1"/>
  <c r="L20" i="1"/>
  <c r="G15" i="1"/>
  <c r="H18" i="1"/>
  <c r="M17" i="1"/>
  <c r="K18" i="1"/>
  <c r="H17" i="1"/>
  <c r="O19" i="1"/>
  <c r="P20" i="1"/>
  <c r="G11" i="1"/>
  <c r="N18" i="1"/>
  <c r="H19" i="1"/>
  <c r="I20" i="1"/>
  <c r="G18" i="1"/>
  <c r="I19" i="1"/>
  <c r="J20" i="1"/>
  <c r="M18" i="1"/>
  <c r="L18" i="1"/>
  <c r="K17" i="1"/>
  <c r="J14" i="1"/>
  <c r="L16" i="1"/>
  <c r="J19" i="1"/>
  <c r="K20" i="1"/>
  <c r="I15" i="1"/>
  <c r="L17" i="1"/>
  <c r="N19" i="1"/>
  <c r="O20" i="1"/>
  <c r="G12" i="1"/>
  <c r="L19" i="1"/>
  <c r="M20" i="1"/>
  <c r="I18" i="1"/>
  <c r="J17" i="1"/>
  <c r="H15" i="1"/>
  <c r="M19" i="1"/>
  <c r="N20" i="1"/>
  <c r="K16" i="1"/>
  <c r="F10" i="1"/>
  <c r="Q20" i="1" l="1"/>
  <c r="P19" i="1"/>
  <c r="H11" i="1"/>
  <c r="L15" i="1"/>
  <c r="I12" i="1"/>
  <c r="N17" i="1"/>
  <c r="M16" i="1"/>
  <c r="O18" i="1"/>
  <c r="J13" i="1"/>
  <c r="K14" i="1"/>
</calcChain>
</file>

<file path=xl/sharedStrings.xml><?xml version="1.0" encoding="utf-8"?>
<sst xmlns="http://schemas.openxmlformats.org/spreadsheetml/2006/main" count="57" uniqueCount="25">
  <si>
    <t>Gross</t>
  </si>
  <si>
    <t xml:space="preserve">Cost of </t>
  </si>
  <si>
    <t xml:space="preserve">Net </t>
  </si>
  <si>
    <t>2 Yr</t>
  </si>
  <si>
    <t>3 Yr</t>
  </si>
  <si>
    <t>4 Yr</t>
  </si>
  <si>
    <t>Acct</t>
  </si>
  <si>
    <t>Year</t>
  </si>
  <si>
    <t>Retirements</t>
  </si>
  <si>
    <t>Salvage</t>
  </si>
  <si>
    <t>Removal</t>
  </si>
  <si>
    <t>Salvage %</t>
  </si>
  <si>
    <t>5 Yr</t>
  </si>
  <si>
    <t>6 Yr</t>
  </si>
  <si>
    <t>7 Yr</t>
  </si>
  <si>
    <t>8 Yr</t>
  </si>
  <si>
    <t>9 Yr</t>
  </si>
  <si>
    <t>10 Yr</t>
  </si>
  <si>
    <t>11 Yr</t>
  </si>
  <si>
    <t xml:space="preserve"> </t>
  </si>
  <si>
    <t>3810 &amp; 3820</t>
  </si>
  <si>
    <t>Liberty Utilities (Midstates Natural Gas) Corp.</t>
  </si>
  <si>
    <t>d/b/a Liberty Utilities</t>
  </si>
  <si>
    <t>Docket No. GR-2018-0013</t>
  </si>
  <si>
    <t>MO Staff Data Request - 0318 Net Salvage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</si>
</sst>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#,##0.00;\(#,##0.00\)"/>
    <numFmt numFmtId="168" formatCode="&quot;$&quot;#,##0.00;\(&quot;$&quot;#,##0.00\)"/>
    <numFmt numFmtId="169" formatCode="###0.0%;\(###0.0%\)"/>
    <numFmt numFmtId="170" formatCode="#,##0.0"/>
    <numFmt numFmtId="171" formatCode="0.0000000000%"/>
    <numFmt numFmtId="172" formatCode="General;;"/>
    <numFmt numFmtId="173" formatCode="_(* #,##0.0_);_(* \(#,##0.0\);&quot;&quot;;_(@_)"/>
    <numFmt numFmtId="174" formatCode="#,##0.0000_);[Red]\(#,##0.0000\);&quot;&quot;"/>
    <numFmt numFmtId="175" formatCode="_(&quot;$&quot;* #,##0.00_);[Red]_(&quot;$&quot;* \(#,##0.00\);&quot;&quot;"/>
    <numFmt numFmtId="176" formatCode="_(* #,##0_);[Red]_(* \(#,##0\);&quot;&quot;"/>
    <numFmt numFmtId="177" formatCode="[Blue]#,##0,_);[Red]\(#,##0,\)"/>
    <numFmt numFmtId="178" formatCode="0.0000"/>
    <numFmt numFmtId="179" formatCode="#."/>
    <numFmt numFmtId="180" formatCode="mmmm\ d\,\ yyyy"/>
    <numFmt numFmtId="181" formatCode="#,###,##0.00;\(#,###,##0.00\)"/>
    <numFmt numFmtId="182" formatCode="&quot;$&quot;#,###,##0.00;\(&quot;$&quot;#,###,##0.00\)"/>
    <numFmt numFmtId="183" formatCode="#,##0.00%;\(#,##0.00%\)"/>
    <numFmt numFmtId="184" formatCode="_(&quot;$&quot;* #,##0.0000_);_(&quot;$&quot;* \(#,##0.0000\);_(&quot;$&quot;* &quot;-&quot;????_);_(@_)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10"/>
      <name val="Arial MT"/>
    </font>
    <font>
      <sz val="11"/>
      <color indexed="8"/>
      <name val="Calibri"/>
      <family val="2"/>
    </font>
    <font>
      <b/>
      <sz val="12"/>
      <color indexed="0"/>
      <name val="Times New Roman"/>
      <family val="1"/>
    </font>
    <font>
      <b/>
      <i/>
      <sz val="12"/>
      <color indexed="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color indexed="18"/>
      <name val="Arial"/>
      <family val="2"/>
    </font>
    <font>
      <sz val="12"/>
      <name val="Tms Rmn"/>
    </font>
    <font>
      <sz val="11"/>
      <name val="Arial"/>
      <family val="2"/>
    </font>
    <font>
      <b/>
      <sz val="11"/>
      <color indexed="12"/>
      <name val="Arial"/>
      <family val="2"/>
    </font>
    <font>
      <sz val="11"/>
      <color indexed="12"/>
      <name val="Book Antiqua"/>
      <family val="1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8"/>
      <name val="Palatino"/>
    </font>
    <font>
      <sz val="10"/>
      <color indexed="12"/>
      <name val="Arial"/>
      <family val="2"/>
    </font>
    <font>
      <b/>
      <sz val="12"/>
      <name val="Tms Rmn"/>
    </font>
    <font>
      <b/>
      <sz val="22"/>
      <color indexed="16"/>
      <name val="Arial"/>
      <family val="2"/>
    </font>
    <font>
      <sz val="7"/>
      <name val="Small Fonts"/>
      <family val="2"/>
    </font>
    <font>
      <sz val="10"/>
      <name val="Times New Roman"/>
      <family val="1"/>
    </font>
    <font>
      <sz val="10"/>
      <color indexed="8"/>
      <name val="Lucida Console"/>
      <family val="3"/>
    </font>
    <font>
      <sz val="10"/>
      <color indexed="62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sz val="10"/>
      <name val="MS Sans Serif"/>
      <family val="2"/>
    </font>
    <font>
      <b/>
      <sz val="16"/>
      <color indexed="16"/>
      <name val="Arial"/>
      <family val="2"/>
    </font>
    <font>
      <sz val="12"/>
      <color indexed="13"/>
      <name val="Tms Rmn"/>
    </font>
    <font>
      <b/>
      <sz val="18"/>
      <name val="Palatino"/>
    </font>
    <font>
      <sz val="8"/>
      <color indexed="12"/>
      <name val="Arial"/>
      <family val="2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2"/>
      <name val="Arial MT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1"/>
      <name val="Arial Rounded MT Bold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i/>
      <sz val="10"/>
      <name val="Tms Rmn"/>
    </font>
    <font>
      <b/>
      <sz val="12"/>
      <color indexed="1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0"/>
      <name val="Times New Roman"/>
      <family val="1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Tms Rmn"/>
    </font>
    <font>
      <sz val="12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Helv"/>
    </font>
    <font>
      <b/>
      <sz val="10"/>
      <color indexed="64"/>
      <name val="Arial"/>
      <family val="2"/>
    </font>
    <font>
      <b/>
      <i/>
      <sz val="10"/>
      <name val="Arial"/>
      <family val="2"/>
    </font>
    <font>
      <sz val="10"/>
      <name val="Helv"/>
    </font>
    <font>
      <sz val="12"/>
      <name val="Times"/>
      <family val="1"/>
    </font>
    <font>
      <sz val="12"/>
      <name val="TIMES"/>
    </font>
    <font>
      <sz val="1"/>
      <color indexed="16"/>
      <name val="Courier"/>
      <family val="3"/>
    </font>
    <font>
      <sz val="8"/>
      <name val="Tms Rmn"/>
    </font>
    <font>
      <sz val="12"/>
      <name val="CG Times (WN)"/>
    </font>
    <font>
      <sz val="10"/>
      <color indexed="10"/>
      <name val="CG Times (WN)"/>
    </font>
    <font>
      <sz val="10"/>
      <color indexed="0"/>
      <name val="Times New Roman"/>
      <family val="1"/>
    </font>
    <font>
      <sz val="10"/>
      <color indexed="60"/>
      <name val="Arial"/>
      <family val="2"/>
    </font>
    <font>
      <b/>
      <sz val="12"/>
      <color indexed="20"/>
      <name val="Arial"/>
      <family val="2"/>
    </font>
    <font>
      <b/>
      <sz val="14"/>
      <name val="Helv"/>
    </font>
    <font>
      <sz val="12"/>
      <name val="SWISS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2"/>
      <color indexed="10"/>
      <name val="Arial"/>
      <family val="2"/>
    </font>
    <font>
      <sz val="12"/>
      <color indexed="10"/>
      <name val="Times"/>
      <family val="1"/>
    </font>
    <font>
      <sz val="12"/>
      <color indexed="10"/>
      <name val="TIMES"/>
    </font>
    <font>
      <i/>
      <sz val="10"/>
      <name val="Arial"/>
      <family val="2"/>
    </font>
    <font>
      <sz val="12"/>
      <color indexed="8"/>
      <name val="Arial"/>
      <family val="2"/>
    </font>
    <font>
      <sz val="10"/>
      <name val="Helv"/>
      <charset val="204"/>
    </font>
    <font>
      <sz val="10"/>
      <color indexed="8"/>
      <name val="Times New Roman"/>
      <family val="1"/>
    </font>
    <font>
      <b/>
      <sz val="18"/>
      <color indexed="0"/>
      <name val="Times New Roman"/>
      <family val="1"/>
    </font>
    <font>
      <b/>
      <sz val="12"/>
      <color indexed="0"/>
      <name val="Arial"/>
      <family val="2"/>
    </font>
    <font>
      <b/>
      <sz val="18"/>
      <color indexed="8"/>
      <name val="Times New Roman"/>
      <family val="1"/>
    </font>
    <font>
      <b/>
      <sz val="10"/>
      <color indexed="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0"/>
      <name val="Arial"/>
      <family val="2"/>
    </font>
    <font>
      <b/>
      <sz val="10"/>
      <color indexed="8"/>
      <name val="Times New Roman"/>
      <family val="1"/>
    </font>
    <font>
      <b/>
      <u/>
      <sz val="18"/>
      <color indexed="0"/>
      <name val="Times New Roman"/>
      <family val="1"/>
    </font>
    <font>
      <b/>
      <u/>
      <sz val="16"/>
      <color indexed="0"/>
      <name val="Times New Roman"/>
      <family val="1"/>
    </font>
    <font>
      <b/>
      <sz val="12"/>
      <color indexed="56"/>
      <name val="Arial"/>
      <family val="2"/>
    </font>
    <font>
      <b/>
      <sz val="14"/>
      <color indexed="56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12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51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8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</borders>
  <cellStyleXfs count="674">
    <xf numFmtId="0" fontId="0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67" fontId="6" fillId="0" borderId="0"/>
    <xf numFmtId="168" fontId="6" fillId="0" borderId="0"/>
    <xf numFmtId="16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8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1" fillId="3" borderId="3">
      <alignment horizontal="center" vertical="center"/>
    </xf>
    <xf numFmtId="3" fontId="13" fillId="4" borderId="0" applyBorder="0">
      <alignment horizontal="right"/>
      <protection locked="0"/>
    </xf>
    <xf numFmtId="0" fontId="1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>
      <alignment horizontal="left" vertical="center" indent="1"/>
    </xf>
    <xf numFmtId="8" fontId="17" fillId="0" borderId="4">
      <protection locked="0"/>
    </xf>
    <xf numFmtId="4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5"/>
    <xf numFmtId="6" fontId="18" fillId="0" borderId="0">
      <protection locked="0"/>
    </xf>
    <xf numFmtId="0" fontId="19" fillId="0" borderId="0" applyNumberFormat="0">
      <protection locked="0"/>
    </xf>
    <xf numFmtId="170" fontId="11" fillId="5" borderId="0" applyFill="0" applyBorder="0" applyProtection="0"/>
    <xf numFmtId="0" fontId="3" fillId="0" borderId="0">
      <protection locked="0"/>
    </xf>
    <xf numFmtId="38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Alignment="0" applyProtection="0">
      <alignment horizontal="left" vertical="center"/>
    </xf>
    <xf numFmtId="0" fontId="21" fillId="0" borderId="7">
      <alignment horizontal="left" vertical="center"/>
    </xf>
    <xf numFmtId="0" fontId="22" fillId="0" borderId="0">
      <alignment horizontal="center"/>
    </xf>
    <xf numFmtId="0" fontId="3" fillId="0" borderId="0">
      <protection locked="0"/>
    </xf>
    <xf numFmtId="0" fontId="3" fillId="0" borderId="0">
      <protection locked="0"/>
    </xf>
    <xf numFmtId="0" fontId="23" fillId="0" borderId="8" applyNumberFormat="0" applyFill="0" applyAlignment="0" applyProtection="0"/>
    <xf numFmtId="10" fontId="19" fillId="7" borderId="9" applyNumberFormat="0" applyBorder="0" applyAlignment="0" applyProtection="0"/>
    <xf numFmtId="0" fontId="24" fillId="8" borderId="5"/>
    <xf numFmtId="0" fontId="25" fillId="0" borderId="0" applyNumberFormat="0">
      <alignment horizontal="left"/>
    </xf>
    <xf numFmtId="37" fontId="26" fillId="0" borderId="0"/>
    <xf numFmtId="3" fontId="19" fillId="6" borderId="0" applyNumberFormat="0"/>
    <xf numFmtId="171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9" fillId="0" borderId="0"/>
    <xf numFmtId="4" fontId="4" fillId="9" borderId="0">
      <alignment horizontal="right"/>
    </xf>
    <xf numFmtId="0" fontId="30" fillId="9" borderId="0">
      <alignment horizontal="center" vertical="center"/>
    </xf>
    <xf numFmtId="0" fontId="31" fillId="9" borderId="10"/>
    <xf numFmtId="0" fontId="30" fillId="9" borderId="0" applyBorder="0">
      <alignment horizontal="centerContinuous"/>
    </xf>
    <xf numFmtId="0" fontId="32" fillId="9" borderId="0" applyBorder="0">
      <alignment horizontal="centerContinuous"/>
    </xf>
    <xf numFmtId="10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34" fillId="0" borderId="0" applyNumberFormat="0">
      <alignment horizontal="left"/>
    </xf>
    <xf numFmtId="0" fontId="14" fillId="0" borderId="5"/>
    <xf numFmtId="0" fontId="14" fillId="0" borderId="5"/>
    <xf numFmtId="0" fontId="35" fillId="10" borderId="0"/>
    <xf numFmtId="0" fontId="35" fillId="10" borderId="0"/>
    <xf numFmtId="172" fontId="36" fillId="0" borderId="0">
      <alignment horizontal="center"/>
    </xf>
    <xf numFmtId="0" fontId="24" fillId="0" borderId="11"/>
    <xf numFmtId="0" fontId="24" fillId="0" borderId="11"/>
    <xf numFmtId="0" fontId="24" fillId="0" borderId="5"/>
    <xf numFmtId="0" fontId="24" fillId="0" borderId="5"/>
    <xf numFmtId="37" fontId="19" fillId="11" borderId="0" applyNumberFormat="0" applyBorder="0" applyAlignment="0" applyProtection="0"/>
    <xf numFmtId="37" fontId="19" fillId="0" borderId="0"/>
    <xf numFmtId="3" fontId="37" fillId="0" borderId="8" applyProtection="0"/>
    <xf numFmtId="0" fontId="38" fillId="0" borderId="0"/>
    <xf numFmtId="0" fontId="3" fillId="0" borderId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0" borderId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30" borderId="0" applyNumberFormat="0" applyBorder="0" applyAlignment="0" applyProtection="0"/>
    <xf numFmtId="0" fontId="41" fillId="14" borderId="0" applyNumberFormat="0" applyBorder="0" applyAlignment="0" applyProtection="0"/>
    <xf numFmtId="0" fontId="42" fillId="31" borderId="13" applyNumberFormat="0" applyAlignment="0" applyProtection="0"/>
    <xf numFmtId="0" fontId="43" fillId="32" borderId="14" applyNumberFormat="0" applyAlignment="0" applyProtection="0"/>
    <xf numFmtId="0" fontId="44" fillId="10" borderId="0">
      <alignment horizontal="left"/>
    </xf>
    <xf numFmtId="0" fontId="45" fillId="10" borderId="0">
      <alignment horizontal="right"/>
    </xf>
    <xf numFmtId="0" fontId="46" fillId="4" borderId="0">
      <alignment horizontal="center"/>
    </xf>
    <xf numFmtId="0" fontId="45" fillId="10" borderId="0">
      <alignment horizontal="right"/>
    </xf>
    <xf numFmtId="0" fontId="47" fillId="4" borderId="0">
      <alignment horizontal="left"/>
    </xf>
    <xf numFmtId="41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3" fillId="0" borderId="10" applyFont="0" applyFill="0" applyBorder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0" applyNumberFormat="0" applyFill="0" applyBorder="0" applyAlignment="0" applyProtection="0"/>
    <xf numFmtId="0" fontId="54" fillId="18" borderId="13" applyNumberFormat="0" applyAlignment="0" applyProtection="0"/>
    <xf numFmtId="0" fontId="55" fillId="0" borderId="0"/>
    <xf numFmtId="41" fontId="56" fillId="0" borderId="0">
      <alignment horizontal="left"/>
    </xf>
    <xf numFmtId="0" fontId="44" fillId="10" borderId="0">
      <alignment horizontal="left"/>
    </xf>
    <xf numFmtId="0" fontId="31" fillId="4" borderId="0">
      <alignment horizontal="left"/>
    </xf>
    <xf numFmtId="0" fontId="19" fillId="6" borderId="0"/>
    <xf numFmtId="0" fontId="57" fillId="0" borderId="18" applyNumberFormat="0" applyFill="0" applyAlignment="0" applyProtection="0"/>
    <xf numFmtId="176" fontId="3" fillId="0" borderId="19" applyFont="0" applyFill="0" applyBorder="0" applyAlignment="0" applyProtection="0"/>
    <xf numFmtId="0" fontId="58" fillId="33" borderId="0" applyNumberFormat="0" applyBorder="0" applyAlignment="0" applyProtection="0"/>
    <xf numFmtId="0" fontId="8" fillId="0" borderId="0"/>
    <xf numFmtId="0" fontId="27" fillId="0" borderId="0"/>
    <xf numFmtId="0" fontId="8" fillId="34" borderId="20" applyNumberFormat="0" applyFont="0" applyAlignment="0" applyProtection="0"/>
    <xf numFmtId="0" fontId="8" fillId="34" borderId="20" applyNumberFormat="0" applyFont="0" applyAlignment="0" applyProtection="0"/>
    <xf numFmtId="177" fontId="37" fillId="0" borderId="0"/>
    <xf numFmtId="0" fontId="59" fillId="31" borderId="21" applyNumberFormat="0" applyAlignment="0" applyProtection="0"/>
    <xf numFmtId="0" fontId="60" fillId="9" borderId="0">
      <alignment horizontal="right"/>
    </xf>
    <xf numFmtId="0" fontId="60" fillId="9" borderId="0">
      <alignment horizontal="right"/>
    </xf>
    <xf numFmtId="0" fontId="61" fillId="9" borderId="10"/>
    <xf numFmtId="0" fontId="31" fillId="9" borderId="10"/>
    <xf numFmtId="0" fontId="62" fillId="0" borderId="22" applyNumberFormat="0" applyAlignment="0" applyProtection="0"/>
    <xf numFmtId="0" fontId="27" fillId="12" borderId="0" applyNumberFormat="0" applyFont="0" applyBorder="0" applyAlignment="0" applyProtection="0"/>
    <xf numFmtId="0" fontId="19" fillId="35" borderId="23" applyNumberFormat="0" applyFont="0" applyBorder="0" applyAlignment="0" applyProtection="0">
      <alignment horizontal="center"/>
    </xf>
    <xf numFmtId="0" fontId="19" fillId="3" borderId="23" applyNumberFormat="0" applyFont="0" applyBorder="0" applyAlignment="0" applyProtection="0">
      <alignment horizontal="center"/>
    </xf>
    <xf numFmtId="0" fontId="27" fillId="0" borderId="24" applyNumberFormat="0" applyAlignment="0" applyProtection="0"/>
    <xf numFmtId="0" fontId="27" fillId="0" borderId="25" applyNumberFormat="0" applyAlignment="0" applyProtection="0"/>
    <xf numFmtId="0" fontId="62" fillId="0" borderId="26" applyNumberFormat="0" applyAlignment="0" applyProtection="0"/>
    <xf numFmtId="9" fontId="3" fillId="0" borderId="0" applyFont="0" applyFill="0" applyBorder="0" applyAlignment="0" applyProtection="0"/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63" fillId="0" borderId="12">
      <alignment horizontal="center"/>
    </xf>
    <xf numFmtId="3" fontId="33" fillId="0" borderId="0" applyFont="0" applyFill="0" applyBorder="0" applyAlignment="0" applyProtection="0"/>
    <xf numFmtId="0" fontId="33" fillId="36" borderId="0" applyNumberFormat="0" applyFont="0" applyBorder="0" applyAlignment="0" applyProtection="0"/>
    <xf numFmtId="0" fontId="31" fillId="33" borderId="0">
      <alignment horizontal="center"/>
    </xf>
    <xf numFmtId="49" fontId="64" fillId="4" borderId="0">
      <alignment horizontal="center"/>
    </xf>
    <xf numFmtId="0" fontId="45" fillId="10" borderId="0">
      <alignment horizontal="center"/>
    </xf>
    <xf numFmtId="0" fontId="45" fillId="10" borderId="0">
      <alignment horizontal="centerContinuous"/>
    </xf>
    <xf numFmtId="0" fontId="65" fillId="4" borderId="0">
      <alignment horizontal="left"/>
    </xf>
    <xf numFmtId="49" fontId="65" fillId="4" borderId="0">
      <alignment horizontal="center"/>
    </xf>
    <xf numFmtId="0" fontId="44" fillId="10" borderId="0">
      <alignment horizontal="left"/>
    </xf>
    <xf numFmtId="49" fontId="65" fillId="4" borderId="0">
      <alignment horizontal="left"/>
    </xf>
    <xf numFmtId="0" fontId="44" fillId="10" borderId="0">
      <alignment horizontal="centerContinuous"/>
    </xf>
    <xf numFmtId="0" fontId="44" fillId="10" borderId="0">
      <alignment horizontal="right"/>
    </xf>
    <xf numFmtId="49" fontId="31" fillId="4" borderId="0">
      <alignment horizontal="left"/>
    </xf>
    <xf numFmtId="0" fontId="45" fillId="10" borderId="0">
      <alignment horizontal="right"/>
    </xf>
    <xf numFmtId="0" fontId="65" fillId="18" borderId="0">
      <alignment horizontal="center"/>
    </xf>
    <xf numFmtId="0" fontId="37" fillId="18" borderId="0">
      <alignment horizontal="center"/>
    </xf>
    <xf numFmtId="0" fontId="66" fillId="37" borderId="27"/>
    <xf numFmtId="37" fontId="67" fillId="0" borderId="0"/>
    <xf numFmtId="0" fontId="68" fillId="0" borderId="0" applyNumberFormat="0" applyFill="0" applyBorder="0" applyAlignment="0" applyProtection="0"/>
    <xf numFmtId="0" fontId="69" fillId="0" borderId="28" applyNumberFormat="0" applyFill="0" applyAlignment="0" applyProtection="0"/>
    <xf numFmtId="37" fontId="19" fillId="11" borderId="0" applyNumberFormat="0" applyBorder="0" applyAlignment="0" applyProtection="0"/>
    <xf numFmtId="0" fontId="70" fillId="4" borderId="0">
      <alignment horizontal="center"/>
    </xf>
    <xf numFmtId="0" fontId="7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63" fillId="0" borderId="29">
      <alignment horizontal="center"/>
    </xf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8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8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38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9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4" fillId="39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76" fillId="0" borderId="0" applyFont="0" applyFill="0" applyBorder="0" applyAlignment="0" applyProtection="0"/>
    <xf numFmtId="0" fontId="72" fillId="0" borderId="0"/>
    <xf numFmtId="0" fontId="7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7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8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80" fillId="0" borderId="0">
      <protection locked="0"/>
    </xf>
    <xf numFmtId="43" fontId="1" fillId="0" borderId="0" applyFont="0" applyFill="0" applyBorder="0" applyAlignment="0" applyProtection="0"/>
    <xf numFmtId="0" fontId="78" fillId="0" borderId="0"/>
    <xf numFmtId="0" fontId="79" fillId="0" borderId="0"/>
    <xf numFmtId="44" fontId="75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5" fontId="67" fillId="0" borderId="0" applyFill="0" applyBorder="0" applyAlignment="0" applyProtection="0"/>
    <xf numFmtId="5" fontId="3" fillId="0" borderId="0" applyFont="0" applyFill="0" applyBorder="0" applyAlignment="0" applyProtection="0"/>
    <xf numFmtId="3" fontId="82" fillId="0" borderId="0"/>
    <xf numFmtId="180" fontId="67" fillId="0" borderId="0" applyFill="0" applyBorder="0" applyAlignment="0" applyProtection="0"/>
    <xf numFmtId="0" fontId="83" fillId="0" borderId="0"/>
    <xf numFmtId="2" fontId="67" fillId="0" borderId="0" applyFill="0" applyBorder="0" applyAlignment="0" applyProtection="0"/>
    <xf numFmtId="181" fontId="6" fillId="0" borderId="0"/>
    <xf numFmtId="167" fontId="6" fillId="0" borderId="0"/>
    <xf numFmtId="167" fontId="84" fillId="0" borderId="0"/>
    <xf numFmtId="167" fontId="84" fillId="0" borderId="0"/>
    <xf numFmtId="167" fontId="84" fillId="0" borderId="0"/>
    <xf numFmtId="167" fontId="6" fillId="0" borderId="0"/>
    <xf numFmtId="167" fontId="6" fillId="0" borderId="0"/>
    <xf numFmtId="167" fontId="6" fillId="0" borderId="0"/>
    <xf numFmtId="181" fontId="6" fillId="0" borderId="0"/>
    <xf numFmtId="167" fontId="6" fillId="0" borderId="0"/>
    <xf numFmtId="167" fontId="6" fillId="0" borderId="0"/>
    <xf numFmtId="181" fontId="6" fillId="0" borderId="0"/>
    <xf numFmtId="167" fontId="84" fillId="0" borderId="0"/>
    <xf numFmtId="182" fontId="6" fillId="0" borderId="0"/>
    <xf numFmtId="168" fontId="6" fillId="0" borderId="0"/>
    <xf numFmtId="168" fontId="84" fillId="0" borderId="0"/>
    <xf numFmtId="168" fontId="84" fillId="0" borderId="0"/>
    <xf numFmtId="168" fontId="84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84" fillId="0" borderId="0"/>
    <xf numFmtId="183" fontId="6" fillId="0" borderId="0"/>
    <xf numFmtId="169" fontId="6" fillId="0" borderId="0"/>
    <xf numFmtId="169" fontId="84" fillId="0" borderId="0"/>
    <xf numFmtId="169" fontId="84" fillId="0" borderId="0"/>
    <xf numFmtId="169" fontId="84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84" fillId="0" borderId="0"/>
    <xf numFmtId="41" fontId="23" fillId="12" borderId="31">
      <alignment horizontal="left"/>
      <protection locked="0"/>
    </xf>
    <xf numFmtId="10" fontId="23" fillId="12" borderId="31">
      <alignment horizontal="right"/>
      <protection locked="0"/>
    </xf>
    <xf numFmtId="41" fontId="85" fillId="11" borderId="31">
      <alignment horizontal="left"/>
      <protection locked="0"/>
    </xf>
    <xf numFmtId="3" fontId="86" fillId="0" borderId="0" applyFill="0" applyBorder="0" applyAlignment="0" applyProtection="0"/>
    <xf numFmtId="0" fontId="87" fillId="40" borderId="0" applyBorder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1" fillId="0" borderId="0"/>
    <xf numFmtId="4" fontId="67" fillId="0" borderId="0"/>
    <xf numFmtId="3" fontId="3" fillId="0" borderId="0"/>
    <xf numFmtId="0" fontId="6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12" fillId="0" borderId="0">
      <alignment vertical="center"/>
    </xf>
    <xf numFmtId="0" fontId="1" fillId="0" borderId="0"/>
    <xf numFmtId="0" fontId="1" fillId="0" borderId="0"/>
    <xf numFmtId="0" fontId="67" fillId="0" borderId="0"/>
    <xf numFmtId="0" fontId="67" fillId="0" borderId="0"/>
    <xf numFmtId="0" fontId="6" fillId="0" borderId="0"/>
    <xf numFmtId="37" fontId="12" fillId="0" borderId="0">
      <alignment vertical="center"/>
    </xf>
    <xf numFmtId="0" fontId="67" fillId="0" borderId="0"/>
    <xf numFmtId="0" fontId="88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88" fillId="0" borderId="0"/>
    <xf numFmtId="3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8" fillId="2" borderId="1" applyNumberFormat="0" applyFont="0" applyAlignment="0" applyProtection="0"/>
    <xf numFmtId="40" fontId="89" fillId="9" borderId="0">
      <alignment horizontal="right"/>
    </xf>
    <xf numFmtId="0" fontId="61" fillId="0" borderId="0" applyBorder="0">
      <alignment horizontal="centerContinuous"/>
    </xf>
    <xf numFmtId="0" fontId="90" fillId="0" borderId="0" applyBorder="0">
      <alignment horizontal="centerContinuous"/>
    </xf>
    <xf numFmtId="0" fontId="77" fillId="0" borderId="0"/>
    <xf numFmtId="0" fontId="78" fillId="0" borderId="0"/>
    <xf numFmtId="0" fontId="79" fillId="0" borderId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3" fillId="3" borderId="31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72" fillId="0" borderId="0"/>
    <xf numFmtId="0" fontId="78" fillId="0" borderId="0"/>
    <xf numFmtId="0" fontId="79" fillId="0" borderId="0"/>
    <xf numFmtId="3" fontId="91" fillId="0" borderId="0" applyFill="0" applyBorder="0" applyAlignment="0" applyProtection="0"/>
    <xf numFmtId="0" fontId="92" fillId="0" borderId="0"/>
    <xf numFmtId="0" fontId="93" fillId="0" borderId="0"/>
    <xf numFmtId="42" fontId="3" fillId="9" borderId="0"/>
    <xf numFmtId="42" fontId="76" fillId="11" borderId="7">
      <alignment vertical="center"/>
    </xf>
    <xf numFmtId="0" fontId="11" fillId="9" borderId="2" applyNumberFormat="0">
      <alignment horizontal="center" vertical="center" wrapText="1"/>
    </xf>
    <xf numFmtId="10" fontId="3" fillId="9" borderId="0"/>
    <xf numFmtId="184" fontId="3" fillId="9" borderId="0"/>
    <xf numFmtId="42" fontId="94" fillId="9" borderId="30">
      <alignment horizontal="left"/>
    </xf>
    <xf numFmtId="184" fontId="94" fillId="9" borderId="30">
      <alignment horizontal="left"/>
    </xf>
    <xf numFmtId="4" fontId="64" fillId="11" borderId="32" applyNumberFormat="0" applyProtection="0">
      <alignment vertical="center"/>
    </xf>
    <xf numFmtId="4" fontId="95" fillId="41" borderId="0" applyNumberFormat="0" applyProtection="0">
      <alignment horizontal="left" vertical="center" indent="1"/>
    </xf>
    <xf numFmtId="4" fontId="95" fillId="3" borderId="32" applyNumberFormat="0" applyProtection="0">
      <alignment horizontal="right" vertical="center"/>
    </xf>
    <xf numFmtId="4" fontId="95" fillId="35" borderId="32" applyNumberFormat="0" applyProtection="0">
      <alignment horizontal="right" vertical="center"/>
    </xf>
    <xf numFmtId="4" fontId="64" fillId="3" borderId="32" applyNumberFormat="0" applyProtection="0">
      <alignment horizontal="left" vertical="center" indent="1"/>
    </xf>
    <xf numFmtId="0" fontId="96" fillId="0" borderId="0"/>
    <xf numFmtId="2" fontId="3" fillId="0" borderId="0" applyFont="0" applyFill="0" applyBorder="0" applyProtection="0">
      <alignment horizontal="right"/>
    </xf>
    <xf numFmtId="2" fontId="3" fillId="0" borderId="0" applyFont="0" applyFill="0" applyBorder="0" applyProtection="0">
      <alignment horizontal="right"/>
    </xf>
    <xf numFmtId="0" fontId="11" fillId="0" borderId="0" applyNumberFormat="0" applyFill="0" applyBorder="0" applyProtection="0">
      <alignment horizontal="right"/>
    </xf>
    <xf numFmtId="0" fontId="11" fillId="0" borderId="0" applyNumberFormat="0" applyFill="0" applyBorder="0" applyProtection="0">
      <alignment horizontal="right"/>
    </xf>
    <xf numFmtId="0" fontId="84" fillId="0" borderId="0"/>
    <xf numFmtId="0" fontId="84" fillId="0" borderId="0"/>
    <xf numFmtId="0" fontId="97" fillId="0" borderId="0" applyNumberFormat="0" applyBorder="0" applyAlignment="0"/>
    <xf numFmtId="0" fontId="84" fillId="0" borderId="0"/>
    <xf numFmtId="0" fontId="6" fillId="0" borderId="0"/>
    <xf numFmtId="0" fontId="6" fillId="0" borderId="0"/>
    <xf numFmtId="0" fontId="97" fillId="0" borderId="0" applyNumberFormat="0" applyBorder="0" applyAlignment="0"/>
    <xf numFmtId="0" fontId="6" fillId="0" borderId="0"/>
    <xf numFmtId="0" fontId="6" fillId="0" borderId="0"/>
    <xf numFmtId="0" fontId="6" fillId="0" borderId="0"/>
    <xf numFmtId="0" fontId="84" fillId="0" borderId="0"/>
    <xf numFmtId="0" fontId="98" fillId="0" borderId="0"/>
    <xf numFmtId="0" fontId="99" fillId="31" borderId="0"/>
    <xf numFmtId="0" fontId="6" fillId="0" borderId="0"/>
    <xf numFmtId="0" fontId="9" fillId="0" borderId="0"/>
    <xf numFmtId="0" fontId="98" fillId="0" borderId="0"/>
    <xf numFmtId="0" fontId="98" fillId="0" borderId="0"/>
    <xf numFmtId="0" fontId="4" fillId="0" borderId="0" applyNumberFormat="0" applyBorder="0" applyAlignment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0" fillId="0" borderId="0"/>
    <xf numFmtId="0" fontId="98" fillId="0" borderId="0"/>
    <xf numFmtId="0" fontId="9" fillId="0" borderId="0"/>
    <xf numFmtId="0" fontId="9" fillId="0" borderId="0"/>
    <xf numFmtId="0" fontId="100" fillId="0" borderId="0" applyNumberFormat="0" applyBorder="0" applyAlignment="0"/>
    <xf numFmtId="0" fontId="101" fillId="0" borderId="0"/>
    <xf numFmtId="0" fontId="84" fillId="0" borderId="0"/>
    <xf numFmtId="0" fontId="84" fillId="0" borderId="0"/>
    <xf numFmtId="0" fontId="84" fillId="0" borderId="0"/>
    <xf numFmtId="0" fontId="98" fillId="0" borderId="0"/>
    <xf numFmtId="0" fontId="84" fillId="0" borderId="0"/>
    <xf numFmtId="0" fontId="10" fillId="0" borderId="0"/>
    <xf numFmtId="0" fontId="102" fillId="0" borderId="0" applyNumberFormat="0" applyBorder="0" applyAlignment="0"/>
    <xf numFmtId="0" fontId="9" fillId="0" borderId="0"/>
    <xf numFmtId="0" fontId="84" fillId="0" borderId="0"/>
    <xf numFmtId="0" fontId="84" fillId="0" borderId="0"/>
    <xf numFmtId="0" fontId="84" fillId="0" borderId="0"/>
    <xf numFmtId="0" fontId="102" fillId="0" borderId="0" applyNumberFormat="0" applyBorder="0" applyAlignment="0"/>
    <xf numFmtId="0" fontId="101" fillId="0" borderId="0"/>
    <xf numFmtId="0" fontId="101" fillId="0" borderId="0"/>
    <xf numFmtId="0" fontId="101" fillId="0" borderId="0"/>
    <xf numFmtId="0" fontId="97" fillId="0" borderId="0" applyNumberFormat="0" applyBorder="0" applyAlignment="0"/>
    <xf numFmtId="0" fontId="9" fillId="0" borderId="0"/>
    <xf numFmtId="0" fontId="101" fillId="0" borderId="0"/>
    <xf numFmtId="0" fontId="103" fillId="0" borderId="0"/>
    <xf numFmtId="0" fontId="101" fillId="0" borderId="0"/>
    <xf numFmtId="0" fontId="101" fillId="0" borderId="0"/>
    <xf numFmtId="0" fontId="101" fillId="0" borderId="0"/>
    <xf numFmtId="0" fontId="9" fillId="0" borderId="0"/>
    <xf numFmtId="0" fontId="104" fillId="0" borderId="0" applyNumberFormat="0" applyBorder="0" applyAlignment="0"/>
    <xf numFmtId="0" fontId="101" fillId="0" borderId="0"/>
    <xf numFmtId="0" fontId="105" fillId="42" borderId="0"/>
    <xf numFmtId="0" fontId="106" fillId="42" borderId="0"/>
    <xf numFmtId="41" fontId="76" fillId="9" borderId="0">
      <alignment horizontal="left"/>
    </xf>
    <xf numFmtId="178" fontId="107" fillId="9" borderId="0">
      <alignment horizontal="left" vertical="center"/>
    </xf>
    <xf numFmtId="0" fontId="11" fillId="9" borderId="0">
      <alignment horizontal="left" wrapText="1"/>
    </xf>
    <xf numFmtId="0" fontId="108" fillId="0" borderId="0">
      <alignment horizontal="left" vertical="center"/>
    </xf>
    <xf numFmtId="41" fontId="11" fillId="9" borderId="0">
      <alignment horizontal="left"/>
    </xf>
    <xf numFmtId="0" fontId="78" fillId="0" borderId="33"/>
    <xf numFmtId="0" fontId="79" fillId="0" borderId="33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9" fontId="0" fillId="0" borderId="0" xfId="0" applyNumberFormat="1"/>
    <xf numFmtId="0" fontId="0" fillId="0" borderId="0" xfId="0"/>
    <xf numFmtId="10" fontId="0" fillId="0" borderId="0" xfId="0" applyNumberFormat="1"/>
    <xf numFmtId="10" fontId="0" fillId="0" borderId="0" xfId="1" applyNumberFormat="1" applyFont="1"/>
    <xf numFmtId="39" fontId="2" fillId="0" borderId="0" xfId="0" applyNumberFormat="1" applyFont="1" applyAlignment="1">
      <alignment horizontal="center"/>
    </xf>
    <xf numFmtId="39" fontId="0" fillId="0" borderId="0" xfId="0" applyNumberFormat="1" applyFont="1"/>
    <xf numFmtId="10" fontId="0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10" fontId="2" fillId="0" borderId="0" xfId="0" applyNumberFormat="1" applyFont="1"/>
    <xf numFmtId="1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39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0" fillId="0" borderId="0" xfId="0" applyNumberFormat="1" applyAlignment="1">
      <alignment horizontal="right"/>
    </xf>
    <xf numFmtId="0" fontId="2" fillId="0" borderId="0" xfId="0" applyFont="1" applyAlignme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</cellXfs>
  <cellStyles count="674">
    <cellStyle name="_Capital Plan - IS UK" xfId="261"/>
    <cellStyle name="_Test scoring_UKGDx_20070924_Pilot (DV)" xfId="342"/>
    <cellStyle name="20% - Accent1 2" xfId="138"/>
    <cellStyle name="20% - Accent2 2" xfId="139"/>
    <cellStyle name="20% - Accent3 2" xfId="140"/>
    <cellStyle name="20% - Accent4 2" xfId="141"/>
    <cellStyle name="20% - Accent5 2" xfId="142"/>
    <cellStyle name="20% - Accent6 2" xfId="143"/>
    <cellStyle name="40% - Accent1 2" xfId="144"/>
    <cellStyle name="40% - Accent2 2" xfId="145"/>
    <cellStyle name="40% - Accent3 2" xfId="146"/>
    <cellStyle name="40% - Accent4 2" xfId="147"/>
    <cellStyle name="40% - Accent5 2" xfId="148"/>
    <cellStyle name="40% - Accent6 2" xfId="149"/>
    <cellStyle name="60% - Accent1 2" xfId="150"/>
    <cellStyle name="60% - Accent2 2" xfId="151"/>
    <cellStyle name="60% - Accent3 2" xfId="152"/>
    <cellStyle name="60% - Accent4 2" xfId="153"/>
    <cellStyle name="60% - Accent5 2" xfId="154"/>
    <cellStyle name="60% - Accent6 2" xfId="155"/>
    <cellStyle name="7" xfId="156"/>
    <cellStyle name="Accent1 2" xfId="157"/>
    <cellStyle name="Accent2 2" xfId="158"/>
    <cellStyle name="Accent3 2" xfId="159"/>
    <cellStyle name="Accent4 2" xfId="160"/>
    <cellStyle name="Accent5 2" xfId="161"/>
    <cellStyle name="Accent6 2" xfId="162"/>
    <cellStyle name="Actual Date" xfId="54"/>
    <cellStyle name="Affinity Input" xfId="55"/>
    <cellStyle name="Bad 2" xfId="163"/>
    <cellStyle name="Body" xfId="56"/>
    <cellStyle name="Calculation 2" xfId="164"/>
    <cellStyle name="Check Cell 2" xfId="165"/>
    <cellStyle name="CheckCell" xfId="329"/>
    <cellStyle name="Code" xfId="371"/>
    <cellStyle name="ColumnAttributeAbovePrompt" xfId="166"/>
    <cellStyle name="ColumnAttributePrompt" xfId="167"/>
    <cellStyle name="ColumnAttributeValue" xfId="168"/>
    <cellStyle name="ColumnHeadingPrompt" xfId="169"/>
    <cellStyle name="ColumnHeadingValue" xfId="170"/>
    <cellStyle name="Comma [0] 2" xfId="2"/>
    <cellStyle name="Comma [0] 2 2" xfId="403"/>
    <cellStyle name="Comma [0] 2 3" xfId="171"/>
    <cellStyle name="Comma 10" xfId="3"/>
    <cellStyle name="Comma 10 2" xfId="383"/>
    <cellStyle name="Comma 10 3" xfId="417"/>
    <cellStyle name="Comma 10 4" xfId="245"/>
    <cellStyle name="Comma 11" xfId="247"/>
    <cellStyle name="Comma 11 2" xfId="346"/>
    <cellStyle name="Comma 12" xfId="250"/>
    <cellStyle name="Comma 12 2" xfId="353"/>
    <cellStyle name="Comma 12 3" xfId="359"/>
    <cellStyle name="Comma 13" xfId="52"/>
    <cellStyle name="Comma 13 2" xfId="404"/>
    <cellStyle name="Comma 13 3" xfId="287"/>
    <cellStyle name="Comma 14" xfId="257"/>
    <cellStyle name="Comma 14 2" xfId="315"/>
    <cellStyle name="Comma 14 3" xfId="277"/>
    <cellStyle name="Comma 15" xfId="311"/>
    <cellStyle name="Comma 15 2" xfId="349"/>
    <cellStyle name="Comma 15 3" xfId="360"/>
    <cellStyle name="Comma 16" xfId="327"/>
    <cellStyle name="Comma 16 2" xfId="365"/>
    <cellStyle name="Comma 16 3" xfId="314"/>
    <cellStyle name="Comma 17" xfId="279"/>
    <cellStyle name="Comma 17 2" xfId="337"/>
    <cellStyle name="Comma 17 3" xfId="425"/>
    <cellStyle name="Comma 18" xfId="369"/>
    <cellStyle name="Comma 18 2" xfId="376"/>
    <cellStyle name="Comma 18 3" xfId="332"/>
    <cellStyle name="Comma 19" xfId="392"/>
    <cellStyle name="Comma 19 2" xfId="318"/>
    <cellStyle name="Comma 19 3" xfId="343"/>
    <cellStyle name="Comma 2" xfId="4"/>
    <cellStyle name="Comma 2 2" xfId="5"/>
    <cellStyle name="Comma 2 2 2" xfId="270"/>
    <cellStyle name="Comma 2 2 3" xfId="413"/>
    <cellStyle name="Comma 2 2 4" xfId="172"/>
    <cellStyle name="Comma 2 3" xfId="6"/>
    <cellStyle name="Comma 2 3 2" xfId="414"/>
    <cellStyle name="Comma 2 3 3" xfId="341"/>
    <cellStyle name="Comma 2 4" xfId="391"/>
    <cellStyle name="Comma 2 4 2" xfId="275"/>
    <cellStyle name="Comma 2 4 2 2" xfId="421"/>
    <cellStyle name="Comma 2 4 3" xfId="304"/>
    <cellStyle name="Comma 2 4 4" xfId="263"/>
    <cellStyle name="Comma 2 5" xfId="422"/>
    <cellStyle name="Comma 2 6" xfId="260"/>
    <cellStyle name="Comma 2 7" xfId="57"/>
    <cellStyle name="Comma 20" xfId="390"/>
    <cellStyle name="Comma 20 2" xfId="339"/>
    <cellStyle name="Comma 20 3" xfId="313"/>
    <cellStyle name="Comma 21" xfId="398"/>
    <cellStyle name="Comma 21 2" xfId="301"/>
    <cellStyle name="Comma 21 3" xfId="317"/>
    <cellStyle name="Comma 22" xfId="284"/>
    <cellStyle name="Comma 22 2" xfId="399"/>
    <cellStyle name="Comma 22 3" xfId="299"/>
    <cellStyle name="Comma 23" xfId="406"/>
    <cellStyle name="Comma 23 2" xfId="357"/>
    <cellStyle name="Comma 23 3" xfId="288"/>
    <cellStyle name="Comma 24" xfId="331"/>
    <cellStyle name="Comma 24 2" xfId="361"/>
    <cellStyle name="Comma 24 3" xfId="362"/>
    <cellStyle name="Comma 25" xfId="295"/>
    <cellStyle name="Comma 25 2" xfId="385"/>
    <cellStyle name="Comma 25 3" xfId="258"/>
    <cellStyle name="Comma 26" xfId="372"/>
    <cellStyle name="Comma 26 2" xfId="273"/>
    <cellStyle name="Comma 26 3" xfId="326"/>
    <cellStyle name="Comma 27" xfId="368"/>
    <cellStyle name="Comma 27 2" xfId="292"/>
    <cellStyle name="Comma 27 3" xfId="324"/>
    <cellStyle name="Comma 28" xfId="401"/>
    <cellStyle name="Comma 28 2" xfId="290"/>
    <cellStyle name="Comma 28 3" xfId="274"/>
    <cellStyle name="Comma 29" xfId="300"/>
    <cellStyle name="Comma 29 2" xfId="395"/>
    <cellStyle name="Comma 29 3" xfId="347"/>
    <cellStyle name="Comma 3" xfId="7"/>
    <cellStyle name="Comma 3 2" xfId="8"/>
    <cellStyle name="Comma 3 2 2" xfId="325"/>
    <cellStyle name="Comma 3 3" xfId="340"/>
    <cellStyle name="Comma 3 4" xfId="305"/>
    <cellStyle name="Comma 3 5" xfId="367"/>
    <cellStyle name="Comma 3 6" xfId="58"/>
    <cellStyle name="Comma 30" xfId="294"/>
    <cellStyle name="Comma 30 2" xfId="338"/>
    <cellStyle name="Comma 30 3" xfId="336"/>
    <cellStyle name="Comma 31" xfId="310"/>
    <cellStyle name="Comma 31 2" xfId="407"/>
    <cellStyle name="Comma 31 3" xfId="280"/>
    <cellStyle name="Comma 32" xfId="259"/>
    <cellStyle name="Comma 32 2" xfId="271"/>
    <cellStyle name="Comma 32 3" xfId="358"/>
    <cellStyle name="Comma 33" xfId="297"/>
    <cellStyle name="Comma 33 2" xfId="335"/>
    <cellStyle name="Comma 33 3" xfId="281"/>
    <cellStyle name="Comma 34" xfId="345"/>
    <cellStyle name="Comma 34 2" xfId="373"/>
    <cellStyle name="Comma 34 3" xfId="278"/>
    <cellStyle name="Comma 35" xfId="374"/>
    <cellStyle name="Comma 35 2" xfId="321"/>
    <cellStyle name="Comma 35 3" xfId="418"/>
    <cellStyle name="Comma 36" xfId="282"/>
    <cellStyle name="Comma 36 2" xfId="334"/>
    <cellStyle name="Comma 37" xfId="382"/>
    <cellStyle name="Comma 37 2" xfId="330"/>
    <cellStyle name="Comma 38" xfId="393"/>
    <cellStyle name="Comma 38 2" xfId="312"/>
    <cellStyle name="Comma 39" xfId="303"/>
    <cellStyle name="Comma 39 2" xfId="272"/>
    <cellStyle name="Comma 4" xfId="9"/>
    <cellStyle name="Comma 4 2" xfId="10"/>
    <cellStyle name="Comma 4 3" xfId="11"/>
    <cellStyle name="Comma 4 3 2" xfId="370"/>
    <cellStyle name="Comma 4 3 2 2" xfId="319"/>
    <cellStyle name="Comma 4 3 3" xfId="322"/>
    <cellStyle name="Comma 4 3 3 2" xfId="415"/>
    <cellStyle name="Comma 4 3 4" xfId="356"/>
    <cellStyle name="Comma 4 4" xfId="416"/>
    <cellStyle name="Comma 4 5" xfId="298"/>
    <cellStyle name="Comma 4 6" xfId="411"/>
    <cellStyle name="Comma 4 7" xfId="59"/>
    <cellStyle name="Comma 40" xfId="381"/>
    <cellStyle name="Comma 40 2" xfId="423"/>
    <cellStyle name="Comma 41" xfId="291"/>
    <cellStyle name="Comma 41 2" xfId="285"/>
    <cellStyle name="Comma 42" xfId="268"/>
    <cellStyle name="Comma 42 2" xfId="405"/>
    <cellStyle name="Comma 43" xfId="402"/>
    <cellStyle name="Comma 43 2" xfId="283"/>
    <cellStyle name="Comma 44" xfId="354"/>
    <cellStyle name="Comma 44 2" xfId="397"/>
    <cellStyle name="Comma 45" xfId="352"/>
    <cellStyle name="Comma 45 2" xfId="266"/>
    <cellStyle name="Comma 46" xfId="307"/>
    <cellStyle name="Comma 46 2" xfId="364"/>
    <cellStyle name="Comma 47" xfId="351"/>
    <cellStyle name="Comma 48" xfId="410"/>
    <cellStyle name="Comma 49" xfId="267"/>
    <cellStyle name="Comma 5" xfId="12"/>
    <cellStyle name="Comma 5 2" xfId="13"/>
    <cellStyle name="Comma 5 3" xfId="286"/>
    <cellStyle name="Comma 5 4" xfId="293"/>
    <cellStyle name="Comma 5 5" xfId="60"/>
    <cellStyle name="Comma 50" xfId="302"/>
    <cellStyle name="Comma 51" xfId="420"/>
    <cellStyle name="Comma 52" xfId="587"/>
    <cellStyle name="Comma 6" xfId="14"/>
    <cellStyle name="Comma 6 2" xfId="252"/>
    <cellStyle name="Comma 6 3" xfId="378"/>
    <cellStyle name="Comma 7" xfId="15"/>
    <cellStyle name="Comma 7 2" xfId="412"/>
    <cellStyle name="Comma 7 3" xfId="333"/>
    <cellStyle name="Comma 7 4" xfId="173"/>
    <cellStyle name="Comma 8" xfId="16"/>
    <cellStyle name="Comma 8 2" xfId="256"/>
    <cellStyle name="Comma 8 2 2" xfId="366"/>
    <cellStyle name="Comma 8 3" xfId="375"/>
    <cellStyle name="Comma 8 4" xfId="240"/>
    <cellStyle name="Comma 9" xfId="17"/>
    <cellStyle name="Comma 9 2" xfId="323"/>
    <cellStyle name="Comma 9 3" xfId="348"/>
    <cellStyle name="Comma 9 4" xfId="243"/>
    <cellStyle name="Comma0" xfId="320"/>
    <cellStyle name="Comma0 - Style2" xfId="384"/>
    <cellStyle name="Comma0 - Style5" xfId="408"/>
    <cellStyle name="Comma0 - Style5 2" xfId="363"/>
    <cellStyle name="Comma0_00COS Ind Allocators" xfId="424"/>
    <cellStyle name="Comma1 - Style1" xfId="269"/>
    <cellStyle name="Comma1 - Style1 2" xfId="380"/>
    <cellStyle name="CommaBlank" xfId="174"/>
    <cellStyle name="Comment" xfId="309"/>
    <cellStyle name="ContentsHyperlink" xfId="61"/>
    <cellStyle name="costper" xfId="175"/>
    <cellStyle name="Curren - Style2" xfId="296"/>
    <cellStyle name="Curren - Style2 2" xfId="355"/>
    <cellStyle name="Curren - Style6" xfId="426"/>
    <cellStyle name="Curren - Style6 2" xfId="427"/>
    <cellStyle name="Currency [2]" xfId="62"/>
    <cellStyle name="Currency 2" xfId="18"/>
    <cellStyle name="Currency 2 2" xfId="428"/>
    <cellStyle name="Currency 2 2 2" xfId="429"/>
    <cellStyle name="Currency 2 3" xfId="430"/>
    <cellStyle name="Currency 2 4" xfId="431"/>
    <cellStyle name="Currency 2 5" xfId="63"/>
    <cellStyle name="Currency 3" xfId="19"/>
    <cellStyle name="Currency 3 2" xfId="177"/>
    <cellStyle name="Currency 3 2 2" xfId="434"/>
    <cellStyle name="Currency 3 2 2 2" xfId="435"/>
    <cellStyle name="Currency 3 2 3" xfId="436"/>
    <cellStyle name="Currency 3 2 4" xfId="433"/>
    <cellStyle name="Currency 3 3" xfId="437"/>
    <cellStyle name="Currency 3 3 2" xfId="438"/>
    <cellStyle name="Currency 3 4" xfId="439"/>
    <cellStyle name="Currency 3 5" xfId="432"/>
    <cellStyle name="Currency 3 6" xfId="176"/>
    <cellStyle name="Currency 4" xfId="20"/>
    <cellStyle name="Currency 4 2" xfId="441"/>
    <cellStyle name="Currency 4 2 2" xfId="442"/>
    <cellStyle name="Currency 4 3" xfId="443"/>
    <cellStyle name="Currency 4 4" xfId="444"/>
    <cellStyle name="Currency 4 4 2" xfId="445"/>
    <cellStyle name="Currency 4 5" xfId="446"/>
    <cellStyle name="Currency 4 6" xfId="447"/>
    <cellStyle name="Currency 4 7" xfId="440"/>
    <cellStyle name="Currency 4 8" xfId="178"/>
    <cellStyle name="Currency 5" xfId="21"/>
    <cellStyle name="Currency 5 2" xfId="449"/>
    <cellStyle name="Currency 5 2 2" xfId="450"/>
    <cellStyle name="Currency 5 3" xfId="451"/>
    <cellStyle name="Currency 5 4" xfId="448"/>
    <cellStyle name="Currency 6" xfId="22"/>
    <cellStyle name="Currency 6 2" xfId="452"/>
    <cellStyle name="Currency 7" xfId="23"/>
    <cellStyle name="Currency 7 2" xfId="453"/>
    <cellStyle name="Currency Space" xfId="179"/>
    <cellStyle name="Currency0" xfId="24"/>
    <cellStyle name="Currency0 2" xfId="455"/>
    <cellStyle name="Currency0 3" xfId="454"/>
    <cellStyle name="Custom - Style1" xfId="64"/>
    <cellStyle name="Custom - Style8" xfId="65"/>
    <cellStyle name="Data" xfId="456"/>
    <cellStyle name="Data   - Style2" xfId="66"/>
    <cellStyle name="Date" xfId="67"/>
    <cellStyle name="Date 2" xfId="457"/>
    <cellStyle name="Edit" xfId="68"/>
    <cellStyle name="Engine" xfId="69"/>
    <cellStyle name="ERRORS" xfId="458"/>
    <cellStyle name="Explanatory Text 2" xfId="180"/>
    <cellStyle name="Fixed" xfId="70"/>
    <cellStyle name="Fixed 2" xfId="459"/>
    <cellStyle name="FRxAmtStyle" xfId="25"/>
    <cellStyle name="FRxAmtStyle 2" xfId="461"/>
    <cellStyle name="FRxAmtStyle 2 2" xfId="462"/>
    <cellStyle name="FRxAmtStyle 2 3" xfId="463"/>
    <cellStyle name="FRxAmtStyle 2_APUC Cashflow March 31 2011 APFA and AWRA current ratesv1 LR Working Copy" xfId="464"/>
    <cellStyle name="FRxAmtStyle 3" xfId="465"/>
    <cellStyle name="FRxAmtStyle 3 2" xfId="466"/>
    <cellStyle name="FRxAmtStyle 4" xfId="467"/>
    <cellStyle name="FRxAmtStyle 5" xfId="468"/>
    <cellStyle name="FRxAmtStyle 6" xfId="469"/>
    <cellStyle name="FRxAmtStyle 7" xfId="470"/>
    <cellStyle name="FRxAmtStyle 8" xfId="471"/>
    <cellStyle name="FRxAmtStyle 9" xfId="460"/>
    <cellStyle name="FRxAmtStyle_CF - Deriv Assets Liab " xfId="472"/>
    <cellStyle name="FRxCurrStyle" xfId="26"/>
    <cellStyle name="FRxCurrStyle 2" xfId="474"/>
    <cellStyle name="FRxCurrStyle 2 2" xfId="475"/>
    <cellStyle name="FRxCurrStyle 2 3" xfId="476"/>
    <cellStyle name="FRxCurrStyle 2_APUC Cashflow March 31 2011 APFA and AWRA current ratesv1 LR Working Copy" xfId="477"/>
    <cellStyle name="FRxCurrStyle 3" xfId="478"/>
    <cellStyle name="FRxCurrStyle 3 2" xfId="479"/>
    <cellStyle name="FRxCurrStyle 4" xfId="480"/>
    <cellStyle name="FRxCurrStyle 5" xfId="481"/>
    <cellStyle name="FRxCurrStyle 6" xfId="482"/>
    <cellStyle name="FRxCurrStyle 7" xfId="473"/>
    <cellStyle name="FRxCurrStyle_CF - Deriv Assets Liab " xfId="483"/>
    <cellStyle name="FRxPcntStyle" xfId="27"/>
    <cellStyle name="FRxPcntStyle 2" xfId="485"/>
    <cellStyle name="FRxPcntStyle 2 2" xfId="486"/>
    <cellStyle name="FRxPcntStyle 2 3" xfId="487"/>
    <cellStyle name="FRxPcntStyle 2_APUC Cashflow March 31 2011 APFA and AWRA current ratesv1 LR Working Copy" xfId="488"/>
    <cellStyle name="FRxPcntStyle 3" xfId="489"/>
    <cellStyle name="FRxPcntStyle 3 2" xfId="490"/>
    <cellStyle name="FRxPcntStyle 4" xfId="491"/>
    <cellStyle name="FRxPcntStyle 5" xfId="492"/>
    <cellStyle name="FRxPcntStyle 6" xfId="493"/>
    <cellStyle name="FRxPcntStyle 7" xfId="484"/>
    <cellStyle name="FRxPcntStyle_CF - Deriv Assets Liab " xfId="494"/>
    <cellStyle name="Good 2" xfId="181"/>
    <cellStyle name="Grey" xfId="71"/>
    <cellStyle name="HEADER" xfId="72"/>
    <cellStyle name="Header1" xfId="73"/>
    <cellStyle name="Header2" xfId="74"/>
    <cellStyle name="heading" xfId="75"/>
    <cellStyle name="Heading 1 2" xfId="182"/>
    <cellStyle name="Heading 2 2" xfId="183"/>
    <cellStyle name="Heading 3 2" xfId="184"/>
    <cellStyle name="Heading 4 2" xfId="185"/>
    <cellStyle name="Heading1" xfId="76"/>
    <cellStyle name="Heading2" xfId="77"/>
    <cellStyle name="HIGHLIGHT" xfId="78"/>
    <cellStyle name="Input [yellow]" xfId="79"/>
    <cellStyle name="Input 2" xfId="186"/>
    <cellStyle name="Input Cells" xfId="495"/>
    <cellStyle name="Input Cells Percent" xfId="496"/>
    <cellStyle name="Input Cells_ACCOUNTALLOC" xfId="497"/>
    <cellStyle name="ITALIC - Style2" xfId="187"/>
    <cellStyle name="kirkdollars" xfId="188"/>
    <cellStyle name="Labels - Style3" xfId="80"/>
    <cellStyle name="Large Page Heading" xfId="81"/>
    <cellStyle name="LineItemPrompt" xfId="189"/>
    <cellStyle name="LineItemValue" xfId="190"/>
    <cellStyle name="Lines" xfId="191"/>
    <cellStyle name="LINKED" xfId="498"/>
    <cellStyle name="Linked Cell 2" xfId="192"/>
    <cellStyle name="MacroHeader" xfId="499"/>
    <cellStyle name="MCFMMBTU" xfId="193"/>
    <cellStyle name="Neutral 2" xfId="194"/>
    <cellStyle name="no dec" xfId="82"/>
    <cellStyle name="No Edit" xfId="83"/>
    <cellStyle name="Normal" xfId="0" builtinId="0"/>
    <cellStyle name="Normal - Style1" xfId="84"/>
    <cellStyle name="Normal - Style2" xfId="85"/>
    <cellStyle name="Normal - Style3" xfId="86"/>
    <cellStyle name="Normal - Style4" xfId="87"/>
    <cellStyle name="Normal - Style5" xfId="88"/>
    <cellStyle name="Normal - Style6" xfId="89"/>
    <cellStyle name="Normal - Style7" xfId="90"/>
    <cellStyle name="Normal - Style8" xfId="91"/>
    <cellStyle name="Normal 10" xfId="92"/>
    <cellStyle name="Normal 10 2" xfId="501"/>
    <cellStyle name="Normal 10 3" xfId="502"/>
    <cellStyle name="Normal 10 4" xfId="500"/>
    <cellStyle name="Normal 11" xfId="93"/>
    <cellStyle name="Normal 11 2" xfId="504"/>
    <cellStyle name="Normal 11 3" xfId="505"/>
    <cellStyle name="Normal 11 4" xfId="503"/>
    <cellStyle name="Normal 12" xfId="94"/>
    <cellStyle name="Normal 12 2" xfId="507"/>
    <cellStyle name="Normal 12 3" xfId="508"/>
    <cellStyle name="Normal 12 4" xfId="506"/>
    <cellStyle name="Normal 13" xfId="95"/>
    <cellStyle name="Normal 13 2" xfId="510"/>
    <cellStyle name="Normal 13 3" xfId="509"/>
    <cellStyle name="Normal 14" xfId="96"/>
    <cellStyle name="Normal 14 2" xfId="511"/>
    <cellStyle name="Normal 15" xfId="97"/>
    <cellStyle name="Normal 15 2" xfId="512"/>
    <cellStyle name="Normal 16" xfId="98"/>
    <cellStyle name="Normal 16 2" xfId="513"/>
    <cellStyle name="Normal 17" xfId="137"/>
    <cellStyle name="Normal 17 2" xfId="253"/>
    <cellStyle name="Normal 18" xfId="239"/>
    <cellStyle name="Normal 18 2" xfId="255"/>
    <cellStyle name="Normal 19" xfId="241"/>
    <cellStyle name="Normal 2" xfId="28"/>
    <cellStyle name="Normal 2 2" xfId="29"/>
    <cellStyle name="Normal 2 2 2" xfId="30"/>
    <cellStyle name="Normal 2 2 3" xfId="516"/>
    <cellStyle name="Normal 2 2 3 2" xfId="517"/>
    <cellStyle name="Normal 2 2 4" xfId="518"/>
    <cellStyle name="Normal 2 2 4 2" xfId="519"/>
    <cellStyle name="Normal 2 2 5" xfId="520"/>
    <cellStyle name="Normal 2 2 5 2" xfId="521"/>
    <cellStyle name="Normal 2 2 6" xfId="522"/>
    <cellStyle name="Normal 2 2 7" xfId="523"/>
    <cellStyle name="Normal 2 2 8" xfId="515"/>
    <cellStyle name="Normal 2 3" xfId="31"/>
    <cellStyle name="Normal 2 3 2" xfId="525"/>
    <cellStyle name="Normal 2 3 3" xfId="524"/>
    <cellStyle name="Normal 2 4" xfId="32"/>
    <cellStyle name="Normal 2 4 2" xfId="527"/>
    <cellStyle name="Normal 2 4 3" xfId="528"/>
    <cellStyle name="Normal 2 4 4" xfId="526"/>
    <cellStyle name="Normal 2 5" xfId="529"/>
    <cellStyle name="Normal 2 5 2" xfId="530"/>
    <cellStyle name="Normal 2 5 2 2" xfId="531"/>
    <cellStyle name="Normal 2 5 3" xfId="532"/>
    <cellStyle name="Normal 2 6" xfId="533"/>
    <cellStyle name="Normal 2 7" xfId="534"/>
    <cellStyle name="Normal 2 8" xfId="514"/>
    <cellStyle name="Normal 2 9" xfId="99"/>
    <cellStyle name="Normal 2_03.11 LPSCO" xfId="33"/>
    <cellStyle name="Normal 20" xfId="242"/>
    <cellStyle name="Normal 21" xfId="244"/>
    <cellStyle name="Normal 22" xfId="246"/>
    <cellStyle name="Normal 23" xfId="249"/>
    <cellStyle name="Normal 24" xfId="248"/>
    <cellStyle name="Normal 25" xfId="251"/>
    <cellStyle name="Normal 26" xfId="51"/>
    <cellStyle name="Normal 27" xfId="53"/>
    <cellStyle name="Normal 28" xfId="386"/>
    <cellStyle name="Normal 29" xfId="396"/>
    <cellStyle name="Normal 3" xfId="34"/>
    <cellStyle name="Normal 3 2" xfId="35"/>
    <cellStyle name="Normal 3 2 2" xfId="537"/>
    <cellStyle name="Normal 3 2 2 2" xfId="538"/>
    <cellStyle name="Normal 3 2 3" xfId="536"/>
    <cellStyle name="Normal 3 3" xfId="535"/>
    <cellStyle name="Normal 3 4" xfId="100"/>
    <cellStyle name="Normal 30" xfId="316"/>
    <cellStyle name="Normal 31" xfId="388"/>
    <cellStyle name="Normal 32" xfId="394"/>
    <cellStyle name="Normal 33" xfId="389"/>
    <cellStyle name="Normal 34" xfId="344"/>
    <cellStyle name="Normal 35" xfId="409"/>
    <cellStyle name="Normal 36" xfId="264"/>
    <cellStyle name="Normal 37" xfId="289"/>
    <cellStyle name="Normal 38" xfId="377"/>
    <cellStyle name="Normal 39" xfId="306"/>
    <cellStyle name="Normal 4" xfId="36"/>
    <cellStyle name="Normal 4 2" xfId="195"/>
    <cellStyle name="Normal 4 2 2" xfId="540"/>
    <cellStyle name="Normal 4 3" xfId="541"/>
    <cellStyle name="Normal 4 4" xfId="539"/>
    <cellStyle name="Normal 4 5" xfId="101"/>
    <cellStyle name="Normal 4_TN Rate Case Workpapers" xfId="196"/>
    <cellStyle name="Normal 40" xfId="328"/>
    <cellStyle name="Normal 41" xfId="276"/>
    <cellStyle name="Normal 42" xfId="400"/>
    <cellStyle name="Normal 43" xfId="308"/>
    <cellStyle name="Normal 44" xfId="262"/>
    <cellStyle name="Normal 45" xfId="265"/>
    <cellStyle name="Normal 46" xfId="350"/>
    <cellStyle name="Normal 47" xfId="387"/>
    <cellStyle name="Normal 48" xfId="379"/>
    <cellStyle name="Normal 49" xfId="588"/>
    <cellStyle name="Normal 5" xfId="37"/>
    <cellStyle name="Normal 5 2" xfId="543"/>
    <cellStyle name="Normal 5 2 2" xfId="544"/>
    <cellStyle name="Normal 5 2 3" xfId="545"/>
    <cellStyle name="Normal 5 3" xfId="546"/>
    <cellStyle name="Normal 5 3 2" xfId="547"/>
    <cellStyle name="Normal 5 4" xfId="548"/>
    <cellStyle name="Normal 5 5" xfId="542"/>
    <cellStyle name="Normal 5 6" xfId="102"/>
    <cellStyle name="Normal 6" xfId="38"/>
    <cellStyle name="Normal 6 2" xfId="39"/>
    <cellStyle name="Normal 6 3" xfId="550"/>
    <cellStyle name="Normal 6 4" xfId="551"/>
    <cellStyle name="Normal 6 5" xfId="549"/>
    <cellStyle name="Normal 6 6" xfId="103"/>
    <cellStyle name="Normal 6_Unbilled Residential Revenue" xfId="40"/>
    <cellStyle name="Normal 7" xfId="41"/>
    <cellStyle name="Normal 7 2" xfId="553"/>
    <cellStyle name="Normal 7 2 2" xfId="554"/>
    <cellStyle name="Normal 7 3" xfId="555"/>
    <cellStyle name="Normal 7 4" xfId="556"/>
    <cellStyle name="Normal 7 4 2" xfId="557"/>
    <cellStyle name="Normal 7 5" xfId="558"/>
    <cellStyle name="Normal 7 6" xfId="559"/>
    <cellStyle name="Normal 7 7" xfId="552"/>
    <cellStyle name="Normal 7 8" xfId="104"/>
    <cellStyle name="Normal 8" xfId="42"/>
    <cellStyle name="Normal 8 2" xfId="561"/>
    <cellStyle name="Normal 8 3" xfId="562"/>
    <cellStyle name="Normal 8 4" xfId="563"/>
    <cellStyle name="Normal 8 5" xfId="560"/>
    <cellStyle name="Normal 8 6" xfId="105"/>
    <cellStyle name="Normal 9" xfId="43"/>
    <cellStyle name="Normal 9 2" xfId="565"/>
    <cellStyle name="Normal 9 3" xfId="564"/>
    <cellStyle name="Normal 9 4" xfId="106"/>
    <cellStyle name="Note 2" xfId="44"/>
    <cellStyle name="Note 2 2" xfId="566"/>
    <cellStyle name="Note 2 3" xfId="197"/>
    <cellStyle name="Note 3" xfId="198"/>
    <cellStyle name="nPlosion" xfId="107"/>
    <cellStyle name="nvision" xfId="199"/>
    <cellStyle name="Output 2" xfId="200"/>
    <cellStyle name="Output Amounts" xfId="108"/>
    <cellStyle name="Output Amounts 2" xfId="567"/>
    <cellStyle name="Output Column Headings" xfId="109"/>
    <cellStyle name="Output Column Headings 2" xfId="201"/>
    <cellStyle name="Output Column Headings_FY09 Trial Balances" xfId="202"/>
    <cellStyle name="Output Line Items" xfId="110"/>
    <cellStyle name="Output Line Items 2" xfId="203"/>
    <cellStyle name="Output Line Items_COKS Margin Model FY13 Target New KS Rates" xfId="204"/>
    <cellStyle name="Output Report Heading" xfId="111"/>
    <cellStyle name="Output Report Heading 2" xfId="568"/>
    <cellStyle name="Output Report Title" xfId="112"/>
    <cellStyle name="Output Report Title 2" xfId="569"/>
    <cellStyle name="PB Table Heading" xfId="205"/>
    <cellStyle name="PB Table Highlight1" xfId="206"/>
    <cellStyle name="PB Table Highlight2" xfId="207"/>
    <cellStyle name="PB Table Highlight3" xfId="208"/>
    <cellStyle name="PB Table Standard Row" xfId="209"/>
    <cellStyle name="PB Table Subtotal Row" xfId="210"/>
    <cellStyle name="PB Table Total Row" xfId="211"/>
    <cellStyle name="Percen - Style1" xfId="570"/>
    <cellStyle name="Percen - Style3" xfId="571"/>
    <cellStyle name="Percen - Style3 2" xfId="572"/>
    <cellStyle name="Percent" xfId="1" builtinId="5"/>
    <cellStyle name="Percent [2]" xfId="113"/>
    <cellStyle name="Percent 10" xfId="586"/>
    <cellStyle name="Percent 2" xfId="45"/>
    <cellStyle name="Percent 2 2" xfId="46"/>
    <cellStyle name="Percent 2 2 2" xfId="575"/>
    <cellStyle name="Percent 2 2 3" xfId="574"/>
    <cellStyle name="Percent 2 3" xfId="573"/>
    <cellStyle name="Percent 2 4" xfId="114"/>
    <cellStyle name="Percent 3" xfId="47"/>
    <cellStyle name="Percent 3 2" xfId="576"/>
    <cellStyle name="Percent 3 3" xfId="115"/>
    <cellStyle name="Percent 4" xfId="116"/>
    <cellStyle name="Percent 4 2" xfId="578"/>
    <cellStyle name="Percent 4 3" xfId="579"/>
    <cellStyle name="Percent 4 4" xfId="577"/>
    <cellStyle name="Percent 5" xfId="117"/>
    <cellStyle name="Percent 5 2" xfId="581"/>
    <cellStyle name="Percent 5 3" xfId="580"/>
    <cellStyle name="Percent 6" xfId="118"/>
    <cellStyle name="Percent 6 2" xfId="582"/>
    <cellStyle name="Percent 7" xfId="119"/>
    <cellStyle name="Percent 7 2" xfId="584"/>
    <cellStyle name="Percent 7 3" xfId="583"/>
    <cellStyle name="Percent 8" xfId="212"/>
    <cellStyle name="Percent 9" xfId="419"/>
    <cellStyle name="Processing" xfId="585"/>
    <cellStyle name="PSChar" xfId="120"/>
    <cellStyle name="PSDate" xfId="213"/>
    <cellStyle name="PSDec" xfId="214"/>
    <cellStyle name="PSHeading" xfId="215"/>
    <cellStyle name="PSHeading 2" xfId="254"/>
    <cellStyle name="PSInt" xfId="216"/>
    <cellStyle name="PSSpacer" xfId="217"/>
    <cellStyle name="purple - Style8" xfId="589"/>
    <cellStyle name="purple - Style8 2" xfId="590"/>
    <cellStyle name="RED" xfId="591"/>
    <cellStyle name="Red - Style7" xfId="592"/>
    <cellStyle name="Red - Style7 2" xfId="593"/>
    <cellStyle name="Report" xfId="594"/>
    <cellStyle name="Report Bar" xfId="595"/>
    <cellStyle name="Report Heading" xfId="596"/>
    <cellStyle name="Report Percent" xfId="597"/>
    <cellStyle name="Report Unit Cost" xfId="598"/>
    <cellStyle name="Reports Total" xfId="599"/>
    <cellStyle name="Reports Unit Cost Total" xfId="600"/>
    <cellStyle name="ReportTitlePrompt" xfId="218"/>
    <cellStyle name="ReportTitleValue" xfId="219"/>
    <cellStyle name="Reset  - Style4" xfId="121"/>
    <cellStyle name="Reset  - Style7" xfId="122"/>
    <cellStyle name="RowAcctAbovePrompt" xfId="220"/>
    <cellStyle name="RowAcctSOBAbovePrompt" xfId="221"/>
    <cellStyle name="RowAcctSOBValue" xfId="222"/>
    <cellStyle name="RowAcctValue" xfId="223"/>
    <cellStyle name="RowAttrAbovePrompt" xfId="224"/>
    <cellStyle name="RowAttrValue" xfId="225"/>
    <cellStyle name="RowColSetAbovePrompt" xfId="226"/>
    <cellStyle name="RowColSetLeftPrompt" xfId="227"/>
    <cellStyle name="RowColSetValue" xfId="228"/>
    <cellStyle name="RowLeftPrompt" xfId="229"/>
    <cellStyle name="SampleUsingFormatMask" xfId="230"/>
    <cellStyle name="SampleWithNoFormatMask" xfId="231"/>
    <cellStyle name="SAPBEXaggData" xfId="601"/>
    <cellStyle name="SAPBEXchaText" xfId="602"/>
    <cellStyle name="SAPBEXformats" xfId="603"/>
    <cellStyle name="SAPBEXstdData" xfId="604"/>
    <cellStyle name="SAPBEXstdItem" xfId="605"/>
    <cellStyle name="shade - Style1" xfId="232"/>
    <cellStyle name="Small Page Heading" xfId="123"/>
    <cellStyle name="Style 1" xfId="233"/>
    <cellStyle name="Style 1 2" xfId="606"/>
    <cellStyle name="Style 25" xfId="607"/>
    <cellStyle name="Style 26" xfId="608"/>
    <cellStyle name="Style 27" xfId="609"/>
    <cellStyle name="Style 28" xfId="610"/>
    <cellStyle name="STYLE1" xfId="48"/>
    <cellStyle name="STYLE1 2" xfId="611"/>
    <cellStyle name="STYLE1 2 2" xfId="612"/>
    <cellStyle name="STYLE1 2 3" xfId="613"/>
    <cellStyle name="STYLE1 2_APUC Cashflow March 31 2011 APFA and AWRA current ratesv1 LR Working Copy" xfId="614"/>
    <cellStyle name="STYLE1 3" xfId="615"/>
    <cellStyle name="STYLE1 3 2" xfId="616"/>
    <cellStyle name="STYLE1 4" xfId="617"/>
    <cellStyle name="STYLE1 5" xfId="618"/>
    <cellStyle name="STYLE1 6" xfId="619"/>
    <cellStyle name="STYLE1 7" xfId="620"/>
    <cellStyle name="STYLE1_CF - Deriv Assets Liab " xfId="621"/>
    <cellStyle name="STYLE2" xfId="49"/>
    <cellStyle name="STYLE2 2" xfId="623"/>
    <cellStyle name="STYLE2 2 2" xfId="624"/>
    <cellStyle name="STYLE2 3" xfId="625"/>
    <cellStyle name="STYLE2 3 2" xfId="626"/>
    <cellStyle name="STYLE2 3 3" xfId="627"/>
    <cellStyle name="STYLE2 4" xfId="628"/>
    <cellStyle name="STYLE2 5" xfId="629"/>
    <cellStyle name="STYLE2 6" xfId="630"/>
    <cellStyle name="STYLE2 7" xfId="631"/>
    <cellStyle name="STYLE2 8" xfId="622"/>
    <cellStyle name="STYLE2_CF - Deriv Assets Liab " xfId="632"/>
    <cellStyle name="STYLE3" xfId="50"/>
    <cellStyle name="STYLE3 2" xfId="634"/>
    <cellStyle name="STYLE3 2 2" xfId="635"/>
    <cellStyle name="STYLE3 3" xfId="636"/>
    <cellStyle name="STYLE3 3 2" xfId="637"/>
    <cellStyle name="STYLE3 4" xfId="638"/>
    <cellStyle name="STYLE3 5" xfId="639"/>
    <cellStyle name="STYLE3 6" xfId="640"/>
    <cellStyle name="STYLE3 7" xfId="641"/>
    <cellStyle name="STYLE3 8" xfId="642"/>
    <cellStyle name="STYLE3 9" xfId="633"/>
    <cellStyle name="STYLE3_CF - Deriv Assets Liab " xfId="643"/>
    <cellStyle name="STYLE4" xfId="644"/>
    <cellStyle name="STYLE4 2" xfId="645"/>
    <cellStyle name="STYLE4 2 2" xfId="646"/>
    <cellStyle name="STYLE4 2 3" xfId="647"/>
    <cellStyle name="STYLE4 3" xfId="648"/>
    <cellStyle name="STYLE4 4" xfId="649"/>
    <cellStyle name="STYLE4 4 2" xfId="650"/>
    <cellStyle name="STYLE4 5" xfId="651"/>
    <cellStyle name="STYLE4 6" xfId="652"/>
    <cellStyle name="STYLE4 7" xfId="653"/>
    <cellStyle name="STYLE4 8" xfId="654"/>
    <cellStyle name="STYLE4 9" xfId="655"/>
    <cellStyle name="STYLE4_CF - Deriv Assets Liab " xfId="656"/>
    <cellStyle name="STYLE5" xfId="657"/>
    <cellStyle name="STYLE5 2" xfId="658"/>
    <cellStyle name="STYLE5 2 2" xfId="659"/>
    <cellStyle name="STYLE5 3" xfId="660"/>
    <cellStyle name="STYLE5 3 2" xfId="661"/>
    <cellStyle name="STYLE5 4" xfId="662"/>
    <cellStyle name="STYLE5 5" xfId="663"/>
    <cellStyle name="STYLE5_CF - Deriv Assets Liab " xfId="664"/>
    <cellStyle name="STYLE6" xfId="665"/>
    <cellStyle name="STYLE6 2" xfId="666"/>
    <cellStyle name="Sub-total" xfId="667"/>
    <cellStyle name="Table  - Style5" xfId="124"/>
    <cellStyle name="Table  - Style6" xfId="125"/>
    <cellStyle name="Title  - Style1" xfId="126"/>
    <cellStyle name="Title  - Style6" xfId="127"/>
    <cellStyle name="Title 2" xfId="234"/>
    <cellStyle name="Title: Major" xfId="668"/>
    <cellStyle name="Title: Minor" xfId="669"/>
    <cellStyle name="Title: Worksheet" xfId="670"/>
    <cellStyle name="title1" xfId="128"/>
    <cellStyle name="Total 2" xfId="235"/>
    <cellStyle name="Total 2 2" xfId="671"/>
    <cellStyle name="Total4 - Style4" xfId="672"/>
    <cellStyle name="Total4 - Style4 2" xfId="673"/>
    <cellStyle name="TotCol - Style5" xfId="129"/>
    <cellStyle name="TotCol - Style7" xfId="130"/>
    <cellStyle name="TotRow - Style4" xfId="131"/>
    <cellStyle name="TotRow - Style8" xfId="132"/>
    <cellStyle name="Unprot" xfId="133"/>
    <cellStyle name="Unprot$" xfId="134"/>
    <cellStyle name="Unprot_Consol Def Pool FY11 Provision" xfId="236"/>
    <cellStyle name="Unprotect" xfId="135"/>
    <cellStyle name="UploadThisRowValue" xfId="237"/>
    <cellStyle name="Warning Text 2" xfId="238"/>
    <cellStyle name="一般_dept code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zoomScaleNormal="100" workbookViewId="0">
      <selection activeCell="J6" sqref="A6:J6"/>
    </sheetView>
  </sheetViews>
  <sheetFormatPr defaultRowHeight="15"/>
  <cols>
    <col min="1" max="1" width="22.5703125" style="2" customWidth="1"/>
    <col min="2" max="2" width="13.42578125" style="1" customWidth="1"/>
    <col min="3" max="6" width="14" style="3" customWidth="1"/>
    <col min="7" max="10" width="14" style="5" customWidth="1"/>
    <col min="11" max="15" width="14.28515625" style="5" customWidth="1"/>
  </cols>
  <sheetData>
    <row r="1" spans="1:17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3" t="s">
        <v>21</v>
      </c>
    </row>
    <row r="2" spans="1:17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3" t="s">
        <v>22</v>
      </c>
    </row>
    <row r="3" spans="1:17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 t="s">
        <v>23</v>
      </c>
    </row>
    <row r="4" spans="1:17">
      <c r="A4" s="21"/>
      <c r="B4" s="21"/>
      <c r="C4" s="21"/>
      <c r="D4" s="21"/>
      <c r="E4" s="21"/>
      <c r="F4" s="21"/>
      <c r="G4" s="21"/>
      <c r="H4" s="21"/>
      <c r="I4" s="21"/>
      <c r="J4" s="21"/>
      <c r="K4" s="11"/>
      <c r="L4" s="11"/>
      <c r="M4" s="11"/>
      <c r="N4" s="11"/>
      <c r="O4" s="11"/>
      <c r="P4" s="1"/>
      <c r="Q4" s="22" t="s">
        <v>24</v>
      </c>
    </row>
    <row r="5" spans="1:17" s="4" customFormat="1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  <c r="L5" s="11"/>
      <c r="M5" s="11"/>
      <c r="N5" s="11"/>
      <c r="O5" s="11"/>
      <c r="P5" s="1"/>
      <c r="Q5" s="1"/>
    </row>
    <row r="6" spans="1:17" s="4" customFormat="1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  <c r="P6" s="1"/>
      <c r="Q6" s="1"/>
    </row>
    <row r="7" spans="1:17">
      <c r="C7" s="7"/>
      <c r="D7" s="7"/>
      <c r="E7" s="7"/>
      <c r="F7" s="7"/>
      <c r="G7" s="12"/>
      <c r="H7" s="12" t="s">
        <v>3</v>
      </c>
      <c r="I7" s="12" t="s">
        <v>4</v>
      </c>
      <c r="J7" s="12" t="s">
        <v>5</v>
      </c>
      <c r="K7" s="12" t="s">
        <v>12</v>
      </c>
      <c r="L7" s="12" t="s">
        <v>13</v>
      </c>
      <c r="M7" s="12" t="s">
        <v>14</v>
      </c>
      <c r="N7" s="12" t="s">
        <v>15</v>
      </c>
      <c r="O7" s="12" t="s">
        <v>16</v>
      </c>
      <c r="P7" s="12" t="s">
        <v>17</v>
      </c>
      <c r="Q7" s="12" t="s">
        <v>18</v>
      </c>
    </row>
    <row r="8" spans="1:17" s="4" customFormat="1">
      <c r="A8" s="2"/>
      <c r="B8" s="1"/>
      <c r="C8" s="7"/>
      <c r="D8" s="7" t="s">
        <v>0</v>
      </c>
      <c r="E8" s="7" t="s">
        <v>1</v>
      </c>
      <c r="F8" s="7" t="s">
        <v>2</v>
      </c>
      <c r="G8" s="12" t="s">
        <v>2</v>
      </c>
      <c r="H8" s="12" t="s">
        <v>2</v>
      </c>
      <c r="I8" s="12" t="s">
        <v>2</v>
      </c>
      <c r="J8" s="12" t="s">
        <v>2</v>
      </c>
      <c r="K8" s="12" t="s">
        <v>2</v>
      </c>
      <c r="L8" s="12" t="s">
        <v>2</v>
      </c>
      <c r="M8" s="12" t="s">
        <v>2</v>
      </c>
      <c r="N8" s="12" t="s">
        <v>2</v>
      </c>
      <c r="O8" s="12" t="s">
        <v>2</v>
      </c>
      <c r="P8" s="12" t="s">
        <v>2</v>
      </c>
      <c r="Q8" s="12" t="s">
        <v>2</v>
      </c>
    </row>
    <row r="9" spans="1:17">
      <c r="A9" s="17" t="s">
        <v>6</v>
      </c>
      <c r="B9" s="17" t="s">
        <v>7</v>
      </c>
      <c r="C9" s="18" t="s">
        <v>8</v>
      </c>
      <c r="D9" s="18" t="s">
        <v>9</v>
      </c>
      <c r="E9" s="18" t="s">
        <v>10</v>
      </c>
      <c r="F9" s="18" t="s">
        <v>9</v>
      </c>
      <c r="G9" s="19" t="s">
        <v>11</v>
      </c>
      <c r="H9" s="19" t="s">
        <v>11</v>
      </c>
      <c r="I9" s="19" t="s">
        <v>11</v>
      </c>
      <c r="J9" s="19" t="s">
        <v>11</v>
      </c>
      <c r="K9" s="19" t="s">
        <v>11</v>
      </c>
      <c r="L9" s="19" t="s">
        <v>11</v>
      </c>
      <c r="M9" s="19" t="s">
        <v>11</v>
      </c>
      <c r="N9" s="19" t="s">
        <v>11</v>
      </c>
      <c r="O9" s="19" t="s">
        <v>11</v>
      </c>
      <c r="P9" s="19" t="s">
        <v>11</v>
      </c>
      <c r="Q9" s="19" t="s">
        <v>11</v>
      </c>
    </row>
    <row r="10" spans="1:17">
      <c r="A10" s="13">
        <v>3810</v>
      </c>
      <c r="B10" s="14">
        <v>2005</v>
      </c>
      <c r="C10" s="8">
        <v>0</v>
      </c>
      <c r="D10" s="8">
        <v>0</v>
      </c>
      <c r="E10" s="8">
        <v>7095</v>
      </c>
      <c r="F10" s="8">
        <f>D10-E10</f>
        <v>-7095</v>
      </c>
      <c r="G10" s="9" t="str">
        <f>IF($C10=0,"NA",+$F10/$C10)</f>
        <v>NA</v>
      </c>
      <c r="H10" s="20"/>
      <c r="I10" s="20"/>
    </row>
    <row r="11" spans="1:17">
      <c r="A11" s="13">
        <v>3810</v>
      </c>
      <c r="B11" s="14">
        <v>2006</v>
      </c>
      <c r="C11" s="8">
        <v>117337.19</v>
      </c>
      <c r="D11" s="8">
        <v>0</v>
      </c>
      <c r="E11" s="8">
        <v>186169</v>
      </c>
      <c r="F11" s="8">
        <f t="shared" ref="F11:F20" si="0">D11-E11</f>
        <v>-186169</v>
      </c>
      <c r="G11" s="9">
        <f>IF($C11=0,"NA",+$F11/$C11)</f>
        <v>-1.586615462667889</v>
      </c>
      <c r="H11" s="9">
        <f t="shared" ref="H11:H15" si="1">IF(SUM($C10:$C11)=0,"NA",SUM($F10:$F11)/SUM($C10:$C11))</f>
        <v>-1.6470822251666331</v>
      </c>
      <c r="I11" s="20"/>
    </row>
    <row r="12" spans="1:17">
      <c r="A12" s="13">
        <v>3810</v>
      </c>
      <c r="B12" s="14">
        <v>2007</v>
      </c>
      <c r="C12" s="8">
        <v>130322.09</v>
      </c>
      <c r="D12" s="8">
        <v>0</v>
      </c>
      <c r="E12" s="8">
        <v>325454</v>
      </c>
      <c r="F12" s="8">
        <f t="shared" si="0"/>
        <v>-325454</v>
      </c>
      <c r="G12" s="9">
        <f t="shared" ref="G12:G14" si="2">IF($C12=0,"NA",+$F12/$C12)</f>
        <v>-2.4973049465366923</v>
      </c>
      <c r="H12" s="9">
        <f t="shared" si="1"/>
        <v>-2.06583415731484</v>
      </c>
      <c r="I12" s="9">
        <f t="shared" ref="I12:I16" si="3">IF(SUM($C10:$C12)=0,"NA",SUM($F10:$F12)/SUM($C10:$C12))</f>
        <v>-2.0944823872539726</v>
      </c>
    </row>
    <row r="13" spans="1:17">
      <c r="A13" s="13">
        <v>3810</v>
      </c>
      <c r="B13" s="14">
        <v>2008</v>
      </c>
      <c r="C13" s="8">
        <v>90424.14</v>
      </c>
      <c r="D13" s="8">
        <v>0</v>
      </c>
      <c r="E13" s="8">
        <v>86636</v>
      </c>
      <c r="F13" s="8">
        <f t="shared" si="0"/>
        <v>-86636</v>
      </c>
      <c r="G13" s="9">
        <f t="shared" si="2"/>
        <v>-0.9581069833785536</v>
      </c>
      <c r="H13" s="9">
        <f t="shared" si="1"/>
        <v>-1.8668042484802574</v>
      </c>
      <c r="I13" s="9">
        <f t="shared" si="3"/>
        <v>-1.7695603055600895</v>
      </c>
      <c r="J13" s="6">
        <f>IF(SUM($C10:$C13)=0,"NA",SUM($F10:$F13)/SUM($C10:$C13))</f>
        <v>-1.7905462503899185</v>
      </c>
    </row>
    <row r="14" spans="1:17">
      <c r="A14" s="13">
        <v>3810</v>
      </c>
      <c r="B14" s="14">
        <v>2009</v>
      </c>
      <c r="C14" s="8">
        <v>78220.679999999993</v>
      </c>
      <c r="D14" s="8">
        <v>0</v>
      </c>
      <c r="E14" s="8">
        <v>803</v>
      </c>
      <c r="F14" s="8">
        <f t="shared" si="0"/>
        <v>-803</v>
      </c>
      <c r="G14" s="9">
        <f t="shared" si="2"/>
        <v>-1.0265827400119765E-2</v>
      </c>
      <c r="H14" s="9">
        <f t="shared" si="1"/>
        <v>-0.51848019998479644</v>
      </c>
      <c r="I14" s="9">
        <f t="shared" si="3"/>
        <v>-1.3810658845154471</v>
      </c>
      <c r="J14" s="6">
        <f t="shared" ref="J14:J17" si="4">IF(SUM($C11:$C14)=0,"NA",SUM($F11:$F14)/SUM($C11:$C14))</f>
        <v>-1.4390009610762902</v>
      </c>
      <c r="K14" s="6">
        <f>IF(SUM($C10:$C14)=0,"NA",SUM($F10:$F14)/SUM($C10:$C14))</f>
        <v>-1.4560437910652333</v>
      </c>
    </row>
    <row r="15" spans="1:17">
      <c r="A15" s="13">
        <v>3810</v>
      </c>
      <c r="B15" s="14">
        <v>2010</v>
      </c>
      <c r="C15" s="8">
        <v>294261.07</v>
      </c>
      <c r="D15" s="8">
        <v>0</v>
      </c>
      <c r="E15" s="8">
        <v>65129</v>
      </c>
      <c r="F15" s="8">
        <f t="shared" si="0"/>
        <v>-65129</v>
      </c>
      <c r="G15" s="9">
        <f>IF($C15=0,"NA",+$F15/$C15)</f>
        <v>-0.22133067075437468</v>
      </c>
      <c r="H15" s="9">
        <f t="shared" si="1"/>
        <v>-0.17700732988931672</v>
      </c>
      <c r="I15" s="9">
        <f t="shared" si="3"/>
        <v>-0.32958751075731613</v>
      </c>
      <c r="J15" s="6">
        <f t="shared" si="4"/>
        <v>-0.80579813514527754</v>
      </c>
      <c r="K15" s="6">
        <f t="shared" ref="K15:K20" si="5">IF(SUM($C11:$C15)=0,"NA",SUM($F11:$F15)/SUM($C11:$C15))</f>
        <v>-0.93473621849492017</v>
      </c>
      <c r="L15" s="6">
        <f>IF(SUM($C10:$C15)=0,"NA",SUM($F10:$F15)/SUM($C10:$C15))</f>
        <v>-0.9447212280331726</v>
      </c>
    </row>
    <row r="16" spans="1:17">
      <c r="A16" s="13">
        <v>3810</v>
      </c>
      <c r="B16" s="14">
        <v>2013</v>
      </c>
      <c r="C16" s="8">
        <v>18868.23</v>
      </c>
      <c r="D16" s="8">
        <v>0</v>
      </c>
      <c r="E16" s="8">
        <v>84978.07</v>
      </c>
      <c r="F16" s="8">
        <f t="shared" si="0"/>
        <v>-84978.07</v>
      </c>
      <c r="G16" s="9">
        <f t="shared" ref="G16:G20" si="6">IF($C16=0,"NA",+$F16/$C16)</f>
        <v>-4.503764794047985</v>
      </c>
      <c r="H16" s="9">
        <f>IF(SUM($C15:$C16)=0,"NA",SUM($F15:$F16)/SUM($C15:$C16))</f>
        <v>-0.47937727322227597</v>
      </c>
      <c r="I16" s="9">
        <f t="shared" si="3"/>
        <v>-0.38561409917537243</v>
      </c>
      <c r="J16" s="6">
        <f t="shared" si="4"/>
        <v>-0.49306523563366172</v>
      </c>
      <c r="K16" s="6">
        <f t="shared" si="5"/>
        <v>-0.91979015847851775</v>
      </c>
      <c r="L16" s="6">
        <f>IF(SUM($C11:$C16)=0,"NA",SUM($F11:$F16)/SUM($C11:$C16))</f>
        <v>-1.0270561644147365</v>
      </c>
      <c r="M16" s="6">
        <f>IF(SUM($C10:$C16)=0,"NA",SUM($F10:$F16)/SUM($C10:$C16))</f>
        <v>-1.0367828920364768</v>
      </c>
    </row>
    <row r="17" spans="1:17">
      <c r="A17" s="13">
        <v>3810</v>
      </c>
      <c r="B17" s="14">
        <v>2014</v>
      </c>
      <c r="C17" s="8">
        <v>18868.23</v>
      </c>
      <c r="D17" s="8">
        <v>0</v>
      </c>
      <c r="E17" s="8">
        <v>91483.839999999997</v>
      </c>
      <c r="F17" s="8">
        <f t="shared" si="0"/>
        <v>-91483.839999999997</v>
      </c>
      <c r="G17" s="9">
        <f t="shared" si="6"/>
        <v>-4.8485650217322984</v>
      </c>
      <c r="H17" s="9">
        <f>IF(SUM($C16:$C17)=0,"NA",SUM($F16:$F17)/SUM($C16:$C17))</f>
        <v>-4.6761649078901417</v>
      </c>
      <c r="I17" s="9">
        <f>IF(SUM($C15:$C17)=0,"NA",SUM($F15:$F17)/SUM($C15:$C17))</f>
        <v>-0.72768887768532498</v>
      </c>
      <c r="J17" s="6">
        <f t="shared" si="4"/>
        <v>-0.59089017525574994</v>
      </c>
      <c r="K17" s="6">
        <f t="shared" si="5"/>
        <v>-0.65721549525324829</v>
      </c>
      <c r="L17" s="6">
        <f t="shared" ref="L17:L20" si="7">IF(SUM($C12:$C17)=0,"NA",SUM($F12:$F17)/SUM($C12:$C17))</f>
        <v>-1.0372754287072028</v>
      </c>
      <c r="M17" s="6">
        <f>IF(SUM($C11:$C17)=0,"NA",SUM($F11:$F17)/SUM($C11:$C17))</f>
        <v>-1.1234145113381622</v>
      </c>
      <c r="N17" s="6">
        <f>IF(SUM($C10:$C17)=0,"NA",SUM($F10:$F17)/SUM($C10:$C17))</f>
        <v>-1.1328959820654141</v>
      </c>
    </row>
    <row r="18" spans="1:17">
      <c r="A18" s="13">
        <v>3810</v>
      </c>
      <c r="B18" s="14">
        <v>2015</v>
      </c>
      <c r="C18" s="8">
        <v>18868.240000000002</v>
      </c>
      <c r="D18" s="8">
        <v>0</v>
      </c>
      <c r="E18" s="8">
        <v>201506.64</v>
      </c>
      <c r="F18" s="8">
        <f t="shared" si="0"/>
        <v>-201506.64</v>
      </c>
      <c r="G18" s="9">
        <f t="shared" si="6"/>
        <v>-10.679673355861491</v>
      </c>
      <c r="H18" s="9">
        <f t="shared" ref="H18:H20" si="8">IF(SUM($C17:$C18)=0,"NA",SUM($F17:$F18)/SUM($C17:$C18))</f>
        <v>-7.7641199614060339</v>
      </c>
      <c r="I18" s="9">
        <f>IF(SUM($C16:$C18)=0,"NA",SUM($F16:$F18)/SUM($C16:$C18))</f>
        <v>-6.6773350976155701</v>
      </c>
      <c r="J18" s="6">
        <f>IF(SUM($C15:$C18)=0,"NA",SUM($F15:$F18)/SUM($C15:$C18))</f>
        <v>-1.2628691308359892</v>
      </c>
      <c r="K18" s="6">
        <f t="shared" si="5"/>
        <v>-1.0345247443726087</v>
      </c>
      <c r="L18" s="6">
        <f t="shared" si="7"/>
        <v>-1.0212237444476351</v>
      </c>
      <c r="M18" s="6">
        <f t="shared" ref="M18:M20" si="9">IF(SUM($C12:$C18)=0,"NA",SUM($F12:$F18)/SUM($C12:$C18))</f>
        <v>-1.3172476182638277</v>
      </c>
      <c r="N18" s="6">
        <f>IF(SUM($C11:$C18)=0,"NA",SUM($F11:$F18)/SUM($C11:$C18))</f>
        <v>-1.3584469238866226</v>
      </c>
      <c r="O18" s="6">
        <f>IF(SUM($C10:$C18)=0,"NA",SUM($F10:$F18)/SUM($C10:$C18))</f>
        <v>-1.367695201585537</v>
      </c>
    </row>
    <row r="19" spans="1:17">
      <c r="A19" s="13">
        <v>3810</v>
      </c>
      <c r="B19" s="14">
        <v>2016</v>
      </c>
      <c r="C19" s="8">
        <v>1422021.48</v>
      </c>
      <c r="D19" s="8">
        <v>0</v>
      </c>
      <c r="E19" s="8">
        <v>318769.37</v>
      </c>
      <c r="F19" s="8">
        <f t="shared" si="0"/>
        <v>-318769.37</v>
      </c>
      <c r="G19" s="9">
        <f t="shared" si="6"/>
        <v>-0.22416635366154947</v>
      </c>
      <c r="H19" s="9">
        <f t="shared" si="8"/>
        <v>-0.36107968762522646</v>
      </c>
      <c r="I19" s="9">
        <f>IF(SUM($C17:$C19)=0,"NA",SUM($F17:$F19)/SUM($C17:$C19))</f>
        <v>-0.41908307469741818</v>
      </c>
      <c r="J19" s="6">
        <f>IF(SUM($C16:$C19)=0,"NA",SUM($F16:$F19)/SUM($C16:$C19))</f>
        <v>-0.47120626526442272</v>
      </c>
      <c r="K19" s="6">
        <f t="shared" si="5"/>
        <v>-0.4297323024913175</v>
      </c>
      <c r="L19" s="6">
        <f t="shared" si="7"/>
        <v>-0.41200726745306532</v>
      </c>
      <c r="M19" s="6">
        <f t="shared" si="9"/>
        <v>-0.43744109774091966</v>
      </c>
      <c r="N19" s="6">
        <f>IF(SUM($C12:$C19)=0,"NA",SUM($F12:$F19)/SUM($C12:$C19))</f>
        <v>-0.56700898291026425</v>
      </c>
      <c r="O19" s="6">
        <f>IF(SUM($C11:$C19)=0,"NA",SUM($F11:$F19)/SUM($C11:$C19))</f>
        <v>-0.6216582757829735</v>
      </c>
      <c r="P19" s="6">
        <f>IF(SUM($C10:$C19)=0,"NA",SUM($F10:$F19)/SUM($C10:$C19))</f>
        <v>-0.62489919850998865</v>
      </c>
      <c r="Q19" s="4"/>
    </row>
    <row r="20" spans="1:17">
      <c r="A20" s="13">
        <v>3810</v>
      </c>
      <c r="B20" s="14">
        <v>2017</v>
      </c>
      <c r="C20" s="8">
        <v>1894514.01</v>
      </c>
      <c r="D20" s="8">
        <v>0</v>
      </c>
      <c r="E20" s="8">
        <v>255082.55</v>
      </c>
      <c r="F20" s="8">
        <f t="shared" si="0"/>
        <v>-255082.55</v>
      </c>
      <c r="G20" s="9">
        <f t="shared" si="6"/>
        <v>-0.13464273616007727</v>
      </c>
      <c r="H20" s="9">
        <f t="shared" si="8"/>
        <v>-0.17302752276593303</v>
      </c>
      <c r="I20" s="9">
        <f>IF(SUM($C18:$C20)=0,"NA",SUM($F18:$F20)/SUM($C18:$C20))</f>
        <v>-0.23246318070166577</v>
      </c>
      <c r="J20" s="6">
        <f>IF(SUM($C17:$C20)=0,"NA",SUM($F17:$F20)/SUM($C17:$C20))</f>
        <v>-0.25842937315076858</v>
      </c>
      <c r="K20" s="6">
        <f t="shared" si="5"/>
        <v>-0.28217637464987783</v>
      </c>
      <c r="L20" s="6">
        <f t="shared" si="7"/>
        <v>-0.27729430130587895</v>
      </c>
      <c r="M20" s="6">
        <f t="shared" si="9"/>
        <v>-0.27171788458714546</v>
      </c>
      <c r="N20" s="6">
        <f>IF(SUM($C13:$C20)=0,"NA",SUM($F13:$F20)/SUM($C13:$C20))</f>
        <v>-0.2878976026273386</v>
      </c>
      <c r="O20" s="6">
        <f>IF(SUM($C12:$C20)=0,"NA",SUM($F12:$F20)/SUM($C12:$C20))</f>
        <v>-0.36049161568377552</v>
      </c>
      <c r="P20" s="6">
        <f>IF(SUM($C11:$C20)=0,"NA",SUM($F11:$F20)/SUM($C11:$C20))</f>
        <v>-0.39572185736730042</v>
      </c>
      <c r="Q20" s="6">
        <f>IF(SUM($C10:$C20)=0,"NA",SUM($F10:$F20)/SUM($C10:$C20))</f>
        <v>-0.39745925009633903</v>
      </c>
    </row>
    <row r="21" spans="1:17">
      <c r="A21" s="13"/>
      <c r="B21" s="14"/>
      <c r="G21" s="20"/>
      <c r="H21" s="20"/>
      <c r="I21" s="20"/>
    </row>
    <row r="22" spans="1:17">
      <c r="A22" s="13"/>
      <c r="B22" s="14"/>
      <c r="G22" s="20"/>
      <c r="H22" s="20"/>
      <c r="I22" s="20"/>
    </row>
    <row r="23" spans="1:17">
      <c r="A23" s="13">
        <v>3820</v>
      </c>
      <c r="B23" s="14">
        <v>2005</v>
      </c>
      <c r="C23" s="3">
        <v>179963.77</v>
      </c>
      <c r="D23" s="3">
        <v>0</v>
      </c>
      <c r="E23" s="3">
        <v>36819</v>
      </c>
      <c r="F23" s="8">
        <f>D23-E23</f>
        <v>-36819</v>
      </c>
      <c r="G23" s="9">
        <f>IF($C23=0,"NA",+$F23/$C23)</f>
        <v>-0.2045911796579945</v>
      </c>
      <c r="H23" s="20"/>
      <c r="I23" s="20"/>
      <c r="P23" s="4"/>
      <c r="Q23" s="4"/>
    </row>
    <row r="24" spans="1:17">
      <c r="A24" s="13">
        <v>3820</v>
      </c>
      <c r="B24" s="14">
        <v>2006</v>
      </c>
      <c r="C24" s="3">
        <v>216029.87</v>
      </c>
      <c r="D24" s="3">
        <v>0</v>
      </c>
      <c r="E24" s="3">
        <v>74478</v>
      </c>
      <c r="F24" s="8">
        <f t="shared" ref="F24:F33" si="10">D24-E24</f>
        <v>-74478</v>
      </c>
      <c r="G24" s="9">
        <f>IF($C24=0,"NA",+$F24/$C24)</f>
        <v>-0.34475788000983382</v>
      </c>
      <c r="H24" s="9">
        <f t="shared" ref="H24:H28" si="11">IF(SUM($C23:$C24)=0,"NA",SUM($F23:$F24)/SUM($C23:$C24))</f>
        <v>-0.28105754425752899</v>
      </c>
      <c r="I24" s="20"/>
      <c r="P24" s="4"/>
      <c r="Q24" s="4"/>
    </row>
    <row r="25" spans="1:17">
      <c r="A25" s="13">
        <v>3820</v>
      </c>
      <c r="B25" s="14">
        <v>2007</v>
      </c>
      <c r="C25" s="3">
        <v>92373.03</v>
      </c>
      <c r="D25" s="3">
        <v>0</v>
      </c>
      <c r="E25" s="3">
        <v>86026</v>
      </c>
      <c r="F25" s="8">
        <f t="shared" si="10"/>
        <v>-86026</v>
      </c>
      <c r="G25" s="9">
        <f t="shared" ref="G25:G27" si="12">IF($C25=0,"NA",+$F25/$C25)</f>
        <v>-0.93128914359526804</v>
      </c>
      <c r="H25" s="9">
        <f t="shared" si="11"/>
        <v>-0.52043609187851347</v>
      </c>
      <c r="I25" s="9">
        <f t="shared" ref="I25:I29" si="13">IF(SUM($C23:$C25)=0,"NA",SUM($F23:$F25)/SUM($C23:$C25))</f>
        <v>-0.40404681998466435</v>
      </c>
      <c r="P25" s="4"/>
      <c r="Q25" s="4"/>
    </row>
    <row r="26" spans="1:17">
      <c r="A26" s="13">
        <v>3820</v>
      </c>
      <c r="B26" s="14">
        <v>2008</v>
      </c>
      <c r="C26" s="3">
        <v>134637.15</v>
      </c>
      <c r="D26" s="3">
        <v>0</v>
      </c>
      <c r="E26" s="3">
        <v>110079</v>
      </c>
      <c r="F26" s="8">
        <f t="shared" si="10"/>
        <v>-110079</v>
      </c>
      <c r="G26" s="9">
        <f t="shared" si="12"/>
        <v>-0.81759752044662271</v>
      </c>
      <c r="H26" s="9">
        <f t="shared" si="11"/>
        <v>-0.86385993791115445</v>
      </c>
      <c r="I26" s="9">
        <f t="shared" si="13"/>
        <v>-0.61074162482601735</v>
      </c>
      <c r="J26" s="6">
        <f>IF(SUM($C23:$C26)=0,"NA",SUM($F23:$F26)/SUM($C23:$C26))</f>
        <v>-0.49341912542366106</v>
      </c>
      <c r="P26" s="4"/>
      <c r="Q26" s="4"/>
    </row>
    <row r="27" spans="1:17">
      <c r="A27" s="13">
        <v>3820</v>
      </c>
      <c r="B27" s="14">
        <v>2009</v>
      </c>
      <c r="C27" s="3">
        <v>209091.64</v>
      </c>
      <c r="D27" s="3">
        <v>0</v>
      </c>
      <c r="E27" s="3">
        <v>-5711</v>
      </c>
      <c r="F27" s="8">
        <f t="shared" si="10"/>
        <v>5711</v>
      </c>
      <c r="G27" s="9">
        <f t="shared" si="12"/>
        <v>2.7313382782783661E-2</v>
      </c>
      <c r="H27" s="9">
        <f t="shared" si="11"/>
        <v>-0.3036347348152012</v>
      </c>
      <c r="I27" s="9">
        <f t="shared" si="13"/>
        <v>-0.43658153043250314</v>
      </c>
      <c r="J27" s="6">
        <f t="shared" ref="J27:J30" si="14">IF(SUM($C24:$C27)=0,"NA",SUM($F24:$F27)/SUM($C24:$C27))</f>
        <v>-0.40616336249508128</v>
      </c>
      <c r="K27" s="6">
        <f>IF(SUM($C23:$C27)=0,"NA",SUM($F23:$F27)/SUM($C23:$C27))</f>
        <v>-0.36256777557709541</v>
      </c>
      <c r="P27" s="4"/>
      <c r="Q27" s="4"/>
    </row>
    <row r="28" spans="1:17">
      <c r="A28" s="13">
        <v>3820</v>
      </c>
      <c r="B28" s="14">
        <v>2010</v>
      </c>
      <c r="C28" s="3">
        <v>76589.919999999998</v>
      </c>
      <c r="D28" s="3">
        <v>0</v>
      </c>
      <c r="E28" s="3">
        <v>403495</v>
      </c>
      <c r="F28" s="8">
        <f t="shared" si="10"/>
        <v>-403495</v>
      </c>
      <c r="G28" s="9">
        <f>IF($C28=0,"NA",+$F28/$C28)</f>
        <v>-5.2682520101861972</v>
      </c>
      <c r="H28" s="9">
        <f t="shared" si="11"/>
        <v>-1.3924034858952745</v>
      </c>
      <c r="I28" s="9">
        <f t="shared" si="13"/>
        <v>-1.2082807353496112</v>
      </c>
      <c r="J28" s="6">
        <f t="shared" si="14"/>
        <v>-1.1583744259269713</v>
      </c>
      <c r="K28" s="6">
        <f t="shared" ref="K28:K33" si="15">IF(SUM($C24:$C28)=0,"NA",SUM($F24:$F28)/SUM($C24:$C28))</f>
        <v>-0.91717741154952148</v>
      </c>
      <c r="L28" s="6">
        <f>IF(SUM($C23:$C28)=0,"NA",SUM($F23:$F28)/SUM($C23:$C28))</f>
        <v>-0.77605078228506319</v>
      </c>
      <c r="P28" s="4"/>
      <c r="Q28" s="4"/>
    </row>
    <row r="29" spans="1:17">
      <c r="A29" s="13">
        <v>3820</v>
      </c>
      <c r="B29" s="14">
        <v>2013</v>
      </c>
      <c r="C29" s="3">
        <v>0</v>
      </c>
      <c r="D29" s="3">
        <v>0</v>
      </c>
      <c r="E29" s="3">
        <v>0</v>
      </c>
      <c r="F29" s="8">
        <f t="shared" si="10"/>
        <v>0</v>
      </c>
      <c r="G29" s="9" t="str">
        <f t="shared" ref="G29:G33" si="16">IF($C29=0,"NA",+$F29/$C29)</f>
        <v>NA</v>
      </c>
      <c r="H29" s="9">
        <f>IF(SUM($C28:$C29)=0,"NA",SUM($F28:$F29)/SUM($C28:$C29))</f>
        <v>-5.2682520101861972</v>
      </c>
      <c r="I29" s="9">
        <f t="shared" si="13"/>
        <v>-1.3924034858952745</v>
      </c>
      <c r="J29" s="6">
        <f t="shared" si="14"/>
        <v>-1.2082807353496112</v>
      </c>
      <c r="K29" s="6">
        <f t="shared" si="15"/>
        <v>-1.1583744259269713</v>
      </c>
      <c r="L29" s="6">
        <f>IF(SUM($C24:$C29)=0,"NA",SUM($F24:$F29)/SUM($C24:$C29))</f>
        <v>-0.91717741154952148</v>
      </c>
      <c r="M29" s="6">
        <f>IF(SUM($C23:$C29)=0,"NA",SUM($F23:$F29)/SUM($C23:$C29))</f>
        <v>-0.77605078228506319</v>
      </c>
      <c r="P29" s="4"/>
      <c r="Q29" s="4"/>
    </row>
    <row r="30" spans="1:17">
      <c r="A30" s="13">
        <v>3820</v>
      </c>
      <c r="B30" s="14">
        <v>2014</v>
      </c>
      <c r="C30" s="3">
        <v>0</v>
      </c>
      <c r="D30" s="3">
        <v>0</v>
      </c>
      <c r="E30" s="3">
        <v>0</v>
      </c>
      <c r="F30" s="8">
        <f t="shared" si="10"/>
        <v>0</v>
      </c>
      <c r="G30" s="9" t="str">
        <f t="shared" si="16"/>
        <v>NA</v>
      </c>
      <c r="H30" s="9" t="str">
        <f>IF(SUM($C29:$C30)=0,"NA",SUM($F29:$F30)/SUM($C29:$C30))</f>
        <v>NA</v>
      </c>
      <c r="I30" s="9">
        <f>IF(SUM($C28:$C30)=0,"NA",SUM($F28:$F30)/SUM($C28:$C30))</f>
        <v>-5.2682520101861972</v>
      </c>
      <c r="J30" s="6">
        <f t="shared" si="14"/>
        <v>-1.3924034858952745</v>
      </c>
      <c r="K30" s="6">
        <f t="shared" si="15"/>
        <v>-1.2082807353496112</v>
      </c>
      <c r="L30" s="6">
        <f t="shared" ref="L30:L33" si="17">IF(SUM($C25:$C30)=0,"NA",SUM($F25:$F30)/SUM($C25:$C30))</f>
        <v>-1.1583744259269713</v>
      </c>
      <c r="M30" s="6">
        <f>IF(SUM($C24:$C30)=0,"NA",SUM($F24:$F30)/SUM($C24:$C30))</f>
        <v>-0.91717741154952148</v>
      </c>
      <c r="N30" s="6">
        <f>IF(SUM($C23:$C30)=0,"NA",SUM($F23:$F30)/SUM($C23:$C30))</f>
        <v>-0.77605078228506319</v>
      </c>
      <c r="P30" s="4"/>
      <c r="Q30" s="4"/>
    </row>
    <row r="31" spans="1:17">
      <c r="A31" s="13">
        <v>3820</v>
      </c>
      <c r="B31" s="14">
        <v>2015</v>
      </c>
      <c r="C31" s="3">
        <v>0</v>
      </c>
      <c r="D31" s="3">
        <v>0</v>
      </c>
      <c r="E31" s="3">
        <v>0</v>
      </c>
      <c r="F31" s="8">
        <f t="shared" si="10"/>
        <v>0</v>
      </c>
      <c r="G31" s="9" t="str">
        <f t="shared" si="16"/>
        <v>NA</v>
      </c>
      <c r="H31" s="9" t="str">
        <f t="shared" ref="H31:H33" si="18">IF(SUM($C30:$C31)=0,"NA",SUM($F30:$F31)/SUM($C30:$C31))</f>
        <v>NA</v>
      </c>
      <c r="I31" s="9" t="str">
        <f>IF(SUM($C29:$C31)=0,"NA",SUM($F29:$F31)/SUM($C29:$C31))</f>
        <v>NA</v>
      </c>
      <c r="J31" s="6">
        <f>IF(SUM($C28:$C31)=0,"NA",SUM($F28:$F31)/SUM($C28:$C31))</f>
        <v>-5.2682520101861972</v>
      </c>
      <c r="K31" s="6">
        <f t="shared" si="15"/>
        <v>-1.3924034858952745</v>
      </c>
      <c r="L31" s="6">
        <f t="shared" si="17"/>
        <v>-1.2082807353496112</v>
      </c>
      <c r="M31" s="6">
        <f t="shared" ref="M31:M33" si="19">IF(SUM($C25:$C31)=0,"NA",SUM($F25:$F31)/SUM($C25:$C31))</f>
        <v>-1.1583744259269713</v>
      </c>
      <c r="N31" s="6">
        <f>IF(SUM($C24:$C31)=0,"NA",SUM($F24:$F31)/SUM($C24:$C31))</f>
        <v>-0.91717741154952148</v>
      </c>
      <c r="O31" s="6">
        <f>IF(SUM($C23:$C31)=0,"NA",SUM($F23:$F31)/SUM($C23:$C31))</f>
        <v>-0.77605078228506319</v>
      </c>
      <c r="P31" s="4"/>
      <c r="Q31" s="4"/>
    </row>
    <row r="32" spans="1:17">
      <c r="A32" s="13">
        <v>3820</v>
      </c>
      <c r="B32" s="14">
        <v>2016</v>
      </c>
      <c r="C32" s="3">
        <v>313358.67</v>
      </c>
      <c r="D32" s="3">
        <v>0</v>
      </c>
      <c r="E32" s="3">
        <v>72844.89</v>
      </c>
      <c r="F32" s="8">
        <f t="shared" si="10"/>
        <v>-72844.89</v>
      </c>
      <c r="G32" s="9">
        <f t="shared" si="16"/>
        <v>-0.23246489398234937</v>
      </c>
      <c r="H32" s="9">
        <f t="shared" si="18"/>
        <v>-0.23246489398234937</v>
      </c>
      <c r="I32" s="9">
        <f>IF(SUM($C30:$C32)=0,"NA",SUM($F30:$F32)/SUM($C30:$C32))</f>
        <v>-0.23246489398234937</v>
      </c>
      <c r="J32" s="6">
        <f>IF(SUM($C29:$C32)=0,"NA",SUM($F29:$F32)/SUM($C29:$C32))</f>
        <v>-0.23246489398234937</v>
      </c>
      <c r="K32" s="6">
        <f t="shared" si="15"/>
        <v>-1.2215453580688675</v>
      </c>
      <c r="L32" s="6">
        <f t="shared" si="17"/>
        <v>-0.78563820329729783</v>
      </c>
      <c r="M32" s="6">
        <f t="shared" si="19"/>
        <v>-0.79150305819705113</v>
      </c>
      <c r="N32" s="6">
        <f>IF(SUM($C25:$C32)=0,"NA",SUM($F25:$F32)/SUM($C25:$C32))</f>
        <v>-0.80713462753441412</v>
      </c>
      <c r="O32" s="6">
        <f>IF(SUM($C24:$C32)=0,"NA",SUM($F24:$F32)/SUM($C24:$C32))</f>
        <v>-0.71128098691206398</v>
      </c>
      <c r="P32" s="6">
        <f>IF(SUM($C23:$C32)=0,"NA",SUM($F23:$F32)/SUM($C23:$C32))</f>
        <v>-0.63666353925621588</v>
      </c>
      <c r="Q32" s="4"/>
    </row>
    <row r="33" spans="1:17">
      <c r="A33" s="13">
        <v>3820</v>
      </c>
      <c r="B33" s="14">
        <v>2017</v>
      </c>
      <c r="C33" s="3">
        <v>149610.9</v>
      </c>
      <c r="D33" s="3">
        <v>0</v>
      </c>
      <c r="E33" s="3">
        <v>61617.66</v>
      </c>
      <c r="F33" s="8">
        <f t="shared" si="10"/>
        <v>-61617.66</v>
      </c>
      <c r="G33" s="9">
        <f t="shared" si="16"/>
        <v>-0.41185274602318417</v>
      </c>
      <c r="H33" s="9">
        <f t="shared" si="18"/>
        <v>-0.29043496314455397</v>
      </c>
      <c r="I33" s="9">
        <f>IF(SUM($C31:$C33)=0,"NA",SUM($F31:$F33)/SUM($C31:$C33))</f>
        <v>-0.29043496314455397</v>
      </c>
      <c r="J33" s="6">
        <f>IF(SUM($C30:$C33)=0,"NA",SUM($F30:$F33)/SUM($C30:$C33))</f>
        <v>-0.29043496314455397</v>
      </c>
      <c r="K33" s="6">
        <f t="shared" si="15"/>
        <v>-0.29043496314455397</v>
      </c>
      <c r="L33" s="6">
        <f t="shared" si="17"/>
        <v>-0.99703102247353681</v>
      </c>
      <c r="M33" s="6">
        <f t="shared" si="19"/>
        <v>-0.71094068875578942</v>
      </c>
      <c r="N33" s="6">
        <f>IF(SUM($C26:$C33)=0,"NA",SUM($F26:$F33)/SUM($C26:$C33))</f>
        <v>-0.72719808984672596</v>
      </c>
      <c r="O33" s="6">
        <f>IF(SUM($C25:$C33)=0,"NA",SUM($F25:$F33)/SUM($C25:$C33))</f>
        <v>-0.74652089053321191</v>
      </c>
      <c r="P33" s="6">
        <f>IF(SUM($C24:$C33)=0,"NA",SUM($F24:$F33)/SUM($C24:$C33))</f>
        <v>-0.67368926066902679</v>
      </c>
      <c r="Q33" s="6">
        <f>IF(SUM($C23:$C33)=0,"NA",SUM($F23:$F33)/SUM($C23:$C33))</f>
        <v>-0.61214268938409044</v>
      </c>
    </row>
    <row r="34" spans="1:17">
      <c r="A34" s="13" t="s">
        <v>19</v>
      </c>
      <c r="B34" s="15"/>
      <c r="G34" s="20"/>
      <c r="H34" s="20"/>
      <c r="I34" s="20"/>
    </row>
    <row r="35" spans="1:17">
      <c r="A35" s="16"/>
      <c r="B35" s="15"/>
      <c r="G35" s="20"/>
      <c r="H35" s="20"/>
      <c r="I35" s="20"/>
    </row>
    <row r="36" spans="1:17">
      <c r="A36" s="16" t="s">
        <v>20</v>
      </c>
      <c r="B36" s="14">
        <v>2005</v>
      </c>
      <c r="C36" s="3">
        <f>+C23+C10</f>
        <v>179963.77</v>
      </c>
      <c r="D36" s="3">
        <f t="shared" ref="D36:E46" si="20">+D23+D10</f>
        <v>0</v>
      </c>
      <c r="E36" s="3">
        <f t="shared" si="20"/>
        <v>43914</v>
      </c>
      <c r="F36" s="8">
        <f>D36-E36</f>
        <v>-43914</v>
      </c>
      <c r="G36" s="9">
        <f>IF($C36=0,"NA",+$F36/$C36)</f>
        <v>-0.24401578162093404</v>
      </c>
      <c r="H36" s="20"/>
      <c r="I36" s="20"/>
      <c r="P36" s="4"/>
      <c r="Q36" s="4"/>
    </row>
    <row r="37" spans="1:17">
      <c r="A37" s="16" t="s">
        <v>20</v>
      </c>
      <c r="B37" s="14">
        <v>2006</v>
      </c>
      <c r="C37" s="3">
        <f t="shared" ref="C37:C46" si="21">+C24+C11</f>
        <v>333367.06</v>
      </c>
      <c r="D37" s="3">
        <f t="shared" si="20"/>
        <v>0</v>
      </c>
      <c r="E37" s="3">
        <f t="shared" si="20"/>
        <v>260647</v>
      </c>
      <c r="F37" s="8">
        <f t="shared" ref="F37:F46" si="22">D37-E37</f>
        <v>-260647</v>
      </c>
      <c r="G37" s="9">
        <f>IF($C37=0,"NA",+$F37/$C37)</f>
        <v>-0.78186189121384697</v>
      </c>
      <c r="H37" s="9">
        <f t="shared" ref="H37:H41" si="23">IF(SUM($C36:$C37)=0,"NA",SUM($F36:$F37)/SUM($C36:$C37))</f>
        <v>-0.59330354266857499</v>
      </c>
      <c r="I37" s="20"/>
      <c r="P37" s="4"/>
      <c r="Q37" s="4"/>
    </row>
    <row r="38" spans="1:17">
      <c r="A38" s="16" t="s">
        <v>20</v>
      </c>
      <c r="B38" s="14">
        <v>2007</v>
      </c>
      <c r="C38" s="3">
        <f t="shared" si="21"/>
        <v>222695.12</v>
      </c>
      <c r="D38" s="3">
        <f t="shared" si="20"/>
        <v>0</v>
      </c>
      <c r="E38" s="3">
        <f t="shared" si="20"/>
        <v>411480</v>
      </c>
      <c r="F38" s="8">
        <f t="shared" si="22"/>
        <v>-411480</v>
      </c>
      <c r="G38" s="9">
        <f t="shared" ref="G38:G40" si="24">IF($C38=0,"NA",+$F38/$C38)</f>
        <v>-1.8477279609898951</v>
      </c>
      <c r="H38" s="9">
        <f t="shared" si="23"/>
        <v>-1.2087263334470977</v>
      </c>
      <c r="I38" s="9">
        <f t="shared" ref="I38:I42" si="25">IF(SUM($C36:$C38)=0,"NA",SUM($F36:$F38)/SUM($C36:$C38))</f>
        <v>-0.97284749267332227</v>
      </c>
      <c r="P38" s="4"/>
      <c r="Q38" s="4"/>
    </row>
    <row r="39" spans="1:17">
      <c r="A39" s="16" t="s">
        <v>20</v>
      </c>
      <c r="B39" s="14">
        <v>2008</v>
      </c>
      <c r="C39" s="3">
        <f t="shared" si="21"/>
        <v>225061.28999999998</v>
      </c>
      <c r="D39" s="3">
        <f t="shared" si="20"/>
        <v>0</v>
      </c>
      <c r="E39" s="3">
        <f t="shared" si="20"/>
        <v>196715</v>
      </c>
      <c r="F39" s="8">
        <f t="shared" si="22"/>
        <v>-196715</v>
      </c>
      <c r="G39" s="9">
        <f t="shared" si="24"/>
        <v>-0.87405079745166314</v>
      </c>
      <c r="H39" s="9">
        <f t="shared" si="23"/>
        <v>-1.3583166793748414</v>
      </c>
      <c r="I39" s="9">
        <f t="shared" si="25"/>
        <v>-1.1122979059891773</v>
      </c>
      <c r="J39" s="6">
        <f>IF(SUM($C36:$C39)=0,"NA",SUM($F36:$F39)/SUM($C36:$C39))</f>
        <v>-0.94971191168868296</v>
      </c>
      <c r="P39" s="4"/>
      <c r="Q39" s="4"/>
    </row>
    <row r="40" spans="1:17">
      <c r="A40" s="16" t="s">
        <v>20</v>
      </c>
      <c r="B40" s="14">
        <v>2009</v>
      </c>
      <c r="C40" s="3">
        <f t="shared" si="21"/>
        <v>287312.32</v>
      </c>
      <c r="D40" s="3">
        <f t="shared" si="20"/>
        <v>0</v>
      </c>
      <c r="E40" s="3">
        <f t="shared" si="20"/>
        <v>-4908</v>
      </c>
      <c r="F40" s="8">
        <f t="shared" si="22"/>
        <v>4908</v>
      </c>
      <c r="G40" s="9">
        <f t="shared" si="24"/>
        <v>1.7082455774955978E-2</v>
      </c>
      <c r="H40" s="9">
        <f t="shared" si="23"/>
        <v>-0.3743498811345885</v>
      </c>
      <c r="I40" s="9">
        <f t="shared" si="25"/>
        <v>-0.82072189358401904</v>
      </c>
      <c r="J40" s="6">
        <f t="shared" ref="J40:J43" si="26">IF(SUM($C37:$C40)=0,"NA",SUM($F37:$F40)/SUM($C37:$C40))</f>
        <v>-0.80859702387917942</v>
      </c>
      <c r="K40" s="6">
        <f>IF(SUM($C36:$C40)=0,"NA",SUM($F36:$F40)/SUM($C36:$C40))</f>
        <v>-0.72720948411740871</v>
      </c>
      <c r="P40" s="4"/>
      <c r="Q40" s="4"/>
    </row>
    <row r="41" spans="1:17">
      <c r="A41" s="16" t="s">
        <v>20</v>
      </c>
      <c r="B41" s="14">
        <v>2010</v>
      </c>
      <c r="C41" s="3">
        <f t="shared" si="21"/>
        <v>370850.99</v>
      </c>
      <c r="D41" s="3">
        <f t="shared" si="20"/>
        <v>0</v>
      </c>
      <c r="E41" s="3">
        <f t="shared" si="20"/>
        <v>468624</v>
      </c>
      <c r="F41" s="8">
        <f t="shared" si="22"/>
        <v>-468624</v>
      </c>
      <c r="G41" s="9">
        <f>IF($C41=0,"NA",+$F41/$C41)</f>
        <v>-1.2636450019993206</v>
      </c>
      <c r="H41" s="9">
        <f t="shared" si="23"/>
        <v>-0.70456069634145968</v>
      </c>
      <c r="I41" s="9">
        <f t="shared" si="25"/>
        <v>-0.74774977961438127</v>
      </c>
      <c r="J41" s="6">
        <f t="shared" si="26"/>
        <v>-0.96924847311701801</v>
      </c>
      <c r="K41" s="6">
        <f t="shared" ref="K41:K46" si="27">IF(SUM($C37:$C41)=0,"NA",SUM($F37:$F41)/SUM($C37:$C41))</f>
        <v>-0.92584606384003609</v>
      </c>
      <c r="L41" s="6">
        <f>IF(SUM($C36:$C41)=0,"NA",SUM($F36:$F41)/SUM($C36:$C41))</f>
        <v>-0.85006733516317157</v>
      </c>
      <c r="P41" s="4"/>
      <c r="Q41" s="4"/>
    </row>
    <row r="42" spans="1:17">
      <c r="A42" s="16" t="s">
        <v>20</v>
      </c>
      <c r="B42" s="14">
        <v>2013</v>
      </c>
      <c r="C42" s="3">
        <f t="shared" si="21"/>
        <v>18868.23</v>
      </c>
      <c r="D42" s="3">
        <f t="shared" si="20"/>
        <v>0</v>
      </c>
      <c r="E42" s="3">
        <f t="shared" si="20"/>
        <v>84978.07</v>
      </c>
      <c r="F42" s="8">
        <f t="shared" si="22"/>
        <v>-84978.07</v>
      </c>
      <c r="G42" s="9">
        <f t="shared" ref="G42:G46" si="28">IF($C42=0,"NA",+$F42/$C42)</f>
        <v>-4.503764794047985</v>
      </c>
      <c r="H42" s="9">
        <f>IF(SUM($C41:$C42)=0,"NA",SUM($F41:$F42)/SUM($C41:$C42))</f>
        <v>-1.4205151852659463</v>
      </c>
      <c r="I42" s="9">
        <f t="shared" si="25"/>
        <v>-0.81044092864565809</v>
      </c>
      <c r="J42" s="6">
        <f t="shared" si="26"/>
        <v>-0.82631082435274439</v>
      </c>
      <c r="K42" s="6">
        <f t="shared" si="27"/>
        <v>-1.0285397083067969</v>
      </c>
      <c r="L42" s="6">
        <f>IF(SUM($C37:$C42)=0,"NA",SUM($F37:$F42)/SUM($C37:$C42))</f>
        <v>-0.97214360632344576</v>
      </c>
      <c r="M42" s="6">
        <f>IF(SUM($C36:$C42)=0,"NA",SUM($F36:$F42)/SUM($C36:$C42))</f>
        <v>-0.89215146535344647</v>
      </c>
      <c r="P42" s="4"/>
      <c r="Q42" s="4"/>
    </row>
    <row r="43" spans="1:17">
      <c r="A43" s="16" t="s">
        <v>20</v>
      </c>
      <c r="B43" s="14">
        <v>2014</v>
      </c>
      <c r="C43" s="3">
        <f t="shared" si="21"/>
        <v>18868.23</v>
      </c>
      <c r="D43" s="3">
        <f t="shared" si="20"/>
        <v>0</v>
      </c>
      <c r="E43" s="3">
        <f t="shared" si="20"/>
        <v>91483.839999999997</v>
      </c>
      <c r="F43" s="8">
        <f t="shared" si="22"/>
        <v>-91483.839999999997</v>
      </c>
      <c r="G43" s="9">
        <f t="shared" si="28"/>
        <v>-4.8485650217322984</v>
      </c>
      <c r="H43" s="9">
        <f>IF(SUM($C42:$C43)=0,"NA",SUM($F42:$F43)/SUM($C42:$C43))</f>
        <v>-4.6761649078901417</v>
      </c>
      <c r="I43" s="9">
        <f>IF(SUM($C41:$C43)=0,"NA",SUM($F41:$F43)/SUM($C41:$C43))</f>
        <v>-1.5788196871930358</v>
      </c>
      <c r="J43" s="6">
        <f t="shared" si="26"/>
        <v>-0.9199283253104108</v>
      </c>
      <c r="K43" s="6">
        <f t="shared" si="27"/>
        <v>-0.90871693315676139</v>
      </c>
      <c r="L43" s="6">
        <f t="shared" ref="L43:L46" si="29">IF(SUM($C38:$C43)=0,"NA",SUM($F38:$F43)/SUM($C38:$C43))</f>
        <v>-1.0915631217067354</v>
      </c>
      <c r="M43" s="6">
        <f>IF(SUM($C37:$C43)=0,"NA",SUM($F37:$F43)/SUM($C37:$C43))</f>
        <v>-1.0216629428254631</v>
      </c>
      <c r="N43" s="6">
        <f>IF(SUM($C36:$C43)=0,"NA",SUM($F36:$F43)/SUM($C36:$C43))</f>
        <v>-0.93720343046020627</v>
      </c>
      <c r="P43" s="4"/>
      <c r="Q43" s="4"/>
    </row>
    <row r="44" spans="1:17">
      <c r="A44" s="16" t="s">
        <v>20</v>
      </c>
      <c r="B44" s="14">
        <v>2015</v>
      </c>
      <c r="C44" s="3">
        <f t="shared" si="21"/>
        <v>18868.240000000002</v>
      </c>
      <c r="D44" s="3">
        <f t="shared" si="20"/>
        <v>0</v>
      </c>
      <c r="E44" s="3">
        <f t="shared" si="20"/>
        <v>201506.64</v>
      </c>
      <c r="F44" s="8">
        <f t="shared" si="22"/>
        <v>-201506.64</v>
      </c>
      <c r="G44" s="9">
        <f t="shared" si="28"/>
        <v>-10.679673355861491</v>
      </c>
      <c r="H44" s="9">
        <f t="shared" ref="H44:H46" si="30">IF(SUM($C43:$C44)=0,"NA",SUM($F43:$F44)/SUM($C43:$C44))</f>
        <v>-7.7641199614060339</v>
      </c>
      <c r="I44" s="9">
        <f>IF(SUM($C42:$C44)=0,"NA",SUM($F42:$F44)/SUM($C42:$C44))</f>
        <v>-6.6773350976155701</v>
      </c>
      <c r="J44" s="6">
        <f>IF(SUM($C41:$C44)=0,"NA",SUM($F41:$F44)/SUM($C41:$C44))</f>
        <v>-1.9805387313945924</v>
      </c>
      <c r="K44" s="6">
        <f t="shared" si="27"/>
        <v>-1.1775632627990724</v>
      </c>
      <c r="L44" s="6">
        <f t="shared" si="29"/>
        <v>-1.1048810140309524</v>
      </c>
      <c r="M44" s="6">
        <f t="shared" ref="M44:M46" si="31">IF(SUM($C38:$C44)=0,"NA",SUM($F38:$F44)/SUM($C38:$C44))</f>
        <v>-1.2471820161850884</v>
      </c>
      <c r="N44" s="6">
        <f>IF(SUM($C37:$C44)=0,"NA",SUM($F37:$F44)/SUM($C37:$C44))</f>
        <v>-1.1434830486500267</v>
      </c>
      <c r="O44" s="6">
        <f>IF(SUM($C36:$C44)=0,"NA",SUM($F36:$F44)/SUM($C36:$C44))</f>
        <v>-1.0468926537658907</v>
      </c>
      <c r="P44" s="4"/>
      <c r="Q44" s="4"/>
    </row>
    <row r="45" spans="1:17">
      <c r="A45" s="16" t="s">
        <v>20</v>
      </c>
      <c r="B45" s="14">
        <v>2016</v>
      </c>
      <c r="C45" s="3">
        <f t="shared" si="21"/>
        <v>1735380.15</v>
      </c>
      <c r="D45" s="3">
        <f t="shared" si="20"/>
        <v>0</v>
      </c>
      <c r="E45" s="3">
        <f t="shared" si="20"/>
        <v>391614.26</v>
      </c>
      <c r="F45" s="8">
        <f t="shared" si="22"/>
        <v>-391614.26</v>
      </c>
      <c r="G45" s="9">
        <f t="shared" si="28"/>
        <v>-0.22566482623418277</v>
      </c>
      <c r="H45" s="9">
        <f t="shared" si="30"/>
        <v>-0.33810542644989977</v>
      </c>
      <c r="I45" s="9">
        <f>IF(SUM($C43:$C45)=0,"NA",SUM($F43:$F45)/SUM($C43:$C45))</f>
        <v>-0.38610248884813908</v>
      </c>
      <c r="J45" s="6">
        <f>IF(SUM($C42:$C45)=0,"NA",SUM($F42:$F45)/SUM($C42:$C45))</f>
        <v>-0.42945832382455695</v>
      </c>
      <c r="K45" s="6">
        <f t="shared" si="27"/>
        <v>-0.57249227477199571</v>
      </c>
      <c r="L45" s="6">
        <f t="shared" si="29"/>
        <v>-0.50335682965392592</v>
      </c>
      <c r="M45" s="6">
        <f t="shared" si="31"/>
        <v>-0.53454274767158894</v>
      </c>
      <c r="N45" s="6">
        <f>IF(SUM($C38:$C45)=0,"NA",SUM($F38:$F45)/SUM($C38:$C45))</f>
        <v>-0.6354570226582722</v>
      </c>
      <c r="O45" s="6">
        <f>IF(SUM($C37:$C45)=0,"NA",SUM($F37:$F45)/SUM($C37:$C45))</f>
        <v>-0.65056146641562307</v>
      </c>
      <c r="P45" s="6">
        <f>IF(SUM($C36:$C45)=0,"NA",SUM($F36:$F45)/SUM($C36:$C45))</f>
        <v>-0.62911366656197354</v>
      </c>
      <c r="Q45" s="4"/>
    </row>
    <row r="46" spans="1:17">
      <c r="A46" s="16" t="s">
        <v>20</v>
      </c>
      <c r="B46" s="14">
        <v>2017</v>
      </c>
      <c r="C46" s="3">
        <f t="shared" si="21"/>
        <v>2044124.91</v>
      </c>
      <c r="D46" s="3">
        <f t="shared" si="20"/>
        <v>0</v>
      </c>
      <c r="E46" s="3">
        <f t="shared" si="20"/>
        <v>316700.20999999996</v>
      </c>
      <c r="F46" s="8">
        <f t="shared" si="22"/>
        <v>-316700.20999999996</v>
      </c>
      <c r="G46" s="9">
        <f t="shared" si="28"/>
        <v>-0.15493192634690803</v>
      </c>
      <c r="H46" s="9">
        <f t="shared" si="30"/>
        <v>-0.18740931914508405</v>
      </c>
      <c r="I46" s="9">
        <f>IF(SUM($C44:$C46)=0,"NA",SUM($F44:$F46)/SUM($C44:$C46))</f>
        <v>-0.23952914527911198</v>
      </c>
      <c r="J46" s="6">
        <f>IF(SUM($C43:$C46)=0,"NA",SUM($F43:$F46)/SUM($C43:$C46))</f>
        <v>-0.26231113282475477</v>
      </c>
      <c r="K46" s="6">
        <f t="shared" si="27"/>
        <v>-0.28317308105386435</v>
      </c>
      <c r="L46" s="6">
        <f t="shared" si="29"/>
        <v>-0.3696034054988509</v>
      </c>
      <c r="M46" s="6">
        <f t="shared" si="31"/>
        <v>-0.34488314258127623</v>
      </c>
      <c r="N46" s="6">
        <f>IF(SUM($C39:$C46)=0,"NA",SUM($F39:$F46)/SUM($C39:$C46))</f>
        <v>-0.37011872581115451</v>
      </c>
      <c r="O46" s="6">
        <f>IF(SUM($C38:$C46)=0,"NA",SUM($F38:$F46)/SUM($C38:$C46))</f>
        <v>-0.436701972081316</v>
      </c>
      <c r="P46" s="6">
        <f>IF(SUM($C37:$C46)=0,"NA",SUM($F37:$F46)/SUM($C37:$C46))</f>
        <v>-0.45851359261042401</v>
      </c>
      <c r="Q46" s="6">
        <f>IF(SUM($C36:$C46)=0,"NA",SUM($F36:$F46)/SUM($C36:$C46))</f>
        <v>-0.45143764665472674</v>
      </c>
    </row>
  </sheetData>
  <pageMargins left="0.7" right="0.7" top="0.75" bottom="0.75" header="0.3" footer="0.3"/>
  <pageSetup scale="5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After Adjusments</vt:lpstr>
      <vt:lpstr>'After Adjusments'!Print_Area</vt:lpstr>
    </vt:vector>
  </TitlesOfParts>
  <Company>Alliance Consulting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Richards</dc:creator>
  <cp:lastModifiedBy>Judy McGuire</cp:lastModifiedBy>
  <cp:lastPrinted>2018-03-20T18:32:45Z</cp:lastPrinted>
  <dcterms:created xsi:type="dcterms:W3CDTF">2015-10-22T18:14:03Z</dcterms:created>
  <dcterms:modified xsi:type="dcterms:W3CDTF">2018-03-22T15:37:53Z</dcterms:modified>
</cp:coreProperties>
</file>