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1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30" i="4"/>
  <c r="C4" i="12" l="1"/>
  <c r="C27" i="4"/>
  <c r="C28" i="4" s="1"/>
  <c r="C37" i="11" l="1"/>
  <c r="C35" i="11"/>
  <c r="C30" i="11"/>
  <c r="C21" i="12" l="1"/>
  <c r="C27" i="12" l="1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<sst xmlns="http://schemas.openxmlformats.org/spreadsheetml/2006/main" count="161" uniqueCount="77">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</sst>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32</v>
      </c>
      <c r="C4" s="2">
        <v>44227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A22" s="3"/>
      <c r="B22" s="31"/>
      <c r="C22" s="55"/>
    </row>
    <row r="23" spans="1:3" x14ac:dyDescent="0.45">
      <c r="A23" s="3" t="s">
        <v>38</v>
      </c>
      <c r="B23" s="30"/>
      <c r="C23" s="55">
        <v>-641855.02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-641855.02</v>
      </c>
    </row>
    <row r="28" spans="1:3" ht="14.65" thickBot="1" x14ac:dyDescent="0.5">
      <c r="A28" s="13" t="s">
        <v>18</v>
      </c>
      <c r="B28" s="25"/>
      <c r="C28" s="59">
        <f>C27+C21</f>
        <v>-641855.02</v>
      </c>
    </row>
    <row r="29" spans="1:3" x14ac:dyDescent="0.45">
      <c r="A29" s="3"/>
      <c r="B29" s="4"/>
      <c r="C29" s="4"/>
    </row>
    <row r="30" spans="1:3" x14ac:dyDescent="0.45">
      <c r="A30" s="14" t="s">
        <v>19</v>
      </c>
      <c r="B30" s="15"/>
      <c r="C30" s="15">
        <f>(0.206139/12)/100</f>
        <v>1.717825E-4</v>
      </c>
    </row>
    <row r="31" spans="1:3" x14ac:dyDescent="0.45">
      <c r="A31" s="16" t="s">
        <v>20</v>
      </c>
      <c r="B31" s="53"/>
      <c r="C31" s="53">
        <f>(C28+B33)*C30</f>
        <v>115.52313370376734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45">
      <c r="A35" s="3" t="s">
        <v>73</v>
      </c>
      <c r="C35" s="60">
        <f>-C33</f>
        <v>-672612.04462900944</v>
      </c>
    </row>
    <row r="37" spans="1:3" ht="14.65" thickBot="1" x14ac:dyDescent="0.5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A37" sqref="A37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37</v>
      </c>
    </row>
    <row r="4" spans="1:14" x14ac:dyDescent="0.45">
      <c r="A4" s="1"/>
      <c r="B4" s="2" t="s">
        <v>32</v>
      </c>
      <c r="C4" s="2">
        <v>44286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B22" s="10"/>
      <c r="C22" s="56"/>
    </row>
    <row r="23" spans="1:3" x14ac:dyDescent="0.45">
      <c r="A23" s="3" t="s">
        <v>75</v>
      </c>
      <c r="B23" s="10"/>
      <c r="C23" s="56">
        <v>-84885.769999999975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-84885.769999999975</v>
      </c>
    </row>
    <row r="28" spans="1:3" ht="14.65" thickBot="1" x14ac:dyDescent="0.5">
      <c r="A28" s="13" t="s">
        <v>18</v>
      </c>
      <c r="B28" s="25"/>
      <c r="C28" s="59">
        <f>C27+C21</f>
        <v>-84885.769999999975</v>
      </c>
    </row>
    <row r="29" spans="1:3" x14ac:dyDescent="0.45">
      <c r="A29" s="3"/>
      <c r="B29" s="4"/>
      <c r="C29" s="62"/>
    </row>
    <row r="30" spans="1:3" x14ac:dyDescent="0.45">
      <c r="A30" s="14" t="s">
        <v>19</v>
      </c>
      <c r="B30" s="15"/>
      <c r="C30" s="15">
        <f>(0.213674/12)/100</f>
        <v>1.7806166666666667E-4</v>
      </c>
    </row>
    <row r="31" spans="1:3" x14ac:dyDescent="0.45">
      <c r="A31" s="16" t="s">
        <v>20</v>
      </c>
      <c r="B31" s="53"/>
      <c r="C31" s="53">
        <f>(C28+B35)*C30</f>
        <v>154.77399852695677</v>
      </c>
    </row>
    <row r="32" spans="1:3" x14ac:dyDescent="0.45">
      <c r="A32" s="16"/>
      <c r="B32" s="53"/>
      <c r="C32" s="53"/>
    </row>
    <row r="33" spans="1:3" x14ac:dyDescent="0.45">
      <c r="A33" s="3"/>
      <c r="B33" s="53"/>
      <c r="C33" s="53"/>
    </row>
    <row r="34" spans="1:3" x14ac:dyDescent="0.45">
      <c r="A34" s="3"/>
      <c r="B34" s="60"/>
      <c r="C34" s="60"/>
    </row>
    <row r="35" spans="1:3" ht="14.65" thickBot="1" x14ac:dyDescent="0.5">
      <c r="A35" s="13" t="s">
        <v>21</v>
      </c>
      <c r="B35" s="61">
        <v>954101.48287263839</v>
      </c>
      <c r="C35" s="61">
        <f>C28+C31+B35+C33</f>
        <v>869370.48687116534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C35" sqref="C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65</v>
      </c>
    </row>
    <row r="4" spans="1:14" x14ac:dyDescent="0.45">
      <c r="A4" s="1"/>
      <c r="B4" s="2" t="s">
        <v>32</v>
      </c>
      <c r="C4" s="2">
        <f>'Monthly Cost Tracker AP2'!C4</f>
        <v>44286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3</v>
      </c>
      <c r="B6" s="6"/>
      <c r="C6" s="53">
        <v>31777.190000000002</v>
      </c>
    </row>
    <row r="7" spans="1:14" x14ac:dyDescent="0.45">
      <c r="A7" s="5" t="s">
        <v>4</v>
      </c>
      <c r="B7" s="6"/>
      <c r="C7" s="53">
        <v>-3507.3799999999997</v>
      </c>
    </row>
    <row r="8" spans="1:14" x14ac:dyDescent="0.45">
      <c r="A8" s="5" t="s">
        <v>5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7</v>
      </c>
      <c r="B10" s="6"/>
      <c r="C10" s="53">
        <v>0</v>
      </c>
    </row>
    <row r="11" spans="1:14" x14ac:dyDescent="0.45">
      <c r="A11" s="5" t="s">
        <v>8</v>
      </c>
      <c r="B11" s="6"/>
      <c r="C11" s="53">
        <v>0</v>
      </c>
    </row>
    <row r="12" spans="1:14" x14ac:dyDescent="0.45">
      <c r="A12" s="5" t="s">
        <v>9</v>
      </c>
      <c r="B12" s="6"/>
      <c r="C12" s="53">
        <v>0</v>
      </c>
    </row>
    <row r="13" spans="1:14" x14ac:dyDescent="0.45">
      <c r="A13" s="5" t="s">
        <v>10</v>
      </c>
      <c r="B13" s="7"/>
      <c r="C13" s="50">
        <v>178465</v>
      </c>
    </row>
    <row r="14" spans="1:14" x14ac:dyDescent="0.45">
      <c r="A14" s="5" t="s">
        <v>11</v>
      </c>
      <c r="B14" s="6"/>
      <c r="C14" s="53">
        <v>791675.96761689894</v>
      </c>
    </row>
    <row r="15" spans="1:14" x14ac:dyDescent="0.45">
      <c r="A15" s="5" t="s">
        <v>12</v>
      </c>
      <c r="B15" s="6"/>
      <c r="C15" s="53">
        <v>-129211.67550000022</v>
      </c>
    </row>
    <row r="16" spans="1:14" x14ac:dyDescent="0.45">
      <c r="A16" s="5" t="s">
        <v>13</v>
      </c>
      <c r="B16" s="6"/>
      <c r="C16" s="53">
        <v>871297</v>
      </c>
    </row>
    <row r="17" spans="1:3" x14ac:dyDescent="0.45">
      <c r="A17" s="5" t="s">
        <v>14</v>
      </c>
      <c r="B17" s="6"/>
      <c r="C17" s="53">
        <v>403267</v>
      </c>
    </row>
    <row r="18" spans="1:3" x14ac:dyDescent="0.45">
      <c r="A18" s="5" t="s">
        <v>15</v>
      </c>
      <c r="B18" s="6"/>
      <c r="C18" s="53">
        <v>1936509.58</v>
      </c>
    </row>
    <row r="19" spans="1:3" x14ac:dyDescent="0.45">
      <c r="A19" s="5" t="s">
        <v>72</v>
      </c>
      <c r="B19" s="6"/>
      <c r="C19" s="53">
        <v>1366.0000000000291</v>
      </c>
    </row>
    <row r="20" spans="1:3" x14ac:dyDescent="0.45">
      <c r="A20" s="5" t="s">
        <v>16</v>
      </c>
      <c r="B20" s="6"/>
      <c r="C20" s="53">
        <v>577912.45464166661</v>
      </c>
    </row>
    <row r="21" spans="1:3" ht="14.65" thickBot="1" x14ac:dyDescent="0.5">
      <c r="A21" s="3" t="s">
        <v>17</v>
      </c>
      <c r="B21" s="9"/>
      <c r="C21" s="54">
        <f>SUM(C6:C20)</f>
        <v>4659551.136758565</v>
      </c>
    </row>
    <row r="22" spans="1:3" x14ac:dyDescent="0.45">
      <c r="B22" s="10"/>
      <c r="C22" s="56"/>
    </row>
    <row r="23" spans="1:3" x14ac:dyDescent="0.45">
      <c r="A23" s="3" t="s">
        <v>38</v>
      </c>
      <c r="B23" s="10"/>
      <c r="C23" s="56"/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339700.61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 t="shared" ref="C27" si="0">+C25+C26</f>
        <v>339700.61</v>
      </c>
    </row>
    <row r="28" spans="1:3" ht="14.65" thickBot="1" x14ac:dyDescent="0.5">
      <c r="A28" s="13" t="s">
        <v>18</v>
      </c>
      <c r="B28" s="25"/>
      <c r="C28" s="59">
        <f t="shared" ref="C28" si="1">-C27+C21</f>
        <v>4319850.5267585646</v>
      </c>
    </row>
    <row r="29" spans="1:3" x14ac:dyDescent="0.45">
      <c r="A29" s="3"/>
      <c r="B29" s="4"/>
      <c r="C29" s="62"/>
    </row>
    <row r="30" spans="1:3" x14ac:dyDescent="0.45">
      <c r="A30" s="14" t="s">
        <v>19</v>
      </c>
      <c r="B30" s="15"/>
      <c r="C30" s="15">
        <f>(0.213674/12)/100</f>
        <v>1.7806166666666667E-4</v>
      </c>
    </row>
    <row r="31" spans="1:3" x14ac:dyDescent="0.45">
      <c r="A31" s="16" t="s">
        <v>20</v>
      </c>
      <c r="B31" s="53"/>
      <c r="C31" s="53">
        <f>(C28+B33)*C30</f>
        <v>-66.802096051728313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21</v>
      </c>
      <c r="B33" s="61">
        <v>-4695013.2291092202</v>
      </c>
      <c r="C33" s="61">
        <f t="shared" ref="C33" si="2">C28+C31+B33</f>
        <v>-375229.50444670767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2" sqref="C22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25</v>
      </c>
    </row>
    <row r="3" spans="1:4" x14ac:dyDescent="0.45">
      <c r="A3" s="20" t="s">
        <v>59</v>
      </c>
    </row>
    <row r="4" spans="1:4" x14ac:dyDescent="0.45">
      <c r="A4" s="20" t="s">
        <v>22</v>
      </c>
    </row>
    <row r="5" spans="1:4" x14ac:dyDescent="0.45">
      <c r="A5" s="21" t="s">
        <v>76</v>
      </c>
    </row>
    <row r="7" spans="1:4" ht="14.65" thickBot="1" x14ac:dyDescent="0.5">
      <c r="A7" s="19"/>
      <c r="D7" s="8"/>
    </row>
    <row r="8" spans="1:4" x14ac:dyDescent="0.45">
      <c r="A8" s="52" t="s">
        <v>52</v>
      </c>
      <c r="B8" s="52" t="s">
        <v>40</v>
      </c>
      <c r="C8" s="48" t="s">
        <v>25</v>
      </c>
      <c r="D8" s="8"/>
    </row>
    <row r="9" spans="1:4" x14ac:dyDescent="0.45">
      <c r="A9" s="45" t="s">
        <v>41</v>
      </c>
      <c r="B9" s="36" t="s">
        <v>42</v>
      </c>
      <c r="C9" s="46">
        <v>203221.23</v>
      </c>
    </row>
    <row r="10" spans="1:4" x14ac:dyDescent="0.45">
      <c r="A10" s="45" t="s">
        <v>43</v>
      </c>
      <c r="B10" s="36" t="s">
        <v>42</v>
      </c>
      <c r="C10" s="46">
        <v>45431.55</v>
      </c>
      <c r="D10" s="8"/>
    </row>
    <row r="11" spans="1:4" x14ac:dyDescent="0.45">
      <c r="A11" s="45" t="s">
        <v>44</v>
      </c>
      <c r="B11" s="36" t="s">
        <v>42</v>
      </c>
      <c r="C11" s="46">
        <v>98604.92</v>
      </c>
      <c r="D11" s="8"/>
    </row>
    <row r="12" spans="1:4" x14ac:dyDescent="0.45">
      <c r="A12" s="45" t="s">
        <v>45</v>
      </c>
      <c r="B12" s="36" t="s">
        <v>46</v>
      </c>
      <c r="C12" s="46">
        <v>46878.86</v>
      </c>
      <c r="D12" s="8"/>
    </row>
    <row r="13" spans="1:4" x14ac:dyDescent="0.45">
      <c r="A13" s="45" t="s">
        <v>47</v>
      </c>
      <c r="B13" s="36" t="s">
        <v>42</v>
      </c>
      <c r="C13" s="46">
        <f>1451.25+34.61+748.82</f>
        <v>2234.6799999999998</v>
      </c>
      <c r="D13" s="32"/>
    </row>
    <row r="14" spans="1:4" x14ac:dyDescent="0.45">
      <c r="A14" s="45" t="s">
        <v>48</v>
      </c>
      <c r="B14" s="36"/>
      <c r="C14" s="46"/>
      <c r="D14" s="32"/>
    </row>
    <row r="15" spans="1:4" x14ac:dyDescent="0.45">
      <c r="A15" s="47" t="s">
        <v>49</v>
      </c>
      <c r="B15" s="36" t="s">
        <v>46</v>
      </c>
      <c r="C15" s="46">
        <v>2847.13</v>
      </c>
      <c r="D15" s="32"/>
    </row>
    <row r="16" spans="1:4" x14ac:dyDescent="0.45">
      <c r="A16" s="47" t="s">
        <v>50</v>
      </c>
      <c r="B16" s="36" t="s">
        <v>46</v>
      </c>
      <c r="C16" s="46">
        <v>10551.07</v>
      </c>
      <c r="D16" s="32"/>
    </row>
    <row r="17" spans="1:4" x14ac:dyDescent="0.45">
      <c r="A17" s="47" t="s">
        <v>51</v>
      </c>
      <c r="B17" s="36" t="s">
        <v>46</v>
      </c>
      <c r="C17" s="46">
        <f>448.17+8946.27</f>
        <v>9394.44</v>
      </c>
      <c r="D17" s="32"/>
    </row>
    <row r="18" spans="1:4" x14ac:dyDescent="0.45">
      <c r="D18" s="32"/>
    </row>
    <row r="19" spans="1:4" ht="14.65" thickBot="1" x14ac:dyDescent="0.5">
      <c r="A19" s="43" t="s">
        <v>39</v>
      </c>
      <c r="B19" s="42"/>
      <c r="C19" s="44">
        <f>SUM(C9:C18)</f>
        <v>419163.88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61</v>
      </c>
    </row>
    <row r="3" spans="1:4" x14ac:dyDescent="0.45">
      <c r="A3" s="20" t="s">
        <v>59</v>
      </c>
    </row>
    <row r="4" spans="1:4" x14ac:dyDescent="0.45">
      <c r="A4" s="20" t="s">
        <v>23</v>
      </c>
    </row>
    <row r="5" spans="1:4" x14ac:dyDescent="0.45">
      <c r="A5" s="22" t="str">
        <f>+'18A'!A5</f>
        <v>Mar 2021</v>
      </c>
    </row>
    <row r="7" spans="1:4" x14ac:dyDescent="0.45">
      <c r="A7" s="18" t="s">
        <v>62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27</v>
      </c>
    </row>
    <row r="3" spans="1:4" x14ac:dyDescent="0.45">
      <c r="A3" s="20" t="s">
        <v>60</v>
      </c>
    </row>
    <row r="4" spans="1:4" x14ac:dyDescent="0.45">
      <c r="A4" s="22" t="str">
        <f>+'18A'!A5</f>
        <v>Mar 2021</v>
      </c>
    </row>
    <row r="6" spans="1:4" x14ac:dyDescent="0.45">
      <c r="A6" s="18"/>
      <c r="B6" s="17"/>
      <c r="D6" s="8"/>
    </row>
    <row r="7" spans="1:4" x14ac:dyDescent="0.45">
      <c r="A7" t="s">
        <v>53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D20" sqref="D20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26</v>
      </c>
    </row>
    <row r="3" spans="1:7" x14ac:dyDescent="0.45">
      <c r="A3" s="20" t="s">
        <v>59</v>
      </c>
    </row>
    <row r="4" spans="1:7" x14ac:dyDescent="0.45">
      <c r="A4" s="20" t="s">
        <v>24</v>
      </c>
    </row>
    <row r="5" spans="1:7" x14ac:dyDescent="0.45">
      <c r="A5" s="22" t="str">
        <f>+'18A'!A5</f>
        <v>Mar 2021</v>
      </c>
    </row>
    <row r="6" spans="1:7" ht="14.65" thickBot="1" x14ac:dyDescent="0.5"/>
    <row r="7" spans="1:7" ht="42.75" customHeight="1" x14ac:dyDescent="0.4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45">
      <c r="A8" s="36" t="s">
        <v>41</v>
      </c>
      <c r="B8" s="36" t="s">
        <v>42</v>
      </c>
      <c r="C8" s="46">
        <f>'18A'!C9</f>
        <v>203221.23</v>
      </c>
      <c r="D8" s="49">
        <v>1038753000</v>
      </c>
      <c r="E8" s="41">
        <v>1.663353535602408E-4</v>
      </c>
      <c r="F8" s="46">
        <f>D8*E8</f>
        <v>172781.34751676081</v>
      </c>
      <c r="G8" s="46">
        <f>F8-C8</f>
        <v>-30439.882483239198</v>
      </c>
    </row>
    <row r="9" spans="1:7" x14ac:dyDescent="0.45">
      <c r="A9" s="36" t="s">
        <v>43</v>
      </c>
      <c r="B9" s="36" t="s">
        <v>42</v>
      </c>
      <c r="C9" s="46">
        <f>'18A'!C10</f>
        <v>45431.55</v>
      </c>
      <c r="D9" s="49">
        <v>229120610.00000003</v>
      </c>
      <c r="E9" s="41">
        <v>1.663353535602408E-4</v>
      </c>
      <c r="F9" s="46">
        <f t="shared" ref="F9:F16" si="0">D9*E9</f>
        <v>38110.857672288046</v>
      </c>
      <c r="G9" s="46">
        <f t="shared" ref="G9:G16" si="1">F9-C9</f>
        <v>-7320.6923277119568</v>
      </c>
    </row>
    <row r="10" spans="1:7" x14ac:dyDescent="0.45">
      <c r="A10" s="36" t="s">
        <v>44</v>
      </c>
      <c r="B10" s="36" t="s">
        <v>42</v>
      </c>
      <c r="C10" s="46">
        <f>'18A'!C11</f>
        <v>98604.92</v>
      </c>
      <c r="D10" s="49">
        <v>571306800</v>
      </c>
      <c r="E10" s="41">
        <v>1.663353535602408E-4</v>
      </c>
      <c r="F10" s="46">
        <f t="shared" si="0"/>
        <v>95028.518569369786</v>
      </c>
      <c r="G10" s="46">
        <f t="shared" si="1"/>
        <v>-3576.4014306302124</v>
      </c>
    </row>
    <row r="11" spans="1:7" x14ac:dyDescent="0.45">
      <c r="A11" s="36" t="s">
        <v>45</v>
      </c>
      <c r="B11" s="36" t="s">
        <v>46</v>
      </c>
      <c r="C11" s="46">
        <f>'18A'!C12</f>
        <v>46878.86</v>
      </c>
      <c r="D11" s="49">
        <v>282777850</v>
      </c>
      <c r="E11" s="41">
        <v>1.663353535602408E-4</v>
      </c>
      <c r="F11" s="46">
        <f t="shared" si="0"/>
        <v>47035.953658754741</v>
      </c>
      <c r="G11" s="46">
        <f t="shared" si="1"/>
        <v>157.09365875474032</v>
      </c>
    </row>
    <row r="12" spans="1:7" x14ac:dyDescent="0.45">
      <c r="A12" s="36" t="s">
        <v>55</v>
      </c>
      <c r="B12" s="36" t="s">
        <v>42</v>
      </c>
      <c r="C12" s="46">
        <f>'18A'!C13</f>
        <v>2234.6799999999998</v>
      </c>
      <c r="D12" s="49">
        <v>13562040</v>
      </c>
      <c r="E12" s="41">
        <v>1.663353535602408E-4</v>
      </c>
      <c r="F12" s="46">
        <f t="shared" si="0"/>
        <v>2255.8467183981284</v>
      </c>
      <c r="G12" s="46">
        <f t="shared" si="1"/>
        <v>21.166718398128523</v>
      </c>
    </row>
    <row r="13" spans="1:7" x14ac:dyDescent="0.4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49</v>
      </c>
      <c r="B14" s="36" t="s">
        <v>46</v>
      </c>
      <c r="C14" s="46">
        <f>'18A'!C15</f>
        <v>2847.13</v>
      </c>
      <c r="D14" s="49">
        <v>32501406.546267983</v>
      </c>
      <c r="E14" s="41">
        <v>1.663353535602408E-4</v>
      </c>
      <c r="F14" s="46">
        <f t="shared" si="0"/>
        <v>5406.1329490786102</v>
      </c>
      <c r="G14" s="46">
        <f t="shared" si="1"/>
        <v>2559.0029490786101</v>
      </c>
    </row>
    <row r="15" spans="1:7" x14ac:dyDescent="0.45">
      <c r="A15" s="37" t="s">
        <v>50</v>
      </c>
      <c r="B15" s="36" t="s">
        <v>46</v>
      </c>
      <c r="C15" s="46">
        <f>'18A'!C16</f>
        <v>10551.07</v>
      </c>
      <c r="D15" s="49">
        <v>147788842.48670995</v>
      </c>
      <c r="E15" s="41">
        <v>1.663353535602408E-4</v>
      </c>
      <c r="F15" s="46">
        <f t="shared" si="0"/>
        <v>24582.509367285638</v>
      </c>
      <c r="G15" s="46">
        <f t="shared" si="1"/>
        <v>14031.439367285639</v>
      </c>
    </row>
    <row r="16" spans="1:7" x14ac:dyDescent="0.45">
      <c r="A16" s="37" t="s">
        <v>51</v>
      </c>
      <c r="B16" s="36" t="s">
        <v>46</v>
      </c>
      <c r="C16" s="46">
        <f>'18A'!C17</f>
        <v>9394.44</v>
      </c>
      <c r="D16" s="49">
        <v>104647090.96702211</v>
      </c>
      <c r="E16" s="41">
        <v>1.663353535602408E-4</v>
      </c>
      <c r="F16" s="46">
        <f t="shared" si="0"/>
        <v>17406.510875050302</v>
      </c>
      <c r="G16" s="46">
        <f t="shared" si="1"/>
        <v>8012.0708750503018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39</v>
      </c>
      <c r="B18" s="42"/>
      <c r="C18" s="44">
        <f>SUM(C8:C17)</f>
        <v>419163.88</v>
      </c>
      <c r="D18" s="51">
        <f>SUM(D8:D17)</f>
        <v>2420457640</v>
      </c>
      <c r="E18" s="39"/>
      <c r="F18" s="44">
        <f>SUM(F8:F17)</f>
        <v>402607.67732698616</v>
      </c>
      <c r="G18" s="44">
        <f>SUM(G8:G17)</f>
        <v>-16556.202673013948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28</v>
      </c>
    </row>
    <row r="3" spans="1:1" x14ac:dyDescent="0.45">
      <c r="A3" s="20" t="s">
        <v>63</v>
      </c>
    </row>
    <row r="4" spans="1:1" x14ac:dyDescent="0.45">
      <c r="A4" s="22" t="str">
        <f>+'18A'!A5</f>
        <v>Mar 2021</v>
      </c>
    </row>
    <row r="7" spans="1:1" x14ac:dyDescent="0.4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30</v>
      </c>
    </row>
    <row r="3" spans="1:1" x14ac:dyDescent="0.45">
      <c r="A3" s="20" t="s">
        <v>64</v>
      </c>
    </row>
    <row r="4" spans="1:1" x14ac:dyDescent="0.45">
      <c r="A4" s="22" t="str">
        <f>+'18A'!A5</f>
        <v>Mar 2021</v>
      </c>
    </row>
    <row r="7" spans="1:1" x14ac:dyDescent="0.4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2021-05-14T19:05:47Z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