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D Burn\WATER and SEWER CASES\2024 Cases\WR-2024-0320 MAWC\Testimony\Direct\OPC\Robinett\"/>
    </mc:Choice>
  </mc:AlternateContent>
  <xr:revisionPtr revIDLastSave="0" documentId="13_ncr:1_{FDC6C4AF-FFBD-417E-B6B2-CA3BA4E3FDC5}" xr6:coauthVersionLast="47" xr6:coauthVersionMax="47" xr10:uidLastSave="{00000000-0000-0000-0000-000000000000}"/>
  <bookViews>
    <workbookView xWindow="-120" yWindow="-120" windowWidth="29040" windowHeight="15840" xr2:uid="{AB0012FF-0D2C-4D52-896C-DE7D77B9FE84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4" i="1"/>
  <c r="L10" i="1"/>
  <c r="F8" i="1"/>
  <c r="F7" i="1"/>
  <c r="F6" i="1"/>
  <c r="F5" i="1"/>
  <c r="F4" i="1"/>
  <c r="E8" i="1"/>
  <c r="E7" i="1"/>
  <c r="E6" i="1"/>
  <c r="E5" i="1"/>
  <c r="E4" i="1"/>
  <c r="C10" i="1"/>
  <c r="D10" i="1"/>
  <c r="K10" i="1"/>
  <c r="G10" i="1"/>
  <c r="H10" i="1"/>
  <c r="I10" i="1"/>
  <c r="J7" i="1"/>
  <c r="J6" i="1"/>
  <c r="F10" i="1" l="1"/>
  <c r="E10" i="1"/>
  <c r="J10" i="1"/>
</calcChain>
</file>

<file path=xl/sharedStrings.xml><?xml version="1.0" encoding="utf-8"?>
<sst xmlns="http://schemas.openxmlformats.org/spreadsheetml/2006/main" count="22" uniqueCount="21">
  <si>
    <t>Transportation Equipment-Other</t>
  </si>
  <si>
    <t>Transportation Equipment-Heavy Trucks</t>
  </si>
  <si>
    <t>Transportation Equipment-Light Trucks</t>
  </si>
  <si>
    <t>WR-2011-0337</t>
  </si>
  <si>
    <t>WR-2015-0301</t>
  </si>
  <si>
    <t>Transportation Equipment-Autos/Cars</t>
  </si>
  <si>
    <t>WR-2020-0344</t>
  </si>
  <si>
    <t>WR-2017-0285</t>
  </si>
  <si>
    <t>WW Transportation Equipment</t>
  </si>
  <si>
    <t xml:space="preserve">Total </t>
  </si>
  <si>
    <t>Data Scourced from Staff Direct Accounting Schedules</t>
  </si>
  <si>
    <t>WR-2022-0303</t>
  </si>
  <si>
    <t>WR-2024-0320</t>
  </si>
  <si>
    <t>Company WP MAWC_2024_RRM</t>
  </si>
  <si>
    <t>Projected Additions  OPC DR#8500</t>
  </si>
  <si>
    <t>Projected Retirements</t>
  </si>
  <si>
    <t>WR-2003-0500</t>
  </si>
  <si>
    <t>WR-2008-0311</t>
  </si>
  <si>
    <t>WR-2010-0131</t>
  </si>
  <si>
    <t>WR-2007-0216</t>
  </si>
  <si>
    <t>JAR-DR-3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</si>
</sst>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Transportation Equipment  Plant-in-Service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WW Transportation Equipment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Sheet1!$C$2:$M$3</c:f>
              <c:multiLvlStrCache>
                <c:ptCount val="11"/>
                <c:lvl>
                  <c:pt idx="0">
                    <c:v>6/30/2003</c:v>
                  </c:pt>
                  <c:pt idx="1">
                    <c:v>12/31/2006</c:v>
                  </c:pt>
                  <c:pt idx="2">
                    <c:v>3/31/2008</c:v>
                  </c:pt>
                  <c:pt idx="3">
                    <c:v>10/31/2009</c:v>
                  </c:pt>
                  <c:pt idx="4">
                    <c:v>12/31/2010</c:v>
                  </c:pt>
                  <c:pt idx="5">
                    <c:v>12/31/2014</c:v>
                  </c:pt>
                  <c:pt idx="6">
                    <c:v>12/31/2016</c:v>
                  </c:pt>
                  <c:pt idx="7">
                    <c:v>12/31/2019</c:v>
                  </c:pt>
                  <c:pt idx="8">
                    <c:v>6/30/2022</c:v>
                  </c:pt>
                  <c:pt idx="9">
                    <c:v>12/31/2023</c:v>
                  </c:pt>
                  <c:pt idx="10">
                    <c:v>5/31/2025</c:v>
                  </c:pt>
                </c:lvl>
                <c:lvl>
                  <c:pt idx="0">
                    <c:v>WR-2003-0500</c:v>
                  </c:pt>
                  <c:pt idx="1">
                    <c:v>WR-2007-0216</c:v>
                  </c:pt>
                  <c:pt idx="2">
                    <c:v>WR-2008-0311</c:v>
                  </c:pt>
                  <c:pt idx="3">
                    <c:v>WR-2010-0131</c:v>
                  </c:pt>
                  <c:pt idx="4">
                    <c:v>WR-2011-0337</c:v>
                  </c:pt>
                  <c:pt idx="5">
                    <c:v>WR-2015-0301</c:v>
                  </c:pt>
                  <c:pt idx="6">
                    <c:v>WR-2017-0285</c:v>
                  </c:pt>
                  <c:pt idx="7">
                    <c:v>WR-2020-0344</c:v>
                  </c:pt>
                  <c:pt idx="8">
                    <c:v>WR-2022-0303</c:v>
                  </c:pt>
                  <c:pt idx="9">
                    <c:v>WR-2024-0320</c:v>
                  </c:pt>
                </c:lvl>
              </c:multiLvlStrCache>
            </c:multiLvlStrRef>
          </c:cat>
          <c:val>
            <c:numRef>
              <c:f>Sheet1!$C$4:$M$4</c:f>
              <c:numCache>
                <c:formatCode>#,##0</c:formatCode>
                <c:ptCount val="11"/>
                <c:pt idx="2">
                  <c:v>18297</c:v>
                </c:pt>
                <c:pt idx="3">
                  <c:v>17351</c:v>
                </c:pt>
                <c:pt idx="7">
                  <c:v>1188580</c:v>
                </c:pt>
                <c:pt idx="8">
                  <c:v>2493718</c:v>
                </c:pt>
                <c:pt idx="9">
                  <c:v>2662527</c:v>
                </c:pt>
                <c:pt idx="10">
                  <c:v>2715902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B-41BE-9576-624E0F307DB4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Transportation Equipment-Light Trucks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Sheet1!$C$2:$M$3</c:f>
              <c:multiLvlStrCache>
                <c:ptCount val="11"/>
                <c:lvl>
                  <c:pt idx="0">
                    <c:v>6/30/2003</c:v>
                  </c:pt>
                  <c:pt idx="1">
                    <c:v>12/31/2006</c:v>
                  </c:pt>
                  <c:pt idx="2">
                    <c:v>3/31/2008</c:v>
                  </c:pt>
                  <c:pt idx="3">
                    <c:v>10/31/2009</c:v>
                  </c:pt>
                  <c:pt idx="4">
                    <c:v>12/31/2010</c:v>
                  </c:pt>
                  <c:pt idx="5">
                    <c:v>12/31/2014</c:v>
                  </c:pt>
                  <c:pt idx="6">
                    <c:v>12/31/2016</c:v>
                  </c:pt>
                  <c:pt idx="7">
                    <c:v>12/31/2019</c:v>
                  </c:pt>
                  <c:pt idx="8">
                    <c:v>6/30/2022</c:v>
                  </c:pt>
                  <c:pt idx="9">
                    <c:v>12/31/2023</c:v>
                  </c:pt>
                  <c:pt idx="10">
                    <c:v>5/31/2025</c:v>
                  </c:pt>
                </c:lvl>
                <c:lvl>
                  <c:pt idx="0">
                    <c:v>WR-2003-0500</c:v>
                  </c:pt>
                  <c:pt idx="1">
                    <c:v>WR-2007-0216</c:v>
                  </c:pt>
                  <c:pt idx="2">
                    <c:v>WR-2008-0311</c:v>
                  </c:pt>
                  <c:pt idx="3">
                    <c:v>WR-2010-0131</c:v>
                  </c:pt>
                  <c:pt idx="4">
                    <c:v>WR-2011-0337</c:v>
                  </c:pt>
                  <c:pt idx="5">
                    <c:v>WR-2015-0301</c:v>
                  </c:pt>
                  <c:pt idx="6">
                    <c:v>WR-2017-0285</c:v>
                  </c:pt>
                  <c:pt idx="7">
                    <c:v>WR-2020-0344</c:v>
                  </c:pt>
                  <c:pt idx="8">
                    <c:v>WR-2022-0303</c:v>
                  </c:pt>
                  <c:pt idx="9">
                    <c:v>WR-2024-0320</c:v>
                  </c:pt>
                </c:lvl>
              </c:multiLvlStrCache>
            </c:multiLvlStrRef>
          </c:cat>
          <c:val>
            <c:numRef>
              <c:f>Sheet1!$C$5:$M$5</c:f>
              <c:numCache>
                <c:formatCode>#,##0</c:formatCode>
                <c:ptCount val="11"/>
                <c:pt idx="0">
                  <c:v>1221573</c:v>
                </c:pt>
                <c:pt idx="1">
                  <c:v>786265</c:v>
                </c:pt>
                <c:pt idx="2">
                  <c:v>770192</c:v>
                </c:pt>
                <c:pt idx="3">
                  <c:v>684310</c:v>
                </c:pt>
                <c:pt idx="4">
                  <c:v>1019871</c:v>
                </c:pt>
                <c:pt idx="5">
                  <c:v>2271581</c:v>
                </c:pt>
                <c:pt idx="6">
                  <c:v>3664491</c:v>
                </c:pt>
                <c:pt idx="7">
                  <c:v>12561192</c:v>
                </c:pt>
                <c:pt idx="8">
                  <c:v>19279263</c:v>
                </c:pt>
                <c:pt idx="9">
                  <c:v>27828429</c:v>
                </c:pt>
                <c:pt idx="10">
                  <c:v>27828429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B-41BE-9576-624E0F307DB4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Transportation Equipment-Heavy Trucks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Sheet1!$C$2:$M$3</c:f>
              <c:multiLvlStrCache>
                <c:ptCount val="11"/>
                <c:lvl>
                  <c:pt idx="0">
                    <c:v>6/30/2003</c:v>
                  </c:pt>
                  <c:pt idx="1">
                    <c:v>12/31/2006</c:v>
                  </c:pt>
                  <c:pt idx="2">
                    <c:v>3/31/2008</c:v>
                  </c:pt>
                  <c:pt idx="3">
                    <c:v>10/31/2009</c:v>
                  </c:pt>
                  <c:pt idx="4">
                    <c:v>12/31/2010</c:v>
                  </c:pt>
                  <c:pt idx="5">
                    <c:v>12/31/2014</c:v>
                  </c:pt>
                  <c:pt idx="6">
                    <c:v>12/31/2016</c:v>
                  </c:pt>
                  <c:pt idx="7">
                    <c:v>12/31/2019</c:v>
                  </c:pt>
                  <c:pt idx="8">
                    <c:v>6/30/2022</c:v>
                  </c:pt>
                  <c:pt idx="9">
                    <c:v>12/31/2023</c:v>
                  </c:pt>
                  <c:pt idx="10">
                    <c:v>5/31/2025</c:v>
                  </c:pt>
                </c:lvl>
                <c:lvl>
                  <c:pt idx="0">
                    <c:v>WR-2003-0500</c:v>
                  </c:pt>
                  <c:pt idx="1">
                    <c:v>WR-2007-0216</c:v>
                  </c:pt>
                  <c:pt idx="2">
                    <c:v>WR-2008-0311</c:v>
                  </c:pt>
                  <c:pt idx="3">
                    <c:v>WR-2010-0131</c:v>
                  </c:pt>
                  <c:pt idx="4">
                    <c:v>WR-2011-0337</c:v>
                  </c:pt>
                  <c:pt idx="5">
                    <c:v>WR-2015-0301</c:v>
                  </c:pt>
                  <c:pt idx="6">
                    <c:v>WR-2017-0285</c:v>
                  </c:pt>
                  <c:pt idx="7">
                    <c:v>WR-2020-0344</c:v>
                  </c:pt>
                  <c:pt idx="8">
                    <c:v>WR-2022-0303</c:v>
                  </c:pt>
                  <c:pt idx="9">
                    <c:v>WR-2024-0320</c:v>
                  </c:pt>
                </c:lvl>
              </c:multiLvlStrCache>
            </c:multiLvlStrRef>
          </c:cat>
          <c:val>
            <c:numRef>
              <c:f>Sheet1!$C$6:$M$6</c:f>
              <c:numCache>
                <c:formatCode>#,##0</c:formatCode>
                <c:ptCount val="11"/>
                <c:pt idx="0">
                  <c:v>5698566</c:v>
                </c:pt>
                <c:pt idx="1">
                  <c:v>4163904</c:v>
                </c:pt>
                <c:pt idx="2">
                  <c:v>4255759</c:v>
                </c:pt>
                <c:pt idx="3">
                  <c:v>3571136</c:v>
                </c:pt>
                <c:pt idx="4">
                  <c:v>4301099</c:v>
                </c:pt>
                <c:pt idx="5">
                  <c:v>4669734</c:v>
                </c:pt>
                <c:pt idx="6">
                  <c:v>15514358</c:v>
                </c:pt>
                <c:pt idx="7">
                  <c:v>22784225</c:v>
                </c:pt>
                <c:pt idx="8">
                  <c:v>25294299</c:v>
                </c:pt>
                <c:pt idx="9">
                  <c:v>27234688</c:v>
                </c:pt>
                <c:pt idx="10">
                  <c:v>28652248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B-41BE-9576-624E0F307DB4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Transportation Equipment-Autos/Cars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Sheet1!$C$2:$M$3</c:f>
              <c:multiLvlStrCache>
                <c:ptCount val="11"/>
                <c:lvl>
                  <c:pt idx="0">
                    <c:v>6/30/2003</c:v>
                  </c:pt>
                  <c:pt idx="1">
                    <c:v>12/31/2006</c:v>
                  </c:pt>
                  <c:pt idx="2">
                    <c:v>3/31/2008</c:v>
                  </c:pt>
                  <c:pt idx="3">
                    <c:v>10/31/2009</c:v>
                  </c:pt>
                  <c:pt idx="4">
                    <c:v>12/31/2010</c:v>
                  </c:pt>
                  <c:pt idx="5">
                    <c:v>12/31/2014</c:v>
                  </c:pt>
                  <c:pt idx="6">
                    <c:v>12/31/2016</c:v>
                  </c:pt>
                  <c:pt idx="7">
                    <c:v>12/31/2019</c:v>
                  </c:pt>
                  <c:pt idx="8">
                    <c:v>6/30/2022</c:v>
                  </c:pt>
                  <c:pt idx="9">
                    <c:v>12/31/2023</c:v>
                  </c:pt>
                  <c:pt idx="10">
                    <c:v>5/31/2025</c:v>
                  </c:pt>
                </c:lvl>
                <c:lvl>
                  <c:pt idx="0">
                    <c:v>WR-2003-0500</c:v>
                  </c:pt>
                  <c:pt idx="1">
                    <c:v>WR-2007-0216</c:v>
                  </c:pt>
                  <c:pt idx="2">
                    <c:v>WR-2008-0311</c:v>
                  </c:pt>
                  <c:pt idx="3">
                    <c:v>WR-2010-0131</c:v>
                  </c:pt>
                  <c:pt idx="4">
                    <c:v>WR-2011-0337</c:v>
                  </c:pt>
                  <c:pt idx="5">
                    <c:v>WR-2015-0301</c:v>
                  </c:pt>
                  <c:pt idx="6">
                    <c:v>WR-2017-0285</c:v>
                  </c:pt>
                  <c:pt idx="7">
                    <c:v>WR-2020-0344</c:v>
                  </c:pt>
                  <c:pt idx="8">
                    <c:v>WR-2022-0303</c:v>
                  </c:pt>
                  <c:pt idx="9">
                    <c:v>WR-2024-0320</c:v>
                  </c:pt>
                </c:lvl>
              </c:multiLvlStrCache>
            </c:multiLvlStrRef>
          </c:cat>
          <c:val>
            <c:numRef>
              <c:f>Sheet1!$C$7:$M$7</c:f>
              <c:numCache>
                <c:formatCode>#,##0</c:formatCode>
                <c:ptCount val="11"/>
                <c:pt idx="0">
                  <c:v>782497</c:v>
                </c:pt>
                <c:pt idx="1">
                  <c:v>538518</c:v>
                </c:pt>
                <c:pt idx="2">
                  <c:v>525327</c:v>
                </c:pt>
                <c:pt idx="3">
                  <c:v>1045206</c:v>
                </c:pt>
                <c:pt idx="4">
                  <c:v>1195858</c:v>
                </c:pt>
                <c:pt idx="5">
                  <c:v>1271943</c:v>
                </c:pt>
                <c:pt idx="6">
                  <c:v>1238281</c:v>
                </c:pt>
                <c:pt idx="7">
                  <c:v>1055816</c:v>
                </c:pt>
                <c:pt idx="8">
                  <c:v>4804809</c:v>
                </c:pt>
                <c:pt idx="9">
                  <c:v>1174602</c:v>
                </c:pt>
                <c:pt idx="10">
                  <c:v>29375015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B-41BE-9576-624E0F307DB4}"/>
            </c:ext>
          </c:extLst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Transportation Equipment-Other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Sheet1!$C$2:$M$3</c:f>
              <c:multiLvlStrCache>
                <c:ptCount val="11"/>
                <c:lvl>
                  <c:pt idx="0">
                    <c:v>6/30/2003</c:v>
                  </c:pt>
                  <c:pt idx="1">
                    <c:v>12/31/2006</c:v>
                  </c:pt>
                  <c:pt idx="2">
                    <c:v>3/31/2008</c:v>
                  </c:pt>
                  <c:pt idx="3">
                    <c:v>10/31/2009</c:v>
                  </c:pt>
                  <c:pt idx="4">
                    <c:v>12/31/2010</c:v>
                  </c:pt>
                  <c:pt idx="5">
                    <c:v>12/31/2014</c:v>
                  </c:pt>
                  <c:pt idx="6">
                    <c:v>12/31/2016</c:v>
                  </c:pt>
                  <c:pt idx="7">
                    <c:v>12/31/2019</c:v>
                  </c:pt>
                  <c:pt idx="8">
                    <c:v>6/30/2022</c:v>
                  </c:pt>
                  <c:pt idx="9">
                    <c:v>12/31/2023</c:v>
                  </c:pt>
                  <c:pt idx="10">
                    <c:v>5/31/2025</c:v>
                  </c:pt>
                </c:lvl>
                <c:lvl>
                  <c:pt idx="0">
                    <c:v>WR-2003-0500</c:v>
                  </c:pt>
                  <c:pt idx="1">
                    <c:v>WR-2007-0216</c:v>
                  </c:pt>
                  <c:pt idx="2">
                    <c:v>WR-2008-0311</c:v>
                  </c:pt>
                  <c:pt idx="3">
                    <c:v>WR-2010-0131</c:v>
                  </c:pt>
                  <c:pt idx="4">
                    <c:v>WR-2011-0337</c:v>
                  </c:pt>
                  <c:pt idx="5">
                    <c:v>WR-2015-0301</c:v>
                  </c:pt>
                  <c:pt idx="6">
                    <c:v>WR-2017-0285</c:v>
                  </c:pt>
                  <c:pt idx="7">
                    <c:v>WR-2020-0344</c:v>
                  </c:pt>
                  <c:pt idx="8">
                    <c:v>WR-2022-0303</c:v>
                  </c:pt>
                  <c:pt idx="9">
                    <c:v>WR-2024-0320</c:v>
                  </c:pt>
                </c:lvl>
              </c:multiLvlStrCache>
            </c:multiLvlStrRef>
          </c:cat>
          <c:val>
            <c:numRef>
              <c:f>Sheet1!$C$8:$M$8</c:f>
              <c:numCache>
                <c:formatCode>#,##0</c:formatCode>
                <c:ptCount val="11"/>
                <c:pt idx="0">
                  <c:v>64599</c:v>
                </c:pt>
                <c:pt idx="1">
                  <c:v>78242</c:v>
                </c:pt>
                <c:pt idx="2">
                  <c:v>168278</c:v>
                </c:pt>
                <c:pt idx="3">
                  <c:v>424857</c:v>
                </c:pt>
                <c:pt idx="4">
                  <c:v>734359</c:v>
                </c:pt>
                <c:pt idx="5">
                  <c:v>5727864</c:v>
                </c:pt>
                <c:pt idx="6">
                  <c:v>3066021</c:v>
                </c:pt>
                <c:pt idx="7">
                  <c:v>9739723</c:v>
                </c:pt>
                <c:pt idx="8">
                  <c:v>10225065</c:v>
                </c:pt>
                <c:pt idx="9">
                  <c:v>19064053</c:v>
                </c:pt>
                <c:pt idx="10">
                  <c:v>19546811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7B-41BE-9576-624E0F307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363712"/>
        <c:axId val="724365872"/>
      </c:lineChart>
      <c:catAx>
        <c:axId val="72436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65872"/>
        <c:crosses val="autoZero"/>
        <c:auto val="1"/>
        <c:lblAlgn val="ctr"/>
        <c:lblOffset val="100"/>
        <c:noMultiLvlLbl val="0"/>
      </c:catAx>
      <c:valAx>
        <c:axId val="72436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436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10</xdr:row>
      <xdr:rowOff>135255</xdr:rowOff>
    </xdr:from>
    <xdr:to>
      <xdr:col>11</xdr:col>
      <xdr:colOff>676274</xdr:colOff>
      <xdr:row>34</xdr:row>
      <xdr:rowOff>55244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8B7B5E-034F-ABAE-8379-1D9AC1C1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031D-4686-4C16-97B1-6FD90731F97E}">
  <dimension ref="A1:Q10"/>
  <sheetViews>
    <sheetView tabSelected="1" workbookViewId="0">
      <selection activeCell="S11" sqref="S11"/>
    </sheetView>
  </sheetViews>
  <sheetFormatPr defaultRowHeight="15" x14ac:dyDescent="0.25"/>
  <cols>
    <col min="1" max="1" width="6" bestFit="1" customWidth="1"/>
    <col min="2" max="2" width="36.140625" bestFit="1" customWidth="1"/>
    <col min="3" max="11" width="13.28515625" bestFit="1" customWidth="1"/>
    <col min="12" max="13" width="16.7109375" style="3" customWidth="1"/>
    <col min="14" max="14" width="19.28515625" customWidth="1"/>
    <col min="15" max="15" width="11.7109375" bestFit="1" customWidth="1"/>
  </cols>
  <sheetData>
    <row r="1" spans="1:17" ht="45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  <c r="K1" s="8"/>
      <c r="L1" s="6" t="s">
        <v>13</v>
      </c>
      <c r="M1" s="6"/>
      <c r="N1" s="7" t="s">
        <v>14</v>
      </c>
      <c r="O1" s="7" t="s">
        <v>15</v>
      </c>
      <c r="Q1" s="9" t="s">
        <v>20</v>
      </c>
    </row>
    <row r="2" spans="1:17" x14ac:dyDescent="0.25">
      <c r="C2" t="s">
        <v>16</v>
      </c>
      <c r="D2" t="s">
        <v>19</v>
      </c>
      <c r="E2" t="s">
        <v>17</v>
      </c>
      <c r="F2" t="s">
        <v>18</v>
      </c>
      <c r="G2" t="s">
        <v>3</v>
      </c>
      <c r="H2" t="s">
        <v>4</v>
      </c>
      <c r="I2" t="s">
        <v>7</v>
      </c>
      <c r="J2" t="s">
        <v>6</v>
      </c>
      <c r="K2" t="s">
        <v>11</v>
      </c>
      <c r="L2" s="3" t="s">
        <v>12</v>
      </c>
      <c r="N2" t="s">
        <v>12</v>
      </c>
    </row>
    <row r="3" spans="1:17" x14ac:dyDescent="0.25">
      <c r="C3" s="1">
        <v>37802</v>
      </c>
      <c r="D3" s="1">
        <v>39082</v>
      </c>
      <c r="E3" s="1">
        <v>39538</v>
      </c>
      <c r="F3" s="1">
        <v>40117</v>
      </c>
      <c r="G3" s="1">
        <v>40543</v>
      </c>
      <c r="H3" s="1">
        <v>42004</v>
      </c>
      <c r="I3" s="1">
        <v>42735</v>
      </c>
      <c r="J3" s="1">
        <v>43830</v>
      </c>
      <c r="K3" s="1">
        <v>44742</v>
      </c>
      <c r="L3" s="4">
        <v>45291</v>
      </c>
      <c r="M3" s="1">
        <v>45808</v>
      </c>
      <c r="N3" s="1">
        <v>45808</v>
      </c>
      <c r="O3" s="1">
        <v>45808</v>
      </c>
    </row>
    <row r="4" spans="1:17" x14ac:dyDescent="0.25">
      <c r="A4">
        <v>392</v>
      </c>
      <c r="B4" t="s">
        <v>8</v>
      </c>
      <c r="C4" s="2"/>
      <c r="D4" s="2"/>
      <c r="E4" s="2">
        <f>18297+0+0</f>
        <v>18297</v>
      </c>
      <c r="F4" s="2">
        <f>0+17351+0+0</f>
        <v>17351</v>
      </c>
      <c r="G4" s="2"/>
      <c r="H4" s="2"/>
      <c r="I4" s="2"/>
      <c r="J4" s="2">
        <v>1188580</v>
      </c>
      <c r="K4" s="2">
        <v>2493718</v>
      </c>
      <c r="L4" s="5">
        <v>2662527</v>
      </c>
      <c r="M4" s="5">
        <f>L4+N4-O4</f>
        <v>2715902</v>
      </c>
      <c r="N4" s="2">
        <v>59486</v>
      </c>
      <c r="O4" s="2">
        <v>6111</v>
      </c>
    </row>
    <row r="5" spans="1:17" x14ac:dyDescent="0.25">
      <c r="A5">
        <v>392.1</v>
      </c>
      <c r="B5" t="s">
        <v>2</v>
      </c>
      <c r="C5" s="2">
        <v>1221573</v>
      </c>
      <c r="D5" s="2">
        <v>786265</v>
      </c>
      <c r="E5" s="2">
        <f>34278+78197+128270+23408+39163+148165+198318+30141+89947+65+177+6+57</f>
        <v>770192</v>
      </c>
      <c r="F5" s="2">
        <f>0+19937+23+68731+216241+23049+4+20037+116485+130049+16+18+89720</f>
        <v>684310</v>
      </c>
      <c r="G5" s="2">
        <v>1019871</v>
      </c>
      <c r="H5" s="2">
        <v>2271581</v>
      </c>
      <c r="I5" s="2">
        <v>3664491</v>
      </c>
      <c r="J5" s="2">
        <v>12561192</v>
      </c>
      <c r="K5" s="2">
        <v>19279263</v>
      </c>
      <c r="L5" s="5">
        <v>27828429</v>
      </c>
      <c r="M5" s="5">
        <f t="shared" ref="M5:M8" si="0">L5+N5-O5</f>
        <v>27828429</v>
      </c>
      <c r="N5" s="2">
        <v>0</v>
      </c>
      <c r="O5" s="2">
        <v>0</v>
      </c>
    </row>
    <row r="6" spans="1:17" x14ac:dyDescent="0.25">
      <c r="A6">
        <v>392.2</v>
      </c>
      <c r="B6" t="s">
        <v>1</v>
      </c>
      <c r="C6" s="2">
        <v>5698566</v>
      </c>
      <c r="D6" s="2">
        <v>4163904</v>
      </c>
      <c r="E6" s="2">
        <f>0+35989+9581+0+267+0+4209922+0+0+0+0+0</f>
        <v>4255759</v>
      </c>
      <c r="F6" s="2">
        <f>0+0+35989+9581+0+0+267+0+3525299+0+0+0</f>
        <v>3571136</v>
      </c>
      <c r="G6" s="2">
        <v>4301099</v>
      </c>
      <c r="H6" s="2">
        <v>4669734</v>
      </c>
      <c r="I6" s="2">
        <v>15514358</v>
      </c>
      <c r="J6" s="2">
        <f>1221901+21562324</f>
        <v>22784225</v>
      </c>
      <c r="K6" s="2">
        <v>25294299</v>
      </c>
      <c r="L6" s="5">
        <v>27234688</v>
      </c>
      <c r="M6" s="5">
        <f t="shared" si="0"/>
        <v>28652248</v>
      </c>
      <c r="N6" s="2">
        <v>1533099</v>
      </c>
      <c r="O6" s="2">
        <v>115539</v>
      </c>
    </row>
    <row r="7" spans="1:17" x14ac:dyDescent="0.25">
      <c r="A7">
        <v>392.3</v>
      </c>
      <c r="B7" t="s">
        <v>5</v>
      </c>
      <c r="C7" s="2">
        <v>782497</v>
      </c>
      <c r="D7" s="2">
        <v>538518</v>
      </c>
      <c r="E7" s="2">
        <f>0+25750+30682+18454+17174+5506+43746+381049+1841+240+654+21+210</f>
        <v>525327</v>
      </c>
      <c r="F7" s="2">
        <f>136+177+50197+27924+17899+27+17218+42450+861546+123+136+27373</f>
        <v>1045206</v>
      </c>
      <c r="G7" s="2">
        <v>1195858</v>
      </c>
      <c r="H7" s="2">
        <v>1271943</v>
      </c>
      <c r="I7" s="2">
        <v>1238281</v>
      </c>
      <c r="J7" s="2">
        <f>184812+871004</f>
        <v>1055816</v>
      </c>
      <c r="K7" s="2">
        <v>4804809</v>
      </c>
      <c r="L7" s="5">
        <v>1174602</v>
      </c>
      <c r="M7" s="5">
        <f t="shared" si="0"/>
        <v>29375015</v>
      </c>
      <c r="N7" s="2">
        <v>30498905</v>
      </c>
      <c r="O7" s="2">
        <v>2298492</v>
      </c>
    </row>
    <row r="8" spans="1:17" x14ac:dyDescent="0.25">
      <c r="A8">
        <v>392.4</v>
      </c>
      <c r="B8" t="s">
        <v>0</v>
      </c>
      <c r="C8" s="2">
        <v>64599</v>
      </c>
      <c r="D8" s="2">
        <v>78242</v>
      </c>
      <c r="E8" s="2">
        <f>692+1320+55379+0+0+860+9593+100434+0+0+0+0+0</f>
        <v>168278</v>
      </c>
      <c r="F8" s="2">
        <f>0+0+1320+57160+0+0+0+2279+364098+0+0+0</f>
        <v>424857</v>
      </c>
      <c r="G8" s="2">
        <v>734359</v>
      </c>
      <c r="H8" s="2">
        <v>5727864</v>
      </c>
      <c r="I8" s="2">
        <v>3066021</v>
      </c>
      <c r="J8" s="2">
        <v>9739723</v>
      </c>
      <c r="K8" s="2">
        <v>10225065</v>
      </c>
      <c r="L8" s="5">
        <v>19064053</v>
      </c>
      <c r="M8" s="5">
        <f t="shared" si="0"/>
        <v>19546811</v>
      </c>
      <c r="N8" s="2">
        <v>522106</v>
      </c>
      <c r="O8" s="2">
        <v>39348</v>
      </c>
    </row>
    <row r="9" spans="1:17" x14ac:dyDescent="0.25">
      <c r="G9" s="2"/>
      <c r="H9" s="2"/>
      <c r="I9" s="2"/>
      <c r="J9" s="2"/>
    </row>
    <row r="10" spans="1:17" x14ac:dyDescent="0.25">
      <c r="B10" t="s">
        <v>9</v>
      </c>
      <c r="C10" s="2">
        <f t="shared" ref="C10:F10" si="1">SUM(C4:C8)</f>
        <v>7767235</v>
      </c>
      <c r="D10" s="2">
        <f t="shared" si="1"/>
        <v>5566929</v>
      </c>
      <c r="E10" s="2">
        <f t="shared" si="1"/>
        <v>5737853</v>
      </c>
      <c r="F10" s="2">
        <f t="shared" si="1"/>
        <v>5742860</v>
      </c>
      <c r="G10" s="2">
        <f>SUM(G4:G8)</f>
        <v>7251187</v>
      </c>
      <c r="H10" s="2">
        <f t="shared" ref="H10:K10" si="2">SUM(H4:H8)</f>
        <v>13941122</v>
      </c>
      <c r="I10" s="2">
        <f t="shared" si="2"/>
        <v>23483151</v>
      </c>
      <c r="J10" s="2">
        <f t="shared" si="2"/>
        <v>47329536</v>
      </c>
      <c r="K10" s="2">
        <f t="shared" si="2"/>
        <v>62097154</v>
      </c>
      <c r="L10" s="5">
        <f>SUM(L4:L8)</f>
        <v>77964299</v>
      </c>
      <c r="M10" s="5"/>
    </row>
  </sheetData>
  <mergeCells count="1">
    <mergeCell ref="A1:K1"/>
  </mergeCell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2024-11-21T15:39:33Z</dcterms:created>
  <dcterms:modified xsi:type="dcterms:W3CDTF">2024-12-04T20:08:21Z</dcterms:modified>
</cp:coreProperties>
</file>