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8_{84B33F2F-11D8-4C35-83F6-6A630374927E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Monthly Cost Tracker AP7" sheetId="16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5" l="1"/>
  <c r="C26" i="15" l="1"/>
  <c r="C29" i="15" l="1"/>
  <c r="D12" i="6" l="1"/>
  <c r="D14" i="6"/>
  <c r="D11" i="6"/>
  <c r="C29" i="16" l="1"/>
  <c r="C4" i="16"/>
  <c r="C26" i="14" l="1"/>
  <c r="C27" i="14" s="1"/>
  <c r="C4" i="15" l="1"/>
  <c r="A5" i="5" s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4" l="1"/>
  <c r="C34" i="14" s="1"/>
  <c r="C30" i="15"/>
  <c r="C34" i="15" s="1"/>
  <c r="C20" i="16" l="1"/>
  <c r="C26" i="16"/>
  <c r="C27" i="16" l="1"/>
  <c r="C30" i="16" s="1"/>
  <c r="C32" i="16" s="1"/>
</calcChain>
</file>

<file path=xl/sharedStrings.xml><?xml version="1.0" encoding="utf-8"?>
<sst xmlns="http://schemas.openxmlformats.org/spreadsheetml/2006/main" count="181" uniqueCount="76">
  <si>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</si>
  <si>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</si>
  <si>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</si>
  <si>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</si>
  <si>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</si>
  <si>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</si>
  <si>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</si>
  <si>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</si>
  <si>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</si>
  <si>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</si>
  <si>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</si>
  <si>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</si>
  <si>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</si>
  <si>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</si>
  <si>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</si>
  <si>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</si>
  <si>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</si>
  <si>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</si>
  <si>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</si>
  <si>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</si>
  <si>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</si>
  <si>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</si>
  <si>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</si>
  <si>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</si>
  <si>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</si>
  <si>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</si>
  <si>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</si>
  <si>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</si>
  <si>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</si>
  <si>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</si>
  <si>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</si>
  <si>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</si>
  <si>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</si>
  <si>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</si>
  <si>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</si>
  <si>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</si>
  <si>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</si>
  <si>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</si>
  <si>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</si>
  <si>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</si>
  <si>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</si>
  <si>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</si>
  <si>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</si>
  <si>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</si>
  <si>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</si>
  <si>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</si>
  <si>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</si>
  <si>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</si>
  <si>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</si>
  <si>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</si>
  <si>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</si>
  <si>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</si>
  <si>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</si>
  <si>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</si>
  <si>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</si>
  <si>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</si>
  <si>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</si>
  <si>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</si>
  <si>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</si>
  <si>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</si>
  <si>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</si>
  <si>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</si>
  <si>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</si>
  <si>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</si>
  <si>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</si>
  <si>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</si>
  <si>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</si>
  <si>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</si>
  <si>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</si>
  <si>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</si>
  <si>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Reclass AP5 to AP6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</si>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</sst>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169" fontId="14" fillId="0" borderId="0" xfId="5" applyNumberFormat="1" applyFont="1" applyFill="1"/>
    <xf numFmtId="168" fontId="5" fillId="0" borderId="0" xfId="7" applyNumberFormat="1" applyFont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B6" sqref="B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45688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4">
        <v>-2553610.6799999997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-2553610.6799999997</v>
      </c>
    </row>
    <row r="27" spans="1:6" ht="15.75" thickBot="1" x14ac:dyDescent="0.3">
      <c r="A27" s="12" t="s">
        <v>7</v>
      </c>
      <c r="B27" s="22"/>
      <c r="C27" s="46">
        <f>SUM(C26)</f>
        <v>-2553610.6799999997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v>3.791479166666667E-3</v>
      </c>
    </row>
    <row r="30" spans="1:6" x14ac:dyDescent="0.25">
      <c r="A30" s="15" t="s">
        <v>9</v>
      </c>
      <c r="B30" s="43"/>
      <c r="C30" s="43">
        <f>(C27+B34)*C29</f>
        <v>9727.278514759184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3" t="s">
        <v>70</v>
      </c>
      <c r="B32" s="43"/>
      <c r="C32" s="43">
        <v>-2575289.87</v>
      </c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5119173.6403026562</v>
      </c>
      <c r="C34" s="71">
        <f>C27+C30+B34+C32</f>
        <v>0.36881741555407643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zoomScaleNormal="100" workbookViewId="0">
      <pane ySplit="4" topLeftCell="A5" activePane="bottomLeft" state="frozen"/>
      <selection pane="bottomLeft" activeCell="E32" sqref="E3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45688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0</v>
      </c>
      <c r="D6" s="57"/>
      <c r="E6" s="58"/>
    </row>
    <row r="7" spans="1:13" x14ac:dyDescent="0.25">
      <c r="A7" s="5" t="s">
        <v>63</v>
      </c>
      <c r="B7" s="6"/>
      <c r="C7" s="40">
        <v>0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0</v>
      </c>
      <c r="D13" s="57"/>
      <c r="E13" s="58"/>
      <c r="F13" s="59"/>
    </row>
    <row r="14" spans="1:13" x14ac:dyDescent="0.25">
      <c r="A14" s="5" t="s">
        <v>68</v>
      </c>
      <c r="B14" s="6"/>
      <c r="C14" s="40">
        <v>0</v>
      </c>
      <c r="D14" s="57"/>
      <c r="E14" s="58"/>
      <c r="F14" s="59"/>
    </row>
    <row r="15" spans="1:13" x14ac:dyDescent="0.25">
      <c r="A15" s="5" t="s">
        <v>2</v>
      </c>
      <c r="B15" s="6"/>
      <c r="C15" s="40">
        <v>0</v>
      </c>
      <c r="D15" s="57"/>
      <c r="E15" s="58"/>
      <c r="F15" s="59"/>
    </row>
    <row r="16" spans="1:13" x14ac:dyDescent="0.25">
      <c r="A16" s="5" t="s">
        <v>3</v>
      </c>
      <c r="B16" s="6"/>
      <c r="C16" s="40">
        <v>0</v>
      </c>
      <c r="D16" s="57"/>
      <c r="E16" s="58"/>
      <c r="F16" s="59"/>
    </row>
    <row r="17" spans="1:6" x14ac:dyDescent="0.25">
      <c r="A17" s="5" t="s">
        <v>4</v>
      </c>
      <c r="B17" s="6"/>
      <c r="C17" s="40">
        <v>0</v>
      </c>
      <c r="D17" s="57"/>
      <c r="E17" s="58"/>
      <c r="F17" s="59"/>
    </row>
    <row r="18" spans="1:6" x14ac:dyDescent="0.25">
      <c r="A18" s="5" t="s">
        <v>49</v>
      </c>
      <c r="B18" s="6"/>
      <c r="C18" s="40">
        <v>0</v>
      </c>
      <c r="D18" s="57"/>
      <c r="E18" s="58"/>
      <c r="F18" s="59"/>
    </row>
    <row r="19" spans="1:6" x14ac:dyDescent="0.25">
      <c r="A19" s="5" t="s">
        <v>5</v>
      </c>
      <c r="B19" s="6"/>
      <c r="C19" s="40">
        <v>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0</v>
      </c>
    </row>
    <row r="25" spans="1:6" x14ac:dyDescent="0.25">
      <c r="A25" s="5" t="s">
        <v>24</v>
      </c>
      <c r="B25" s="21"/>
      <c r="C25" s="45">
        <v>0</v>
      </c>
    </row>
    <row r="26" spans="1:6" x14ac:dyDescent="0.25">
      <c r="A26" s="3" t="s">
        <v>25</v>
      </c>
      <c r="B26" s="6"/>
      <c r="C26" s="68">
        <f>C24+C25</f>
        <v>0</v>
      </c>
    </row>
    <row r="27" spans="1:6" ht="15.75" thickBot="1" x14ac:dyDescent="0.3">
      <c r="A27" s="12" t="s">
        <v>7</v>
      </c>
      <c r="B27" s="22"/>
      <c r="C27" s="71">
        <f>-C26+C20</f>
        <v>0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3.791479166666667E-3</v>
      </c>
    </row>
    <row r="30" spans="1:6" x14ac:dyDescent="0.25">
      <c r="A30" s="15" t="s">
        <v>9</v>
      </c>
      <c r="B30" s="43"/>
      <c r="C30" s="43">
        <f>(C27+B34)*C29</f>
        <v>145824.08523823068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 t="s">
        <v>70</v>
      </c>
      <c r="B32" s="43"/>
      <c r="C32" s="43">
        <f>-'Monthly Cost Tracker AP5'!C32</f>
        <v>2575289.87</v>
      </c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38461001.321137153</v>
      </c>
      <c r="C34" s="71">
        <f>C27+C30+B34+C32</f>
        <v>41182115.276375383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G24" sqref="G2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69</v>
      </c>
    </row>
    <row r="4" spans="1:13" x14ac:dyDescent="0.25">
      <c r="A4" s="1"/>
      <c r="B4" s="2" t="s">
        <v>21</v>
      </c>
      <c r="C4" s="2">
        <f>'Monthly Cost Tracker AP5'!C4</f>
        <v>45688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71</v>
      </c>
      <c r="B6" s="6"/>
      <c r="C6" s="40">
        <v>2711.05</v>
      </c>
      <c r="D6" s="57"/>
      <c r="E6" s="58"/>
    </row>
    <row r="7" spans="1:13" x14ac:dyDescent="0.25">
      <c r="A7" s="5" t="s">
        <v>72</v>
      </c>
      <c r="B7" s="6"/>
      <c r="C7" s="40">
        <v>2.21</v>
      </c>
      <c r="D7" s="57"/>
      <c r="E7" s="58"/>
    </row>
    <row r="8" spans="1:13" x14ac:dyDescent="0.25">
      <c r="A8" s="5" t="s">
        <v>73</v>
      </c>
      <c r="B8" s="6"/>
      <c r="C8" s="40">
        <v>0</v>
      </c>
      <c r="D8" s="57"/>
      <c r="E8" s="58"/>
    </row>
    <row r="9" spans="1:13" x14ac:dyDescent="0.25">
      <c r="A9" s="5" t="s">
        <v>74</v>
      </c>
      <c r="B9" s="6"/>
      <c r="C9" s="40">
        <v>0</v>
      </c>
      <c r="D9" s="57"/>
      <c r="E9" s="58"/>
    </row>
    <row r="10" spans="1:13" x14ac:dyDescent="0.25">
      <c r="A10" s="5" t="s">
        <v>75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-1817690.6363789418</v>
      </c>
      <c r="D13" s="57"/>
      <c r="E13" s="58"/>
      <c r="F13" s="59"/>
    </row>
    <row r="14" spans="1:13" x14ac:dyDescent="0.25">
      <c r="A14" s="5" t="s">
        <v>68</v>
      </c>
      <c r="B14" s="6"/>
      <c r="C14" s="40">
        <v>-2685763.9600000051</v>
      </c>
      <c r="D14" s="57"/>
      <c r="E14" s="58"/>
      <c r="F14" s="59"/>
    </row>
    <row r="15" spans="1:13" x14ac:dyDescent="0.25">
      <c r="A15" s="5" t="s">
        <v>2</v>
      </c>
      <c r="B15" s="6"/>
      <c r="C15" s="40">
        <v>7374397.7670025351</v>
      </c>
      <c r="D15" s="57"/>
      <c r="E15" s="58"/>
      <c r="F15" s="59"/>
    </row>
    <row r="16" spans="1:13" x14ac:dyDescent="0.25">
      <c r="A16" s="5" t="s">
        <v>3</v>
      </c>
      <c r="B16" s="6"/>
      <c r="C16" s="40">
        <v>3661846.3333333335</v>
      </c>
      <c r="D16" s="57"/>
      <c r="E16" s="58"/>
      <c r="F16" s="59"/>
    </row>
    <row r="17" spans="1:6" x14ac:dyDescent="0.25">
      <c r="A17" s="5" t="s">
        <v>4</v>
      </c>
      <c r="B17" s="6"/>
      <c r="C17" s="40">
        <v>2300371.0699999994</v>
      </c>
      <c r="D17" s="57"/>
      <c r="E17" s="58"/>
      <c r="F17" s="59"/>
    </row>
    <row r="18" spans="1:6" x14ac:dyDescent="0.25">
      <c r="A18" s="5" t="s">
        <v>49</v>
      </c>
      <c r="B18" s="6"/>
      <c r="C18" s="40">
        <v>202848</v>
      </c>
      <c r="D18" s="57"/>
      <c r="E18" s="58"/>
      <c r="F18" s="59"/>
    </row>
    <row r="19" spans="1:6" x14ac:dyDescent="0.25">
      <c r="A19" s="5" t="s">
        <v>5</v>
      </c>
      <c r="B19" s="6"/>
      <c r="C19" s="40">
        <v>791666.66666666663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9830388.5006235857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3092568.7562052836</v>
      </c>
    </row>
    <row r="25" spans="1:6" x14ac:dyDescent="0.25">
      <c r="A25" s="5" t="s">
        <v>24</v>
      </c>
      <c r="B25" s="21"/>
      <c r="C25" s="40">
        <v>600491.23467867449</v>
      </c>
    </row>
    <row r="26" spans="1:6" x14ac:dyDescent="0.25">
      <c r="A26" s="3" t="s">
        <v>25</v>
      </c>
      <c r="B26" s="6"/>
      <c r="C26" s="68">
        <f>C24+C25</f>
        <v>3693059.9908839581</v>
      </c>
    </row>
    <row r="27" spans="1:6" ht="15.75" thickBot="1" x14ac:dyDescent="0.3">
      <c r="A27" s="12" t="s">
        <v>7</v>
      </c>
      <c r="B27" s="22"/>
      <c r="C27" s="71">
        <f>-C26+C20</f>
        <v>6137328.5097396281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3.791479166666667E-3</v>
      </c>
    </row>
    <row r="30" spans="1:6" x14ac:dyDescent="0.25">
      <c r="A30" s="15" t="s">
        <v>9</v>
      </c>
      <c r="B30" s="43"/>
      <c r="C30" s="43">
        <f>(C27+B32)*C29</f>
        <v>67138.347601873305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11570364.095333803</v>
      </c>
      <c r="C32" s="71">
        <f>C27+C30+B32</f>
        <v>17774830.952675305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G15" sqref="G15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45688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3098337.2599999993</v>
      </c>
    </row>
    <row r="10" spans="1:4" x14ac:dyDescent="0.25">
      <c r="A10" s="35" t="s">
        <v>31</v>
      </c>
      <c r="B10" s="27" t="s">
        <v>30</v>
      </c>
      <c r="C10" s="36">
        <v>672124.83999999973</v>
      </c>
      <c r="D10" s="8"/>
    </row>
    <row r="11" spans="1:4" x14ac:dyDescent="0.25">
      <c r="A11" s="35" t="s">
        <v>32</v>
      </c>
      <c r="B11" s="27" t="s">
        <v>30</v>
      </c>
      <c r="C11" s="36">
        <v>1292421.0999999999</v>
      </c>
      <c r="D11" s="8"/>
    </row>
    <row r="12" spans="1:4" x14ac:dyDescent="0.25">
      <c r="A12" s="35" t="s">
        <v>33</v>
      </c>
      <c r="B12" s="27" t="s">
        <v>34</v>
      </c>
      <c r="C12" s="36">
        <v>584115.17999999993</v>
      </c>
      <c r="D12" s="8"/>
    </row>
    <row r="13" spans="1:4" x14ac:dyDescent="0.25">
      <c r="A13" s="35" t="s">
        <v>35</v>
      </c>
      <c r="B13" s="27" t="s">
        <v>30</v>
      </c>
      <c r="C13" s="36">
        <v>26007.67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29830.31</v>
      </c>
      <c r="D15" s="25"/>
    </row>
    <row r="16" spans="1:4" x14ac:dyDescent="0.25">
      <c r="A16" s="37" t="s">
        <v>38</v>
      </c>
      <c r="B16" s="27" t="s">
        <v>34</v>
      </c>
      <c r="C16" s="36">
        <v>316578.01999999996</v>
      </c>
      <c r="D16" s="25"/>
    </row>
    <row r="17" spans="1:4" x14ac:dyDescent="0.25">
      <c r="A17" s="37" t="s">
        <v>39</v>
      </c>
      <c r="B17" s="27" t="s">
        <v>34</v>
      </c>
      <c r="C17" s="36">
        <v>295238.34000000003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6314652.7199999979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workbookViewId="0">
      <selection activeCell="H16" sqref="H16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45688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Jan-2025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3">
        <v>1632125715.920799</v>
      </c>
      <c r="D11" s="66">
        <f>($E$38/$E$57)</f>
        <v>2.334277972445468E-4</v>
      </c>
      <c r="E11" s="50">
        <f>C11*D11</f>
        <v>380983.51069357106</v>
      </c>
    </row>
    <row r="12" spans="1:5" x14ac:dyDescent="0.25">
      <c r="A12" s="35" t="s">
        <v>31</v>
      </c>
      <c r="B12" s="27" t="s">
        <v>30</v>
      </c>
      <c r="C12" s="73">
        <v>346779236.23122066</v>
      </c>
      <c r="D12" s="66">
        <f>($E$38/$E$57)</f>
        <v>2.334277972445468E-4</v>
      </c>
      <c r="E12" s="50">
        <f>C12*D12</f>
        <v>80947.913243600182</v>
      </c>
    </row>
    <row r="13" spans="1:5" x14ac:dyDescent="0.25">
      <c r="A13" s="35" t="s">
        <v>32</v>
      </c>
      <c r="B13" s="27" t="s">
        <v>30</v>
      </c>
      <c r="C13" s="73">
        <v>638180192.87735915</v>
      </c>
      <c r="D13" s="66">
        <f>($E$38/$E$57)</f>
        <v>2.334277972445468E-4</v>
      </c>
      <c r="E13" s="50">
        <f t="shared" ref="E13:E19" si="0">C13*D13</f>
        <v>148968.99666846197</v>
      </c>
    </row>
    <row r="14" spans="1:5" x14ac:dyDescent="0.25">
      <c r="A14" s="35" t="s">
        <v>33</v>
      </c>
      <c r="B14" s="27" t="s">
        <v>34</v>
      </c>
      <c r="C14" s="73">
        <v>285271346.04517895</v>
      </c>
      <c r="D14" s="66">
        <f>($E$38/$E$57)</f>
        <v>2.334277972445468E-4</v>
      </c>
      <c r="E14" s="50">
        <f t="shared" si="0"/>
        <v>66590.261924312974</v>
      </c>
    </row>
    <row r="15" spans="1:5" x14ac:dyDescent="0.25">
      <c r="A15" s="35" t="s">
        <v>35</v>
      </c>
      <c r="B15" s="27" t="s">
        <v>30</v>
      </c>
      <c r="C15" s="73">
        <v>12054094.433703365</v>
      </c>
      <c r="D15" s="66">
        <f>($E$38/$E$57)</f>
        <v>2.334277972445468E-4</v>
      </c>
      <c r="E15" s="50">
        <f t="shared" si="0"/>
        <v>2813.7607114371294</v>
      </c>
    </row>
    <row r="16" spans="1:5" x14ac:dyDescent="0.25">
      <c r="A16" s="35" t="s">
        <v>36</v>
      </c>
      <c r="B16" s="27"/>
      <c r="C16" s="73"/>
      <c r="D16" s="66"/>
      <c r="E16" s="50"/>
    </row>
    <row r="17" spans="1:5" x14ac:dyDescent="0.25">
      <c r="A17" s="37" t="s">
        <v>37</v>
      </c>
      <c r="B17" s="27" t="s">
        <v>34</v>
      </c>
      <c r="C17" s="73">
        <v>13623103.885669835</v>
      </c>
      <c r="D17" s="66">
        <f>($E$38/$E$57)</f>
        <v>2.334277972445468E-4</v>
      </c>
      <c r="E17" s="50">
        <f t="shared" si="0"/>
        <v>3180.0111316655357</v>
      </c>
    </row>
    <row r="18" spans="1:5" x14ac:dyDescent="0.25">
      <c r="A18" s="37" t="s">
        <v>38</v>
      </c>
      <c r="B18" s="27" t="s">
        <v>34</v>
      </c>
      <c r="C18" s="73">
        <v>144576940.56278071</v>
      </c>
      <c r="D18" s="66">
        <f>($E$38/$E$57)</f>
        <v>2.334277972445468E-4</v>
      </c>
      <c r="E18" s="50">
        <f t="shared" si="0"/>
        <v>33748.276767925672</v>
      </c>
    </row>
    <row r="19" spans="1:5" x14ac:dyDescent="0.25">
      <c r="A19" s="37" t="s">
        <v>39</v>
      </c>
      <c r="B19" s="27" t="s">
        <v>34</v>
      </c>
      <c r="C19" s="73">
        <v>134831381.04328826</v>
      </c>
      <c r="D19" s="66">
        <f>($E$38/$E$57)</f>
        <v>2.334277972445468E-4</v>
      </c>
      <c r="E19" s="50">
        <f t="shared" si="0"/>
        <v>31473.392276374921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3207442011</v>
      </c>
      <c r="D21" s="52"/>
      <c r="E21" s="52">
        <f t="shared" ref="E21" si="1">SUM(E11:E20)</f>
        <v>748706.12341734942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1" sqref="B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45688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M22" sqref="M22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45688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3098337.2599999993</v>
      </c>
      <c r="D8" s="39">
        <v>1412333000</v>
      </c>
      <c r="E8" s="65">
        <v>2.0428017024844477E-3</v>
      </c>
      <c r="F8" s="36">
        <f>D8*E8</f>
        <v>2885116.2568749674</v>
      </c>
      <c r="G8" s="36">
        <f>F8-C8</f>
        <v>-213221.00312503194</v>
      </c>
    </row>
    <row r="9" spans="1:7" x14ac:dyDescent="0.25">
      <c r="A9" s="27" t="s">
        <v>31</v>
      </c>
      <c r="B9" s="27" t="s">
        <v>30</v>
      </c>
      <c r="C9" s="36">
        <f>'18A'!C10</f>
        <v>672124.83999999973</v>
      </c>
      <c r="D9" s="39">
        <v>301059580</v>
      </c>
      <c r="E9" s="65">
        <v>2.0428017024844477E-3</v>
      </c>
      <c r="F9" s="36">
        <f t="shared" ref="F9:F16" si="0">D9*E9</f>
        <v>615005.02257325279</v>
      </c>
      <c r="G9" s="36">
        <f t="shared" ref="G9:G16" si="1">F9-C9</f>
        <v>-57119.817426746944</v>
      </c>
    </row>
    <row r="10" spans="1:7" x14ac:dyDescent="0.25">
      <c r="A10" s="27" t="s">
        <v>32</v>
      </c>
      <c r="B10" s="27" t="s">
        <v>30</v>
      </c>
      <c r="C10" s="36">
        <f>'18A'!C11</f>
        <v>1292421.0999999999</v>
      </c>
      <c r="D10" s="39">
        <v>635101490</v>
      </c>
      <c r="E10" s="65">
        <v>2.0428017024844477E-3</v>
      </c>
      <c r="F10" s="36">
        <f t="shared" si="0"/>
        <v>1297386.4050224095</v>
      </c>
      <c r="G10" s="36">
        <f t="shared" si="1"/>
        <v>4965.3050224096514</v>
      </c>
    </row>
    <row r="11" spans="1:7" x14ac:dyDescent="0.25">
      <c r="A11" s="27" t="s">
        <v>33</v>
      </c>
      <c r="B11" s="27" t="s">
        <v>34</v>
      </c>
      <c r="C11" s="36">
        <f>'18A'!C12</f>
        <v>584115.17999999993</v>
      </c>
      <c r="D11" s="39">
        <v>301356150</v>
      </c>
      <c r="E11" s="65">
        <v>2.0428017024844477E-3</v>
      </c>
      <c r="F11" s="36">
        <f t="shared" si="0"/>
        <v>615610.85627415858</v>
      </c>
      <c r="G11" s="36">
        <f t="shared" si="1"/>
        <v>31495.676274158643</v>
      </c>
    </row>
    <row r="12" spans="1:7" x14ac:dyDescent="0.25">
      <c r="A12" s="27" t="s">
        <v>42</v>
      </c>
      <c r="B12" s="27" t="s">
        <v>30</v>
      </c>
      <c r="C12" s="36">
        <f>'18A'!C13</f>
        <v>26007.67</v>
      </c>
      <c r="D12" s="39">
        <v>14319174.637500001</v>
      </c>
      <c r="E12" s="65">
        <v>2.0428017024844477E-3</v>
      </c>
      <c r="F12" s="36">
        <f t="shared" si="0"/>
        <v>29251.234327657126</v>
      </c>
      <c r="G12" s="36">
        <f t="shared" si="1"/>
        <v>3243.5643276571282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29830.31</v>
      </c>
      <c r="D14" s="39">
        <v>13011734.421043007</v>
      </c>
      <c r="E14" s="65">
        <v>2.0428017024844477E-3</v>
      </c>
      <c r="F14" s="36">
        <f t="shared" si="0"/>
        <v>26580.393227582143</v>
      </c>
      <c r="G14" s="36">
        <f t="shared" si="1"/>
        <v>-3249.9167724178587</v>
      </c>
    </row>
    <row r="15" spans="1:7" x14ac:dyDescent="0.25">
      <c r="A15" s="28" t="s">
        <v>38</v>
      </c>
      <c r="B15" s="27" t="s">
        <v>34</v>
      </c>
      <c r="C15" s="36">
        <f>'18A'!C16</f>
        <v>316578.01999999996</v>
      </c>
      <c r="D15" s="39">
        <v>139554264.75390211</v>
      </c>
      <c r="E15" s="65">
        <v>2.0428017024844477E-3</v>
      </c>
      <c r="F15" s="36">
        <f t="shared" si="0"/>
        <v>285081.68962823658</v>
      </c>
      <c r="G15" s="36">
        <f t="shared" si="1"/>
        <v>-31496.330371763383</v>
      </c>
    </row>
    <row r="16" spans="1:7" x14ac:dyDescent="0.25">
      <c r="A16" s="28" t="s">
        <v>39</v>
      </c>
      <c r="B16" s="27" t="s">
        <v>34</v>
      </c>
      <c r="C16" s="36">
        <f>'18A'!C17</f>
        <v>295238.34000000003</v>
      </c>
      <c r="D16" s="39">
        <v>124161150.8250549</v>
      </c>
      <c r="E16" s="65">
        <v>2.0428017024844477E-3</v>
      </c>
      <c r="F16" s="36">
        <f t="shared" si="0"/>
        <v>253636.61028785043</v>
      </c>
      <c r="G16" s="36">
        <f t="shared" si="1"/>
        <v>-41601.729712149594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6314652.7199999979</v>
      </c>
      <c r="D18" s="41">
        <f>SUM(D8:D17)</f>
        <v>2940896544.6374998</v>
      </c>
      <c r="E18" s="30"/>
      <c r="F18" s="34">
        <f>SUM(F8:F17)</f>
        <v>6007668.4682161147</v>
      </c>
      <c r="G18" s="34">
        <f>SUM(G8:G17)</f>
        <v>-306984.25178388431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E28" sqref="E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45688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30" sqref="B30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45688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AP5</vt:lpstr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2025-03-11T18:50:37Z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