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defaultThemeVersion="166925"/>
  <mc:AlternateContent xmlns:mc="http://schemas.openxmlformats.org/markup-compatibility/2006">
    <mc:Choice Requires="x15">
      <x15ac:absPath xmlns:x15ac="http://schemas.microsoft.com/office/spreadsheetml/2010/11/ac" url="Z:\Controller\Rate Case\2022\Settlement\"/>
    </mc:Choice>
  </mc:AlternateContent>
  <xr:revisionPtr revIDLastSave="1" documentId="13_ncr:1_{39D75B2C-0E67-45FA-9F8A-A49560F59F92}" xr6:coauthVersionLast="47" xr6:coauthVersionMax="47" xr10:uidLastSave="{21E599C9-0B37-4351-8B3A-1EF755331206}"/>
  <bookViews>
    <workbookView xWindow="-120" yWindow="-120" windowWidth="29040" windowHeight="15840" xr2:uid="{75DF80C6-D828-4CB1-9CC8-71AE9F5324F9}"/>
  </bookViews>
  <sheets>
    <sheet name="PensionTracker PRE GR20210108" sheetId="1" r:id="rId1"/>
    <sheet name="Pension Tracker POST GR20210108" sheetId="3" r:id="rId2"/>
    <sheet name="Contributions-post" sheetId="8" r:id="rId3"/>
    <sheet name="OPEB Tracker" sheetId="10" r:id="rId4"/>
    <sheet name="MO East with allocation-pre" sheetId="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a" localSheetId="3">#REF!</definedName>
    <definedName name="\a">#REF!</definedName>
    <definedName name="\B" localSheetId="3">#N/A</definedName>
    <definedName name="\b">#REF!</definedName>
    <definedName name="_________a1" localSheetId="3" hidden="1">{#N/A,#N/A,FALSE,"Valuation";#N/A,#N/A,FALSE,"MLP Impact"}</definedName>
    <definedName name="_________a1" hidden="1">{#N/A,#N/A,FALSE,"Valuation";#N/A,#N/A,FALSE,"MLP Impact"}</definedName>
    <definedName name="_________a2" localSheetId="3" hidden="1">{"Income Statement",#N/A,FALSE,"CFMODEL";"Balance Sheet",#N/A,FALSE,"CFMODEL"}</definedName>
    <definedName name="_________a2" hidden="1">{"Income Statement",#N/A,FALSE,"CFMODEL";"Balance Sheet",#N/A,FALSE,"CFMODEL"}</definedName>
    <definedName name="_________tst2" localSheetId="3" hidden="1">{"SourcesUses",#N/A,TRUE,"CFMODEL";"TransOverview",#N/A,TRUE,"CFMODEL"}</definedName>
    <definedName name="_________tst2" hidden="1">{"SourcesUses",#N/A,TRUE,"CFMODEL";"TransOverview",#N/A,TRUE,"CFMODEL"}</definedName>
    <definedName name="_________tst3" localSheetId="3" hidden="1">{"SourcesUses",#N/A,TRUE,#N/A;"TransOverview",#N/A,TRUE,"CFMODEL"}</definedName>
    <definedName name="_________tst3" hidden="1">{"SourcesUses",#N/A,TRUE,#N/A;"TransOverview",#N/A,TRUE,"CFMODEL"}</definedName>
    <definedName name="_________tst4" localSheetId="3" hidden="1">{"SourcesUses",#N/A,TRUE,"FundsFlow";"TransOverview",#N/A,TRUE,"FundsFlow"}</definedName>
    <definedName name="_________tst4" hidden="1">{"SourcesUses",#N/A,TRUE,"FundsFlow";"TransOverview",#N/A,TRUE,"FundsFlow"}</definedName>
    <definedName name="________a1" localSheetId="3" hidden="1">{#N/A,#N/A,FALSE,"Valuation";#N/A,#N/A,FALSE,"MLP Impact"}</definedName>
    <definedName name="________a1" hidden="1">{#N/A,#N/A,FALSE,"Valuation";#N/A,#N/A,FALSE,"MLP Impact"}</definedName>
    <definedName name="________a2" localSheetId="3" hidden="1">{"Income Statement",#N/A,FALSE,"CFMODEL";"Balance Sheet",#N/A,FALSE,"CFMODEL"}</definedName>
    <definedName name="________a2" hidden="1">{"Income Statement",#N/A,FALSE,"CFMODEL";"Balance Sheet",#N/A,FALSE,"CFMODEL"}</definedName>
    <definedName name="________tst2" localSheetId="3" hidden="1">{"SourcesUses",#N/A,TRUE,"CFMODEL";"TransOverview",#N/A,TRUE,"CFMODEL"}</definedName>
    <definedName name="________tst2" hidden="1">{"SourcesUses",#N/A,TRUE,"CFMODEL";"TransOverview",#N/A,TRUE,"CFMODEL"}</definedName>
    <definedName name="________tst3" localSheetId="3" hidden="1">{"SourcesUses",#N/A,TRUE,#N/A;"TransOverview",#N/A,TRUE,"CFMODEL"}</definedName>
    <definedName name="________tst3" hidden="1">{"SourcesUses",#N/A,TRUE,#N/A;"TransOverview",#N/A,TRUE,"CFMODEL"}</definedName>
    <definedName name="________tst4" localSheetId="3" hidden="1">{"SourcesUses",#N/A,TRUE,"FundsFlow";"TransOverview",#N/A,TRUE,"FundsFlow"}</definedName>
    <definedName name="________tst4" hidden="1">{"SourcesUses",#N/A,TRUE,"FundsFlow";"TransOverview",#N/A,TRUE,"FundsFlow"}</definedName>
    <definedName name="____YR9296" localSheetId="3">#REF!</definedName>
    <definedName name="____YR9296">#REF!</definedName>
    <definedName name="___a1" localSheetId="3" hidden="1">{#N/A,#N/A,FALSE,"Valuation";#N/A,#N/A,FALSE,"MLP Impact"}</definedName>
    <definedName name="___a1" hidden="1">{#N/A,#N/A,FALSE,"Valuation";#N/A,#N/A,FALSE,"MLP Impact"}</definedName>
    <definedName name="___a2" localSheetId="3" hidden="1">{"Income Statement",#N/A,FALSE,"CFMODEL";"Balance Sheet",#N/A,FALSE,"CFMODEL"}</definedName>
    <definedName name="___a2" hidden="1">{"Income Statement",#N/A,FALSE,"CFMODEL";"Balance Sheet",#N/A,FALSE,"CFMODEL"}</definedName>
    <definedName name="___tst2" localSheetId="3" hidden="1">{"SourcesUses",#N/A,TRUE,"CFMODEL";"TransOverview",#N/A,TRUE,"CFMODEL"}</definedName>
    <definedName name="___tst2" hidden="1">{"SourcesUses",#N/A,TRUE,"CFMODEL";"TransOverview",#N/A,TRUE,"CFMODEL"}</definedName>
    <definedName name="___tst3" localSheetId="3" hidden="1">{"SourcesUses",#N/A,TRUE,#N/A;"TransOverview",#N/A,TRUE,"CFMODEL"}</definedName>
    <definedName name="___tst3" hidden="1">{"SourcesUses",#N/A,TRUE,#N/A;"TransOverview",#N/A,TRUE,"CFMODEL"}</definedName>
    <definedName name="___tst4" localSheetId="3" hidden="1">{"SourcesUses",#N/A,TRUE,"FundsFlow";"TransOverview",#N/A,TRUE,"FundsFlow"}</definedName>
    <definedName name="___tst4" hidden="1">{"SourcesUses",#N/A,TRUE,"FundsFlow";"TransOverview",#N/A,TRUE,"FundsFlow"}</definedName>
    <definedName name="__1__123Graph_ACHART_1" localSheetId="3" hidden="1">'[1]HIOS 93 thru 96'!$H$76:$K$76</definedName>
    <definedName name="__1__123Graph_ACHART_1" hidden="1">'[2]HIOS 93 thru 96'!$H$76:$K$76</definedName>
    <definedName name="__123Graph_A" localSheetId="3" hidden="1">[3]TW!#REF!</definedName>
    <definedName name="__123Graph_A" hidden="1">[3]TW!#REF!</definedName>
    <definedName name="__123Graph_B" localSheetId="3" hidden="1">[3]TW!#REF!</definedName>
    <definedName name="__123Graph_B" hidden="1">[3]TW!#REF!</definedName>
    <definedName name="__123Graph_C" localSheetId="3" hidden="1">[3]TW!#REF!</definedName>
    <definedName name="__123Graph_C" hidden="1">[3]TW!#REF!</definedName>
    <definedName name="__123Graph_D" localSheetId="3" hidden="1">[3]TW!#REF!</definedName>
    <definedName name="__123Graph_D" hidden="1">'[4]AE Cash Flow'!#REF!</definedName>
    <definedName name="__123Graph_X" localSheetId="3" hidden="1">[5]A!$H$4:$J$4</definedName>
    <definedName name="__123Graph_X" hidden="1">[6]A!$H$4:$J$4</definedName>
    <definedName name="__2__123Graph_BCHART_1" localSheetId="3" hidden="1">'[1]HIOS 93 thru 96'!$H$87:$K$87</definedName>
    <definedName name="__2__123Graph_BCHART_1" hidden="1">'[2]HIOS 93 thru 96'!$H$87:$K$87</definedName>
    <definedName name="__3__123Graph_CCHART_1" localSheetId="3" hidden="1">'[1]HIOS 93 thru 96'!$H$112:$K$112</definedName>
    <definedName name="__3__123Graph_CCHART_1" hidden="1">'[2]HIOS 93 thru 96'!$H$112:$K$112</definedName>
    <definedName name="__4__123Graph_XCHART_1" localSheetId="3" hidden="1">'[1]HIOS 93 thru 96'!$H$3:$K$3</definedName>
    <definedName name="__4__123Graph_XCHART_1" hidden="1">'[2]HIOS 93 thru 96'!$H$3:$K$3</definedName>
    <definedName name="__a1" localSheetId="3" hidden="1">{#N/A,#N/A,FALSE,"Valuation";#N/A,#N/A,FALSE,"MLP Impact"}</definedName>
    <definedName name="__a1" hidden="1">{#N/A,#N/A,FALSE,"Valuation";#N/A,#N/A,FALSE,"MLP Impact"}</definedName>
    <definedName name="__a2" localSheetId="3" hidden="1">{"Income Statement",#N/A,FALSE,"CFMODEL";"Balance Sheet",#N/A,FALSE,"CFMODEL"}</definedName>
    <definedName name="__a2" hidden="1">{"Income Statement",#N/A,FALSE,"CFMODEL";"Balance Sheet",#N/A,FALSE,"CFMODEL"}</definedName>
    <definedName name="__FDS_HYPERLINK_TOGGLE_STATE__" hidden="1">"ON"</definedName>
    <definedName name="__tst2" localSheetId="3" hidden="1">{"SourcesUses",#N/A,TRUE,"CFMODEL";"TransOverview",#N/A,TRUE,"CFMODEL"}</definedName>
    <definedName name="__tst2" hidden="1">{"SourcesUses",#N/A,TRUE,"CFMODEL";"TransOverview",#N/A,TRUE,"CFMODEL"}</definedName>
    <definedName name="__tst3" localSheetId="3" hidden="1">{"SourcesUses",#N/A,TRUE,#N/A;"TransOverview",#N/A,TRUE,"CFMODEL"}</definedName>
    <definedName name="__tst3" hidden="1">{"SourcesUses",#N/A,TRUE,#N/A;"TransOverview",#N/A,TRUE,"CFMODEL"}</definedName>
    <definedName name="__tst4" localSheetId="3" hidden="1">{"SourcesUses",#N/A,TRUE,"FundsFlow";"TransOverview",#N/A,TRUE,"FundsFlow"}</definedName>
    <definedName name="__tst4" hidden="1">{"SourcesUses",#N/A,TRUE,"FundsFlow";"TransOverview",#N/A,TRUE,"FundsFlow"}</definedName>
    <definedName name="_1___123Graph_ACHART_1" localSheetId="3" hidden="1">'[1]HIOS 93 thru 96'!$H$76:$K$76</definedName>
    <definedName name="_1___123Graph_ACHART_1" hidden="1">'[2]HIOS 93 thru 96'!$H$76:$K$76</definedName>
    <definedName name="_1__123Graph_ACHART_1" localSheetId="3" hidden="1">'[1]HIOS 93 thru 96'!$H$76:$K$76</definedName>
    <definedName name="_1__123Graph_ACHART_1" hidden="1">'[2]HIOS 93 thru 96'!$H$76:$K$76</definedName>
    <definedName name="_1__123Graph_BCHART_1" hidden="1">'[7]HOSPICE OPSUM'!#REF!</definedName>
    <definedName name="_1__FDSAUDITLINK__" localSheetId="3" hidden="1">{"fdsup://directions/FAT Viewer?action=UPDATE&amp;creator=factset&amp;DYN_ARGS=TRUE&amp;DOC_NAME=FAT:FQL_AUDITING_CLIENT_TEMPLATE.FAT&amp;display_string=Audit&amp;VAR:KEY=QVCBONULIR&amp;VAR:QUERY=UkdGX1BGRF9TVEsoQU5OLDAsLCwsLCxOT0FVRElUKQ==&amp;WINDOW=FIRST_POPUP&amp;HEIGHT=450&amp;WIDTH=450&amp;","START_MAXIMIZED=FALSE&amp;VAR:CALENDAR=US&amp;VAR:SYMBOL=AWK&amp;VAR:INDEX=0"}</definedName>
    <definedName name="_1__FDSAUDITLINK__" hidden="1">{"fdsup://directions/FAT Viewer?action=UPDATE&amp;creator=factset&amp;DYN_ARGS=TRUE&amp;DOC_NAME=FAT:FQL_AUDITING_CLIENT_TEMPLATE.FAT&amp;display_string=Audit&amp;VAR:KEY=QVCBONULIR&amp;VAR:QUERY=UkdGX1BGRF9TVEsoQU5OLDAsLCwsLCxOT0FVRElUKQ==&amp;WINDOW=FIRST_POPUP&amp;HEIGHT=450&amp;WIDTH=450&amp;","START_MAXIMIZED=FALSE&amp;VAR:CALENDAR=US&amp;VAR:SYMBOL=AWK&amp;VAR:INDEX=0"}</definedName>
    <definedName name="_2___123Graph_BCHART_1" localSheetId="3" hidden="1">'[1]HIOS 93 thru 96'!$H$87:$K$87</definedName>
    <definedName name="_2___123Graph_BCHART_1" hidden="1">'[2]HIOS 93 thru 96'!$H$87:$K$87</definedName>
    <definedName name="_2__123Graph_BCHART_1" localSheetId="3" hidden="1">'[1]HIOS 93 thru 96'!$H$87:$K$87</definedName>
    <definedName name="_2__123Graph_BCHART_1" hidden="1">'[2]HIOS 93 thru 96'!$H$87:$K$87</definedName>
    <definedName name="_2__FDSAUDITLINK__" localSheetId="3" hidden="1">{"fdsup://directions/FAT Viewer?action=UPDATE&amp;creator=factset&amp;DYN_ARGS=TRUE&amp;DOC_NAME=FAT:FQL_AUDITING_CLIENT_TEMPLATE.FAT&amp;display_string=Audit&amp;VAR:KEY=BSTQXIDEBC&amp;VAR:QUERY=UkdGX1BGRF9TVEsoQU5OLDAsLCwsLCxOT0FVRElUKQ==&amp;WINDOW=FIRST_POPUP&amp;HEIGHT=450&amp;WIDTH=450&amp;","START_MAXIMIZED=FALSE&amp;VAR:CALENDAR=US&amp;VAR:SYMBOL=CTWS&amp;VAR:INDEX=0"}</definedName>
    <definedName name="_2__FDSAUDITLINK__" hidden="1">{"fdsup://directions/FAT Viewer?action=UPDATE&amp;creator=factset&amp;DYN_ARGS=TRUE&amp;DOC_NAME=FAT:FQL_AUDITING_CLIENT_TEMPLATE.FAT&amp;display_string=Audit&amp;VAR:KEY=BSTQXIDEBC&amp;VAR:QUERY=UkdGX1BGRF9TVEsoQU5OLDAsLCwsLCxOT0FVRElUKQ==&amp;WINDOW=FIRST_POPUP&amp;HEIGHT=450&amp;WIDTH=450&amp;","START_MAXIMIZED=FALSE&amp;VAR:CALENDAR=US&amp;VAR:SYMBOL=CTWS&amp;VAR:INDEX=0"}</definedName>
    <definedName name="_28__123Graph_ACHART_1" hidden="1">[8]Sum!#REF!</definedName>
    <definedName name="_3___123Graph_CCHART_1" localSheetId="3" hidden="1">'[1]HIOS 93 thru 96'!$H$112:$K$112</definedName>
    <definedName name="_3___123Graph_CCHART_1" hidden="1">'[2]HIOS 93 thru 96'!$H$112:$K$112</definedName>
    <definedName name="_3__123Graph_CCHART_1" localSheetId="3" hidden="1">'[1]HIOS 93 thru 96'!$H$112:$K$112</definedName>
    <definedName name="_3__123Graph_CCHART_1" hidden="1">'[2]HIOS 93 thru 96'!$H$112:$K$112</definedName>
    <definedName name="_3__FDSAUDITLINK__" localSheetId="3" hidden="1">{"fdsup://directions/FAT Viewer?action=UPDATE&amp;creator=factset&amp;DYN_ARGS=TRUE&amp;DOC_NAME=FAT:FQL_AUDITING_CLIENT_TEMPLATE.FAT&amp;display_string=Audit&amp;VAR:KEY=OFCJQBGRGT&amp;VAR:QUERY=UkdGX1BGRF9TVEsoQU5OLDAsLCwsLCxOT0FVRElUKQ==&amp;WINDOW=FIRST_POPUP&amp;HEIGHT=450&amp;WIDTH=450&amp;","START_MAXIMIZED=FALSE&amp;VAR:CALENDAR=US&amp;VAR:SYMBOL=MSEX&amp;VAR:INDEX=0"}</definedName>
    <definedName name="_3__FDSAUDITLINK__" hidden="1">{"fdsup://directions/FAT Viewer?action=UPDATE&amp;creator=factset&amp;DYN_ARGS=TRUE&amp;DOC_NAME=FAT:FQL_AUDITING_CLIENT_TEMPLATE.FAT&amp;display_string=Audit&amp;VAR:KEY=OFCJQBGRGT&amp;VAR:QUERY=UkdGX1BGRF9TVEsoQU5OLDAsLCwsLCxOT0FVRElUKQ==&amp;WINDOW=FIRST_POPUP&amp;HEIGHT=450&amp;WIDTH=450&amp;","START_MAXIMIZED=FALSE&amp;VAR:CALENDAR=US&amp;VAR:SYMBOL=MSEX&amp;VAR:INDEX=0"}</definedName>
    <definedName name="_32__123Graph_ACHART_2" hidden="1">[8]Sum!#REF!</definedName>
    <definedName name="_36__123Graph_LBL_ACHART_1" hidden="1">[8]Sum!#REF!</definedName>
    <definedName name="_4___123Graph_XCHART_1" localSheetId="3" hidden="1">'[1]HIOS 93 thru 96'!$H$3:$K$3</definedName>
    <definedName name="_4___123Graph_XCHART_1" hidden="1">'[2]HIOS 93 thru 96'!$H$3:$K$3</definedName>
    <definedName name="_4__123Graph_XCHART_1" localSheetId="3" hidden="1">'[1]HIOS 93 thru 96'!$H$3:$K$3</definedName>
    <definedName name="_4__123Graph_XCHART_1" hidden="1">'[2]HIOS 93 thru 96'!$H$3:$K$3</definedName>
    <definedName name="_40__123Graph_LBL_ACHART_2" localSheetId="3" hidden="1">[8]Sum!#REF!</definedName>
    <definedName name="_40__123Graph_LBL_ACHART_2" hidden="1">[8]Sum!#REF!</definedName>
    <definedName name="_44__123Graph_XCHART_1" localSheetId="3" hidden="1">[8]Sum!#REF!</definedName>
    <definedName name="_44__123Graph_XCHART_1" hidden="1">[8]Sum!#REF!</definedName>
    <definedName name="_48__123Graph_XCHART_2" localSheetId="3" hidden="1">[8]Sum!#REF!</definedName>
    <definedName name="_48__123Graph_XCHART_2" hidden="1">[8]Sum!#REF!</definedName>
    <definedName name="_5__123Graph_ACHART_1" localSheetId="3" hidden="1">'[1]HIOS 93 thru 96'!$H$76:$K$76</definedName>
    <definedName name="_5__123Graph_ACHART_1" hidden="1">'[2]HIOS 93 thru 96'!$H$76:$K$76</definedName>
    <definedName name="_6__123Graph_BCHART_1" localSheetId="3" hidden="1">'[1]HIOS 93 thru 96'!$H$87:$K$87</definedName>
    <definedName name="_6__123Graph_BCHART_1" hidden="1">'[2]HIOS 93 thru 96'!$H$87:$K$87</definedName>
    <definedName name="_7__123Graph_CCHART_1" localSheetId="3" hidden="1">'[1]HIOS 93 thru 96'!$H$112:$K$112</definedName>
    <definedName name="_7__123Graph_CCHART_1" hidden="1">'[2]HIOS 93 thru 96'!$H$112:$K$112</definedName>
    <definedName name="_8__123Graph_XCHART_1" localSheetId="3" hidden="1">'[1]HIOS 93 thru 96'!$H$3:$K$3</definedName>
    <definedName name="_8__123Graph_XCHART_1" hidden="1">'[2]HIOS 93 thru 96'!$H$3:$K$3</definedName>
    <definedName name="_a1" localSheetId="3" hidden="1">{#N/A,#N/A,FALSE,"Valuation";#N/A,#N/A,FALSE,"MLP Impact"}</definedName>
    <definedName name="_a1" hidden="1">{#N/A,#N/A,FALSE,"Valuation";#N/A,#N/A,FALSE,"MLP Impact"}</definedName>
    <definedName name="_a2" localSheetId="3" hidden="1">{"Income Statement",#N/A,FALSE,"CFMODEL";"Balance Sheet",#N/A,FALSE,"CFMODEL"}</definedName>
    <definedName name="_a2" hidden="1">{"Income Statement",#N/A,FALSE,"CFMODEL";"Balance Sheet",#N/A,FALSE,"CFMODEL"}</definedName>
    <definedName name="_a3" localSheetId="3" hidden="1">{"Income Statement",#N/A,FALSE,"CFMODEL";"Balance Sheet",#N/A,FALSE,"CFMODEL"}</definedName>
    <definedName name="_a3" hidden="1">{"Income Statement",#N/A,FALSE,"CFMODEL";"Balance Sheet",#N/A,FALSE,"CFMODEL"}</definedName>
    <definedName name="_bdm.00DEEDFC3564403D80922B14F4737163.edm" hidden="1">#REF!</definedName>
    <definedName name="_bdm.0159565675F548CFAC9AFE0868312E6C.edm" hidden="1">'[9]Key Financials'!$A:$IV</definedName>
    <definedName name="_bdm.02BC9EC907394BFAAC45F5B8DE6B5A0A.edm" hidden="1">[10]Sheet1!$1:$1048576</definedName>
    <definedName name="_bdm.037A0A2782364BF9B292898B3ACA463B.edm" hidden="1">[11]TSR!$A:$IV</definedName>
    <definedName name="_bdm.043B967572FB471899F60FDE1C60BCE5.edm" localSheetId="3" hidden="1">#REF!</definedName>
    <definedName name="_bdm.043B967572FB471899F60FDE1C60BCE5.edm" hidden="1">#REF!</definedName>
    <definedName name="_bdm.045107EDE0A742ABA637D7674CE9F337.edm" hidden="1">[12]Summary!$A:$IV</definedName>
    <definedName name="_bdm.059C4A5B30E1418DB88963037F4ACF80.edm" localSheetId="3" hidden="1">#REF!</definedName>
    <definedName name="_bdm.059C4A5B30E1418DB88963037F4ACF80.edm" hidden="1">#REF!</definedName>
    <definedName name="_bdm.080CCF2B8AFD4F3089C2E3D7275B4E00.edm" hidden="1">[13]Ferro!$A:$IV</definedName>
    <definedName name="_bdm.0957A0A4D596491695EBD3812FF66374.edm" localSheetId="3" hidden="1">#REF!</definedName>
    <definedName name="_bdm.0957A0A4D596491695EBD3812FF66374.edm" hidden="1">#REF!</definedName>
    <definedName name="_bdm.0A170BBF2866438FB5CE92A4D4D320D3.edm" localSheetId="3" hidden="1">'[14]Contribution Analysis'!$A:$IV</definedName>
    <definedName name="_bdm.0A170BBF2866438FB5CE92A4D4D320D3.edm" hidden="1">'[15]Contribution Analysis'!$A:$IV</definedName>
    <definedName name="_bdm.0A7433281864425FA3E846BFE9EAC512.edm" localSheetId="3" hidden="1">#REF!</definedName>
    <definedName name="_bdm.0A7433281864425FA3E846BFE9EAC512.edm" hidden="1">#REF!</definedName>
    <definedName name="_bdm.0DBAAF4BFD464DCAB64CD42179290A5B.edm" localSheetId="3" hidden="1">'[14]Feeder IS'!$A:$IV</definedName>
    <definedName name="_bdm.0DBAAF4BFD464DCAB64CD42179290A5B.edm" hidden="1">'[15]Feeder IS'!$A:$IV</definedName>
    <definedName name="_bdm.0E3BDF6A343C4558B78CA9E9DDC99B5F.edm" localSheetId="3" hidden="1">#REF!</definedName>
    <definedName name="_bdm.0E3BDF6A343C4558B78CA9E9DDC99B5F.edm" hidden="1">#REF!</definedName>
    <definedName name="_bdm.138D11C1427447C19C04C378812819CC.edm" localSheetId="3" hidden="1">[16]Tornado!$1:$1048576</definedName>
    <definedName name="_bdm.138D11C1427447C19C04C378812819CC.edm" hidden="1">[17]Tornado!$1:$1048576</definedName>
    <definedName name="_bdm.14A04C171032402A813B97A4F94B6F88.edm" localSheetId="3" hidden="1">#REF!</definedName>
    <definedName name="_bdm.14A04C171032402A813B97A4F94B6F88.edm" hidden="1">#REF!</definedName>
    <definedName name="_bdm.159A40241D984E22B6E755BD37282CB3.edm" localSheetId="3" hidden="1">#REF!</definedName>
    <definedName name="_bdm.159A40241D984E22B6E755BD37282CB3.edm" hidden="1">#REF!</definedName>
    <definedName name="_bdm.1738A05514F24466A948AE0BC73AA295.edm" localSheetId="3" hidden="1">#REF!</definedName>
    <definedName name="_bdm.1738A05514F24466A948AE0BC73AA295.edm" hidden="1">#REF!</definedName>
    <definedName name="_bdm.17B394406C7B45EDAD5799A6424BB868.edm" hidden="1">#REF!</definedName>
    <definedName name="_bdm.180B2CBE3AE247628AEB3D8114A07A21.edm" hidden="1">#REF!</definedName>
    <definedName name="_bdm.1A5DCE2E75E842F1A516ACBC0C2729D8.edm" hidden="1">#REF!</definedName>
    <definedName name="_bdm.1B8E6AF80DDD47DEA179E6D3D5B4DFB2.edm" hidden="1">[18]YARA!$A:$IV</definedName>
    <definedName name="_bdm.1CF54423904C411ABF86A7C411D85E44.edm" hidden="1">'[19]Output syn'!$A:$IV</definedName>
    <definedName name="_bdm.1DBC5603E73F49559394897D53801C21.edm" localSheetId="3" hidden="1">#REF!</definedName>
    <definedName name="_bdm.1DBC5603E73F49559394897D53801C21.edm" hidden="1">#REF!</definedName>
    <definedName name="_bdm.1F9635B3E20A445DAEABD5A8D9B94140.edm" localSheetId="3" hidden="1">'[20]Acq. LBO'!$1:$1048576</definedName>
    <definedName name="_bdm.1F9635B3E20A445DAEABD5A8D9B94140.edm" hidden="1">'[21]Acq. LBO'!$1:$1048576</definedName>
    <definedName name="_bdm.2266FE05A70A475CAB56760704D94CD3.edm" localSheetId="3" hidden="1">#REF!</definedName>
    <definedName name="_bdm.2266FE05A70A475CAB56760704D94CD3.edm" hidden="1">#REF!</definedName>
    <definedName name="_bdm.25C474F2533C4648B6B616521128E386.edm" localSheetId="3" hidden="1">#REF!</definedName>
    <definedName name="_bdm.25C474F2533C4648B6B616521128E386.edm" hidden="1">#REF!</definedName>
    <definedName name="_bdm.275A4A934BBE4C01924D0C50AC029E7F.edm" localSheetId="3" hidden="1">#REF!</definedName>
    <definedName name="_bdm.275A4A934BBE4C01924D0C50AC029E7F.edm" hidden="1">#REF!</definedName>
    <definedName name="_bdm.2796155C90354E9D9111DA249E1BE6EA.edm" localSheetId="3" hidden="1">[14]Synergies!$A:$IV</definedName>
    <definedName name="_bdm.2796155C90354E9D9111DA249E1BE6EA.edm" hidden="1">[15]Synergies!$A:$IV</definedName>
    <definedName name="_bdm.2846C4CF1AA341ECB87614F5A8597C72.edm" hidden="1">'[18]NA Fert Index'!$A:$IV</definedName>
    <definedName name="_bdm.295D7510B4394BEA94A9F71CB868E29A.edm" localSheetId="3" hidden="1">#REF!</definedName>
    <definedName name="_bdm.295D7510B4394BEA94A9F71CB868E29A.edm" hidden="1">#REF!</definedName>
    <definedName name="_bdm.29EA2E4D947E46CBA5520118933C492D.edm" localSheetId="3" hidden="1">#REF!</definedName>
    <definedName name="_bdm.29EA2E4D947E46CBA5520118933C492D.edm" hidden="1">#REF!</definedName>
    <definedName name="_bdm.2AE33BC7617B4CED8F85A91008F86AD9.edm" localSheetId="3" hidden="1">#REF!</definedName>
    <definedName name="_bdm.2AE33BC7617B4CED8F85A91008F86AD9.edm" hidden="1">#REF!</definedName>
    <definedName name="_bdm.2CA5B81104374999A87B7AADABED03CF.edm" localSheetId="3" hidden="1">'[14]Shine WACC'!$A:$IV</definedName>
    <definedName name="_bdm.2CA5B81104374999A87B7AADABED03CF.edm" hidden="1">'[15]Shine WACC'!$A:$IV</definedName>
    <definedName name="_bdm.2CB977FD78FD46DEB9B568691CAD02CB.edm" hidden="1">[22]Assumptions!$1:$1048576</definedName>
    <definedName name="_bdm.2E7B545BEAF84FB6AD74432F0FCDAA48.edm" localSheetId="3" hidden="1">'[14]Sum P&amp;L'!$A:$IV</definedName>
    <definedName name="_bdm.2E7B545BEAF84FB6AD74432F0FCDAA48.edm" hidden="1">'[15]Sum P&amp;L'!$A:$IV</definedName>
    <definedName name="_bdm.2F23F1CCC0D94A85BABBD0950BE85F5C.edm" localSheetId="3" hidden="1">#REF!</definedName>
    <definedName name="_bdm.2F23F1CCC0D94A85BABBD0950BE85F5C.edm" hidden="1">#REF!</definedName>
    <definedName name="_bdm.3225C0C56C9C494F9290670A99FAE8BA.edm" localSheetId="3" hidden="1">#REF!</definedName>
    <definedName name="_bdm.3225C0C56C9C494F9290670A99FAE8BA.edm" hidden="1">#REF!</definedName>
    <definedName name="_bdm.324C300DAB6949F5988562FE9FB503E5.edm" localSheetId="3" hidden="1">#REF!</definedName>
    <definedName name="_bdm.324C300DAB6949F5988562FE9FB503E5.edm" hidden="1">#REF!</definedName>
    <definedName name="_bdm.3355A3BFDE4A41DE867192477063844A.edm" hidden="1">[23]CIQChart3!$A:$IV</definedName>
    <definedName name="_bdm.3395EB3B53F647D180AA25CE9F579559.edm" localSheetId="3" hidden="1">#REF!</definedName>
    <definedName name="_bdm.3395EB3B53F647D180AA25CE9F579559.edm" hidden="1">#REF!</definedName>
    <definedName name="_bdm.34FC4FF5AF114E63A683CFACAE30BEE0.edm" localSheetId="3" hidden="1">#REF!</definedName>
    <definedName name="_bdm.34FC4FF5AF114E63A683CFACAE30BEE0.edm" hidden="1">#REF!</definedName>
    <definedName name="_bdm.35140286C36E42179A3180D379092A0E.edm" hidden="1">'[18]Partners Product Mix'!$A:$IV</definedName>
    <definedName name="_bdm.399F120F74264125BEF55779C9508489.edm" hidden="1">[24]CIQChart5!$A:$IV</definedName>
    <definedName name="_bdm.3AA7B38C593043DCAD5EACA19F4C2A2A.edm" localSheetId="3" hidden="1">#REF!</definedName>
    <definedName name="_bdm.3AA7B38C593043DCAD5EACA19F4C2A2A.edm" hidden="1">#REF!</definedName>
    <definedName name="_bdm.3C8E672D2E6748CA87EBD0DF8C5F23F5.edm" localSheetId="3" hidden="1">#REF!</definedName>
    <definedName name="_bdm.3C8E672D2E6748CA87EBD0DF8C5F23F5.edm" hidden="1">#REF!</definedName>
    <definedName name="_bdm.3D56E332B9EE414AA5CDFA2EA2ABBFF5.edm" localSheetId="3" hidden="1">#REF!</definedName>
    <definedName name="_bdm.3D56E332B9EE414AA5CDFA2EA2ABBFF5.edm" hidden="1">#REF!</definedName>
    <definedName name="_bdm.3E3E79B3FDD2428B952C36C9867A8DE2.edm" hidden="1">#REF!</definedName>
    <definedName name="_bdm.3E4C61A130F84B989D3AB1828A4F2E0C.edm" localSheetId="3" hidden="1">[14]AVP!$A:$IV</definedName>
    <definedName name="_bdm.3E4C61A130F84B989D3AB1828A4F2E0C.edm" hidden="1">[15]AVP!$A:$IV</definedName>
    <definedName name="_bdm.3FF34C662E194155A3B72A068B7ED3FA.edm" localSheetId="3" hidden="1">#REF!</definedName>
    <definedName name="_bdm.3FF34C662E194155A3B72A068B7ED3FA.edm" hidden="1">#REF!</definedName>
    <definedName name="_bdm.402FBDDBF4884A16A151CE837B3CCC42.edm" localSheetId="3" hidden="1">#REF!</definedName>
    <definedName name="_bdm.402FBDDBF4884A16A151CE837B3CCC42.edm" hidden="1">#REF!</definedName>
    <definedName name="_bdm.4069BAB083C448C19F2385315BE17BCB.edm" localSheetId="3" hidden="1">#REF!</definedName>
    <definedName name="_bdm.4069BAB083C448C19F2385315BE17BCB.edm" hidden="1">#REF!</definedName>
    <definedName name="_bdm.40CF370F7285455C9C36EF06A3E1937B.edm" hidden="1">#REF!</definedName>
    <definedName name="_bdm.41A9B75934C64DDA945F42E62D35FE2B.edm" hidden="1">#REF!</definedName>
    <definedName name="_bdm.43945096E9F64927878F39404CA6699C.edm" hidden="1">#REF!</definedName>
    <definedName name="_bdm.442EF556180C41D5BB37F912568DAB39.edm" hidden="1">#REF!</definedName>
    <definedName name="_bdm.446BCD2A6A454807848B68247CCC4F4A.edm" hidden="1">[12]Charts!$A:$IV</definedName>
    <definedName name="_bdm.457106FF8266412B97CB3914F0B16337.edm" localSheetId="3" hidden="1">#REF!</definedName>
    <definedName name="_bdm.457106FF8266412B97CB3914F0B16337.edm" hidden="1">#REF!</definedName>
    <definedName name="_bdm.45F7D114A6D84BECB95FE530DDBA15F7.edm" localSheetId="3" hidden="1">#REF!</definedName>
    <definedName name="_bdm.45F7D114A6D84BECB95FE530DDBA15F7.edm" hidden="1">#REF!</definedName>
    <definedName name="_bdm.4A507D740C844A27953109AC1DBF77F4.edm" localSheetId="3" hidden="1">#REF!</definedName>
    <definedName name="_bdm.4A507D740C844A27953109AC1DBF77F4.edm" hidden="1">#REF!</definedName>
    <definedName name="_bdm.4AAB560D3EEB4317BEE2940256925AB6.edm" hidden="1">#REF!</definedName>
    <definedName name="_bdm.4B870C880519446882A674C562ADB48C.edm" hidden="1">#REF!</definedName>
    <definedName name="_bdm.4BE8EE38FDE1417792E381632D4EF888.edm" hidden="1">#REF!</definedName>
    <definedName name="_bdm.4E169E2A35FE492BA2C769B66F4190C1.edm" hidden="1">#REF!</definedName>
    <definedName name="_bdm.4FF634763F234EC3B8DB9036467EE8EC.edm" hidden="1">#REF!</definedName>
    <definedName name="_bdm.50BB7FCF23114A4FABB5F8CE9A81A4CF.edm" hidden="1">[13]Chemtura!$A:$IV</definedName>
    <definedName name="_bdm.52039CC86F924DADA88F570CB21275CA.edm" localSheetId="3" hidden="1">#REF!</definedName>
    <definedName name="_bdm.52039CC86F924DADA88F570CB21275CA.edm" hidden="1">#REF!</definedName>
    <definedName name="_bdm.535EEA857B5946988C4E8DE77A0F6D53.edm" localSheetId="3" hidden="1">#REF!</definedName>
    <definedName name="_bdm.535EEA857B5946988C4E8DE77A0F6D53.edm" hidden="1">#REF!</definedName>
    <definedName name="_bdm.5A8E032EA5BA4B7183B2B85BAA1F916E.edm" localSheetId="3" hidden="1">#REF!</definedName>
    <definedName name="_bdm.5A8E032EA5BA4B7183B2B85BAA1F916E.edm" hidden="1">#REF!</definedName>
    <definedName name="_bdm.5AF0F842BA484ABF9EDD273EEEDE4C42.edm" hidden="1">#REF!</definedName>
    <definedName name="_bdm.5B68D57F30474C0287024D1979E21D21.edm" hidden="1">#REF!</definedName>
    <definedName name="_bdm.5C2F9D3C5DBE41879B417C108CC534DD.edm" hidden="1">#REF!</definedName>
    <definedName name="_bdm.5CA2F8F941A9489DA4FED362624CADC8.edm" hidden="1">#REF!</definedName>
    <definedName name="_bdm.5CCF5C1557EA432FAC2EC7B642FFB732.edm" hidden="1">#REF!</definedName>
    <definedName name="_bdm.5D7B31748CF245FEB0C20E5F257665A8.edm" hidden="1">[25]AVP!$A:$IV</definedName>
    <definedName name="_bdm.5E69EECCCB7B4E6592FDEE5ACBED1804.edm" localSheetId="3" hidden="1">#REF!</definedName>
    <definedName name="_bdm.5E69EECCCB7B4E6592FDEE5ACBED1804.edm" hidden="1">#REF!</definedName>
    <definedName name="_bdm.5EB80469D7A24ED1AC6BD58703C66DEF.edm" hidden="1">[18]AGU!$A:$IV</definedName>
    <definedName name="_bdm.5EB8BD6B2AF54BD388F3C7B0707BC492.edm" localSheetId="3" hidden="1">#REF!</definedName>
    <definedName name="_bdm.5EB8BD6B2AF54BD388F3C7B0707BC492.edm" hidden="1">#REF!</definedName>
    <definedName name="_bdm.5ED7AEEF7C6345A488401DE974DBFFB5.edm" localSheetId="3" hidden="1">'[14]SU-Cap'!$A:$IV</definedName>
    <definedName name="_bdm.5ED7AEEF7C6345A488401DE974DBFFB5.edm" hidden="1">'[15]SU-Cap'!$A:$IV</definedName>
    <definedName name="_bdm.5FC4649AEBCD4861A38F1C46A32ADAD1.edm" localSheetId="3" hidden="1">#REF!</definedName>
    <definedName name="_bdm.5FC4649AEBCD4861A38F1C46A32ADAD1.edm" hidden="1">#REF!</definedName>
    <definedName name="_bdm.60CACBE294E84A5D8FD4AF1F9659A617.edm" localSheetId="3" hidden="1">#REF!</definedName>
    <definedName name="_bdm.60CACBE294E84A5D8FD4AF1F9659A617.edm" hidden="1">#REF!</definedName>
    <definedName name="_bdm.60CD0A416117448A8B9A3E140585E350.edm" hidden="1">[24]CIQChart2!$A:$IV</definedName>
    <definedName name="_bdm.60F2F302920C4B789411BC49E93C5831.edm" localSheetId="3" hidden="1">#REF!</definedName>
    <definedName name="_bdm.60F2F302920C4B789411BC49E93C5831.edm" hidden="1">#REF!</definedName>
    <definedName name="_bdm.6519E701636E4E37A563898B6E36CC56.edm" localSheetId="3" hidden="1">#REF!</definedName>
    <definedName name="_bdm.6519E701636E4E37A563898B6E36CC56.edm" hidden="1">#REF!</definedName>
    <definedName name="_bdm.65A30D4E956D430DAEF3C315877D8537.edm" localSheetId="3" hidden="1">#REF!</definedName>
    <definedName name="_bdm.65A30D4E956D430DAEF3C315877D8537.edm" hidden="1">#REF!</definedName>
    <definedName name="_bdm.66370391718546DD8F3B3904C91F7B87.edm" hidden="1">#REF!</definedName>
    <definedName name="_bdm.678FD0E4EDC143EFB42C430834B9F02D.edm" hidden="1">#REF!</definedName>
    <definedName name="_bdm.67FBB965A9694704955A0918F7F743BC.edm" hidden="1">#REF!</definedName>
    <definedName name="_bdm.69DEAEF0C59248C78A08853D1619F653.edm" hidden="1">[12]MT!$A:$IV</definedName>
    <definedName name="_bdm.6A51EF77E09D4F908B62DF2213BF5033.edm" hidden="1">[24]Sheet7!$A:$IV</definedName>
    <definedName name="_bdm.6C948BCAC656483A9D476A8A9E71EE1A.edm" localSheetId="3" hidden="1">[14]Inputs!$A:$IV</definedName>
    <definedName name="_bdm.6C948BCAC656483A9D476A8A9E71EE1A.edm" hidden="1">[15]Inputs!$A:$IV</definedName>
    <definedName name="_bdm.6FAEE423EE824B2FBD0CF679DDF4C711.edm" localSheetId="3" hidden="1">'[26]Adj Combined IS'!$A:$IV</definedName>
    <definedName name="_bdm.6FAEE423EE824B2FBD0CF679DDF4C711.edm" hidden="1">'[27]Adj Combined IS'!$A:$IV</definedName>
    <definedName name="_bdm.723535575C19495D88012754C838A94E.edm" hidden="1">[28]BHS!$A:$IV</definedName>
    <definedName name="_bdm.7317FA0965BB429EA337AD9E02AC0386.edm" localSheetId="3" hidden="1">'[26]PV of Future Price'!$A:$IV</definedName>
    <definedName name="_bdm.7317FA0965BB429EA337AD9E02AC0386.edm" hidden="1">'[27]PV of Future Price'!$A:$IV</definedName>
    <definedName name="_bdm.7378CF0BAB204A9DA68D24DC49B8923C.edm" localSheetId="3" hidden="1">#REF!</definedName>
    <definedName name="_bdm.7378CF0BAB204A9DA68D24DC49B8923C.edm" hidden="1">#REF!</definedName>
    <definedName name="_bdm.76AD353101F049069FB316AF6D48136D.edm" localSheetId="3" hidden="1">#REF!</definedName>
    <definedName name="_bdm.76AD353101F049069FB316AF6D48136D.edm" hidden="1">#REF!</definedName>
    <definedName name="_bdm.76AD57D1CB1D43FB8FF4D680B78F4B3B.edm" localSheetId="3" hidden="1">'[26]DCF Output'!$A:$IV</definedName>
    <definedName name="_bdm.76AD57D1CB1D43FB8FF4D680B78F4B3B.edm" hidden="1">'[27]DCF Output'!$A:$IV</definedName>
    <definedName name="_bdm.77870AD72C96407A9B5ED0777264F7D7.edm" localSheetId="3" hidden="1">#REF!</definedName>
    <definedName name="_bdm.77870AD72C96407A9B5ED0777264F7D7.edm" hidden="1">#REF!</definedName>
    <definedName name="_bdm.79B0CB6E9C3244FBA1857DC35E9AC923.edm" localSheetId="3" hidden="1">#REF!</definedName>
    <definedName name="_bdm.79B0CB6E9C3244FBA1857DC35E9AC923.edm" hidden="1">#REF!</definedName>
    <definedName name="_bdm.7ACC786A375D4A35BDD7EC27B37E22D0.edm" localSheetId="3" hidden="1">#REF!</definedName>
    <definedName name="_bdm.7ACC786A375D4A35BDD7EC27B37E22D0.edm" hidden="1">#REF!</definedName>
    <definedName name="_bdm.7B8A23FB0D884E6EA4C9E6E4892E7779.edm" hidden="1">[13]Rockwood!$A:$IV</definedName>
    <definedName name="_bdm.7C2E653E54634397995C5390EC371B61.edm" hidden="1">[13]Celanese!$A:$IV</definedName>
    <definedName name="_bdm.7C8DADF76681415C9B5BE1091E1E82E9.edm" hidden="1">'[10]Financing Outputs'!$1:$1048576</definedName>
    <definedName name="_bdm.7D8076B30BE24BFEB14F496540816CA6.edm" localSheetId="3" hidden="1">#REF!</definedName>
    <definedName name="_bdm.7D8076B30BE24BFEB14F496540816CA6.edm" hidden="1">#REF!</definedName>
    <definedName name="_bdm.7E1CA542D5AC4EC1AE23DFAD3FCDBEF2.edm" hidden="1">'[12]Adjusted Market Cap'!$A:$IV</definedName>
    <definedName name="_bdm.7EEC3D8E756748CF9190BBD497BDB22F.edm" localSheetId="3" hidden="1">#REF!</definedName>
    <definedName name="_bdm.7EEC3D8E756748CF9190BBD497BDB22F.edm" hidden="1">#REF!</definedName>
    <definedName name="_bdm.8228F3960F2B406B81A65BCC52443B0F.edm" localSheetId="3" hidden="1">#REF!</definedName>
    <definedName name="_bdm.8228F3960F2B406B81A65BCC52443B0F.edm" hidden="1">#REF!</definedName>
    <definedName name="_bdm.8249142CB5874BF5947E26128AE2C536.edm" localSheetId="3" hidden="1">[26]WACC!$A:$IV</definedName>
    <definedName name="_bdm.8249142CB5874BF5947E26128AE2C536.edm" hidden="1">[27]WACC!$A:$IV</definedName>
    <definedName name="_bdm.83F12F3137A94F56AD9B9D6121970638.edm" hidden="1">[29]AVP!$A:$IV</definedName>
    <definedName name="_bdm.84AD999FCD4542E0B8F2A3B81EB9016E.edm" localSheetId="3" hidden="1">#REF!</definedName>
    <definedName name="_bdm.84AD999FCD4542E0B8F2A3B81EB9016E.edm" hidden="1">#REF!</definedName>
    <definedName name="_bdm.84CBA7F60F564A31A30CD3B6C0C78347.edm" localSheetId="3" hidden="1">#REF!</definedName>
    <definedName name="_bdm.84CBA7F60F564A31A30CD3B6C0C78347.edm" hidden="1">#REF!</definedName>
    <definedName name="_bdm.854467F959AF417EA8912F9EDE8C0A12.edm" localSheetId="3" hidden="1">'[14]PV of Future Price'!$A:$IV</definedName>
    <definedName name="_bdm.854467F959AF417EA8912F9EDE8C0A12.edm" hidden="1">'[15]PV of Future Price'!$A:$IV</definedName>
    <definedName name="_bdm.85D376F7954248B8A3ADEF234E5669C3.edm" localSheetId="3" hidden="1">#REF!</definedName>
    <definedName name="_bdm.85D376F7954248B8A3ADEF234E5669C3.edm" hidden="1">#REF!</definedName>
    <definedName name="_bdm.85FF2CF41DB744ABB4DC9320EF71EC4D.edm" localSheetId="3" hidden="1">#REF!</definedName>
    <definedName name="_bdm.85FF2CF41DB744ABB4DC9320EF71EC4D.edm" hidden="1">#REF!</definedName>
    <definedName name="_bdm.8651990A248E440FAB630A60BAD5F6C2.edm" localSheetId="3" hidden="1">#REF!</definedName>
    <definedName name="_bdm.8651990A248E440FAB630A60BAD5F6C2.edm" hidden="1">#REF!</definedName>
    <definedName name="_bdm.86F4B357D35441EB90035ABB69EED249.edm" hidden="1">#REF!</definedName>
    <definedName name="_bdm.887ED3D623C541A2AA574C43B683326E.edm" hidden="1">#REF!</definedName>
    <definedName name="_bdm.8CA241C80E984D9C87E366612B88CDCE.edm" hidden="1">#REF!</definedName>
    <definedName name="_bdm.8D4535B5D810457FAC149BCC14766679.edm" hidden="1">#REF!</definedName>
    <definedName name="_bdm.8E283CE5A6B74CC38F899133E93E640A.edm" hidden="1">#REF!</definedName>
    <definedName name="_bdm.8E6B5D395AAB478DA06252FA5629EA73.edm" hidden="1">#REF!</definedName>
    <definedName name="_bdm.8E7C2E83640E42D282AD8D028083991C.edm" hidden="1">[13]GGC!$A:$IV</definedName>
    <definedName name="_bdm.8F3FB0457B0C4E1CB3B191423D244601.edm" localSheetId="3" hidden="1">#REF!</definedName>
    <definedName name="_bdm.8F3FB0457B0C4E1CB3B191423D244601.edm" hidden="1">#REF!</definedName>
    <definedName name="_bdm.91C29ECE64BF4767868F3382D205FCEA.edm" localSheetId="3" hidden="1">#REF!</definedName>
    <definedName name="_bdm.91C29ECE64BF4767868F3382D205FCEA.edm" hidden="1">#REF!</definedName>
    <definedName name="_bdm.9495357236BC4285BECC60C54162930E.edm" localSheetId="3" hidden="1">#REF!</definedName>
    <definedName name="_bdm.9495357236BC4285BECC60C54162930E.edm" hidden="1">#REF!</definedName>
    <definedName name="_bdm.956D97D81225405FA4C8E3BCCA9FD54B.edm" hidden="1">[19]LBO!$A:$IV</definedName>
    <definedName name="_bdm.96FEC0E987164D0987CC08312222FD53.edm" localSheetId="3" hidden="1">#REF!</definedName>
    <definedName name="_bdm.96FEC0E987164D0987CC08312222FD53.edm" hidden="1">#REF!</definedName>
    <definedName name="_bdm.97597E0613E84D2497160C9062BC4093.edm" localSheetId="3" hidden="1">'[14]Rise WACC'!$A:$IV</definedName>
    <definedName name="_bdm.97597E0613E84D2497160C9062BC4093.edm" hidden="1">'[15]Rise WACC'!$A:$IV</definedName>
    <definedName name="_bdm.98334DAF9DD94ECDA89791C7D9EF45DC.edm" localSheetId="3" hidden="1">#REF!</definedName>
    <definedName name="_bdm.98334DAF9DD94ECDA89791C7D9EF45DC.edm" hidden="1">#REF!</definedName>
    <definedName name="_bdm.A348B8ABC6D24EFCA3CC6D4AA15F95E8.edm" hidden="1">'[30]Share price'!$A:$IV</definedName>
    <definedName name="_bdm.A39271CB264548A8A238E1413F842003.edm" localSheetId="3" hidden="1">[20]Inputs!$1:$1048576</definedName>
    <definedName name="_bdm.A39271CB264548A8A238E1413F842003.edm" hidden="1">[21]Inputs!$1:$1048576</definedName>
    <definedName name="_bdm.A65CFF279FD9416D92136D965FE2D5FF.edm" localSheetId="3" hidden="1">#REF!</definedName>
    <definedName name="_bdm.A65CFF279FD9416D92136D965FE2D5FF.edm" hidden="1">#REF!</definedName>
    <definedName name="_bdm.A8365AAC5CAC4CE886FF12CBDDE3DB8C.edm" localSheetId="3" hidden="1">#REF!</definedName>
    <definedName name="_bdm.A8365AAC5CAC4CE886FF12CBDDE3DB8C.edm" hidden="1">#REF!</definedName>
    <definedName name="_bdm.A85AE38639FA4720870FC07DF11F7FEF.edm" localSheetId="3" hidden="1">#REF!</definedName>
    <definedName name="_bdm.A85AE38639FA4720870FC07DF11F7FEF.edm" hidden="1">#REF!</definedName>
    <definedName name="_bdm.A979E73D02E341609A8466BC39F5492D.edm" hidden="1">#REF!</definedName>
    <definedName name="_bdm.AC0546CDFAF14BC59CEF00CBA96908E2.edm" hidden="1">#REF!</definedName>
    <definedName name="_bdm.AD649BD32A964F32ADBDAA142E00340F.edm" hidden="1">#REF!</definedName>
    <definedName name="_bdm.AD9284B682C242EB8B9B344083C2F5C5.edm" hidden="1">#REF!</definedName>
    <definedName name="_bdm.AE70A3ADA84B4107AA85D4B1128351D9.edm" hidden="1">#REF!</definedName>
    <definedName name="_bdm.AE890C1993C449C99954884B8B6F84B7.edm" hidden="1">#REF!</definedName>
    <definedName name="_bdm.AFC4A6A489354135A910B2EAC70B16D5.edm" hidden="1">#REF!</definedName>
    <definedName name="_bdm.B03F1ED67E6242FDBC07FF598526345C.edm" hidden="1">#REF!</definedName>
    <definedName name="_bdm.B11A7C87792B41DD911022A159DA9FA1.edm" localSheetId="3" hidden="1">[26]FF!$A:$IV</definedName>
    <definedName name="_bdm.B11A7C87792B41DD911022A159DA9FA1.edm" hidden="1">[27]FF!$A:$IV</definedName>
    <definedName name="_bdm.B1A15EC2EC924D66BCF07B8EA5836E71.edm" localSheetId="3" hidden="1">#REF!</definedName>
    <definedName name="_bdm.B1A15EC2EC924D66BCF07B8EA5836E71.edm" hidden="1">#REF!</definedName>
    <definedName name="_bdm.B2322996BBC44E0DA2DA2197B5DF792F.edm" localSheetId="3" hidden="1">#REF!</definedName>
    <definedName name="_bdm.B2322996BBC44E0DA2DA2197B5DF792F.edm" hidden="1">#REF!</definedName>
    <definedName name="_bdm.B3135D103EF2444FB9D8D202A9360EF1.edm" localSheetId="3" hidden="1">#REF!</definedName>
    <definedName name="_bdm.B3135D103EF2444FB9D8D202A9360EF1.edm" hidden="1">#REF!</definedName>
    <definedName name="_bdm.B3E33F6956804297815AB015A0731C8C.edm" hidden="1">#REF!</definedName>
    <definedName name="_bdm.B586B2393F4747E5BD2F531B17E7B91F.edm" hidden="1">#REF!</definedName>
    <definedName name="_bdm.B5EEFC86B20143B6AA425F0C6551C944.edm" hidden="1">[13]Huntsman!$A:$IV</definedName>
    <definedName name="_bdm.B70214C4315E434BBCC09A49F6C257CA.edm" localSheetId="3" hidden="1">#REF!</definedName>
    <definedName name="_bdm.B70214C4315E434BBCC09A49F6C257CA.edm" hidden="1">#REF!</definedName>
    <definedName name="_bdm.BA2B37961AEB4CBF96BEAEFDE0AB5BEB.edm" hidden="1">'[12]Price Chart'!$A:$IV</definedName>
    <definedName name="_bdm.BE5DBB1534FB4C7EAE47A5D81D20E425.edm" hidden="1">'[25]Cont (not linked)'!$A:$IV</definedName>
    <definedName name="_bdm.BF137DC2D6714B329100965D9875EAE9.edm" localSheetId="3" hidden="1">#REF!</definedName>
    <definedName name="_bdm.BF137DC2D6714B329100965D9875EAE9.edm" hidden="1">#REF!</definedName>
    <definedName name="_bdm.C2B253098B5F4EA4A4676381D0604228.edm" localSheetId="3" hidden="1">#REF!</definedName>
    <definedName name="_bdm.C2B253098B5F4EA4A4676381D0604228.edm" hidden="1">#REF!</definedName>
    <definedName name="_bdm.C2F245C41CA84ABA8B5A1E1F50A76F68.edm" hidden="1">'[19]Shareholders output'!$A:$IV</definedName>
    <definedName name="_bdm.C2F47499CBD44F479A79A8816C7FA3F2.edm" localSheetId="3" hidden="1">#REF!</definedName>
    <definedName name="_bdm.C2F47499CBD44F479A79A8816C7FA3F2.edm" hidden="1">#REF!</definedName>
    <definedName name="_bdm.C3EC9FB5D0DD42F5AE08E05DCA46110A.edm" localSheetId="3" hidden="1">#REF!</definedName>
    <definedName name="_bdm.C3EC9FB5D0DD42F5AE08E05DCA46110A.edm" hidden="1">#REF!</definedName>
    <definedName name="_bdm.C4C1B406C6434B7F83797F19A5F89DE8.edm" localSheetId="3" hidden="1">#REF!</definedName>
    <definedName name="_bdm.C4C1B406C6434B7F83797F19A5F89DE8.edm" hidden="1">#REF!</definedName>
    <definedName name="_bdm.C7DA5031AC84427190CEF8924587F935.edm" hidden="1">#REF!</definedName>
    <definedName name="_bdm.C8CE11FC51F34886AB6241A30169E714.edm" hidden="1">#REF!</definedName>
    <definedName name="_bdm.C9E1183EBFC345A79884554F8B05966C.edm" hidden="1">#REF!</definedName>
    <definedName name="_bdm.CC661935DF52489B8A794A954D6DB48E.edm" hidden="1">#REF!</definedName>
    <definedName name="_bdm.CC6A4FE4F2754F60937D78F63CF87828.edm" hidden="1">#REF!</definedName>
    <definedName name="_bdm.CC72861D14F04575ACC8E6D18197813D.edm" hidden="1">[29]LBO!$A:$IV</definedName>
    <definedName name="_bdm.CD77CD035E2841D18578F0E130A93DCD.edm" localSheetId="3" hidden="1">#REF!</definedName>
    <definedName name="_bdm.CD77CD035E2841D18578F0E130A93DCD.edm" hidden="1">#REF!</definedName>
    <definedName name="_bdm.CDF928B07E274754B3A3A383AF0FBA55.edm" localSheetId="3" hidden="1">#REF!</definedName>
    <definedName name="_bdm.CDF928B07E274754B3A3A383AF0FBA55.edm" hidden="1">#REF!</definedName>
    <definedName name="_bdm.CE67B0B26BF84E71A7E6A76F7A4EF958.edm" localSheetId="3" hidden="1">#REF!</definedName>
    <definedName name="_bdm.CE67B0B26BF84E71A7E6A76F7A4EF958.edm" hidden="1">#REF!</definedName>
    <definedName name="_bdm.CFE15DADEC4E48C8B2D052588431C1D1.edm" hidden="1">#REF!</definedName>
    <definedName name="_bdm.CFE6B6FD736848AFBA8F0167397623E3.edm" hidden="1">#REF!</definedName>
    <definedName name="_bdm.D029139BFF484DC6A8E969B867C09B21.edm" hidden="1">[24]CIQChart3!$A:$IV</definedName>
    <definedName name="_bdm.D13363248B41486FBC655B8F0E10E7E3.edm" localSheetId="3" hidden="1">#REF!</definedName>
    <definedName name="_bdm.D13363248B41486FBC655B8F0E10E7E3.edm" hidden="1">#REF!</definedName>
    <definedName name="_bdm.D23C7ACBF21A40D793C65D25B50902AD.edm" localSheetId="3" hidden="1">'[14]Adj Combined IS'!$A:$IV</definedName>
    <definedName name="_bdm.D23C7ACBF21A40D793C65D25B50902AD.edm" hidden="1">'[15]Adj Combined IS'!$A:$IV</definedName>
    <definedName name="_bdm.D3735E367CF14674B80B3A3FB3F5C1C6.edm" localSheetId="3" hidden="1">'[20]Sum P&amp;L'!$1:$1048576</definedName>
    <definedName name="_bdm.D3735E367CF14674B80B3A3FB3F5C1C6.edm" hidden="1">'[21]Sum P&amp;L'!$1:$1048576</definedName>
    <definedName name="_bdm.D58B11E252E247E6941052E7772D12B9.edm" hidden="1">'[13]Yara 3'!$A:$IV</definedName>
    <definedName name="_bdm.D5B52C19DC45483DAF0FFFDA5C786CD4.edm" localSheetId="3" hidden="1">#REF!</definedName>
    <definedName name="_bdm.D5B52C19DC45483DAF0FFFDA5C786CD4.edm" hidden="1">#REF!</definedName>
    <definedName name="_bdm.D87FAD7C163E41C59D22D231EBD4FE61.edm" localSheetId="3" hidden="1">#REF!</definedName>
    <definedName name="_bdm.D87FAD7C163E41C59D22D231EBD4FE61.edm" hidden="1">#REF!</definedName>
    <definedName name="_bdm.D992BEB086C14ECCA99DD12435B30728.edm" localSheetId="3" hidden="1">#REF!</definedName>
    <definedName name="_bdm.D992BEB086C14ECCA99DD12435B30728.edm" hidden="1">#REF!</definedName>
    <definedName name="_bdm.DB413C89073F4F47A772B2EEC7087FC3.edm" hidden="1">[9]Index!$A:$IV</definedName>
    <definedName name="_bdm.DBCDC6FD5D76458B94E58B3D0A89D910.edm" hidden="1">'[18]Yara Cap Table'!$A:$IV</definedName>
    <definedName name="_bdm.DC170EB80D0D4CA8BEC2E474EDCA6D50.edm" localSheetId="3" hidden="1">#REF!</definedName>
    <definedName name="_bdm.DC170EB80D0D4CA8BEC2E474EDCA6D50.edm" hidden="1">#REF!</definedName>
    <definedName name="_bdm.DDD6A9109EC749AE847FFCFAA15AE1D8.edm" localSheetId="3" hidden="1">#REF!</definedName>
    <definedName name="_bdm.DDD6A9109EC749AE847FFCFAA15AE1D8.edm" hidden="1">#REF!</definedName>
    <definedName name="_bdm.DF2AF417539E422392453810DF68D281.edm" localSheetId="3" hidden="1">#REF!</definedName>
    <definedName name="_bdm.DF2AF417539E422392453810DF68D281.edm" hidden="1">#REF!</definedName>
    <definedName name="_bdm.E1FA7D7F0B07466786EF0BD165382532.edm" localSheetId="3" hidden="1">'[20]SU-Cap'!$1:$1048576</definedName>
    <definedName name="_bdm.E1FA7D7F0B07466786EF0BD165382532.edm" hidden="1">'[21]SU-Cap'!$1:$1048576</definedName>
    <definedName name="_bdm.E593CA5E191543AEA0E5C6DC4C9E4F7D.edm" hidden="1">'[18]Intl Fert Index'!$A:$IV</definedName>
    <definedName name="_bdm.E617A9D0B1C1414E835BBC7880362E62.edm" localSheetId="3" hidden="1">'[20]Feeder IS'!$1:$1048576</definedName>
    <definedName name="_bdm.E617A9D0B1C1414E835BBC7880362E62.edm" hidden="1">'[21]Feeder IS'!$1:$1048576</definedName>
    <definedName name="_bdm.E7E4402CC43C4C03854BC0A387B55DC5.edm" localSheetId="3" hidden="1">#REF!</definedName>
    <definedName name="_bdm.E7E4402CC43C4C03854BC0A387B55DC5.edm" hidden="1">#REF!</definedName>
    <definedName name="_bdm.E9D1D6F0D15A48E0A7C10FEB13081CE7.edm" localSheetId="3" hidden="1">'[26]Contribution Analysis'!$A:$IV</definedName>
    <definedName name="_bdm.E9D1D6F0D15A48E0A7C10FEB13081CE7.edm" hidden="1">'[27]Contribution Analysis'!$A:$IV</definedName>
    <definedName name="_bdm.EA870B5264F94FBE89EA90292A61304E.edm" localSheetId="3" hidden="1">'[26]SU-Cap'!$A:$IV</definedName>
    <definedName name="_bdm.EA870B5264F94FBE89EA90292A61304E.edm" hidden="1">'[27]SU-Cap'!$A:$IV</definedName>
    <definedName name="_bdm.EB7C83C3192D4374AAC1FCF38C264412.edm" localSheetId="3" hidden="1">#REF!</definedName>
    <definedName name="_bdm.EB7C83C3192D4374AAC1FCF38C264412.edm" hidden="1">#REF!</definedName>
    <definedName name="_bdm.EC1F34291A2345DEB021C345614C20F9.edm" hidden="1">[24]Sheet4!$A:$IV</definedName>
    <definedName name="_bdm.EEC937D127BD45F59AE1F017BDEB1187.edm" localSheetId="3" hidden="1">#REF!</definedName>
    <definedName name="_bdm.EEC937D127BD45F59AE1F017BDEB1187.edm" hidden="1">#REF!</definedName>
    <definedName name="_bdm.EF8C07FB67E541848AAE5066FD2EA1E0.edm" hidden="1">#N/A</definedName>
    <definedName name="_bdm.EFDD838773514ED092EF225CB1F8BE37.edm" localSheetId="3" hidden="1">#REF!</definedName>
    <definedName name="_bdm.EFDD838773514ED092EF225CB1F8BE37.edm" hidden="1">#REF!</definedName>
    <definedName name="_bdm.F0328DFF73C04CDAB41556D11D25B0A2.edm" localSheetId="3" hidden="1">#REF!</definedName>
    <definedName name="_bdm.F0328DFF73C04CDAB41556D11D25B0A2.edm" hidden="1">#REF!</definedName>
    <definedName name="_bdm.F24D5B5CF3D64DB7BA9B3C3D4E27102E.edm" localSheetId="3" hidden="1">#REF!</definedName>
    <definedName name="_bdm.F24D5B5CF3D64DB7BA9B3C3D4E27102E.edm" hidden="1">#REF!</definedName>
    <definedName name="_bdm.F2DC44FC413F48E891B2F0443103AC01.edm" hidden="1">#REF!</definedName>
    <definedName name="_bdm.F4C88E9D44CF4F70B3433A5A110FD4B2.edm" hidden="1">#REF!</definedName>
    <definedName name="_bdm.F8DB5F0E8FCE4D699CC3DE83EF3B06B7.edm" hidden="1">'[18]CF Industries'!$A:$IV</definedName>
    <definedName name="_bdm.FB4CE0249B9B4EDCA210A3E8FA11E480.edm" localSheetId="3" hidden="1">#REF!</definedName>
    <definedName name="_bdm.FB4CE0249B9B4EDCA210A3E8FA11E480.edm" hidden="1">#REF!</definedName>
    <definedName name="_bdm.FD2A395A98D946D5A67330EDF0E2FE9B.edm" localSheetId="3" hidden="1">#REF!</definedName>
    <definedName name="_bdm.FD2A395A98D946D5A67330EDF0E2FE9B.edm" hidden="1">#REF!</definedName>
    <definedName name="_bdm.FFD775D989AD403A8274805D96050449.edm" localSheetId="3" hidden="1">#REF!</definedName>
    <definedName name="_bdm.FFD775D989AD403A8274805D96050449.edm" hidden="1">#REF!</definedName>
    <definedName name="_DAT1">#REF!</definedName>
    <definedName name="_DAT10">#REF!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CF1" localSheetId="3"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EPS1" localSheetId="3">#REF!</definedName>
    <definedName name="_EPS1">#REF!</definedName>
    <definedName name="_Fill" localSheetId="3" hidden="1">#REF!</definedName>
    <definedName name="_Fill" hidden="1">#REF!</definedName>
    <definedName name="_Key1" localSheetId="3" hidden="1">'[31]TAX_EQUITY_Field Serv'!$A$10</definedName>
    <definedName name="_Key1" hidden="1">#REF!</definedName>
    <definedName name="_Key2" localSheetId="3" hidden="1">[32]DATA!#REF!</definedName>
    <definedName name="_Key2" hidden="1">#REF!</definedName>
    <definedName name="_KPI1" localSheetId="3">#REF!</definedName>
    <definedName name="_KPI1">#REF!</definedName>
    <definedName name="_KPI2">#REF!</definedName>
    <definedName name="_Order1" hidden="1">0</definedName>
    <definedName name="_Order2" hidden="1">0</definedName>
    <definedName name="_pt1">#REF!</definedName>
    <definedName name="_pt2">#REF!</definedName>
    <definedName name="_pt3">#REF!</definedName>
    <definedName name="_Regression_X" hidden="1">#REF!</definedName>
    <definedName name="_Regression_Y" hidden="1">[8]Sum!#REF!</definedName>
    <definedName name="_Sort" localSheetId="3" hidden="1">#REF!</definedName>
    <definedName name="_Sort" hidden="1">#REF!</definedName>
    <definedName name="_tst2" localSheetId="3" hidden="1">{"SourcesUses",#N/A,TRUE,"CFMODEL";"TransOverview",#N/A,TRUE,"CFMODEL"}</definedName>
    <definedName name="_tst2" hidden="1">{"SourcesUses",#N/A,TRUE,"CFMODEL";"TransOverview",#N/A,TRUE,"CFMODEL"}</definedName>
    <definedName name="_tst3" localSheetId="3" hidden="1">{"SourcesUses",#N/A,TRUE,#N/A;"TransOverview",#N/A,TRUE,"CFMODEL"}</definedName>
    <definedName name="_tst3" hidden="1">{"SourcesUses",#N/A,TRUE,#N/A;"TransOverview",#N/A,TRUE,"CFMODEL"}</definedName>
    <definedName name="_tst4" localSheetId="3" hidden="1">{"SourcesUses",#N/A,TRUE,"FundsFlow";"TransOverview",#N/A,TRUE,"FundsFlow"}</definedName>
    <definedName name="_tst4" hidden="1">{"SourcesUses",#N/A,TRUE,"FundsFlow";"TransOverview",#N/A,TRUE,"FundsFlow"}</definedName>
    <definedName name="_WC1" localSheetId="3">#REF!</definedName>
    <definedName name="_WC1">#REF!</definedName>
    <definedName name="AAA_DOCTOPS" hidden="1">"AAA_SET"</definedName>
    <definedName name="AAA_duser" hidden="1">"OFF"</definedName>
    <definedName name="aaaaasort" localSheetId="3">#REF!</definedName>
    <definedName name="aaaaasort">#REF!</definedName>
    <definedName name="AAAAsort" localSheetId="3">#REF!</definedName>
    <definedName name="AAAAsort">#REF!</definedName>
    <definedName name="AAASORT" localSheetId="3">#REF!</definedName>
    <definedName name="AAASORT">#REF!</definedName>
    <definedName name="AAB_Addin5" hidden="1">"AAB_Description for addin 5,Description for addin 5,Description for addin 5,Description for addin 5,Description for addin 5,Description for addin 5"</definedName>
    <definedName name="aasort" localSheetId="3">#REF!</definedName>
    <definedName name="aasort">#REF!</definedName>
    <definedName name="ABPSort" localSheetId="3">#REF!</definedName>
    <definedName name="ABPSort">#REF!</definedName>
    <definedName name="acase">[33]Sensitivity!$G$4</definedName>
    <definedName name="Access_Button" hidden="1">"MKTTERM_DATA_List"</definedName>
    <definedName name="AccessDatabase" hidden="1">"S:\LO\EASTERN\Mktterm23.mdb"</definedName>
    <definedName name="Account" localSheetId="3">#REF!</definedName>
    <definedName name="Account">#REF!</definedName>
    <definedName name="Account_name" localSheetId="3">[34]FLAP!#REF!</definedName>
    <definedName name="Account_name">[34]FLAP!#REF!</definedName>
    <definedName name="Account_Number" localSheetId="3">[34]FLAP!#REF!</definedName>
    <definedName name="Account_Number">[34]FLAP!#REF!</definedName>
    <definedName name="accounting" localSheetId="3">#REF!</definedName>
    <definedName name="accounting">[35]Links!#REF!</definedName>
    <definedName name="Acct_Category">'[36]Acct Table'!$A$1:$B$103</definedName>
    <definedName name="Admin">'[37]LG 10-2012 Headcount (Active)'!$P$17:$P$1656</definedName>
    <definedName name="All" localSheetId="3">#REF!</definedName>
    <definedName name="All">#REF!</definedName>
    <definedName name="amr" localSheetId="3">#REF!</definedName>
    <definedName name="AMR">#REF!</definedName>
    <definedName name="Analytical_Duration">'[38]Fin summary'!$D$4</definedName>
    <definedName name="ANGIT">'[39]Allocation Percentages'!$E$3</definedName>
    <definedName name="anscount" hidden="1">1</definedName>
    <definedName name="Application" localSheetId="3">#REF!</definedName>
    <definedName name="Application">#REF!</definedName>
    <definedName name="as" localSheetId="3" hidden="1">{#N/A,#N/A,FALSE,"opt 12_95";#N/A,#N/A,FALSE,"opt 9_95";#N/A,#N/A,FALSE,"opt 6_95";#N/A,#N/A,FALSE,"opt 3_95";#N/A,#N/A,FALSE,"3mos-EPS";#N/A,#N/A,FALSE,"6mos-EPS";#N/A,#N/A,FALSE,"12mos-EPS";#N/A,#N/A,FALSE,"avg price"}</definedName>
    <definedName name="as" hidden="1">{"'Sheet1'!$A$1:$I$28"}</definedName>
    <definedName name="AS2DocOpenMode" localSheetId="3" hidden="1">"AS2DocumentEdit"</definedName>
    <definedName name="AS2DocOpenMode" hidden="1">"AS2DocumentBrowse"</definedName>
    <definedName name="AS2HasNoAutoHeaderFooter">"OFF"</definedName>
    <definedName name="AS2NamedRange" hidden="1">7</definedName>
    <definedName name="AS2ReportLS" hidden="1">1</definedName>
    <definedName name="AS2SyncStepLS" hidden="1">0</definedName>
    <definedName name="asd" localSheetId="3">#REF!</definedName>
    <definedName name="asd">#REF!</definedName>
    <definedName name="asdfasd" localSheetId="3">#REF!</definedName>
    <definedName name="asdfasd">#REF!</definedName>
    <definedName name="asl" localSheetId="3" hidden="1">{"Assets",#N/A,FALSE,"Balance sheet";"Liabilities",#N/A,FALSE,"Balance sheet"}</definedName>
    <definedName name="asl" hidden="1">{"Assets",#N/A,FALSE,"Balance sheet";"Liabilities",#N/A,FALSE,"Balance sheet"}</definedName>
    <definedName name="ASO" localSheetId="3">#REF!</definedName>
    <definedName name="ASO">#REF!</definedName>
    <definedName name="ASORT" localSheetId="3">#REF!</definedName>
    <definedName name="ASORT">#REF!</definedName>
    <definedName name="aw">[40]Macro1!$A$555</definedName>
    <definedName name="Base" localSheetId="3">'[41]G&amp;A Rate'!$A$1:$G$16</definedName>
    <definedName name="Base">'[42]G&amp;A Rate'!$A$1:$G$16</definedName>
    <definedName name="BBBSORT" localSheetId="3">#REF!</definedName>
    <definedName name="BBBSORT">#REF!</definedName>
    <definedName name="BG_Del" hidden="1">15</definedName>
    <definedName name="BG_Ins" hidden="1">4</definedName>
    <definedName name="BG_Mod" hidden="1">6</definedName>
    <definedName name="BLPH1" localSheetId="3" hidden="1">'[43]3 Month LIBOR 1985-'!$A$3</definedName>
    <definedName name="BLPH1" hidden="1">'[44]3 Month LIBOR 1985-'!$A$3</definedName>
    <definedName name="BLPH10" localSheetId="3" hidden="1">#REF!</definedName>
    <definedName name="BLPH10" hidden="1">#REF!</definedName>
    <definedName name="BLPH11" localSheetId="3" hidden="1">'[43]GBP 3 Month LIBOR'!$A$3</definedName>
    <definedName name="BLPH11" hidden="1">'[44]GBP 3 Month LIBOR'!$A$3</definedName>
    <definedName name="BLPH12" localSheetId="3" hidden="1">'[43]3 Month EURIBOR'!$A$3</definedName>
    <definedName name="BLPH12" hidden="1">'[44]3 Month EURIBOR'!$A$3</definedName>
    <definedName name="BLPH13" localSheetId="3" hidden="1">#REF!</definedName>
    <definedName name="BLPH13" hidden="1">#REF!</definedName>
    <definedName name="BLPH14" localSheetId="3" hidden="1">#REF!</definedName>
    <definedName name="BLPH14" hidden="1">#REF!</definedName>
    <definedName name="BLPH15" localSheetId="3" hidden="1">#REF!</definedName>
    <definedName name="BLPH15" hidden="1">#REF!</definedName>
    <definedName name="BLPH16" hidden="1">#REF!</definedName>
    <definedName name="BLPH17" hidden="1">#REF!</definedName>
    <definedName name="BLPH18" hidden="1">#REF!</definedName>
    <definedName name="BLPH19" hidden="1">#REF!</definedName>
    <definedName name="BLPH2" localSheetId="3" hidden="1">'[43]CAD BAs 1992-'!$A$3</definedName>
    <definedName name="BLPH2" hidden="1">'[44]CAD BAs 1992-'!$A$3</definedName>
    <definedName name="BLPH20" localSheetId="3" hidden="1">#REF!</definedName>
    <definedName name="BLPH20" hidden="1">#REF!</definedName>
    <definedName name="BLPH21" localSheetId="3" hidden="1">#REF!</definedName>
    <definedName name="BLPH21" hidden="1">#REF!</definedName>
    <definedName name="BLPH22" localSheetId="3"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localSheetId="3" hidden="1">'[43]2, 5, &amp; 10 Swap Spreads'!$A$3</definedName>
    <definedName name="BLPH29" hidden="1">'[44]2, 5, &amp; 10 Swap Spreads'!$A$3</definedName>
    <definedName name="BLPH3" localSheetId="3" hidden="1">'[43]1 Month LIBOR 1991-'!$A$3</definedName>
    <definedName name="BLPH3" hidden="1">'[44]1 Month LIBOR 1991-'!$A$3</definedName>
    <definedName name="BLPH30" localSheetId="3" hidden="1">'[43]2, 5, &amp; 10 Swap Spreads'!$D$3</definedName>
    <definedName name="BLPH30" hidden="1">'[44]2, 5, &amp; 10 Swap Spreads'!$D$3</definedName>
    <definedName name="BLPH31" localSheetId="3" hidden="1">'[43]2, 5, &amp; 10 Swap Spreads'!$G$3</definedName>
    <definedName name="BLPH31" hidden="1">'[44]2, 5, &amp; 10 Swap Spreads'!$G$3</definedName>
    <definedName name="BLPH32" localSheetId="3" hidden="1">'[43]3 Month LIBOR vs 10 Year Swaps'!#REF!</definedName>
    <definedName name="BLPH32" hidden="1">'[44]3 Month LIBOR vs 10 Year Swaps'!#REF!</definedName>
    <definedName name="BLPH33" localSheetId="3" hidden="1">'[43]3 Month LIBOR vs 10 Year Swaps'!#REF!</definedName>
    <definedName name="BLPH33" hidden="1">'[44]3 Month LIBOR vs 10 Year Swaps'!#REF!</definedName>
    <definedName name="BLPH34" localSheetId="3" hidden="1">'[43]3 Month LIBOR vs 10 Year Swaps'!#REF!</definedName>
    <definedName name="BLPH34" hidden="1">'[44]3 Month LIBOR vs 10 Year Swaps'!#REF!</definedName>
    <definedName name="BLPH35" localSheetId="3" hidden="1">'[43]3 Month LIBOR vs 10 Year Swaps'!#REF!</definedName>
    <definedName name="BLPH35" hidden="1">'[44]3 Month LIBOR vs 10 Year Swaps'!#REF!</definedName>
    <definedName name="BLPH36" localSheetId="3" hidden="1">'[43]3 Month LIBOR vs 10 Year Swaps'!$A$3</definedName>
    <definedName name="BLPH36" hidden="1">'[44]3 Month LIBOR vs 10 Year Swaps'!$A$3</definedName>
    <definedName name="BLPH37" localSheetId="3" hidden="1">'[43]3 Month LIBOR vs 10 Year Swaps'!$D$3</definedName>
    <definedName name="BLPH37" hidden="1">'[44]3 Month LIBOR vs 10 Year Swaps'!$D$3</definedName>
    <definedName name="BLPH38" localSheetId="3" hidden="1">'[43]10 Year vs 30 Year Treasuries'!$A$3</definedName>
    <definedName name="BLPH38" hidden="1">'[44]10 Year vs 30 Year Treasuries'!$A$3</definedName>
    <definedName name="BLPH39" localSheetId="3" hidden="1">'[43]10 Year vs 30 Year Treasuries'!$D$3</definedName>
    <definedName name="BLPH39" hidden="1">'[44]10 Year vs 30 Year Treasuries'!$D$3</definedName>
    <definedName name="BLPH4" localSheetId="3" hidden="1">'[43]2 Year vs 5 Year Swaps'!$A$3</definedName>
    <definedName name="BLPH4" hidden="1">'[44]2 Year vs 5 Year Swaps'!$A$3</definedName>
    <definedName name="BLPH40" localSheetId="3" hidden="1">'[43]USD Cost of Carry'!$A$3</definedName>
    <definedName name="BLPH40" hidden="1">'[44]USD Cost of Carry'!$A$3</definedName>
    <definedName name="BLPH41" localSheetId="3" hidden="1">'[43]USD Cost of Carry'!$D$3</definedName>
    <definedName name="BLPH41" hidden="1">'[44]USD Cost of Carry'!$D$3</definedName>
    <definedName name="BLPH42" localSheetId="3" hidden="1">'[43]USD Cost of Carry'!$J$3</definedName>
    <definedName name="BLPH42" hidden="1">'[44]USD Cost of Carry'!$J$3</definedName>
    <definedName name="BLPH43" localSheetId="3" hidden="1">#REF!</definedName>
    <definedName name="BLPH43" hidden="1">#REF!</definedName>
    <definedName name="BLPH44" localSheetId="3" hidden="1">#REF!</definedName>
    <definedName name="BLPH44" hidden="1">#REF!</definedName>
    <definedName name="BLPH45" localSheetId="3" hidden="1">'[43]10 Year Swaps vs Treasuries'!$A$3</definedName>
    <definedName name="BLPH45" hidden="1">'[44]10 Year Swaps vs Treasuries'!$A$3</definedName>
    <definedName name="BLPH46" localSheetId="3" hidden="1">'[43]10 Year Swaps vs Treasuries'!$D$3</definedName>
    <definedName name="BLPH46" hidden="1">'[44]10 Year Swaps vs Treasuries'!$D$3</definedName>
    <definedName name="BLPH47" localSheetId="3" hidden="1">'[43]3 Month LIBOR vs 3&amp;5 Year Swaps'!$X$3</definedName>
    <definedName name="BLPH47" hidden="1">'[44]3 Month LIBOR vs 3&amp;5 Year Swaps'!$X$3</definedName>
    <definedName name="BLPH48" localSheetId="3" hidden="1">'[43]3 Month LIBOR vs 3&amp;5 Year Swaps'!$AA$3</definedName>
    <definedName name="BLPH48" hidden="1">'[44]3 Month LIBOR vs 3&amp;5 Year Swaps'!$AA$3</definedName>
    <definedName name="BLPH49" localSheetId="3" hidden="1">'[43]3 Month LIBOR vs 3&amp;5 Year Swaps'!$AD$3</definedName>
    <definedName name="BLPH49" hidden="1">'[44]3 Month LIBOR vs 3&amp;5 Year Swaps'!$AD$3</definedName>
    <definedName name="BLPH5" localSheetId="3" hidden="1">'[43]2 Year vs 5 Year Swaps'!$D$3</definedName>
    <definedName name="BLPH5" hidden="1">'[44]2 Year vs 5 Year Swaps'!$D$3</definedName>
    <definedName name="BLPH50" localSheetId="3" hidden="1">'[43]5 Year Swaps vs FOMC'!#REF!</definedName>
    <definedName name="BLPH50" hidden="1">'[44]5 Year Swaps vs FOMC'!#REF!</definedName>
    <definedName name="BLPH51" localSheetId="3" hidden="1">'[43]5 Year Swaps vs FOMC'!$A$3</definedName>
    <definedName name="BLPH51" hidden="1">'[44]5 Year Swaps vs FOMC'!$A$3</definedName>
    <definedName name="BLPH52" localSheetId="3" hidden="1">'[43]1 Month EURIBOR'!#REF!</definedName>
    <definedName name="BLPH52" hidden="1">'[44]1 Month EURIBOR'!#REF!</definedName>
    <definedName name="BLPH53" localSheetId="3" hidden="1">#REF!</definedName>
    <definedName name="BLPH53" hidden="1">#REF!</definedName>
    <definedName name="BLPH54" localSheetId="3" hidden="1">#REF!</definedName>
    <definedName name="BLPH54" hidden="1">#REF!</definedName>
    <definedName name="BLPH55" localSheetId="3" hidden="1">#REF!</definedName>
    <definedName name="BLPH55" hidden="1">#REF!</definedName>
    <definedName name="BLPH56" localSheetId="3" hidden="1">'[43]EUR Cost of Carry'!#REF!</definedName>
    <definedName name="BLPH56" hidden="1">'[44]EUR Cost of Carry'!#REF!</definedName>
    <definedName name="BLPH57" localSheetId="3" hidden="1">'[43]EUR Cost of Carry'!#REF!</definedName>
    <definedName name="BLPH57" hidden="1">'[44]EUR Cost of Carry'!#REF!</definedName>
    <definedName name="BLPH58" localSheetId="3" hidden="1">'[43]EUR Cost of Carry'!#REF!</definedName>
    <definedName name="BLPH58" hidden="1">'[44]EUR Cost of Carry'!#REF!</definedName>
    <definedName name="BLPH59" localSheetId="3" hidden="1">'[43]EUR Cost of Carry'!#REF!</definedName>
    <definedName name="BLPH59" hidden="1">'[44]EUR Cost of Carry'!#REF!</definedName>
    <definedName name="BLPH6" localSheetId="3" hidden="1">'[43]LIBOR Histogram Data'!$A$3</definedName>
    <definedName name="BLPH6" hidden="1">'[44]LIBOR Histogram Data'!$A$3</definedName>
    <definedName name="BLPH60" localSheetId="3" hidden="1">'[43]EUR Cost of Carry'!#REF!</definedName>
    <definedName name="BLPH60" hidden="1">'[44]EUR Cost of Carry'!#REF!</definedName>
    <definedName name="BLPH61" localSheetId="3" hidden="1">'[43]EUR Cost of Carry'!#REF!</definedName>
    <definedName name="BLPH61" hidden="1">'[44]EUR Cost of Carry'!#REF!</definedName>
    <definedName name="BLPH62" localSheetId="3" hidden="1">'[43]EUR Cost of Carry'!$A$3</definedName>
    <definedName name="BLPH62" hidden="1">'[44]EUR Cost of Carry'!$A$3</definedName>
    <definedName name="BLPH63" localSheetId="3" hidden="1">'[43]EUR Cost of Carry'!$D$3</definedName>
    <definedName name="BLPH63" hidden="1">'[44]EUR Cost of Carry'!$D$3</definedName>
    <definedName name="BLPH64" localSheetId="3" hidden="1">'[43]EUR Cost of Carry'!$G$3</definedName>
    <definedName name="BLPH64" hidden="1">'[44]EUR Cost of Carry'!$G$3</definedName>
    <definedName name="BLPH65" localSheetId="3" hidden="1">'[43]GBP 1 Month LIBOR'!$A$3</definedName>
    <definedName name="BLPH65" hidden="1">'[44]GBP 1 Month LIBOR'!$A$3</definedName>
    <definedName name="BLPH67" localSheetId="3" hidden="1">'[43]Fed Funds Target'!$A$3</definedName>
    <definedName name="BLPH67" hidden="1">'[44]Fed Funds Target'!$A$3</definedName>
    <definedName name="BLPH678" localSheetId="3" hidden="1">'[43]USD All Time'!$M$3</definedName>
    <definedName name="BLPH678" hidden="1">'[44]USD All Time'!$M$3</definedName>
    <definedName name="BLPH679" localSheetId="3" hidden="1">'[43]USD Cost of Carry'!#REF!</definedName>
    <definedName name="BLPH679" hidden="1">'[44]USD Cost of Carry'!#REF!</definedName>
    <definedName name="BLPH68" localSheetId="3" hidden="1">'[43]2, 5, &amp; 10 year Treasuries'!#REF!</definedName>
    <definedName name="BLPH68" hidden="1">'[44]2, 5, &amp; 10 year Treasuries'!#REF!</definedName>
    <definedName name="BLPH680" localSheetId="3" hidden="1">'[43]USD Cost of Carry'!$BB$3</definedName>
    <definedName name="BLPH680" hidden="1">'[44]USD Cost of Carry'!$BB$3</definedName>
    <definedName name="BLPH681" localSheetId="3" hidden="1">'[43]USD Cost of Carry'!$M$3</definedName>
    <definedName name="BLPH681" hidden="1">'[44]USD Cost of Carry'!$M$3</definedName>
    <definedName name="BLPH682" localSheetId="3" hidden="1">'[43]USD All Time'!$G$3</definedName>
    <definedName name="BLPH682" hidden="1">'[44]USD All Time'!$G$3</definedName>
    <definedName name="BLPH683" localSheetId="3" hidden="1">'[43]USD All Time'!$J$3</definedName>
    <definedName name="BLPH683" hidden="1">'[44]USD All Time'!$J$3</definedName>
    <definedName name="BLPH684" localSheetId="3" hidden="1">'[43]CAD All Time'!$A$3</definedName>
    <definedName name="BLPH684" hidden="1">'[44]CAD All Time'!$A$3</definedName>
    <definedName name="BLPH685" localSheetId="3" hidden="1">'[43]CAD All Time'!$D$3</definedName>
    <definedName name="BLPH685" hidden="1">'[44]CAD All Time'!$D$3</definedName>
    <definedName name="BLPH686" localSheetId="3" hidden="1">'[43]USD Eurodollar Futures Curve'!$E$36</definedName>
    <definedName name="BLPH686" hidden="1">'[44]USD Eurodollar Futures Curve'!$E$36</definedName>
    <definedName name="BLPH687" localSheetId="3" hidden="1">'[43]USD Eurodollar Futures Curve'!$H$37</definedName>
    <definedName name="BLPH687" hidden="1">'[44]USD Eurodollar Futures Curve'!$H$37</definedName>
    <definedName name="BLPH688" localSheetId="3" hidden="1">'[43]USD Eurodollar Futures Curve'!$K$37</definedName>
    <definedName name="BLPH688" hidden="1">'[44]USD Eurodollar Futures Curve'!$K$37</definedName>
    <definedName name="BLPH689" localSheetId="3" hidden="1">'[43]USD Eurodollar Futures Curve'!$N$37</definedName>
    <definedName name="BLPH689" hidden="1">'[44]USD Eurodollar Futures Curve'!$N$37</definedName>
    <definedName name="BLPH69" localSheetId="3" hidden="1">'[43]2, 5, &amp; 10 year Treasuries'!#REF!</definedName>
    <definedName name="BLPH69" hidden="1">'[44]2, 5, &amp; 10 year Treasuries'!#REF!</definedName>
    <definedName name="BLPH690" localSheetId="3" hidden="1">'[43]USD Eurodollar Futures Curve'!$Q$37</definedName>
    <definedName name="BLPH690" hidden="1">'[44]USD Eurodollar Futures Curve'!$Q$37</definedName>
    <definedName name="BLPH691" localSheetId="3" hidden="1">'[43]USD Eurodollar Futures Curve'!$T$37</definedName>
    <definedName name="BLPH691" hidden="1">'[44]USD Eurodollar Futures Curve'!$T$37</definedName>
    <definedName name="BLPH692" localSheetId="3" hidden="1">'[43]USD Eurodollar Futures Curve'!$W$37</definedName>
    <definedName name="BLPH692" hidden="1">'[44]USD Eurodollar Futures Curve'!$W$37</definedName>
    <definedName name="BLPH693" localSheetId="3" hidden="1">#REF!</definedName>
    <definedName name="BLPH693" hidden="1">#REF!</definedName>
    <definedName name="BLPH694" localSheetId="3" hidden="1">#REF!</definedName>
    <definedName name="BLPH694" hidden="1">#REF!</definedName>
    <definedName name="BLPH7" localSheetId="3" hidden="1">'[43]5 Year vs 10 Year Swaps'!$A$3</definedName>
    <definedName name="BLPH7" hidden="1">'[44]5 Year vs 10 Year Swaps'!$A$3</definedName>
    <definedName name="BLPH70" localSheetId="3" hidden="1">'[43]2, 5, &amp; 10 year Treasuries'!#REF!</definedName>
    <definedName name="BLPH70" hidden="1">'[44]2, 5, &amp; 10 year Treasuries'!#REF!</definedName>
    <definedName name="BLPH71" localSheetId="3" hidden="1">#REF!</definedName>
    <definedName name="BLPH71" hidden="1">#REF!</definedName>
    <definedName name="BLPH72" localSheetId="3" hidden="1">'[43]1 Month EURIBOR'!$A$3</definedName>
    <definedName name="BLPH72" hidden="1">'[44]1 Month EURIBOR'!$A$3</definedName>
    <definedName name="BLPH73" localSheetId="3" hidden="1">'[43]USD Cost of Carry'!$G$3</definedName>
    <definedName name="BLPH73" hidden="1">'[44]USD Cost of Carry'!$G$3</definedName>
    <definedName name="BLPH74" localSheetId="3" hidden="1">'[43]USD-EUR Spot Rates'!$A$3</definedName>
    <definedName name="BLPH74" hidden="1">'[44]USD-EUR Spot Rates'!$A$3</definedName>
    <definedName name="BLPH8" localSheetId="3" hidden="1">'[43]5 Year vs 10 Year Swaps'!$D$3</definedName>
    <definedName name="BLPH8" hidden="1">'[44]5 Year vs 10 Year Swaps'!$D$3</definedName>
    <definedName name="BLPH9" localSheetId="3" hidden="1">#REF!</definedName>
    <definedName name="BLPH9" hidden="1">#REF!</definedName>
    <definedName name="bodsum" localSheetId="3">#REF!</definedName>
    <definedName name="bodsum">#REF!</definedName>
    <definedName name="Bonds" localSheetId="3">#REF!</definedName>
    <definedName name="Bonds">#REF!</definedName>
    <definedName name="bs" localSheetId="3" hidden="1">{"Assets",#N/A,FALSE,"Balance sheet";"Liabilities",#N/A,FALSE,"Balance sheet"}</definedName>
    <definedName name="bs" hidden="1">{"Assets",#N/A,FALSE,"Balance sheet";"Liabilities",#N/A,FALSE,"Balance sheet"}</definedName>
    <definedName name="Bscrptold" localSheetId="3" hidden="1">{#N/A,#N/A,FALSE,"Valuation";#N/A,#N/A,FALSE,"Inputs";#N/A,#N/A,FALSE,"Financial Statements";#N/A,#N/A,FALSE,"MLP Impact";#N/A,#N/A,FALSE,"Revenues"}</definedName>
    <definedName name="Bscrptold" hidden="1">{#N/A,#N/A,FALSE,"Valuation";#N/A,#N/A,FALSE,"Inputs";#N/A,#N/A,FALSE,"Financial Statements";#N/A,#N/A,FALSE,"MLP Impact";#N/A,#N/A,FALSE,"Revenues"}</definedName>
    <definedName name="bss" localSheetId="3" hidden="1">{"Assets",#N/A,FALSE,"Balance sheet";"Liabilities",#N/A,FALSE,"Balance sheet"}</definedName>
    <definedName name="bss" hidden="1">{"Assets",#N/A,FALSE,"Balance sheet";"Liabilities",#N/A,FALSE,"Balance sheet"}</definedName>
    <definedName name="BU">'[45]Data Validation'!$H$5:$H$22</definedName>
    <definedName name="BU_DESCR">'[46]Nicor Invoice 2016'!$C$2</definedName>
    <definedName name="BU_ID">'[46]Nicor Invoice 2016'!$D$2</definedName>
    <definedName name="Budget">'[45]Data Validation'!$L$5:$L$15</definedName>
    <definedName name="bus_svcs" localSheetId="3">#REF!</definedName>
    <definedName name="bus_svcs">#REF!</definedName>
    <definedName name="business" localSheetId="3"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usiness"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bv" localSheetId="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bv"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CALC" localSheetId="3">#REF!</definedName>
    <definedName name="CALC">#REF!</definedName>
    <definedName name="CapacityTest">[47]Assumptions!$I$101:$L$120</definedName>
    <definedName name="CapLabRate" localSheetId="3">#REF!</definedName>
    <definedName name="CapLabRate">#REF!</definedName>
    <definedName name="case" localSheetId="3">'[48]FS output'!$B$4</definedName>
    <definedName name="case">'[49]FS output'!$B$4</definedName>
    <definedName name="Cash1" localSheetId="3">#REF!</definedName>
    <definedName name="Cash1">#REF!</definedName>
    <definedName name="CCEFGT">'[39]Allocation Percentages'!$B$27</definedName>
    <definedName name="CCEPEPL">'[39]Allocation Percentages'!$B$29</definedName>
    <definedName name="CCEPGC">'[39]Allocation Percentages'!$B$31</definedName>
    <definedName name="CCESR">'[39]Allocation Percentages'!$B$32</definedName>
    <definedName name="CCESUG">'[39]Allocation Percentages'!$B$26</definedName>
    <definedName name="CCETFS">'[39]Allocation Percentages'!$B$34</definedName>
    <definedName name="CCETGC">'[39]Allocation Percentages'!$B$30</definedName>
    <definedName name="CCETLNG">'[39]Allocation Percentages'!$B$33</definedName>
    <definedName name="CCETW">'[39]Allocation Percentages'!$B$28</definedName>
    <definedName name="CCMAP">'[50]CC Map'!$A$3:$F$15</definedName>
    <definedName name="CellSvc" localSheetId="3">#REF!</definedName>
    <definedName name="CellSvc">#REF!</definedName>
    <definedName name="Chris" localSheetId="3"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Chris"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CIQWBGuid" localSheetId="3" hidden="1">"20e5a243-d160-40a8-8388-20509383e625"</definedName>
    <definedName name="CIQWBGuid" hidden="1">"67b60e3e-fc47-4958-979d-fda9dd9a14aa"</definedName>
    <definedName name="close" localSheetId="3">#REF!</definedName>
    <definedName name="close">#REF!</definedName>
    <definedName name="co" localSheetId="3">'[51]syn-Valu'!#REF!</definedName>
    <definedName name="co">'[52]syn-Valu'!#REF!</definedName>
    <definedName name="Commequip" localSheetId="3">#REF!</definedName>
    <definedName name="Commequip">#REF!</definedName>
    <definedName name="CommPrefStck" localSheetId="3">#REF!</definedName>
    <definedName name="CommPrefStck">#REF!</definedName>
    <definedName name="Communicationequip" localSheetId="3">#REF!</definedName>
    <definedName name="Communicationequip">#REF!</definedName>
    <definedName name="compltold" localSheetId="3" hidden="1">{#N/A,#N/A,FALSE,"VOLUMES";#N/A,#N/A,FALSE,"REVENUES";#N/A,#N/A,FALSE,"VALUATION"}</definedName>
    <definedName name="compltold" hidden="1">{#N/A,#N/A,FALSE,"VOLUMES";#N/A,#N/A,FALSE,"REVENUES";#N/A,#N/A,FALSE,"VALUATION"}</definedName>
    <definedName name="ContractTrigger">[47]Assumptions!$X$48</definedName>
    <definedName name="copy.xls" localSheetId="3" hidden="1">{#N/A,#N/A,FALSE,"opt 12_95";#N/A,#N/A,FALSE,"opt 9_95";#N/A,#N/A,FALSE,"opt 6_95";#N/A,#N/A,FALSE,"opt 3_95";#N/A,#N/A,FALSE,"3mos-EPS";#N/A,#N/A,FALSE,"6mos-EPS";#N/A,#N/A,FALSE,"12mos-EPS";#N/A,#N/A,FALSE,"avg price"}</definedName>
    <definedName name="copy.xls" hidden="1">{#N/A,#N/A,FALSE,"opt 12_95";#N/A,#N/A,FALSE,"opt 9_95";#N/A,#N/A,FALSE,"opt 6_95";#N/A,#N/A,FALSE,"opt 3_95";#N/A,#N/A,FALSE,"3mos-EPS";#N/A,#N/A,FALSE,"6mos-EPS";#N/A,#N/A,FALSE,"12mos-EPS";#N/A,#N/A,FALSE,"avg price"}</definedName>
    <definedName name="correction" localSheetId="3">'[53]JE 327'!$A$1:$I$225</definedName>
    <definedName name="correction">'[54]JE 327'!$A$1:$I$225</definedName>
    <definedName name="CR_AMT">[34]FLAP!#REF!</definedName>
    <definedName name="Cross_Team_Report_In">'[37]LG 10-2012 Headcount (Active)'!$AO$17:$AO$1656</definedName>
    <definedName name="csDesignMode">1</definedName>
    <definedName name="Curb" localSheetId="3">#REF!</definedName>
    <definedName name="Curb">#REF!</definedName>
    <definedName name="Currency" localSheetId="3">#REF!</definedName>
    <definedName name="Currency">#REF!</definedName>
    <definedName name="Current_Year" localSheetId="3">#REF!</definedName>
    <definedName name="Current_Year">#REF!</definedName>
    <definedName name="CWIP" localSheetId="3">'[55]Feb_Exp_w_G&amp;A'!#REF!</definedName>
    <definedName name="CWIP">'[56]Feb_Exp_w_G&amp;A'!#REF!</definedName>
    <definedName name="CY_all_Assets" localSheetId="3">#REF!</definedName>
    <definedName name="CY_all_Assets">#REF!</definedName>
    <definedName name="CY_all_Equity" localSheetId="3">#REF!</definedName>
    <definedName name="CY_all_Equity">#REF!</definedName>
    <definedName name="CY_all_Income" localSheetId="3">#REF!</definedName>
    <definedName name="CY_all_Income">#REF!</definedName>
    <definedName name="CY_all_Liabs">#REF!</definedName>
    <definedName name="CY_all_RetEarn_bf">#REF!</definedName>
    <definedName name="CY_knw_Assets">#REF!</definedName>
    <definedName name="CY_knw_Equity">#REF!</definedName>
    <definedName name="CY_knw_Income">#REF!</definedName>
    <definedName name="CY_knw_Liabs">#REF!</definedName>
    <definedName name="CY_knw_RetEarn_bf">#REF!</definedName>
    <definedName name="CY_lik_Assets">#REF!</definedName>
    <definedName name="CY_lik_Equity">#REF!</definedName>
    <definedName name="CY_lik_Income">#REF!</definedName>
    <definedName name="CY_lik_Liabs">#REF!</definedName>
    <definedName name="CY_lik_RetEarn_bf">#REF!</definedName>
    <definedName name="cy_net_income">#REF!</definedName>
    <definedName name="cy_ret_earn_beg">#REF!</definedName>
    <definedName name="cy_retained_earnings">#REF!</definedName>
    <definedName name="cy_share_equity">#REF!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d" localSheetId="3" hidden="1">{"SourcesUses",#N/A,TRUE,#N/A;"TransOverview",#N/A,TRUE,"CFMODEL"}</definedName>
    <definedName name="d" hidden="1">{"SourcesUses",#N/A,TRUE,#N/A;"TransOverview",#N/A,TRUE,"CFMODEL"}</definedName>
    <definedName name="DB_AMT">[34]FLAP!#REF!</definedName>
    <definedName name="DCF" localSheetId="3"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en_No_Regression">OFFSET('[57]Lightning Regression Pivot'!A1,0,0,COUNTIF('[57]Lightning Regression Pivot'!$C:$C,"No"),1)</definedName>
    <definedName name="Department" localSheetId="3">#REF!</definedName>
    <definedName name="Department">#REF!</definedName>
    <definedName name="df" localSheetId="3" hidden="1">{"SourcesUses",#N/A,TRUE,"FundsFlow";"TransOverview",#N/A,TRUE,"FundsFlow"}</definedName>
    <definedName name="df" hidden="1">{"SourcesUses",#N/A,TRUE,"FundsFlow";"TransOverview",#N/A,TRUE,"FundsFlow"}</definedName>
    <definedName name="dfsd" localSheetId="3">#REF!</definedName>
    <definedName name="dfsd">#REF!</definedName>
    <definedName name="dgfdgfd" localSheetId="3">#REF!</definedName>
    <definedName name="dgfdgfd">#REF!</definedName>
    <definedName name="DivdPaid" localSheetId="3">#REF!</definedName>
    <definedName name="DivdPaid">#REF!</definedName>
    <definedName name="Divisor" localSheetId="3">'[58]12+0 Walk'!#REF!</definedName>
    <definedName name="Divisor">'[58]12+0 Walk'!#REF!</definedName>
    <definedName name="Downtown_Title_A" localSheetId="3">'[59]CAPEX-Detail'!#REF!</definedName>
    <definedName name="Downtown_Title_A">'[59]CAPEX-Detail'!#REF!</definedName>
    <definedName name="ds" localSheetId="3" hidden="1">{#N/A,#N/A,FALSE,"EXP97"}</definedName>
    <definedName name="ds" hidden="1">{#N/A,#N/A,FALSE,"EXP97"}</definedName>
    <definedName name="Duplicate" localSheetId="3" hidden="1">{#N/A,#N/A,FALSE,"Valuation";#N/A,#N/A,FALSE,"MLP Impact"}</definedName>
    <definedName name="Duplicate" hidden="1">{#N/A,#N/A,FALSE,"Valuation";#N/A,#N/A,FALSE,"MLP Impact"}</definedName>
    <definedName name="Duplicate2" localSheetId="3" hidden="1">{"Income Statement",#N/A,FALSE,"CFMODEL";"Balance Sheet",#N/A,FALSE,"CFMODEL"}</definedName>
    <definedName name="Duplicate2" hidden="1">{"Income Statement",#N/A,FALSE,"CFMODEL";"Balance Sheet",#N/A,FALSE,"CFMODEL"}</definedName>
    <definedName name="Easements" localSheetId="3">#REF!</definedName>
    <definedName name="Easements">#REF!</definedName>
    <definedName name="EASTADIT">[60]TCJA!$B$13</definedName>
    <definedName name="EASTGU">[60]TCJA!$C$13</definedName>
    <definedName name="EASTTOTAL">[60]TCJA!$D$13</definedName>
    <definedName name="eb" localSheetId="3" hidden="1">{"SourcesUses",#N/A,TRUE,"CFMODEL";"TransOverview",#N/A,TRUE,"CFMODEL"}</definedName>
    <definedName name="eb" hidden="1">{"SourcesUses",#N/A,TRUE,"CFMODEL";"TransOverview",#N/A,TRUE,"CFMODEL"}</definedName>
    <definedName name="Ebill" localSheetId="3">#REF!</definedName>
    <definedName name="Ebill">#REF!</definedName>
    <definedName name="ein" localSheetId="3"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ein"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ElectronBillPay" localSheetId="3">#REF!</definedName>
    <definedName name="ElectronBillPay">#REF!</definedName>
    <definedName name="ELIMINC">#N/A</definedName>
    <definedName name="eo_bus_svcs" localSheetId="3">#REF!</definedName>
    <definedName name="eo_bus_svcs">[35]Links!#REF!</definedName>
    <definedName name="eo_cen_disp" localSheetId="3">#REF!</definedName>
    <definedName name="eo_cen_disp">#REF!</definedName>
    <definedName name="eo_central" localSheetId="3">#REF!</definedName>
    <definedName name="eo_central">[35]Links!#REF!</definedName>
    <definedName name="eo_cgr" localSheetId="3">#REF!</definedName>
    <definedName name="eo_cgr">[35]Links!#REF!</definedName>
    <definedName name="eo_cs" localSheetId="3">#REF!</definedName>
    <definedName name="eo_cs">[35]Links!#REF!</definedName>
    <definedName name="eo_east" localSheetId="3">#REF!</definedName>
    <definedName name="eo_east">#REF!</definedName>
    <definedName name="eo_eng" localSheetId="3">#REF!</definedName>
    <definedName name="eo_eng">#REF!</definedName>
    <definedName name="eo_env" localSheetId="3">#REF!</definedName>
    <definedName name="eo_env">#REF!</definedName>
    <definedName name="eo_et_admin">#REF!</definedName>
    <definedName name="eo_fac">#REF!</definedName>
    <definedName name="eo_fops_admin" localSheetId="3">#REF!</definedName>
    <definedName name="eo_fops_admin">[35]Links!#REF!</definedName>
    <definedName name="eo_gs" localSheetId="3">#REF!</definedName>
    <definedName name="eo_gs">#REF!</definedName>
    <definedName name="eo_hr" localSheetId="3">#REF!</definedName>
    <definedName name="eo_hr">#REF!</definedName>
    <definedName name="eo_it" localSheetId="3">#REF!</definedName>
    <definedName name="eo_it">#REF!</definedName>
    <definedName name="eo_joplin">#REF!</definedName>
    <definedName name="eo_legal">#REF!</definedName>
    <definedName name="eo_mon">#REF!</definedName>
    <definedName name="eo_north">#REF!</definedName>
    <definedName name="eo_oper_off">#REF!</definedName>
    <definedName name="eo_pm">#REF!</definedName>
    <definedName name="eo_pres" localSheetId="3">#REF!</definedName>
    <definedName name="eo_pres">[35]Links!#REF!</definedName>
    <definedName name="eo_pric" localSheetId="3">#REF!</definedName>
    <definedName name="eo_pric">#REF!</definedName>
    <definedName name="eo_safety" localSheetId="3">#REF!</definedName>
    <definedName name="eo_safety">[35]Links!#REF!</definedName>
    <definedName name="eo_sales" localSheetId="3">#REF!</definedName>
    <definedName name="eo_sales">[35]Links!#REF!</definedName>
    <definedName name="eo_tech_svcs" localSheetId="3">#REF!</definedName>
    <definedName name="eo_tech_svcs">[35]Links!#REF!</definedName>
    <definedName name="eo_training" localSheetId="3">#REF!</definedName>
    <definedName name="eo_training">#REF!</definedName>
    <definedName name="eo313_040101" localSheetId="3">#REF!</definedName>
    <definedName name="eo313_040101">[35]Links!#REF!</definedName>
    <definedName name="eo313_040102" localSheetId="3">#REF!</definedName>
    <definedName name="eo313_040102">[35]Links!#REF!</definedName>
    <definedName name="eo313_040104" localSheetId="3">#REF!</definedName>
    <definedName name="eo313_040104">[35]Links!#REF!</definedName>
    <definedName name="eo313_040105" localSheetId="3">#REF!</definedName>
    <definedName name="eo313_040105">[35]Links!#REF!</definedName>
    <definedName name="eo313_040106" localSheetId="3">#REF!</definedName>
    <definedName name="eo313_040106">[35]Links!#REF!</definedName>
    <definedName name="eo313_040109" localSheetId="3">#REF!</definedName>
    <definedName name="eo313_040109">[35]Links!#REF!</definedName>
    <definedName name="eo313_090102" localSheetId="3">#REF!</definedName>
    <definedName name="eo313_090102">[35]Links!#REF!</definedName>
    <definedName name="eo313_090104" localSheetId="3">#REF!</definedName>
    <definedName name="eo313_090104">[35]Links!#REF!</definedName>
    <definedName name="eo313_090106" localSheetId="3">#REF!</definedName>
    <definedName name="eo313_090106">[35]Links!#REF!</definedName>
    <definedName name="eol_cen" localSheetId="3">#REF!</definedName>
    <definedName name="eol_cen">#REF!</definedName>
    <definedName name="eol_east" localSheetId="3">#REF!</definedName>
    <definedName name="eol_east">#REF!</definedName>
    <definedName name="eol_joplin" localSheetId="3">#REF!</definedName>
    <definedName name="eol_joplin">#REF!</definedName>
    <definedName name="eol_mon">#REF!</definedName>
    <definedName name="eol_north">#REF!</definedName>
    <definedName name="eop_acct">#REF!</definedName>
    <definedName name="eop_amr">#REF!</definedName>
    <definedName name="eop_bs_admin">#REF!</definedName>
    <definedName name="eop_bs_amr">#REF!</definedName>
    <definedName name="eop_bsadmin">#REF!</definedName>
    <definedName name="eop_bussupserv">#REF!</definedName>
    <definedName name="eop_cen">#REF!</definedName>
    <definedName name="eop_cendisp">#REF!</definedName>
    <definedName name="eop_cgr">#REF!</definedName>
    <definedName name="eop_coo">#REF!</definedName>
    <definedName name="eop_corp">#REF!</definedName>
    <definedName name="eop_cs">#REF!</definedName>
    <definedName name="eop_east">#REF!</definedName>
    <definedName name="eop_eng">#REF!</definedName>
    <definedName name="eop_etadmin">#REF!</definedName>
    <definedName name="eop_facil">#REF!</definedName>
    <definedName name="eop_fopsadmin">#REF!</definedName>
    <definedName name="eop_freet">#REF!</definedName>
    <definedName name="eop_gs">#REF!</definedName>
    <definedName name="eop_hr">#REF!</definedName>
    <definedName name="eop_it">#REF!</definedName>
    <definedName name="eop_jop">#REF!</definedName>
    <definedName name="eop_legal">#REF!</definedName>
    <definedName name="eop_mm">#REF!</definedName>
    <definedName name="eop_mon">#REF!</definedName>
    <definedName name="eop_nor">#REF!</definedName>
    <definedName name="eop_operoff">#REF!</definedName>
    <definedName name="eop_pm" localSheetId="3">#REF!</definedName>
    <definedName name="eop_pm">[35]Links!#REF!</definedName>
    <definedName name="eop_pric" localSheetId="3">#REF!</definedName>
    <definedName name="eop_pric">[35]Links!#REF!</definedName>
    <definedName name="eop_safety" localSheetId="3">#REF!</definedName>
    <definedName name="eop_safety">[35]Links!#REF!</definedName>
    <definedName name="eop_sales" localSheetId="3">#REF!</definedName>
    <definedName name="eop_sales">[35]Links!#REF!</definedName>
    <definedName name="eop_techsvc" localSheetId="3">#REF!</definedName>
    <definedName name="eop_techsvc">[35]Links!#REF!</definedName>
    <definedName name="eop_train" localSheetId="3">#REF!</definedName>
    <definedName name="eop_train">[35]Links!#REF!</definedName>
    <definedName name="ere" localSheetId="3" hidden="1">{#N/A,#N/A,FALSE,"EXP97"}</definedName>
    <definedName name="ere" hidden="1">{#N/A,#N/A,FALSE,"EXP97"}</definedName>
    <definedName name="ev.Calculation" hidden="1">-4105</definedName>
    <definedName name="ev.Initialized" hidden="1">FALSE</definedName>
    <definedName name="EV__CVPARAMS__" hidden="1">"Cosolidating!$B$17:$C$38;"</definedName>
    <definedName name="EV__DECIMALSYMBOL__" hidden="1">"."</definedName>
    <definedName name="EV__EVCOM_OPTIONS__" hidden="1">8</definedName>
    <definedName name="EV__EXPOPTIONS__" hidden="1">0</definedName>
    <definedName name="EV__LASTREFTIME__" localSheetId="3" hidden="1">40954.4195023148</definedName>
    <definedName name="EV__LASTREFTIME__" hidden="1">41248.6500231481</definedName>
    <definedName name="EV__LOCKEDCVW__FINANCE" hidden="1">"Balance_Sheet,ACTUAL,All_Sources,All_Cost_Centers,All_InterCo,USD,2008.TOTAL,PERIODIC,"</definedName>
    <definedName name="EV__LOCKEDCVW__FINANCE_ETC" hidden="1">"Net_Income,ACTUAL,283,All_DS,All_InterCo,USD,2011.Sep,PERIODIC,"</definedName>
    <definedName name="EV__LOCKEDCVW__FINANCE_ETP" hidden="1">"Balance_Sheet,ACTUAL,All_Companies,All_DS,2008.TOTAL,Periodic,"</definedName>
    <definedName name="EV__LOCKEDCVW__FINANCE_HP" hidden="1">"Total_AP_Affiliates,ACTUAL,C_PROP_CONS,External,2010.Q3,YTD,"</definedName>
    <definedName name="EV__LOCKEDCVW__FINANCE_REG" hidden="1">"Balance_Sheet,ACTUAL,ALL_COMPANIES,All_DS,All_InterCo,2008.TOTAL,Periodic,"</definedName>
    <definedName name="EV__LOCKEDCVW__FINANCE_RGNC" hidden="1">"RGNC_Balance_Sheet,ACTUAL,RGNCGPLP_CONSOL,All_DS,All_InterCo,All_Orders,2010.TOTAL,PERIODIC,"</definedName>
    <definedName name="EV__LOCKEDCVW__FINANCIALREPORTING" hidden="1">"Total_Partner_Equity,ACTUAL,c0060,All_Sources,All_Cost_Centers,2008.SEP,YTD,"</definedName>
    <definedName name="EV__LOCKEDCVW__HCM_ETC" hidden="1">"MeritIncreasePct,BUDGET,CC_410152,NoEmployee,2011.DEC,PERIODIC,"</definedName>
    <definedName name="EV__LOCKEDCVW__HCM_REG" hidden="1">"TotalLabor_NoDet,BUDGETINPUT,OPSENG_DEPTS,AllEmployees,2010.TOTAL,PERIODIC,"</definedName>
    <definedName name="EV__LOCKEDCVW__LEGALAPP" hidden="1">"BalanceSheet,F_ERR,ACTUAL,C_CGGROUP,All_InterCo,CGGROUP,2005.TOTAL,All_Sources,PERIODIC,"</definedName>
    <definedName name="EV__LOCKEDCVW__LRATE" hidden="1">"ACTUAL,DZD,Avg,Global,2005.TOTAL,PERIODIC,"</definedName>
    <definedName name="EV__LOCKEDCVW__MARGINPLANNING_ETC" hidden="1">"11100,FCST_INPUT,MR_HPL,ALL_CUST,MP_Amount,All_InterCo,ALL_SRVC,2011.ANN,PERIODIC,"</definedName>
    <definedName name="EV__LOCKEDCVW__OWNERSHIP" hidden="1">"ACTUAL,C_CGGROUP,All_InterCo,CGGROUP,PCON,2005.TOTAL,PERIODIC,"</definedName>
    <definedName name="EV__LOCKEDCVW__PROJECT_ETC" hidden="1">"AllProjExp,AllProjects,All_Subtype,2011.TOTAL,AllTypes,BUDGETINPUT,410,YTD,"</definedName>
    <definedName name="EV__LOCKEDCVW__PROJECT_REG" hidden="1">"ProjectTotal,BUDGETINPUT,EAST,AllProjects,PIPELINE_INTEGRITY,2011.TOTAL,AllTypes,PERIODIC,"</definedName>
    <definedName name="EV__LOCKEDCVW__RATE" hidden="1">"ACTUAL,DZD,Avg,RateInput,2005.TOTAL,PERIODIC,"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134217780</definedName>
    <definedName name="EV__WBVERSION__" hidden="1">0</definedName>
    <definedName name="EV__WSINFO__" hidden="1">"osoft"</definedName>
    <definedName name="EVDESCRIPTION">"  "</definedName>
    <definedName name="EVMAXHIER">0</definedName>
    <definedName name="EVPRINTHIER">1</definedName>
    <definedName name="EVSEPARATE">FALSE</definedName>
    <definedName name="ExitSwitch">[47]Assumptions!$M$39</definedName>
    <definedName name="ExitValue">[47]Assumptions!$M$31</definedName>
    <definedName name="Expense">'[45]Data Validation'!$E$5:$E$31</definedName>
    <definedName name="f" localSheetId="3">#REF!</definedName>
    <definedName name="f">#REF!</definedName>
    <definedName name="FacRelItems" localSheetId="3">#REF!</definedName>
    <definedName name="FacRelItems">#REF!</definedName>
    <definedName name="Factor" localSheetId="3">#REF!</definedName>
    <definedName name="Factor">#REF!</definedName>
    <definedName name="fd" localSheetId="3" hidden="1">{"SourcesUses",#N/A,TRUE,#N/A;"TransOverview",#N/A,TRUE,"CFMODEL"}</definedName>
    <definedName name="fd" hidden="1">{"SourcesUses",#N/A,TRUE,#N/A;"TransOverview",#N/A,TRUE,"CFMODEL"}</definedName>
    <definedName name="Final" localSheetId="3">#REF!</definedName>
    <definedName name="Final">#REF!</definedName>
    <definedName name="Finance_Sub">'[61]Data Validation Lists'!$K$7:$K$15</definedName>
    <definedName name="flap">[34]FLAP!$B$5</definedName>
    <definedName name="FuelBulk" localSheetId="3">#REF!</definedName>
    <definedName name="FuelBulk">#REF!</definedName>
    <definedName name="FuelCard" localSheetId="3">#REF!</definedName>
    <definedName name="FuelCard">#REF!</definedName>
    <definedName name="FuelOthr" localSheetId="3">#REF!</definedName>
    <definedName name="FuelOthr">#REF!</definedName>
    <definedName name="FuelWEt">#REF!</definedName>
    <definedName name="fw" localSheetId="3" hidden="1">{#N/A,#N/A,FALSE,"EXP97"}</definedName>
    <definedName name="fw" hidden="1">{#N/A,#N/A,FALSE,"EXP97"}</definedName>
    <definedName name="GA_Pool" localSheetId="3">#REF!</definedName>
    <definedName name="GA_Pool">#REF!</definedName>
    <definedName name="GA_Rate" localSheetId="3">#REF!</definedName>
    <definedName name="GA_Rate">#REF!</definedName>
    <definedName name="Gas_Supply_Control_Title_A" localSheetId="3">'[59]CAPEX-Detail'!#REF!</definedName>
    <definedName name="Gas_Supply_Control_Title_A">'[59]CAPEX-Detail'!#REF!</definedName>
    <definedName name="gd" localSheetId="3" hidden="1">{#N/A,#N/A,FALSE,"EXP97"}</definedName>
    <definedName name="gd" hidden="1">{#N/A,#N/A,FALSE,"EXP97"}</definedName>
    <definedName name="GenConsFees" localSheetId="3">#REF!</definedName>
    <definedName name="GenConsFees">#REF!</definedName>
    <definedName name="gf" localSheetId="3" hidden="1">{"SourcesUses",#N/A,TRUE,#N/A;"TransOverview",#N/A,TRUE,"CFMODEL"}</definedName>
    <definedName name="gf" hidden="1">{"SourcesUses",#N/A,TRUE,#N/A;"TransOverview",#N/A,TRUE,"CFMODEL"}</definedName>
    <definedName name="GI" localSheetId="3">[48]Assumption!$O$5</definedName>
    <definedName name="GI">[49]Assumption!$O$5</definedName>
    <definedName name="Gordon" localSheetId="3"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Gord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gtj" localSheetId="3"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gtj"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Heatrate4">[47]Assumptions!#REF!</definedName>
    <definedName name="HeatRateOffPeak">#N/A</definedName>
    <definedName name="HeavyEquipPurch" localSheetId="3">#REF!</definedName>
    <definedName name="HeavyEquipPurch">#REF!</definedName>
    <definedName name="HenwoodInflationAssumption" localSheetId="3">[47]Assumptions!#REF!</definedName>
    <definedName name="HenwoodInflationAssumption">[47]Assumptions!#REF!</definedName>
    <definedName name="hj" localSheetId="3" hidden="1">{#N/A,#N/A,FALSE,"Valuation";#N/A,#N/A,FALSE,"MLP Impact"}</definedName>
    <definedName name="hj" hidden="1">{#N/A,#N/A,FALSE,"Valuation";#N/A,#N/A,FALSE,"MLP Impact"}</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urs_Allocation" localSheetId="3">#REF!</definedName>
    <definedName name="Hours_Allocation">#REF!</definedName>
    <definedName name="HTML_CodePage" hidden="1">1252</definedName>
    <definedName name="HTML_Control" localSheetId="3" hidden="1">{"'Sheet1'!$A$1:$I$28"}</definedName>
    <definedName name="HTML_Control" hidden="1">{"'Sheet1'!$A$1:$I$28"}</definedName>
    <definedName name="HTML_Control2" localSheetId="3" hidden="1">{"'Sheet1'!$A$1:$I$28"}</definedName>
    <definedName name="HTML_Control2" hidden="1">{"'Sheet1'!$A$1:$I$28"}</definedName>
    <definedName name="HTML_Description" hidden="1">""</definedName>
    <definedName name="HTML_Email" hidden="1">""</definedName>
    <definedName name="HTML_Header" hidden="1">"Sheet1"</definedName>
    <definedName name="HTML_LastUpdate" hidden="1">"03/24/2000"</definedName>
    <definedName name="HTML_LineAfter" hidden="1">FALSE</definedName>
    <definedName name="HTML_LineBefore" hidden="1">FALSE</definedName>
    <definedName name="HTML_Name" hidden="1">"M.F.McCarthy"</definedName>
    <definedName name="HTML_OBDlg2" hidden="1">TRUE</definedName>
    <definedName name="HTML_OBDlg4" hidden="1">TRUE</definedName>
    <definedName name="HTML_OS" hidden="1">0</definedName>
    <definedName name="HTML_PathFile" hidden="1">"G:\Opsvcs\TXBUDGET\01BUDGET\MGE\GASREV\MyHTML.htm"</definedName>
    <definedName name="HTML_PathFileMac" hidden="1">"Macintosh HD:HomePageStuff:New_Home_Page:datafile:ctryprem.html"</definedName>
    <definedName name="HTML_Title" hidden="1">"Check Sum for Rev Models"</definedName>
    <definedName name="huh?" localSheetId="3" hidden="1">{#N/A,#N/A,FALSE,"EXP97"}</definedName>
    <definedName name="huh?" hidden="1">{#N/A,#N/A,FALSE,"EXP97"}</definedName>
    <definedName name="huo" localSheetId="3" hidden="1">{"Assets",#N/A,FALSE,"Balance sheet";"Liabilities",#N/A,FALSE,"Balance sheet"}</definedName>
    <definedName name="huo" hidden="1">{"Assets",#N/A,FALSE,"Balance sheet";"Liabilities",#N/A,FALSE,"Balance sheet"}</definedName>
    <definedName name="I" localSheetId="3">[48]Assumption!#REF!</definedName>
    <definedName name="I">[49]Assumption!#REF!</definedName>
    <definedName name="IncumbSORT" localSheetId="3">#REF!</definedName>
    <definedName name="IncumbSORT">#REF!</definedName>
    <definedName name="Individual_Contributor">'[37]LG 10-2012 Headcount (Active)'!$R$17:$R$1656</definedName>
    <definedName name="Integration_Team">'[37]LG 10-2012 Headcount (Active)'!$L$17:$L$1656</definedName>
    <definedName name="InveRelExpOth" localSheetId="3">#REF!</definedName>
    <definedName name="InveRelExpOth">#REF!</definedName>
    <definedName name="InvRelExpOth" localSheetId="3">#REF!</definedName>
    <definedName name="InvRelExpOth">#REF!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UM_EST" hidden="1">"c4246"</definedName>
    <definedName name="IQ_CASH_OPER_STDDEV_EST" hidden="1">"c4247"</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REUT" hidden="1">"c5409"</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REUT" hidden="1">"c3843"</definedName>
    <definedName name="IQ_EST_ACT_FFO_SHARE_SHARE_REUT" hidden="1">"c3843"</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BV_DIFF_REUT" hidden="1">"c5433"</definedName>
    <definedName name="IQ_EST_BV_SURPRISE_PERCENT_REUT" hidden="1">"c5434"</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DIFF_REUT" hidden="1">"c3890"</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REUT" hidden="1">"c3890"</definedName>
    <definedName name="IQ_EST_FFO_SHARE_SHARE_SURPRISE_PERCENT_REUT" hidden="1">"c3891"</definedName>
    <definedName name="IQ_EST_FFO_SURPRISE_PERCENT" hidden="1">"c1870"</definedName>
    <definedName name="IQ_EST_FFO_SURPRISE_PERCENT_REUT" hidden="1">"c3891"</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HOLD" hidden="1">"c1761"</definedName>
    <definedName name="IQ_EST_NUM_HOLD_REUT" hidden="1">"c3871"</definedName>
    <definedName name="IQ_EST_NUM_NO_OPINION" hidden="1">"c1758"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"019802400"</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ACT_OR_EST" hidden="1">"c2216"</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HIGH_EST" hidden="1">"c419"</definedName>
    <definedName name="IQ_FFO_HIGH_EST_CIQ" hidden="1">"c4977"</definedName>
    <definedName name="IQ_FFO_HIGH_EST_REUT" hidden="1">"c3839"</definedName>
    <definedName name="IQ_FFO_LOW_EST" hidden="1">"c420"</definedName>
    <definedName name="IQ_FFO_LOW_EST_CIQ" hidden="1">"c4978"</definedName>
    <definedName name="IQ_FFO_LOW_EST_REUT" hidden="1">"c3840"</definedName>
    <definedName name="IQ_FFO_MEDIAN_EST" hidden="1">"c1665"</definedName>
    <definedName name="IQ_FFO_MEDIAN_EST_CIQ" hidden="1">"c4979"</definedName>
    <definedName name="IQ_FFO_MEDIAN_EST_REUT" hidden="1">"c3838"</definedName>
    <definedName name="IQ_FFO_NUM_EST" hidden="1">"c421"</definedName>
    <definedName name="IQ_FFO_NUM_EST_CIQ" hidden="1">"c4980"</definedName>
    <definedName name="IQ_FFO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DATE" hidden="1">"c12212"</definedName>
    <definedName name="IQ_FFO_SHARE_SHARE_EST_DET_EST_DATE_REUT" hidden="1">"c12295"</definedName>
    <definedName name="IQ_FFO_SHARE_SHARE_EST_DET_EST_INCL" hidden="1">"c12349"</definedName>
    <definedName name="IQ_FFO_SHARE_SHARE_EST_DET_EST_INCL_REUT" hidden="1">"c12419"</definedName>
    <definedName name="IQ_FFO_SHARE_SHARE_EST_DET_EST_ORIGIN_REUT" hidden="1">"c12724"</definedName>
    <definedName name="IQ_FFO_SHARE_SHARE_EST_DET_EST_REUT" hidden="1">"c12153"</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 hidden="1">"c422"</definedName>
    <definedName name="IQ_FFO_STDDEV_EST_CIQ" hidden="1">"c4981"</definedName>
    <definedName name="IQ_FFO_STDDEV_EST_REUT" hidden="1">"c3842"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40121.3660532407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LOW" hidden="1">"c1338"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3YrPeerBenchmarkD8" localSheetId="3" hidden="1">#REF!</definedName>
    <definedName name="IQR3YrPeerBenchmarkD8" hidden="1">#REF!</definedName>
    <definedName name="IQRA92" hidden="1">"$A$93:$A$111"</definedName>
    <definedName name="IQRB10" hidden="1">"$C$10:$BM$10"</definedName>
    <definedName name="IQRB11" hidden="1">"$C$11:$BM$11"</definedName>
    <definedName name="IQRB12" hidden="1">"$B$13:$B$262"</definedName>
    <definedName name="IQRB13" hidden="1">"$B$14:$B$265"</definedName>
    <definedName name="IQRB14" hidden="1">"$B$15:$B$266"</definedName>
    <definedName name="IQRB15" hidden="1">"$B$16:$B$523"</definedName>
    <definedName name="IQRB17" hidden="1">"$B$18:$B$1271"</definedName>
    <definedName name="IQRB18" hidden="1">"$B$19:$B$529"</definedName>
    <definedName name="IQRB20" hidden="1">"$B$21:$B$969"</definedName>
    <definedName name="IQRB22" hidden="1">"$B$23:$B$973"</definedName>
    <definedName name="IQRB3" hidden="1">"$C$3:$BM$3"</definedName>
    <definedName name="IQRB4" hidden="1">"$C$4:$BM$4"</definedName>
    <definedName name="IQRB48" hidden="1">"$B$49:$B$296"</definedName>
    <definedName name="IQRB5" hidden="1">"$C$5:$BM$5"</definedName>
    <definedName name="IQRB6" hidden="1">"$C$6:$BM$6"</definedName>
    <definedName name="IQRB7" hidden="1">"$C$7:$BM$7"</definedName>
    <definedName name="IQRB8" hidden="1">"$C$8:$BM$8"</definedName>
    <definedName name="IQRB9" hidden="1">"$C$9:$BM$9"</definedName>
    <definedName name="IQRC10" hidden="1">"$C$11:$C$764"</definedName>
    <definedName name="IQRC12" hidden="1">"$C$13:$C$262"</definedName>
    <definedName name="IQRC13" hidden="1">"$C$14:$C$265"</definedName>
    <definedName name="IQRC38" hidden="1">"$C$39:$C$792"</definedName>
    <definedName name="IQRC6" hidden="1">"$C$7:$C$255"</definedName>
    <definedName name="IQRC7" hidden="1">"$C$8:$C$51"</definedName>
    <definedName name="IQRD12" hidden="1">"$D$13:$D$262"</definedName>
    <definedName name="IQRD13" hidden="1">"$D$14:$D$265"</definedName>
    <definedName name="IQRE11" hidden="1">"$E$12:$E$774"</definedName>
    <definedName name="IQRF11" hidden="1">"$F$12:$F$16"</definedName>
    <definedName name="IQRJ18" hidden="1">"$J$19:$J$270"</definedName>
    <definedName name="IQRK18" hidden="1">"$K$19:$K$270"</definedName>
    <definedName name="IQRL18" hidden="1">"$L$19:$L$270"</definedName>
    <definedName name="IQRL28" hidden="1">"$L$29:$L$53"</definedName>
    <definedName name="IQRP18" hidden="1">"$P$19:$P$270"</definedName>
    <definedName name="IQRP28" hidden="1">"$P$29:$P$53"</definedName>
    <definedName name="IQRRelativeReturnsBO648" localSheetId="3" hidden="1">#REF!</definedName>
    <definedName name="IQRRelativeReturnsBO648" hidden="1">#REF!</definedName>
    <definedName name="IQRRelativeReturnsD10" localSheetId="3" hidden="1">#REF!</definedName>
    <definedName name="IQRRelativeReturnsD10" hidden="1">#REF!</definedName>
    <definedName name="IQRRelativeReturnsD8" localSheetId="3" hidden="1">#REF!</definedName>
    <definedName name="IQRRelativeReturnsD8" hidden="1">#REF!</definedName>
    <definedName name="IQRRelativeReturnsD9" hidden="1">#REF!</definedName>
    <definedName name="IQRSheet2D8" hidden="1">#REF!</definedName>
    <definedName name="Is_a_Manager?">'[37]LG 10-2012 Headcount (Active)'!$AI$17:$AI$1656</definedName>
    <definedName name="IS_RIBBON_CREATE_SUCCESS">TRUE</definedName>
    <definedName name="IS_RIBBON_SHOW_GRAPH_GROUP">FALSE</definedName>
    <definedName name="IS_RIBBON_SHOW_MAIN_GROUP">TRUE</definedName>
    <definedName name="IsColHidden" hidden="1">FALSE</definedName>
    <definedName name="ISConsProj" localSheetId="3">#REF!</definedName>
    <definedName name="ISConsProj">#REF!</definedName>
    <definedName name="IsLTMColHidden" hidden="1">FALSE</definedName>
    <definedName name="item_data" localSheetId="3">[34]FLAP!#REF!</definedName>
    <definedName name="item_data">[34]FLAP!#REF!</definedName>
    <definedName name="ITGroup">'[45]Data Validation'!$A$5:$A$12</definedName>
    <definedName name="JE" localSheetId="3">#REF!</definedName>
    <definedName name="JE">#REF!</definedName>
    <definedName name="jh" localSheetId="3" hidden="1">{"SourcesUses",#N/A,TRUE,"FundsFlow";"TransOverview",#N/A,TRUE,"FundsFlow"}</definedName>
    <definedName name="jh" hidden="1">{"SourcesUses",#N/A,TRUE,"FundsFlow";"TransOverview",#N/A,TRUE,"FundsFlow"}</definedName>
    <definedName name="jiu" localSheetId="3" hidden="1">{"Assets",#N/A,FALSE,"Balance sheet";"Liabilities",#N/A,FALSE,"Balance sheet"}</definedName>
    <definedName name="jiu" hidden="1">{"Assets",#N/A,FALSE,"Balance sheet";"Liabilities",#N/A,FALSE,"Balance sheet"}</definedName>
    <definedName name="Joint" localSheetId="3">#REF!</definedName>
    <definedName name="Joint">#REF!</definedName>
    <definedName name="K2_WBEVMODE" hidden="1">0</definedName>
    <definedName name="kj" localSheetId="3" hidden="1">{"Income Statement",#N/A,FALSE,"CFMODEL";"Balance Sheet",#N/A,FALSE,"CFMODEL"}</definedName>
    <definedName name="kj" hidden="1">{"Income Statement",#N/A,FALSE,"CFMODEL";"Balance Sheet",#N/A,FALSE,"CFMODEL"}</definedName>
    <definedName name="kop" localSheetId="3" hidden="1">{"Assets",#N/A,FALSE,"Balance sheet";"Liabilities",#N/A,FALSE,"Balance sheet"}</definedName>
    <definedName name="kop" hidden="1">{"Assets",#N/A,FALSE,"Balance sheet";"Liabilities",#N/A,FALSE,"Balance sheet"}</definedName>
    <definedName name="LabAlloc" localSheetId="3">#REF!</definedName>
    <definedName name="LabAlloc">#REF!</definedName>
    <definedName name="Laclede_Title_C" localSheetId="3">#REF!</definedName>
    <definedName name="Laclede_Title_C">#REF!</definedName>
    <definedName name="Large" localSheetId="3">#REF!</definedName>
    <definedName name="Large">#REF!</definedName>
    <definedName name="Layer">'[37]LG 10-2012 Headcount (Active)'!$AJ$17:$AJ$1656</definedName>
    <definedName name="Layer_1">'[37]LG 10-2012 Headcount (Active)'!$Y$17:$Y$1656</definedName>
    <definedName name="Layer_10">'[37]LG 10-2012 Headcount (Active)'!$AH$17:$AH$1656</definedName>
    <definedName name="Layer_2">'[37]LG 10-2012 Headcount (Active)'!$Z$17:$Z$1656</definedName>
    <definedName name="Layer_3">'[37]LG 10-2012 Headcount (Active)'!$AA$17:$AA$1656</definedName>
    <definedName name="Layer_4">'[37]LG 10-2012 Headcount (Active)'!$AB$17:$AB$1656</definedName>
    <definedName name="Layer_5">'[37]LG 10-2012 Headcount (Active)'!$AC$17:$AC$1656</definedName>
    <definedName name="Layer_6">'[37]LG 10-2012 Headcount (Active)'!$AD$17:$AD$1656</definedName>
    <definedName name="Layer_7">'[37]LG 10-2012 Headcount (Active)'!$AE$17:$AE$1656</definedName>
    <definedName name="Layer_8">'[37]LG 10-2012 Headcount (Active)'!$AF$17:$AF$1656</definedName>
    <definedName name="Layer_9">'[37]LG 10-2012 Headcount (Active)'!$AG$17:$AG$1656</definedName>
    <definedName name="LeasesCars" localSheetId="3">#REF!</definedName>
    <definedName name="LeasesCars">#REF!</definedName>
    <definedName name="LeasesHvyEquip" localSheetId="3">#REF!</definedName>
    <definedName name="LeasesHvyEquip">#REF!</definedName>
    <definedName name="LeasesTruck" localSheetId="3">#REF!</definedName>
    <definedName name="LeasesTruck">#REF!</definedName>
    <definedName name="LicenseFees">#REF!</definedName>
    <definedName name="Lightning_Regression_Data">OFFSET('[57]Exelon Benchmark Output'!$C$8,0,0,COUNTA('[57]Exelon Benchmark Output'!$C:$C)-1,COUNTA('[57]Exelon Benchmark Output'!$8:$8))</definedName>
    <definedName name="lkj" localSheetId="3" hidden="1">{#N/A,#N/A,FALSE,"opt 12_95";#N/A,#N/A,FALSE,"opt 9_95";#N/A,#N/A,FALSE,"opt 6_95";#N/A,#N/A,FALSE,"opt 3_95";#N/A,#N/A,FALSE,"3mos-EPS";#N/A,#N/A,FALSE,"6mos-EPS";#N/A,#N/A,FALSE,"12mos-EPS";#N/A,#N/A,FALSE,"avg price"}</definedName>
    <definedName name="lkj" hidden="1">{#N/A,#N/A,FALSE,"opt 12_95";#N/A,#N/A,FALSE,"opt 9_95";#N/A,#N/A,FALSE,"opt 6_95";#N/A,#N/A,FALSE,"opt 3_95";#N/A,#N/A,FALSE,"3mos-EPS";#N/A,#N/A,FALSE,"6mos-EPS";#N/A,#N/A,FALSE,"12mos-EPS";#N/A,#N/A,FALSE,"avg price"}</definedName>
    <definedName name="ll" localSheetId="3" hidden="1">{"Assets",#N/A,FALSE,"Balance sheet";"Liabilities",#N/A,FALSE,"Balance sheet"}</definedName>
    <definedName name="ll" hidden="1">{"Assets",#N/A,FALSE,"Balance sheet";"Liabilities",#N/A,FALSE,"Balance sheet"}</definedName>
    <definedName name="lo" localSheetId="3" hidden="1">{"Assets",#N/A,FALSE,"Balance sheet";"Liabilities",#N/A,FALSE,"Balance sheet"}</definedName>
    <definedName name="lo" hidden="1">{"Assets",#N/A,FALSE,"Balance sheet";"Liabilities",#N/A,FALSE,"Balance sheet"}</definedName>
    <definedName name="Lockbox" localSheetId="3">#REF!</definedName>
    <definedName name="Lockbox">#REF!</definedName>
    <definedName name="lop" localSheetId="3" hidden="1">{#N/A,#N/A,FALSE,"opt 12_95";#N/A,#N/A,FALSE,"opt 9_95";#N/A,#N/A,FALSE,"opt 6_95";#N/A,#N/A,FALSE,"opt 3_95";#N/A,#N/A,FALSE,"3mos-EPS";#N/A,#N/A,FALSE,"6mos-EPS";#N/A,#N/A,FALSE,"12mos-EPS";#N/A,#N/A,FALSE,"avg price"}</definedName>
    <definedName name="lop" hidden="1">{#N/A,#N/A,FALSE,"opt 12_95";#N/A,#N/A,FALSE,"opt 9_95";#N/A,#N/A,FALSE,"opt 6_95";#N/A,#N/A,FALSE,"opt 3_95";#N/A,#N/A,FALSE,"3mos-EPS";#N/A,#N/A,FALSE,"6mos-EPS";#N/A,#N/A,FALSE,"12mos-EPS";#N/A,#N/A,FALSE,"avg price"}</definedName>
    <definedName name="Lowes" localSheetId="3">#REF!</definedName>
    <definedName name="Lowes">#REF!</definedName>
    <definedName name="LYN">'[62]AGSC 2015'!$I$5</definedName>
    <definedName name="M_PlaceofPath" hidden="1">"G:\blabla"</definedName>
    <definedName name="MainHardw" localSheetId="3">#REF!</definedName>
    <definedName name="MainHardw">#REF!</definedName>
    <definedName name="MainSoftw" localSheetId="3">#REF!</definedName>
    <definedName name="MainSoftw">#REF!</definedName>
    <definedName name="Manager">'[37]LG 10-2012 Headcount (Active)'!$Q$17:$Q$1656</definedName>
    <definedName name="Materiality" localSheetId="3">#REF!</definedName>
    <definedName name="Materiality">#REF!</definedName>
    <definedName name="matrix" localSheetId="3">[63]Grades!#REF!</definedName>
    <definedName name="matrix">[63]Grades!#REF!</definedName>
    <definedName name="MeasRegDev" localSheetId="3">#REF!</definedName>
    <definedName name="MeasRegDev">#REF!</definedName>
    <definedName name="Meter" localSheetId="3">#REF!</definedName>
    <definedName name="Meter">#REF!</definedName>
    <definedName name="MEWarning" hidden="1">0</definedName>
    <definedName name="Mgr_Name">'[37]LG 10-2012 Headcount (Active)'!$X$17:$X$1656</definedName>
    <definedName name="Missouri_Natural_Title_A">'[59]CAPEX-Detail'!#REF!</definedName>
    <definedName name="MMeter" localSheetId="3">#REF!</definedName>
    <definedName name="MMeter">#REF!</definedName>
    <definedName name="MOLIAB">[64]CCEHBS!$A$55:$K$97</definedName>
    <definedName name="Monetary_Precision" localSheetId="3">#REF!</definedName>
    <definedName name="Monetary_Precision">#REF!</definedName>
    <definedName name="MOPALLFGT">'[39]Allocation Percentages'!$B$49</definedName>
    <definedName name="MOPALLPEPL">'[39]Allocation Percentages'!$B$51</definedName>
    <definedName name="MOPALLPGC">'[39]Allocation Percentages'!$B$53</definedName>
    <definedName name="MOPALLSR">'[39]Allocation Percentages'!$B$54</definedName>
    <definedName name="MOPALLSUG">'[39]Allocation Percentages'!$B$48</definedName>
    <definedName name="MOPALLTFS">'[39]Allocation Percentages'!$B$56</definedName>
    <definedName name="MOPALLTGC">'[39]Allocation Percentages'!$B$52</definedName>
    <definedName name="MOPALLTLNG">'[39]Allocation Percentages'!$B$55</definedName>
    <definedName name="MOPALLTW">'[39]Allocation Percentages'!$B$50</definedName>
    <definedName name="MOPCCE">'[39]Allocation Percentages'!$A$58</definedName>
    <definedName name="MOPCCEFGT">'[39]Allocation Percentages'!$B$60</definedName>
    <definedName name="MOPCCEPEPL">'[39]Allocation Percentages'!$B$62</definedName>
    <definedName name="MOPCCEPGC">'[39]Allocation Percentages'!$B$64</definedName>
    <definedName name="MOPCCESR">'[39]Allocation Percentages'!$B$65</definedName>
    <definedName name="MOPCCESUG">'[39]Allocation Percentages'!$B$59</definedName>
    <definedName name="MOPCCETFS">'[39]Allocation Percentages'!$B$67</definedName>
    <definedName name="MOPCCETGC">'[39]Allocation Percentages'!$B$63</definedName>
    <definedName name="MOPCCETLNG">'[39]Allocation Percentages'!$B$66</definedName>
    <definedName name="MOPCCETW">'[39]Allocation Percentages'!$B$61</definedName>
    <definedName name="MOPMAJOR">'[39]Allocation Percentages'!$A$69</definedName>
    <definedName name="MOPMAJORFGT">'[39]Allocation Percentages'!$B$71</definedName>
    <definedName name="MOPMAJORPEPL">'[39]Allocation Percentages'!$B$73</definedName>
    <definedName name="MOPMAJORPGC">'[39]Allocation Percentages'!$B$75</definedName>
    <definedName name="MOPMAJORSR">'[39]Allocation Percentages'!$B$76</definedName>
    <definedName name="MOPMAJORSRFGT">'[39]Allocation Percentages'!$B$82</definedName>
    <definedName name="MOPMAJORSRPEPL">'[39]Allocation Percentages'!$B$84</definedName>
    <definedName name="MOPMAJORSRPGC">'[39]Allocation Percentages'!$B$86</definedName>
    <definedName name="MOPMAJORSRSR">'[39]Allocation Percentages'!$B$87</definedName>
    <definedName name="MOPMAJORSRSUG">'[39]Allocation Percentages'!$B$81</definedName>
    <definedName name="MOPMAJORSRTFS">'[39]Allocation Percentages'!$B$89</definedName>
    <definedName name="MOPMAJORSRTGC">'[39]Allocation Percentages'!$B$85</definedName>
    <definedName name="MOPMAJORSRTLNG">'[39]Allocation Percentages'!$B$88</definedName>
    <definedName name="MOPMAJORSRTW">'[39]Allocation Percentages'!$B$83</definedName>
    <definedName name="MOPMAJORSUG">'[39]Allocation Percentages'!$B$70</definedName>
    <definedName name="MOPMAJORTFS">'[39]Allocation Percentages'!$B$78</definedName>
    <definedName name="MOPMAJORTGC">'[39]Allocation Percentages'!$B$74</definedName>
    <definedName name="MOPMAJORTLNG">'[39]Allocation Percentages'!$B$77</definedName>
    <definedName name="MOPMAJORTW">'[39]Allocation Percentages'!$B$72</definedName>
    <definedName name="MtceCompHW" localSheetId="3">#REF!</definedName>
    <definedName name="MtceCompHW">#REF!</definedName>
    <definedName name="MtceCompSW" localSheetId="3">#REF!</definedName>
    <definedName name="MtceCompSW">#REF!</definedName>
    <definedName name="MtceRprVeh" localSheetId="3">#REF!</definedName>
    <definedName name="MtceRprVeh">#REF!</definedName>
    <definedName name="MtrRemRdngDev">#REF!</definedName>
    <definedName name="Multiple">[65]Asmptn!#REF!</definedName>
    <definedName name="NBBBBBBSORT" localSheetId="3">#REF!</definedName>
    <definedName name="NBBBBBBSORT">#REF!</definedName>
    <definedName name="NetPlantAvailability">[47]Assumptions!$F$57</definedName>
    <definedName name="NEWSORT" localSheetId="3">#REF!</definedName>
    <definedName name="NEWSORT">#REF!</definedName>
    <definedName name="NQSort" localSheetId="3">#REF!</definedName>
    <definedName name="NQSort">#REF!</definedName>
    <definedName name="Num_Downtown_Projects" localSheetId="3">#REF!</definedName>
    <definedName name="Num_Downtown_Projects">#REF!</definedName>
    <definedName name="Num_GSC_Projects">#REF!</definedName>
    <definedName name="Num_Laclede_Projects">#REF!</definedName>
    <definedName name="Num_Monat_Projects">#REF!</definedName>
    <definedName name="Num_No_Regression">OFFSET('[57]Lightning Regression Pivot'!A1,0,0,COUNTIF('[57]Lightning Regression Pivot'!$C:$C,"No"),1)</definedName>
    <definedName name="Num_Total_Projects" localSheetId="3">#REF!</definedName>
    <definedName name="Num_Total_Projects">#REF!</definedName>
    <definedName name="NvsASD">"V2015-12-31"</definedName>
    <definedName name="NvsAutoDrillOk">"VN"</definedName>
    <definedName name="NvsElapsedTime">0.000671296293148771</definedName>
    <definedName name="NvsEndTime">42384.390462963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"V2006-01-01"</definedName>
    <definedName name="NvsPanelSetid">"VNONRG"</definedName>
    <definedName name="NvsParentRef">"'[CINC_MO 2011-12-31.xls]Inc Stmt Month All'!$CA$948"</definedName>
    <definedName name="NvsReqBU">"VGL29"</definedName>
    <definedName name="NvsReqBUOnly">"VN"</definedName>
    <definedName name="NvsTransLed">"VN"</definedName>
    <definedName name="NvsTreeASD">"V2015-12-31"</definedName>
    <definedName name="NvsValTbl.ACCOUNT">"GL_ACCOUNT_TBL"</definedName>
    <definedName name="NvsValTbl.BUSINESS_UNIT">"BUS_UNIT_TBL_FS"</definedName>
    <definedName name="NvsValTbl.CURRENCY_CD">"CURRENCY_CD_TBL"</definedName>
    <definedName name="NvsValTbl.DEPTID">"DEPARTMENT_TBL"</definedName>
    <definedName name="NvsValTbl.SCENARIO">"BD_SCENARIO_TBL"</definedName>
    <definedName name="of_Admins">'[37]LG 10-2012 Headcount (Active)'!$AL$17:$AL$1656</definedName>
    <definedName name="OfficeEquip" localSheetId="3">#REF!</definedName>
    <definedName name="OfficeEquip">#REF!</definedName>
    <definedName name="OfficeFurn" localSheetId="3">#REF!</definedName>
    <definedName name="OfficeFurn">#REF!</definedName>
    <definedName name="OilLubricants" localSheetId="3">#REF!</definedName>
    <definedName name="OilLubricants">#REF!</definedName>
    <definedName name="OldIncumbsort">[66]Incumb!$A$5:$AC$433</definedName>
    <definedName name="OldSecysort">[66]Secys!$A$6:$V$38</definedName>
    <definedName name="OldSort">[66]Incumb!$A$5:$AA$433</definedName>
    <definedName name="oldsortII">[66]Incumb!$A$5:$AA$434</definedName>
    <definedName name="OldSurveysort">[66]SurveyData!$A$5:$X$283</definedName>
    <definedName name="OldZsort">[66]Incumb25!$A$5:$AC$441</definedName>
    <definedName name="OpStartDate">[47]Assumptions!$X$89</definedName>
    <definedName name="Pal_Workbook_GUID" hidden="1">"7NG8TFHMQKSG2LPGKEACEGAS"</definedName>
    <definedName name="PaperBill" localSheetId="3">#REF!</definedName>
    <definedName name="PaperBill">#REF!</definedName>
    <definedName name="PartsTrans" localSheetId="3">#REF!</definedName>
    <definedName name="PartsTrans">#REF!</definedName>
    <definedName name="PavingMaterials" localSheetId="3">#REF!</definedName>
    <definedName name="PavingMaterials">#REF!</definedName>
    <definedName name="PavingOth">#REF!</definedName>
    <definedName name="PavingServices">#REF!</definedName>
    <definedName name="PCDeskNetHW">#REF!</definedName>
    <definedName name="PCNetSW">#REF!</definedName>
    <definedName name="PED">'[62]AGSC 2015'!$I$3</definedName>
    <definedName name="PEPLFGT">'[39]Allocation Percentages'!$B$16</definedName>
    <definedName name="PEPLPEPL">'[39]Allocation Percentages'!$B$18</definedName>
    <definedName name="PEPLPGC">'[39]Allocation Percentages'!$B$20</definedName>
    <definedName name="PEPLSR">'[39]Allocation Percentages'!$B$21</definedName>
    <definedName name="PEPLSUG">'[39]Allocation Percentages'!$B$15</definedName>
    <definedName name="PEPLTFS">'[39]Allocation Percentages'!$B$23</definedName>
    <definedName name="PEPLTGC">'[39]Allocation Percentages'!$B$19</definedName>
    <definedName name="PEPLTLNG">'[39]Allocation Percentages'!$B$22</definedName>
    <definedName name="PEPLTW">'[39]Allocation Percentages'!$B$17</definedName>
    <definedName name="Permits" localSheetId="3">#REF!</definedName>
    <definedName name="Permits">#REF!</definedName>
    <definedName name="Phone" localSheetId="3">#REF!</definedName>
    <definedName name="Phone">#REF!</definedName>
    <definedName name="PIPE">'[39]Allocation Percentages'!$A$36</definedName>
    <definedName name="PIPEFGT">'[39]Allocation Percentages'!$B$38</definedName>
    <definedName name="PIPEPEPL">'[39]Allocation Percentages'!$B$40</definedName>
    <definedName name="PIPEPGC">'[39]Allocation Percentages'!$B$42</definedName>
    <definedName name="PIPESR">'[39]Allocation Percentages'!$B$43</definedName>
    <definedName name="PIPESUG">'[39]Allocation Percentages'!$B$37</definedName>
    <definedName name="PIPETFS">'[39]Allocation Percentages'!$B$45</definedName>
    <definedName name="PIPETGC">'[39]Allocation Percentages'!$B$41</definedName>
    <definedName name="PIPETLNG">'[39]Allocation Percentages'!$B$44</definedName>
    <definedName name="PIPETW">'[39]Allocation Percentages'!$B$39</definedName>
    <definedName name="PipingFittings" localSheetId="3">#REF!</definedName>
    <definedName name="PipingFittings">#REF!</definedName>
    <definedName name="PJoint" localSheetId="3">#REF!</definedName>
    <definedName name="PJoint">#REF!</definedName>
    <definedName name="Plant1" localSheetId="3">#REF!</definedName>
    <definedName name="Plant1">#REF!</definedName>
    <definedName name="PLarge">#REF!</definedName>
    <definedName name="Plas">#REF!</definedName>
    <definedName name="Plast">#REF!</definedName>
    <definedName name="Plastic">#REF!</definedName>
    <definedName name="PMeter">#REF!</definedName>
    <definedName name="PopCache_GL_INTERFACE_REFERENCE7" hidden="1">[67]PopCache!$A$1:$A$2</definedName>
    <definedName name="PostCusBill" localSheetId="3">#REF!</definedName>
    <definedName name="PostCusBill">#REF!</definedName>
    <definedName name="Pre_tax_materiality" localSheetId="3">#REF!</definedName>
    <definedName name="Pre_tax_materiality">#REF!</definedName>
    <definedName name="PReg" localSheetId="3">#REF!</definedName>
    <definedName name="PReg">#REF!</definedName>
    <definedName name="PRINT">#REF!</definedName>
    <definedName name="_xlnm.Print_Area" localSheetId="2">'Contributions-post'!$A$1:$K$11</definedName>
    <definedName name="_xlnm.Print_Area" localSheetId="4">'MO East with allocation-pre'!$A$4:$B$10</definedName>
    <definedName name="_xlnm.Print_Area" localSheetId="3">'OPEB Tracker'!$A$1:$D$19</definedName>
    <definedName name="_xlnm.Print_Area" localSheetId="1">'Pension Tracker POST GR20210108'!$A$1:$H$38</definedName>
    <definedName name="_xlnm.Print_Area" localSheetId="0">'PensionTracker PRE GR20210108'!$A$1:$D$19</definedName>
    <definedName name="_xlnm.Print_Area">#REF!</definedName>
    <definedName name="Print_Area_1" localSheetId="3">#REF!</definedName>
    <definedName name="Print_Area_1">#REF!</definedName>
    <definedName name="Print_Area_2" localSheetId="3">#REF!</definedName>
    <definedName name="Print_Area_2">#REF!</definedName>
    <definedName name="Print_Area_3">#REF!</definedName>
    <definedName name="Print_Area_MI">#REF!</definedName>
    <definedName name="Prior_Year">#REF!</definedName>
    <definedName name="prolinks_15d00897cf5e48c39db8a36e5f690253" hidden="1">#REF!</definedName>
    <definedName name="prolinks_23f2bc7737b54ce0be57af5ab4def7c8" hidden="1">#REF!</definedName>
    <definedName name="prolinks_2bb8cbe5234e498f9f40dc3ef7db68ae" hidden="1">#REF!</definedName>
    <definedName name="prolinks_32d441cc2a2a4df48d3bee5765faff8c" hidden="1">#REF!</definedName>
    <definedName name="prolinks_4546a9afa84941838be4d64e39195b8d" localSheetId="3" hidden="1">[68]Synergies!#REF!</definedName>
    <definedName name="prolinks_4546a9afa84941838be4d64e39195b8d" hidden="1">[69]Synergies!#REF!</definedName>
    <definedName name="prolinks_4cad2877f2eb405ca65486cddd0cfc30" localSheetId="3" hidden="1">#REF!</definedName>
    <definedName name="prolinks_4cad2877f2eb405ca65486cddd0cfc30" hidden="1">#REF!</definedName>
    <definedName name="prolinks_5caadf9aa80843fa8cdee532a23406ee" localSheetId="3" hidden="1">#REF!</definedName>
    <definedName name="prolinks_5caadf9aa80843fa8cdee532a23406ee" hidden="1">#REF!</definedName>
    <definedName name="prolinks_7a2d1c236e1a4221b2354931fbf0f418" localSheetId="3" hidden="1">#REF!</definedName>
    <definedName name="prolinks_7a2d1c236e1a4221b2354931fbf0f418" hidden="1">#REF!</definedName>
    <definedName name="prolinks_8c9c7cc2ec69488ca5ea81a3ad3f72d7" localSheetId="3" hidden="1">[68]Synergies!#REF!</definedName>
    <definedName name="prolinks_8c9c7cc2ec69488ca5ea81a3ad3f72d7" hidden="1">[69]Synergies!#REF!</definedName>
    <definedName name="prolinks_acef2d476a4947cdb492ffa8938c6ca5" localSheetId="3" hidden="1">#REF!</definedName>
    <definedName name="prolinks_acef2d476a4947cdb492ffa8938c6ca5" hidden="1">#REF!</definedName>
    <definedName name="prolinks_cf6ebc8580f14eb3b765e93a0a252194" localSheetId="3" hidden="1">#REF!</definedName>
    <definedName name="prolinks_cf6ebc8580f14eb3b765e93a0a252194" hidden="1">#REF!</definedName>
    <definedName name="prolinks_d7fd2a1725554e1aa41fcb97e5c559a4" localSheetId="3" hidden="1">#REF!</definedName>
    <definedName name="prolinks_d7fd2a1725554e1aa41fcb97e5c559a4" hidden="1">#REF!</definedName>
    <definedName name="prolinks_e46b1cb69b7d43b28f126d769116a907" hidden="1">#REF!</definedName>
    <definedName name="prolinks_f8b6dafb132846adae17a9833cce7548" localSheetId="3" hidden="1">[68]Synergies!#REF!</definedName>
    <definedName name="prolinks_f8b6dafb132846adae17a9833cce7548" hidden="1">[69]Synergies!#REF!</definedName>
    <definedName name="prtallold1" localSheetId="3" hidden="1">{#N/A,#N/A,FALSE,"Valuation";#N/A,#N/A,FALSE,"Financial Statements";#N/A,#N/A,FALSE,"MLP Impact";#N/A,#N/A,FALSE,"Inputs";#N/A,#N/A,FALSE,"Contracts";#N/A,#N/A,FALSE,"Financing";#N/A,#N/A,FALSE,"Depreciation";#N/A,#N/A,FALSE,"Income Taxes";#N/A,#N/A,FALSE,"Revenues"}</definedName>
    <definedName name="prtallold1" hidden="1">{#N/A,#N/A,FALSE,"Valuation";#N/A,#N/A,FALSE,"Financial Statements";#N/A,#N/A,FALSE,"MLP Impact";#N/A,#N/A,FALSE,"Inputs";#N/A,#N/A,FALSE,"Contracts";#N/A,#N/A,FALSE,"Financing";#N/A,#N/A,FALSE,"Depreciation";#N/A,#N/A,FALSE,"Income Taxes";#N/A,#N/A,FALSE,"Revenues"}</definedName>
    <definedName name="Prtnold" localSheetId="3"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Steel" localSheetId="3">#REF!</definedName>
    <definedName name="PSteel">#REF!</definedName>
    <definedName name="PWip" localSheetId="3">#REF!</definedName>
    <definedName name="PWip">#REF!</definedName>
    <definedName name="PY_all_Equity" localSheetId="3">#REF!</definedName>
    <definedName name="PY_all_Equity">#REF!</definedName>
    <definedName name="PY_all_Income">#REF!</definedName>
    <definedName name="PY_all_RetEarn">#REF!</definedName>
    <definedName name="PY_knw_Income">#REF!</definedName>
    <definedName name="PY_knw_RetEarn">#REF!</definedName>
    <definedName name="PY_lik_Income">#REF!</definedName>
    <definedName name="PY_lik_RetEarn">#REF!</definedName>
    <definedName name="py_net_income">#REF!</definedName>
    <definedName name="py_ret_earn_beg">#REF!</definedName>
    <definedName name="py_retained_earnings">#REF!</definedName>
    <definedName name="py_share_equity">#REF!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PymtAgnt">#REF!</definedName>
    <definedName name="RAMR">#REF!</definedName>
    <definedName name="Rate_interval">'[38]Fin summary'!$D$3</definedName>
    <definedName name="RatingAgencyFees" localSheetId="3">#REF!</definedName>
    <definedName name="RatingAgencyFees">#REF!</definedName>
    <definedName name="Ratio">[70]Summary!$B$109</definedName>
    <definedName name="rawSORT2">[71]RawData!$A$4:$AR$487</definedName>
    <definedName name="rcurb" localSheetId="3">#REF!</definedName>
    <definedName name="rcurb">#REF!</definedName>
    <definedName name="Recover">[40]Macro1!$A$555</definedName>
    <definedName name="Reg" localSheetId="3">#REF!</definedName>
    <definedName name="Reg">#REF!</definedName>
    <definedName name="reverse" localSheetId="3">'[53]JE 327'!$A$1:$I$225</definedName>
    <definedName name="reverse">'[54]JE 327'!$A$1:$I$225</definedName>
    <definedName name="RIBBON_OBJECT_POINTER">858032880</definedName>
    <definedName name="RID">'[62]AGSC 2015'!$I$4</definedName>
    <definedName name="RLarg" localSheetId="3">#REF!</definedName>
    <definedName name="RLarg">#REF!</definedName>
    <definedName name="RMeter" localSheetId="3">#REF!</definedName>
    <definedName name="RMeter">#REF!</definedName>
    <definedName name="RMRRate">[47]Assumptions!$X$74</definedName>
    <definedName name="RMRStartDate">[47]Assumptions!$X$75</definedName>
    <definedName name="Rntls" localSheetId="3">#REF!</definedName>
    <definedName name="Rntls">#REF!</definedName>
    <definedName name="RntlsCompEquip" localSheetId="3">#REF!</definedName>
    <definedName name="RntlsCompEquip">#REF!</definedName>
    <definedName name="RntlsFltHvyEquip" localSheetId="3">#REF!</definedName>
    <definedName name="RntlsFltHvyEquip">#REF!</definedName>
    <definedName name="RntlsOthr">#REF!</definedName>
    <definedName name="RntlsStorage">#REF!</definedName>
    <definedName name="ROE" localSheetId="3">[48]Assumption!$O$18</definedName>
    <definedName name="ROE">[49]Assumption!$O$18</definedName>
    <definedName name="RPlas" localSheetId="3">#REF!</definedName>
    <definedName name="RPlas">#REF!</definedName>
    <definedName name="RReg" localSheetId="3">#REF!</definedName>
    <definedName name="RReg">#REF!</definedName>
    <definedName name="RSteel" localSheetId="3">#REF!</definedName>
    <definedName name="RSteel">#REF!</definedName>
    <definedName name="rt" localSheetId="3" hidden="1">{"SourcesUses",#N/A,TRUE,"CFMODEL";"TransOverview",#N/A,TRUE,"CFMODEL"}</definedName>
    <definedName name="rt" hidden="1">{"SourcesUses",#N/A,TRUE,"CFMODEL";"TransOverview",#N/A,TRUE,"CFMODEL"}</definedName>
    <definedName name="RWIP" localSheetId="3">#REF!</definedName>
    <definedName name="RWIP">#REF!</definedName>
    <definedName name="s" localSheetId="3" hidden="1">{"Assets",#N/A,FALSE,"Balance sheet";"Liabilities",#N/A,FALSE,"Balance sheet"}</definedName>
    <definedName name="s" hidden="1">{"Assets",#N/A,FALSE,"Balance sheet";"Liabilities",#N/A,FALSE,"Balance sheet"}</definedName>
    <definedName name="SECYsort" localSheetId="3">#REF!</definedName>
    <definedName name="SECYsort">#REF!</definedName>
    <definedName name="Segment1" localSheetId="3">#REF!</definedName>
    <definedName name="Segment1">#REF!</definedName>
    <definedName name="sencount" hidden="1">1</definedName>
    <definedName name="sept" localSheetId="3" hidden="1">{"Assets",#N/A,FALSE,"Balance sheet";"Liabilities",#N/A,FALSE,"Balance sheet"}</definedName>
    <definedName name="sept" hidden="1">{"Assets",#N/A,FALSE,"Balance sheet";"Liabilities",#N/A,FALSE,"Balance sheet"}</definedName>
    <definedName name="Septmonth" localSheetId="3" hidden="1">{"Assets",#N/A,FALSE,"Balance sheet";"Liabilities",#N/A,FALSE,"Balance sheet"}</definedName>
    <definedName name="Septmonth" hidden="1">{"Assets",#N/A,FALSE,"Balance sheet";"Liabilities",#N/A,FALSE,"Balance sheet"}</definedName>
    <definedName name="shares">#REF!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rel1" hidden="1">3</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AN_LABEL">'[62]AGSC 2015'!$I$6</definedName>
    <definedName name="SPWS_WBID">"FC9DA614-C772-4089-BCF9-0001D6A263AE"</definedName>
    <definedName name="Staff">'[37]LG 10-2012 Headcount (Active)'!$S$17:$S$1656</definedName>
    <definedName name="START" localSheetId="3">#REF!</definedName>
    <definedName name="START">#REF!</definedName>
    <definedName name="Steel" localSheetId="3">#REF!</definedName>
    <definedName name="Steel">#REF!</definedName>
    <definedName name="StockHoldMtng" localSheetId="3">#REF!</definedName>
    <definedName name="StockHoldMtng">#REF!</definedName>
    <definedName name="SUG">'[39]Allocation Percentages'!$A$3</definedName>
    <definedName name="SUGFGT">'[39]Allocation Percentages'!$B$5</definedName>
    <definedName name="SUGPEPL">'[39]Allocation Percentages'!$B$7</definedName>
    <definedName name="SUGPGC">'[39]Allocation Percentages'!$B$9</definedName>
    <definedName name="SUGSR">'[39]Allocation Percentages'!$B$10</definedName>
    <definedName name="SUGSUG">'[39]Allocation Percentages'!$B$4</definedName>
    <definedName name="SUGTFS">'[39]Allocation Percentages'!$B$12</definedName>
    <definedName name="SUGTGC">'[39]Allocation Percentages'!$B$8</definedName>
    <definedName name="SUGTLNG">'[39]Allocation Percentages'!$B$11</definedName>
    <definedName name="SUGTW">'[39]Allocation Percentages'!$B$6</definedName>
    <definedName name="Sum_p1">'[72]Sch E4-CWC'!#REF!</definedName>
    <definedName name="Supervisor_Integration_Team">'[37]LG 10-2012 Headcount (Active)'!$AN$17:$AN$1656</definedName>
    <definedName name="SurveySort" localSheetId="3">#REF!</definedName>
    <definedName name="SurveySort">#REF!</definedName>
    <definedName name="SwingPenalty">[47]Assumptions!$R$49</definedName>
    <definedName name="TableName">"Dummy"</definedName>
    <definedName name="tax">#REF!</definedName>
    <definedName name="Tax_Effect_Income" localSheetId="3">#REF!</definedName>
    <definedName name="Tax_Effect_Income">#REF!</definedName>
    <definedName name="Tax_Effect_Liabs" localSheetId="3">#REF!</definedName>
    <definedName name="Tax_Effect_Liabs">#REF!</definedName>
    <definedName name="Tax_Effect_RetEarn">#REF!</definedName>
    <definedName name="Tax_Rate">#REF!</definedName>
    <definedName name="TAXES">'[73]Allocation Percentages'!$E$10</definedName>
    <definedName name="TaxRate">[47]Assumptions!$M$38</definedName>
    <definedName name="temp" localSheetId="3" hidden="1">#REF!</definedName>
    <definedName name="temp" hidden="1">#REF!</definedName>
    <definedName name="TempHelp" localSheetId="3">#REF!</definedName>
    <definedName name="TempHelp">#REF!</definedName>
    <definedName name="tesd" localSheetId="3" hidden="1">{#N/A,#N/A,FALSE,"EXP97"}</definedName>
    <definedName name="tesd" hidden="1">{#N/A,#N/A,FALSE,"EXP97"}</definedName>
    <definedName name="test" localSheetId="3" hidden="1">{#N/A,#N/A,FALSE,"Valuation";#N/A,#N/A,FALSE,"MLP Impact"}</definedName>
    <definedName name="test" hidden="1">{#N/A,#N/A,FALSE,"Valuation";#N/A,#N/A,FALSE,"MLP Impact"}</definedName>
    <definedName name="TEST1" localSheetId="3">#REF!</definedName>
    <definedName name="TEST1">#REF!</definedName>
    <definedName name="test2" localSheetId="3" hidden="1">{"Income Statement",#N/A,FALSE,"CFMODEL";"Balance Sheet",#N/A,FALSE,"CFMODEL"}</definedName>
    <definedName name="test2" hidden="1">{"Income Statement",#N/A,FALSE,"CFMODEL";"Balance Sheet",#N/A,FALSE,"CFMODEL"}</definedName>
    <definedName name="test3" localSheetId="3" hidden="1">{"Income Statement",#N/A,FALSE,"CFMODEL";"Balance Sheet",#N/A,FALSE,"CFMODEL"}</definedName>
    <definedName name="test3" hidden="1">{"Income Statement",#N/A,FALSE,"CFMODEL";"Balance Sheet",#N/A,FALSE,"CFMODEL"}</definedName>
    <definedName name="TEST4" localSheetId="3">#REF!</definedName>
    <definedName name="TEST4">#REF!</definedName>
    <definedName name="TEST5" localSheetId="3">#REF!</definedName>
    <definedName name="TEST5">#REF!</definedName>
    <definedName name="TESTHKEY" localSheetId="3">#REF!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8">#REF!</definedName>
    <definedName name="TextRefCopy9">#REF!</definedName>
    <definedName name="TextRefCopyRangeCount" hidden="1">69</definedName>
    <definedName name="Tires" localSheetId="3">#REF!</definedName>
    <definedName name="Tires">#REF!</definedName>
    <definedName name="Tot_knw_Xfoot" localSheetId="3">#REF!</definedName>
    <definedName name="Tot_knw_Xfoot">#REF!</definedName>
    <definedName name="Tot_lik_Xfoot" localSheetId="3">#REF!</definedName>
    <definedName name="Tot_lik_Xfoot">#REF!</definedName>
    <definedName name="Total" localSheetId="3">[34]FLAP!#REF!</definedName>
    <definedName name="Total">[34]FLAP!#REF!</definedName>
    <definedName name="TOTAL_AMT" localSheetId="3">[34]FLAP!#REF!</definedName>
    <definedName name="TOTAL_AMT">[34]FLAP!#REF!</definedName>
    <definedName name="Total_Reports">'[37]LG 10-2012 Headcount (Active)'!$AK$17:$AK$1656</definedName>
    <definedName name="Total_Reports_w_o_Admin">'[37]LG 10-2012 Headcount (Active)'!$AM$17:$AM$1656</definedName>
    <definedName name="TR">[74]Assumption!$K$14</definedName>
    <definedName name="TransOthr" localSheetId="3">#REF!</definedName>
    <definedName name="TransOthr">#REF!</definedName>
    <definedName name="tst" localSheetId="3" hidden="1">{"Income Statement",#N/A,FALSE,"CFMODEL";"Balance Sheet",#N/A,FALSE,"CFMODEL"}</definedName>
    <definedName name="tst" hidden="1">{"Income Statement",#N/A,FALSE,"CFMODEL";"Balance Sheet",#N/A,FALSE,"CFMODEL"}</definedName>
    <definedName name="Unal_lab_JE" localSheetId="3">#REF!</definedName>
    <definedName name="Unal_lab_JE">#REF!</definedName>
    <definedName name="Username">'[37]LG 10-2012 Headcount (Active)'!$B$17:$B$1656</definedName>
    <definedName name="valuevx">42.314159</definedName>
    <definedName name="VARIANCE_RANGE" localSheetId="3">[75]Variance!$D$7,[75]Variance!$D$7:$AB$70,[75]Variance!$D$77:$AB$153</definedName>
    <definedName name="VARIANCE_RANGE">[76]Variance!$D$7,[76]Variance!$D$7:$AB$70,[76]Variance!$D$77:$AB$153</definedName>
    <definedName name="vb" localSheetId="3" hidden="1">{"'Sheet1'!$A$1:$I$28"}</definedName>
    <definedName name="vb" hidden="1">{"'Sheet1'!$A$1:$I$28"}</definedName>
    <definedName name="VehiclePurch">#REF!</definedName>
    <definedName name="wah" localSheetId="3" hidden="1">{#N/A,#N/A,FALSE,"EXP97"}</definedName>
    <definedName name="wah" hidden="1">{#N/A,#N/A,FALSE,"EXP97"}</definedName>
    <definedName name="wah_1" localSheetId="3" hidden="1">{#N/A,#N/A,FALSE,"EXP97"}</definedName>
    <definedName name="wah_1" hidden="1">{#N/A,#N/A,FALSE,"EXP97"}</definedName>
    <definedName name="WalkYTDBudNEW" localSheetId="3" hidden="1">{"FIXVARIANCE",#N/A,FALSE,"COSTPHSE";"SOURCING",#N/A,FALSE,"COSTPHSE"}</definedName>
    <definedName name="WalkYTDBudNEW" hidden="1">{"FIXVARIANCE",#N/A,FALSE,"COSTPHSE";"SOURCING",#N/A,FALSE,"COSTPHSE"}</definedName>
    <definedName name="we" localSheetId="3" hidden="1">{#N/A,#N/A,FALSE,"EXP97"}</definedName>
    <definedName name="we" hidden="1">{#N/A,#N/A,FALSE,"EXP97"}</definedName>
    <definedName name="were" localSheetId="3" hidden="1">{#N/A,#N/A,FALSE,"EXP97"}</definedName>
    <definedName name="were" hidden="1">{#N/A,#N/A,FALSE,"EXP97"}</definedName>
    <definedName name="were_1" localSheetId="3" hidden="1">{#N/A,#N/A,FALSE,"EXP97"}</definedName>
    <definedName name="were_1" hidden="1">{#N/A,#N/A,FALSE,"EXP97"}</definedName>
    <definedName name="weres" localSheetId="3" hidden="1">{#N/A,#N/A,FALSE,"EXP97"}</definedName>
    <definedName name="weres" hidden="1">{#N/A,#N/A,FALSE,"EXP97"}</definedName>
    <definedName name="WESTADIT">[60]TCJA!$F$13</definedName>
    <definedName name="WESTGU">[60]TCJA!$G$13</definedName>
    <definedName name="WESTTOTAL">[60]TCJA!$H$13</definedName>
    <definedName name="WIP" localSheetId="3">#REF!</definedName>
    <definedName name="WIP">#REF!</definedName>
    <definedName name="wrb.95data" localSheetId="3" hidden="1">{"M_170",#N/A,FALSE,"HCC VAR";"M_210",#N/A,FALSE,"HCC VAR";"M_215",#N/A,FALSE,"HCC VAR";"M_220",#N/A,FALSE,"HCC VAR";"M_230",#N/A,FALSE,"HCC VAR";"M_241",#N/A,FALSE,"HCC VAR";"M_251",#N/A,FALSE,"HCC VAR";"Y_170",#N/A,FALSE,"HCC VAR";"Y_210",#N/A,FALSE,"HCC VAR";"Y_215",#N/A,FALSE,"HCC VAR";"Y_220",#N/A,FALSE,"HCC VAR";"Y_230",#N/A,FALSE,"HCC VAR";"Y_241",#N/A,FALSE,"HCC VAR";"Y_251",#N/A,FALSE,"HCC VAR"}</definedName>
    <definedName name="wrb.95data" hidden="1">{"M_170",#N/A,FALSE,"HCC VAR";"M_210",#N/A,FALSE,"HCC VAR";"M_215",#N/A,FALSE,"HCC VAR";"M_220",#N/A,FALSE,"HCC VAR";"M_230",#N/A,FALSE,"HCC VAR";"M_241",#N/A,FALSE,"HCC VAR";"M_251",#N/A,FALSE,"HCC VAR";"Y_170",#N/A,FALSE,"HCC VAR";"Y_210",#N/A,FALSE,"HCC VAR";"Y_215",#N/A,FALSE,"HCC VAR";"Y_220",#N/A,FALSE,"HCC VAR";"Y_230",#N/A,FALSE,"HCC VAR";"Y_241",#N/A,FALSE,"HCC VAR";"Y_251",#N/A,FALSE,"HCC VAR"}</definedName>
    <definedName name="wrn.95DATA_1." localSheetId="3" hidden="1">{"M_170",#N/A,FALSE,"HCC VAR";"M_210",#N/A,FALSE,"HCC VAR";"M_215",#N/A,FALSE,"HCC VAR";"M_220",#N/A,FALSE,"HCC VAR";"M_230",#N/A,FALSE,"HCC VAR";"M_241",#N/A,FALSE,"HCC VAR";"M_251",#N/A,FALSE,"HCC VAR";"Y_170",#N/A,FALSE,"HCC VAR";"Y_210",#N/A,FALSE,"HCC VAR";"Y_215",#N/A,FALSE,"HCC VAR";"Y_220",#N/A,FALSE,"HCC VAR";"Y_230",#N/A,FALSE,"HCC VAR";"Y_241",#N/A,FALSE,"HCC VAR";"Y_251",#N/A,FALSE,"HCC VAR"}</definedName>
    <definedName name="wrn.95DATA_1." hidden="1">{"M_170",#N/A,FALSE,"HCC VAR";"M_210",#N/A,FALSE,"HCC VAR";"M_215",#N/A,FALSE,"HCC VAR";"M_220",#N/A,FALSE,"HCC VAR";"M_230",#N/A,FALSE,"HCC VAR";"M_241",#N/A,FALSE,"HCC VAR";"M_251",#N/A,FALSE,"HCC VAR";"Y_170",#N/A,FALSE,"HCC VAR";"Y_210",#N/A,FALSE,"HCC VAR";"Y_215",#N/A,FALSE,"HCC VAR";"Y_220",#N/A,FALSE,"HCC VAR";"Y_230",#N/A,FALSE,"HCC VAR";"Y_241",#N/A,FALSE,"HCC VAR";"Y_251",#N/A,FALSE,"HCC VAR"}</definedName>
    <definedName name="wrn.95DATA_2." localSheetId="3" hidden="1">{"m_271",#N/A,FALSE,"HCC VAR";"M_281",#N/A,FALSE,"HCC VAR";"M_291",#N/A,FALSE,"HCC VAR";"M_301",#N/A,FALSE,"HCC VAR";"M_321",#N/A,FALSE,"HCC VAR";"M_360",#N/A,FALSE,"HCC VAR";"M_361",#N/A,FALSE,"HCC VAR";"Y_271",#N/A,FALSE,"HCC VAR";"Y_281",#N/A,FALSE,"HCC VAR";"Y_291",#N/A,FALSE,"HCC VAR";"Y_301",#N/A,FALSE,"HCC VAR";"Y_321",#N/A,FALSE,"HCC VAR";"Y_360",#N/A,FALSE,"HCC VAR";"Y_361",#N/A,FALSE,"HCC VAR"}</definedName>
    <definedName name="wrn.95DATA_2." hidden="1">{"m_271",#N/A,FALSE,"HCC VAR";"M_281",#N/A,FALSE,"HCC VAR";"M_291",#N/A,FALSE,"HCC VAR";"M_301",#N/A,FALSE,"HCC VAR";"M_321",#N/A,FALSE,"HCC VAR";"M_360",#N/A,FALSE,"HCC VAR";"M_361",#N/A,FALSE,"HCC VAR";"Y_271",#N/A,FALSE,"HCC VAR";"Y_281",#N/A,FALSE,"HCC VAR";"Y_291",#N/A,FALSE,"HCC VAR";"Y_301",#N/A,FALSE,"HCC VAR";"Y_321",#N/A,FALSE,"HCC VAR";"Y_360",#N/A,FALSE,"HCC VAR";"Y_361",#N/A,FALSE,"HCC VAR"}</definedName>
    <definedName name="wrn.95DATA_3." localSheetId="3" hidden="1">{"M_503",#N/A,FALSE,"HCC VAR";"M_531",#N/A,FALSE,"HCC VAR";"M_780",#N/A,FALSE,"HCC VAR";"M_844",#N/A,FALSE,"HCC VAR";"Y_503",#N/A,FALSE,"HCC VAR";"Y_521",#N/A,FALSE,"HCC VAR";"Y_780",#N/A,FALSE,"HCC VAR";"Y_844",#N/A,FALSE,"HCC VAR"}</definedName>
    <definedName name="wrn.95DATA_3." hidden="1">{"M_503",#N/A,FALSE,"HCC VAR";"M_531",#N/A,FALSE,"HCC VAR";"M_780",#N/A,FALSE,"HCC VAR";"M_844",#N/A,FALSE,"HCC VAR";"Y_503",#N/A,FALSE,"HCC VAR";"Y_521",#N/A,FALSE,"HCC VAR";"Y_780",#N/A,FALSE,"HCC VAR";"Y_844",#N/A,FALSE,"HCC VAR"}</definedName>
    <definedName name="wrn.95DATA_4." localSheetId="3" hidden="1">{"M_245",#N/A,FALSE,"HCC VAR";"M_285",#N/A,FALSE,"HCC VAR";"M_692",#N/A,FALSE,"HCC VAR";"M_KS",#N/A,FALSE,"HCC VAR";"Y_245",#N/A,FALSE,"HCC VAR";"Y_285",#N/A,FALSE,"HCC VAR";"Y_692",#N/A,FALSE,"HCC VAR";"Y_KS",#N/A,FALSE,"HCC VAR"}</definedName>
    <definedName name="wrn.95DATA_4." hidden="1">{"M_245",#N/A,FALSE,"HCC VAR";"M_285",#N/A,FALSE,"HCC VAR";"M_692",#N/A,FALSE,"HCC VAR";"M_KS",#N/A,FALSE,"HCC VAR";"Y_245",#N/A,FALSE,"HCC VAR";"Y_285",#N/A,FALSE,"HCC VAR";"Y_692",#N/A,FALSE,"HCC VAR";"Y_KS",#N/A,FALSE,"HCC VAR"}</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{"Assets",#N/A,FALSE,"Balance sheet";"Liabilities",#N/A,FALSE,"Balance sheet"}</definedName>
    <definedName name="wrn.Balance._.Sheet." hidden="1">{"Balance Sheet",#N/A,FALSE,"Sheet1"}</definedName>
    <definedName name="wrn.Basic._.Print._.Value._.MLP." localSheetId="3" hidden="1">{#N/A,#N/A,FALSE,"Valuation";#N/A,#N/A,FALSE,"MLP Impact"}</definedName>
    <definedName name="wrn.Basic._.Print._.Value._.MLP." hidden="1">{#N/A,#N/A,FALSE,"Valuation";#N/A,#N/A,FALSE,"MLP Impact"}</definedName>
    <definedName name="wrn.Basic._.Report." localSheetId="3" hidden="1">{#N/A,#N/A,FALSE,"Valuation";#N/A,#N/A,FALSE,"Inputs";#N/A,#N/A,FALSE,"Financial Statements";#N/A,#N/A,FALSE,"MLP Impact";#N/A,#N/A,FALSE,"Revenues"}</definedName>
    <definedName name="wrn.Basic._.Report." hidden="1">{#N/A,#N/A,FALSE,"Valuation";#N/A,#N/A,FALSE,"Inputs";#N/A,#N/A,FALSE,"Financial Statements";#N/A,#N/A,FALSE,"MLP Impact";#N/A,#N/A,FALSE,"Revenues"}</definedName>
    <definedName name="wrn.BUDGET97." localSheetId="3" hidden="1">{"FIXVARIANCE",#N/A,FALSE,"COSTPHSE";"SOURCING",#N/A,FALSE,"COSTPHSE"}</definedName>
    <definedName name="wrn.BUDGET97." hidden="1">{"FIXVARIANCE",#N/A,FALSE,"COSTPHSE";"SOURCING",#N/A,FALSE,"COSTPHSE"}</definedName>
    <definedName name="wrn.Calculation._.Reports." localSheetId="3" hidden="1">{#N/A,#N/A,FALSE,"O&amp;M Costs";#N/A,#N/A,FALSE,"Energy Price"}</definedName>
    <definedName name="wrn.Calculation._.Reports." hidden="1">{#N/A,#N/A,FALSE,"O&amp;M Costs";#N/A,#N/A,FALSE,"Energy Price"}</definedName>
    <definedName name="wrn.COMPLETE." localSheetId="3" hidden="1">{#N/A,#N/A,FALSE,"VOLUMES";#N/A,#N/A,FALSE,"REVENUES";#N/A,#N/A,FALSE,"VALUATION"}</definedName>
    <definedName name="wrn.COMPLETE." hidden="1">{#N/A,#N/A,FALSE,"VOLUMES";#N/A,#N/A,FALSE,"REVENUES";#N/A,#N/A,FALSE,"VALUATION"}</definedName>
    <definedName name="wrn.DCF._.Only." localSheetId="3"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irectors." localSheetId="3"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wrn.directors." hidden="1">{"systemytd98",#N/A,FALSE,"system";"mpytd98",#N/A,FALSE,"mp";"peytd98",#N/A,FALSE,"pe";"wpytd98",#N/A,FALSE,"wp";"aesytd98",#N/A,FALSE,"aes";"aypytd98",#N/A,FALSE,"ayp";"system12mos98",#N/A,FALSE,"system";"mp12mos98",#N/A,FALSE,"mp";"pe12mos98",#N/A,FALSE,"pe";"wp12mos98",#N/A,FALSE,"wp";"aes12mos98",#N/A,FALSE,"aes";"ayp12mos98",#N/A,FALSE,"ayp";"systemytd97",#N/A,FALSE,"system";"mpytd97",#N/A,FALSE,"mp";"peytd97",#N/A,FALSE,"pe";"wpytd97",#N/A,FALSE,"wp";"aesytd97",#N/A,FALSE,"aes";"aypytd97",#N/A,FALSE,"ayp";"system12mos97",#N/A,FALSE,"system";"mp12mos97",#N/A,FALSE,"mp";"pe12mos97",#N/A,FALSE,"pe";"wp12mos97",#N/A,FALSE,"wp";"aes12mos97",#N/A,FALSE,"aes";"ayp12mos97",#N/A,FALSE,"ayp"}</definedName>
    <definedName name="wrn.EPS." localSheetId="3" hidden="1">{#N/A,#N/A,FALSE,"opt 12_95";#N/A,#N/A,FALSE,"opt 9_95";#N/A,#N/A,FALSE,"opt 6_95";#N/A,#N/A,FALSE,"opt 3_95";#N/A,#N/A,FALSE,"3mos-EPS";#N/A,#N/A,FALSE,"6mos-EPS";#N/A,#N/A,FALSE,"12mos-EPS";#N/A,#N/A,FALSE,"avg price"}</definedName>
    <definedName name="wrn.EPS." hidden="1">{#N/A,#N/A,FALSE,"opt 12_95";#N/A,#N/A,FALSE,"opt 9_95";#N/A,#N/A,FALSE,"opt 6_95";#N/A,#N/A,FALSE,"opt 3_95";#N/A,#N/A,FALSE,"3mos-EPS";#N/A,#N/A,FALSE,"6mos-EPS";#N/A,#N/A,FALSE,"12mos-EPS";#N/A,#N/A,FALSE,"avg price"}</definedName>
    <definedName name="wrn.Input._.Reports." localSheetId="3" hidden="1">{#N/A,#N/A,FALSE,"Input Sheet";#N/A,#N/A,FALSE,"Capital Estimate";#N/A,#N/A,FALSE,"$1998 PDC's"}</definedName>
    <definedName name="wrn.Input._.Reports." hidden="1">{#N/A,#N/A,FALSE,"Input Sheet";#N/A,#N/A,FALSE,"Capital Estimate";#N/A,#N/A,FALSE,"$1998 PDC's"}</definedName>
    <definedName name="wrn.M170OT." localSheetId="3" hidden="1">{"M170OT",#N/A,FALSE,"WKSHTS"}</definedName>
    <definedName name="wrn.M170OT." hidden="1">{"M170OT",#N/A,FALSE,"WKSHTS"}</definedName>
    <definedName name="wrn.M170VAR." localSheetId="3" hidden="1">{"M170VAR",#N/A,FALSE,"WKSHTS"}</definedName>
    <definedName name="wrn.M170VAR." hidden="1">{"M170VAR",#N/A,FALSE,"WKSHTS"}</definedName>
    <definedName name="wrn.M210OT." localSheetId="3" hidden="1">{"M210OT",#N/A,FALSE,"WKSHTS"}</definedName>
    <definedName name="wrn.M210OT." hidden="1">{"M210OT",#N/A,FALSE,"WKSHTS"}</definedName>
    <definedName name="wrn.M210VAR." localSheetId="3" hidden="1">{"M210VAR",#N/A,FALSE,"WKSHTS"}</definedName>
    <definedName name="wrn.M210VAR." hidden="1">{"M210VAR",#N/A,FALSE,"WKSHTS"}</definedName>
    <definedName name="wrn.M215OT." localSheetId="3" hidden="1">{"M215OT",#N/A,FALSE,"WKSHTS"}</definedName>
    <definedName name="wrn.M215OT." hidden="1">{"M215OT",#N/A,FALSE,"WKSHTS"}</definedName>
    <definedName name="wrn.M215VAR." localSheetId="3" hidden="1">{"M215VAR",#N/A,FALSE,"WKSHTS"}</definedName>
    <definedName name="wrn.M215VAR." hidden="1">{"M215VAR",#N/A,FALSE,"WKSHTS"}</definedName>
    <definedName name="wrn.M220OT." localSheetId="3" hidden="1">{"M220OT",#N/A,FALSE,"WKSHTS"}</definedName>
    <definedName name="wrn.M220OT." hidden="1">{"M220OT",#N/A,FALSE,"WKSHTS"}</definedName>
    <definedName name="wrn.M220VAR." localSheetId="3" hidden="1">{"M220VAR",#N/A,FALSE,"WKSHTS"}</definedName>
    <definedName name="wrn.M220VAR." hidden="1">{"M220VAR",#N/A,FALSE,"WKSHTS"}</definedName>
    <definedName name="wrn.M230VAR." localSheetId="3" hidden="1">{"M230VAR",#N/A,FALSE,"WKSHTS"}</definedName>
    <definedName name="wrn.M230VAR." hidden="1">{"M230VAR",#N/A,FALSE,"WKSHTS"}</definedName>
    <definedName name="wrn.M241OT." localSheetId="3" hidden="1">{#N/A,#N/A,FALSE,"WKSHTS";#N/A,#N/A,FALSE,"WKSHTS"}</definedName>
    <definedName name="wrn.M241OT." hidden="1">{#N/A,#N/A,FALSE,"WKSHTS";#N/A,#N/A,FALSE,"WKSHTS"}</definedName>
    <definedName name="wrn.M241VAR." localSheetId="3" hidden="1">{"M241VAR",#N/A,FALSE,"WKSHTS"}</definedName>
    <definedName name="wrn.M241VAR." hidden="1">{"M241VAR",#N/A,FALSE,"WKSHTS"}</definedName>
    <definedName name="wrn.M245OT." localSheetId="3" hidden="1">{"M245OT",#N/A,FALSE,"WKSHTS"}</definedName>
    <definedName name="wrn.M245OT." hidden="1">{"M245OT",#N/A,FALSE,"WKSHTS"}</definedName>
    <definedName name="wrn.M245VAR." localSheetId="3" hidden="1">{"M245VAR",#N/A,FALSE,"WKSHTS"}</definedName>
    <definedName name="wrn.M245VAR." hidden="1">{"M245VAR",#N/A,FALSE,"WKSHTS"}</definedName>
    <definedName name="wrn.M251OT." localSheetId="3" hidden="1">{"M251OT",#N/A,FALSE,"WKSHTS"}</definedName>
    <definedName name="wrn.M251OT." hidden="1">{"M251OT",#N/A,FALSE,"WKSHTS"}</definedName>
    <definedName name="wrn.M251VAR." localSheetId="3" hidden="1">{"M251VAR",#N/A,FALSE,"WKSHTS"}</definedName>
    <definedName name="wrn.M251VAR." hidden="1">{"M251VAR",#N/A,FALSE,"WKSHTS"}</definedName>
    <definedName name="wrn.M271OT." localSheetId="3" hidden="1">{#N/A,#N/A,FALSE,"WKSHTS"}</definedName>
    <definedName name="wrn.M271OT." hidden="1">{#N/A,#N/A,FALSE,"WKSHTS"}</definedName>
    <definedName name="wrn.M271VAR." localSheetId="3" hidden="1">{"M271VAR",#N/A,FALSE,"WKSHTS"}</definedName>
    <definedName name="wrn.M271VAR." hidden="1">{"M271VAR",#N/A,FALSE,"WKSHTS"}</definedName>
    <definedName name="wrn.M281OT." localSheetId="3" hidden="1">{"M281OT",#N/A,FALSE,"WKSHTS"}</definedName>
    <definedName name="wrn.M281OT." hidden="1">{"M281OT",#N/A,FALSE,"WKSHTS"}</definedName>
    <definedName name="wrn.M281VAR." localSheetId="3" hidden="1">{"M281VAR",#N/A,FALSE,"WKSHTS"}</definedName>
    <definedName name="wrn.M281VAR." hidden="1">{"M281VAR",#N/A,FALSE,"WKSHTS"}</definedName>
    <definedName name="wrn.M285OT." localSheetId="3" hidden="1">{#N/A,#N/A,FALSE,"WKSHTS"}</definedName>
    <definedName name="wrn.M285OT." hidden="1">{#N/A,#N/A,FALSE,"WKSHTS"}</definedName>
    <definedName name="wrn.M285VAR." localSheetId="3" hidden="1">{"M285VAR",#N/A,FALSE,"WKSHTS"}</definedName>
    <definedName name="wrn.M285VAR." hidden="1">{"M285VAR",#N/A,FALSE,"WKSHTS"}</definedName>
    <definedName name="wrn.M291OT." localSheetId="3" hidden="1">{"M291OT",#N/A,FALSE,"WKSHTS"}</definedName>
    <definedName name="wrn.M291OT." hidden="1">{"M291OT",#N/A,FALSE,"WKSHTS"}</definedName>
    <definedName name="wrn.M291VAR." localSheetId="3" hidden="1">{"M291VAR",#N/A,FALSE,"WKSHTS"}</definedName>
    <definedName name="wrn.M291VAR." hidden="1">{"M291VAR",#N/A,FALSE,"WKSHTS"}</definedName>
    <definedName name="wrn.M301OT." localSheetId="3" hidden="1">{#N/A,#N/A,FALSE,"WKSHTS"}</definedName>
    <definedName name="wrn.M301OT." hidden="1">{#N/A,#N/A,FALSE,"WKSHTS"}</definedName>
    <definedName name="wrn.M301VAR." localSheetId="3" hidden="1">{"M301VAR",#N/A,FALSE,"WKSHTS"}</definedName>
    <definedName name="wrn.M301VAR." hidden="1">{"M301VAR",#N/A,FALSE,"WKSHTS"}</definedName>
    <definedName name="wrn.M321OT." localSheetId="3" hidden="1">{"M321OT",#N/A,FALSE,"WKSHTS"}</definedName>
    <definedName name="wrn.M321OT." hidden="1">{"M321OT",#N/A,FALSE,"WKSHTS"}</definedName>
    <definedName name="wrn.M321VAR." localSheetId="3" hidden="1">{"M321VAR",#N/A,FALSE,"WKSHTS"}</definedName>
    <definedName name="wrn.M321VAR." hidden="1">{"M321VAR",#N/A,FALSE,"WKSHTS"}</definedName>
    <definedName name="wrn.M360OT." localSheetId="3" hidden="1">{"M360OT",#N/A,FALSE,"WKSHTS"}</definedName>
    <definedName name="wrn.M360OT." hidden="1">{"M360OT",#N/A,FALSE,"WKSHTS"}</definedName>
    <definedName name="wrn.M360VAR." localSheetId="3" hidden="1">{"M360VAR",#N/A,FALSE,"WKSHTS"}</definedName>
    <definedName name="wrn.M360VAR." hidden="1">{"M360VAR",#N/A,FALSE,"WKSHTS"}</definedName>
    <definedName name="wrn.M361VAR." localSheetId="3" hidden="1">{"M361VAR",#N/A,FALSE,"WKSHTS"}</definedName>
    <definedName name="wrn.M361VAR." hidden="1">{"M361VAR",#N/A,FALSE,"WKSHTS"}</definedName>
    <definedName name="wrn.M503OT." localSheetId="3" hidden="1">{"M503OT",#N/A,FALSE,"WKSHTS"}</definedName>
    <definedName name="wrn.M503OT." hidden="1">{"M503OT",#N/A,FALSE,"WKSHTS"}</definedName>
    <definedName name="wrn.M503VAR." localSheetId="3" hidden="1">{"M503VAR",#N/A,FALSE,"WKSHTS"}</definedName>
    <definedName name="wrn.M503VAR." hidden="1">{"M503VAR",#N/A,FALSE,"WKSHTS"}</definedName>
    <definedName name="wrn.M531OT." localSheetId="3" hidden="1">{"M531OT",#N/A,FALSE,"WKSHTS"}</definedName>
    <definedName name="wrn.M531OT." hidden="1">{"M531OT",#N/A,FALSE,"WKSHTS"}</definedName>
    <definedName name="wrn.M531VAR." localSheetId="3" hidden="1">{"M531VAR",#N/A,FALSE,"WKSHTS"}</definedName>
    <definedName name="wrn.M531VAR." hidden="1">{"M531VAR",#N/A,FALSE,"WKSHTS"}</definedName>
    <definedName name="wrn.M692OT." localSheetId="3" hidden="1">{"M692OT",#N/A,FALSE,"WKSHTS"}</definedName>
    <definedName name="wrn.M692OT." hidden="1">{"M692OT",#N/A,FALSE,"WKSHTS"}</definedName>
    <definedName name="wrn.M692VAR." localSheetId="3" hidden="1">{"M692VAR",#N/A,FALSE,"WKSHTS"}</definedName>
    <definedName name="wrn.M692VAR." hidden="1">{"M692VAR",#N/A,FALSE,"WKSHTS"}</definedName>
    <definedName name="wrn.M780OT." localSheetId="3" hidden="1">{"M780OT",#N/A,FALSE,"WKSHTS"}</definedName>
    <definedName name="wrn.M780OT." hidden="1">{"M780OT",#N/A,FALSE,"WKSHTS"}</definedName>
    <definedName name="wrn.M780VAR." localSheetId="3" hidden="1">{"M780VAR",#N/A,FALSE,"WKSHTS"}</definedName>
    <definedName name="wrn.M780VAR." hidden="1">{"M780VAR",#N/A,FALSE,"WKSHTS"}</definedName>
    <definedName name="wrn.M844OT." localSheetId="3" hidden="1">{"M844OT",#N/A,FALSE,"WKSHTS"}</definedName>
    <definedName name="wrn.M844OT." hidden="1">{"M844OT",#N/A,FALSE,"WKSHTS"}</definedName>
    <definedName name="wrn.M844VAR." localSheetId="3" hidden="1">{"M844VAR",#N/A,FALSE,"WKSHTS"}</definedName>
    <definedName name="wrn.M844VAR." hidden="1">{"M844VAR",#N/A,FALSE,"WKSHTS"}</definedName>
    <definedName name="wrn.MYOTVAR." localSheetId="3" hidden="1">{"M170OT",#N/A,FALSE,"WKSHTS";"M170VAR",#N/A,FALSE,"WKSHTS";"M210OT",#N/A,FALSE,"WKSHTS";"M210VAR",#N/A,FALSE,"WKSHTS";"M215OT",#N/A,FALSE,"WKSHTS";"M215OT",#N/A,FALSE,"WKSHTS";"M215VAR",#N/A,FALSE,"WKSHTS";"M220OT",#N/A,FALSE,"WKSHTS";"M220VAR",#N/A,FALSE,"WKSHTS";"M230OT",#N/A,FALSE,"WKSHTS";"M230VAR",#N/A,FALSE,"WKSHTS";"M241OT",#N/A,FALSE,"WKSHTS";"M241VAR",#N/A,FALSE,"WKSHTS";"M245OT",#N/A,FALSE,"WKSHTS";"M245VAR",#N/A,FALSE,"WKSHTS";"M251OT",#N/A,FALSE,"WKSHTS";"M251VAR",#N/A,FALSE,"WKSHTS";"M271OT",#N/A,FALSE,"WKSHTS";"M271VAR",#N/A,FALSE,"WKSHTS";"M281OT",#N/A,FALSE,"WKSHTS";"M281VAR",#N/A,FALSE,"WKSHTS";"M285VAR",#N/A,FALSE,"WKSHTS";"M291OT",#N/A,FALSE,"WKSHTS";"M291VAR",#N/A,FALSE,"WKSHTS";"M301VAR",#N/A,FALSE,"WKSHTS";"M321VAR",#N/A,FALSE,"WKSHTS";"M301OT",#N/A,FALSE,"WKSHTS";"M321OT",#N/A,FALSE,"WKSHTS";"M360OT",#N/A,FALSE,"WKSHTS";"M360VAR",#N/A,FALSE,"WKSHTS";"M361VAR",#N/A,FALSE,"WKSHTS";"M503OT",#N/A,FALSE,"WKSHTS";"M503VAR",#N/A,FALSE,"WKSHTS";"M531OT",#N/A,FALSE,"WKSHTS";"M531VAR",#N/A,FALSE,"WKSHTS";"M692OT",#N/A,FALSE,"WKSHTS";"M692OT",#N/A,FALSE,"WKSHTS";"M692VAR",#N/A,FALSE,"WKSHTS";"M780OT",#N/A,FALSE,"WKSHTS";"M780VAR",#N/A,FALSE,"WKSHTS";"M844OT",#N/A,FALSE,"WKSHTS";"M844OT",#N/A,FALSE,"WKSHTS";"Y170VAR",#N/A,FALSE,"WKSHTS";"Y215VAR",#N/A,FALSE,"WKSHTS";"Y220VAR",#N/A,FALSE,"WKSHTS";"Y230VAR",#N/A,FALSE,"WKSHTS";"Y241VAR",#N/A,FALSE,"WKSHTS";"Y245VAR",#N/A,FALSE,"WKSHTS";"Y251VAR",#N/A,FALSE,"WKSHTS";"Y271VAR",#N/A,FALSE,"WKSHTS";"Y281VAR",#N/A,FALSE,"WKSHTS";"Y285VAR",#N/A,FALSE,"WKSHTS";"Y291VAR",#N/A,FALSE,"WKSHTS";"Y301VAR",#N/A,FALSE,"WKSHTS";"Y321VAR",#N/A,FALSE,"WKSHTS";"Y360VAR",#N/A,FALSE,"WKSHTS";"Y361VAR",#N/A,FALSE,"WKSHTS";"Y503VAR",#N/A,FALSE,"WKSHTS";"Y531VAR",#N/A,FALSE,"WKSHTS";"Y692VAR",#N/A,FALSE,"WKSHTS";"Y780VAR",#N/A,FALSE,"WKSHTS";"Y844VAR",#N/A,FALSE,"WKSHTS"}</definedName>
    <definedName name="wrn.MYOTVAR." hidden="1">{"M170OT",#N/A,FALSE,"WKSHTS";"M170VAR",#N/A,FALSE,"WKSHTS";"M210OT",#N/A,FALSE,"WKSHTS";"M210VAR",#N/A,FALSE,"WKSHTS";"M215OT",#N/A,FALSE,"WKSHTS";"M215OT",#N/A,FALSE,"WKSHTS";"M215VAR",#N/A,FALSE,"WKSHTS";"M220OT",#N/A,FALSE,"WKSHTS";"M220VAR",#N/A,FALSE,"WKSHTS";"M230OT",#N/A,FALSE,"WKSHTS";"M230VAR",#N/A,FALSE,"WKSHTS";"M241OT",#N/A,FALSE,"WKSHTS";"M241VAR",#N/A,FALSE,"WKSHTS";"M245OT",#N/A,FALSE,"WKSHTS";"M245VAR",#N/A,FALSE,"WKSHTS";"M251OT",#N/A,FALSE,"WKSHTS";"M251VAR",#N/A,FALSE,"WKSHTS";"M271OT",#N/A,FALSE,"WKSHTS";"M271VAR",#N/A,FALSE,"WKSHTS";"M281OT",#N/A,FALSE,"WKSHTS";"M281VAR",#N/A,FALSE,"WKSHTS";"M285VAR",#N/A,FALSE,"WKSHTS";"M291OT",#N/A,FALSE,"WKSHTS";"M291VAR",#N/A,FALSE,"WKSHTS";"M301VAR",#N/A,FALSE,"WKSHTS";"M321VAR",#N/A,FALSE,"WKSHTS";"M301OT",#N/A,FALSE,"WKSHTS";"M321OT",#N/A,FALSE,"WKSHTS";"M360OT",#N/A,FALSE,"WKSHTS";"M360VAR",#N/A,FALSE,"WKSHTS";"M361VAR",#N/A,FALSE,"WKSHTS";"M503OT",#N/A,FALSE,"WKSHTS";"M503VAR",#N/A,FALSE,"WKSHTS";"M531OT",#N/A,FALSE,"WKSHTS";"M531VAR",#N/A,FALSE,"WKSHTS";"M692OT",#N/A,FALSE,"WKSHTS";"M692OT",#N/A,FALSE,"WKSHTS";"M692VAR",#N/A,FALSE,"WKSHTS";"M780OT",#N/A,FALSE,"WKSHTS";"M780VAR",#N/A,FALSE,"WKSHTS";"M844OT",#N/A,FALSE,"WKSHTS";"M844OT",#N/A,FALSE,"WKSHTS";"Y170VAR",#N/A,FALSE,"WKSHTS";"Y215VAR",#N/A,FALSE,"WKSHTS";"Y220VAR",#N/A,FALSE,"WKSHTS";"Y230VAR",#N/A,FALSE,"WKSHTS";"Y241VAR",#N/A,FALSE,"WKSHTS";"Y245VAR",#N/A,FALSE,"WKSHTS";"Y251VAR",#N/A,FALSE,"WKSHTS";"Y271VAR",#N/A,FALSE,"WKSHTS";"Y281VAR",#N/A,FALSE,"WKSHTS";"Y285VAR",#N/A,FALSE,"WKSHTS";"Y291VAR",#N/A,FALSE,"WKSHTS";"Y301VAR",#N/A,FALSE,"WKSHTS";"Y321VAR",#N/A,FALSE,"WKSHTS";"Y360VAR",#N/A,FALSE,"WKSHTS";"Y361VAR",#N/A,FALSE,"WKSHTS";"Y503VAR",#N/A,FALSE,"WKSHTS";"Y531VAR",#N/A,FALSE,"WKSHTS";"Y692VAR",#N/A,FALSE,"WKSHTS";"Y780VAR",#N/A,FALSE,"WKSHTS";"Y844VAR",#N/A,FALSE,"WKSHTS"}</definedName>
    <definedName name="wrn.Output._.Reports." localSheetId="3" hidden="1">{#N/A,#N/A,FALSE,"Earnings Impact";#N/A,#N/A,FALSE,"Cash  Flow";#N/A,#N/A,FALSE,"Assumptions Summary"}</definedName>
    <definedName name="wrn.Output._.Reports." hidden="1">{#N/A,#N/A,FALSE,"Earnings Impact";#N/A,#N/A,FALSE,"Cash  Flow";#N/A,#N/A,FALSE,"Assumptions Summary"}</definedName>
    <definedName name="wrn.Print._.All." localSheetId="3"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Pages." localSheetId="3" hidden="1">{#N/A,#N/A,FALSE,"Input Sheet";#N/A,#N/A,FALSE,"Capital Estimate";#N/A,#N/A,FALSE,"Earnings Impact";#N/A,#N/A,FALSE,"Cash  Flow";#N/A,#N/A,FALSE,"Financing Effects";#N/A,#N/A,FALSE,"O&amp;M Costs";#N/A,#N/A,FALSE,"Assets";#N/A,#N/A,FALSE,"Loan";#N/A,#N/A,FALSE,"Taxes";#N/A,#N/A,FALSE,"Energy Price";#N/A,#N/A,FALSE,"Escalation";#N/A,#N/A,FALSE,"Insurance";#N/A,#N/A,FALSE,"$1998 PDC's";#N/A,#N/A,FALSE,"$nominal PDC's";#N/A,#N/A,FALSE,"$nominal IPDC's";#N/A,#N/A,FALSE,"Assumptions Summary"}</definedName>
    <definedName name="wrn.Print._.All._.Pages." hidden="1">{#N/A,#N/A,FALSE,"Input Sheet";#N/A,#N/A,FALSE,"Capital Estimate";#N/A,#N/A,FALSE,"Earnings Impact";#N/A,#N/A,FALSE,"Cash  Flow";#N/A,#N/A,FALSE,"Financing Effects";#N/A,#N/A,FALSE,"O&amp;M Costs";#N/A,#N/A,FALSE,"Assets";#N/A,#N/A,FALSE,"Loan";#N/A,#N/A,FALSE,"Taxes";#N/A,#N/A,FALSE,"Energy Price";#N/A,#N/A,FALSE,"Escalation";#N/A,#N/A,FALSE,"Insurance";#N/A,#N/A,FALSE,"$1998 PDC's";#N/A,#N/A,FALSE,"$nominal PDC's";#N/A,#N/A,FALSE,"$nominal IPDC's";#N/A,#N/A,FALSE,"Assumptions Summary"}</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B._.and._.O." localSheetId="3" hidden="1">{"B&amp;O Print",#N/A,FALSE,"B&amp;O"}</definedName>
    <definedName name="wrn.Print._.B._.and._.O." hidden="1">{"B&amp;O Print",#N/A,FALSE,"B&amp;O"}</definedName>
    <definedName name="wrn.Print._.Other._.Tax." localSheetId="3" hidden="1">{"OtherTax Print",#N/A,FALSE,"Othertax"}</definedName>
    <definedName name="wrn.Print._.Other._.Tax." hidden="1">{"OtherTax Print",#N/A,FALSE,"Othertax"}</definedName>
    <definedName name="wrn.Print._.PAGRT." localSheetId="3" hidden="1">{"GRT Print",#N/A,FALSE,"PA GRT"}</definedName>
    <definedName name="wrn.Print._.PAGRT." hidden="1">{"GRT Print",#N/A,FALSE,"PA GRT"}</definedName>
    <definedName name="wrn.Print._.Subschedule._.I." localSheetId="3" hidden="1">{"Subschedules Print",#N/A,FALSE,"Subschedules"}</definedName>
    <definedName name="wrn.Print._.Subschedule._.I." hidden="1">{"Subschedules Print",#N/A,FALSE,"Subschedules"}</definedName>
    <definedName name="wrn.Print._.WVProp." localSheetId="3" hidden="1">{"WVProp print",#N/A,FALSE,"WVProp"}</definedName>
    <definedName name="wrn.Print._.WVProp." hidden="1">{"WVProp print",#N/A,FALSE,"WVProp"}</definedName>
    <definedName name="wrn.Print_All." localSheetId="3"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All."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localSheetId="3" hidden="1">{"Index",#N/A,FALSE,"Index"}</definedName>
    <definedName name="wrn.Print_Index." hidden="1">{"Index",#N/A,FALSE,"Index"}</definedName>
    <definedName name="wrn.PrintBandO." localSheetId="3" hidden="1">{"B&amp;O Print",#N/A,FALSE,"B&amp;O"}</definedName>
    <definedName name="wrn.PrintBandO." hidden="1">{"B&amp;O Print",#N/A,FALSE,"B&amp;O"}</definedName>
    <definedName name="wrn.PrintOtherTaxandSSI." localSheetId="3" hidden="1">{"OtherTax Print",#N/A,FALSE,"Othertax";"Subschedules Print",#N/A,FALSE,"Subschedules"}</definedName>
    <definedName name="wrn.PrintOtherTaxandSSI." hidden="1">{"OtherTax Print",#N/A,FALSE,"Othertax";"Subschedules Print",#N/A,FALSE,"Subschedules"}</definedName>
    <definedName name="wrn.Schedule_1A." localSheetId="3" hidden="1">{"Schedule_IA",#N/A,FALSE,"I-A"}</definedName>
    <definedName name="wrn.Schedule_1A." hidden="1">{"Schedule_IA",#N/A,FALSE,"I-A"}</definedName>
    <definedName name="wrn.Schedule_1B." localSheetId="3" hidden="1">{"Schedule_1B",#N/A,FALSE,"I-B"}</definedName>
    <definedName name="wrn.Schedule_1B." hidden="1">{"Schedule_1B",#N/A,FALSE,"I-B"}</definedName>
    <definedName name="wrn.Schedule_1C." localSheetId="3" hidden="1">{"Schedule_1C",#N/A,FALSE,"I-C"}</definedName>
    <definedName name="wrn.Schedule_1C." hidden="1">{"Schedule_1C",#N/A,FALSE,"I-C"}</definedName>
    <definedName name="wrn.Schedule_1D." localSheetId="3" hidden="1">{"Schedule_1D",#N/A,FALSE,"I-D"}</definedName>
    <definedName name="wrn.Schedule_1D." hidden="1">{"Schedule_1D",#N/A,FALSE,"I-D"}</definedName>
    <definedName name="wrn.Schedule_I." localSheetId="3" hidden="1">{"Schedule_I",#N/A,FALSE,"I"}</definedName>
    <definedName name="wrn.Schedule_I." hidden="1">{"Schedule_I",#N/A,FALSE,"I"}</definedName>
    <definedName name="wrn.Schedule1." localSheetId="3" hidden="1">{#N/A,#N/A,FALSE,"GAF98"}</definedName>
    <definedName name="wrn.Schedule1." hidden="1">{#N/A,#N/A,FALSE,"GAF98"}</definedName>
    <definedName name="wrn.Schedule2." localSheetId="3" hidden="1">{#N/A,#N/A,FALSE,"GAF98"}</definedName>
    <definedName name="wrn.Schedule2." hidden="1">{#N/A,#N/A,FALSE,"GAF98"}</definedName>
    <definedName name="wrn.Schedule3." localSheetId="3" hidden="1">{#N/A,#N/A,FALSE,"GAF98"}</definedName>
    <definedName name="wrn.Schedule3." hidden="1">{#N/A,#N/A,FALSE,"GAF98"}</definedName>
    <definedName name="wrn.Schedule4." localSheetId="3" hidden="1">{#N/A,#N/A,FALSE,"GAF98"}</definedName>
    <definedName name="wrn.Schedule4." hidden="1">{#N/A,#N/A,FALSE,"GAF98"}</definedName>
    <definedName name="wrn.STETSON." localSheetId="3"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test1." localSheetId="3" hidden="1">{"Income Statement",#N/A,FALSE,"CFMODEL";"Balance Sheet",#N/A,FALSE,"CFMODEL"}</definedName>
    <definedName name="wrn.test1." hidden="1">{"Income Statement",#N/A,FALSE,"CFMODEL";"Balance Sheet",#N/A,FALSE,"CFMODEL"}</definedName>
    <definedName name="wrn.test2." localSheetId="3" hidden="1">{"SourcesUses",#N/A,TRUE,"CFMODEL";"TransOverview",#N/A,TRUE,"CFMODEL"}</definedName>
    <definedName name="wrn.test2." hidden="1">{"SourcesUses",#N/A,TRUE,"CFMODEL";"TransOverview",#N/A,TRUE,"CFMODEL"}</definedName>
    <definedName name="wrn.test3." localSheetId="3" hidden="1">{"SourcesUses",#N/A,TRUE,#N/A;"TransOverview",#N/A,TRUE,"CFMODEL"}</definedName>
    <definedName name="wrn.test3." hidden="1">{"SourcesUses",#N/A,TRUE,#N/A;"TransOverview",#N/A,TRUE,"CFMODEL"}</definedName>
    <definedName name="wrn.test4." localSheetId="3" hidden="1">{"SourcesUses",#N/A,TRUE,"FundsFlow";"TransOverview",#N/A,TRUE,"FundsFlow"}</definedName>
    <definedName name="wrn.test4." hidden="1">{"SourcesUses",#N/A,TRUE,"FundsFlow";"TransOverview",#N/A,TRUE,"FundsFlow"}</definedName>
    <definedName name="wrn.Tout._.Sauf._.BG." localSheetId="3"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Western._.District._.1997._.Capital._.Budget." localSheetId="3" hidden="1">{#N/A,#N/A,FALSE,"EXP97"}</definedName>
    <definedName name="wrn.Western._.District._.1997._.Capital._.Budget." hidden="1">{#N/A,#N/A,FALSE,"EXP97"}</definedName>
    <definedName name="wrn.Western._.District._.1997._.Capital._.Budget._1" localSheetId="3" hidden="1">{#N/A,#N/A,FALSE,"EXP97"}</definedName>
    <definedName name="wrn.Western._.District._.1997._.Capital._.Budget._1" hidden="1">{#N/A,#N/A,FALSE,"EXP97"}</definedName>
    <definedName name="wrn.Y170VAR." localSheetId="3" hidden="1">{"Y170VAR",#N/A,FALSE,"WKSHTS"}</definedName>
    <definedName name="wrn.Y170VAR." hidden="1">{"Y170VAR",#N/A,FALSE,"WKSHTS"}</definedName>
    <definedName name="wrn.Y210VAR." localSheetId="3" hidden="1">{"Y210VAR",#N/A,FALSE,"WKSHTS"}</definedName>
    <definedName name="wrn.Y210VAR." hidden="1">{"Y210VAR",#N/A,FALSE,"WKSHTS"}</definedName>
    <definedName name="wrn.Y215VAR." localSheetId="3" hidden="1">{"Y215VAR",#N/A,FALSE,"WKSHTS"}</definedName>
    <definedName name="wrn.Y215VAR." hidden="1">{"Y215VAR",#N/A,FALSE,"WKSHTS"}</definedName>
    <definedName name="wrn.Y220VAR." localSheetId="3" hidden="1">{"Y220VAR",#N/A,FALSE,"WKSHTS"}</definedName>
    <definedName name="wrn.Y220VAR." hidden="1">{"Y220VAR",#N/A,FALSE,"WKSHTS"}</definedName>
    <definedName name="wrn.Y230VAR." localSheetId="3" hidden="1">{"Y230VAR",#N/A,FALSE,"WKSHTS"}</definedName>
    <definedName name="wrn.Y230VAR." hidden="1">{"Y230VAR",#N/A,FALSE,"WKSHTS"}</definedName>
    <definedName name="wrn.Y241VAR." localSheetId="3" hidden="1">{"Y241VAR",#N/A,FALSE,"WKSHTS"}</definedName>
    <definedName name="wrn.Y241VAR." hidden="1">{"Y241VAR",#N/A,FALSE,"WKSHTS"}</definedName>
    <definedName name="wrn.Y245VAR." localSheetId="3" hidden="1">{"Y245VAR",#N/A,FALSE,"WKSHTS"}</definedName>
    <definedName name="wrn.Y245VAR." hidden="1">{"Y245VAR",#N/A,FALSE,"WKSHTS"}</definedName>
    <definedName name="wrn.Y251VAR." localSheetId="3" hidden="1">{"Y251VAR",#N/A,FALSE,"WKSHTS"}</definedName>
    <definedName name="wrn.Y251VAR." hidden="1">{"Y251VAR",#N/A,FALSE,"WKSHTS"}</definedName>
    <definedName name="wrn.Y271VAR." localSheetId="3" hidden="1">{"Y271VAR",#N/A,FALSE,"WKSHTS"}</definedName>
    <definedName name="wrn.Y271VAR." hidden="1">{"Y271VAR",#N/A,FALSE,"WKSHTS"}</definedName>
    <definedName name="wrn.Y281VAR." localSheetId="3" hidden="1">{"Y281VAR",#N/A,FALSE,"WKSHTS"}</definedName>
    <definedName name="wrn.Y281VAR." hidden="1">{"Y281VAR",#N/A,FALSE,"WKSHTS"}</definedName>
    <definedName name="wrn.Y285VAR." localSheetId="3" hidden="1">{"Y285VAR",#N/A,FALSE,"WKSHTS"}</definedName>
    <definedName name="wrn.Y285VAR." hidden="1">{"Y285VAR",#N/A,FALSE,"WKSHTS"}</definedName>
    <definedName name="wrn.Y291VAR." localSheetId="3" hidden="1">{"Y291VAR",#N/A,FALSE,"WKSHTS"}</definedName>
    <definedName name="wrn.Y291VAR." hidden="1">{"Y291VAR",#N/A,FALSE,"WKSHTS"}</definedName>
    <definedName name="wrn.Y301VAR." localSheetId="3" hidden="1">{"Y301VAR",#N/A,FALSE,"WKSHTS"}</definedName>
    <definedName name="wrn.Y301VAR." hidden="1">{"Y301VAR",#N/A,FALSE,"WKSHTS"}</definedName>
    <definedName name="wrn.Y321VAR." localSheetId="3" hidden="1">{"Y321VAR",#N/A,FALSE,"WKSHTS"}</definedName>
    <definedName name="wrn.Y321VAR." hidden="1">{"Y321VAR",#N/A,FALSE,"WKSHTS"}</definedName>
    <definedName name="wrn.Y360VAR." localSheetId="3" hidden="1">{"Y360VAR",#N/A,FALSE,"WKSHTS"}</definedName>
    <definedName name="wrn.Y360VAR." hidden="1">{"Y360VAR",#N/A,FALSE,"WKSHTS"}</definedName>
    <definedName name="wrn.Y361VAR." localSheetId="3" hidden="1">{"Y361VAR",#N/A,FALSE,"WKSHTS"}</definedName>
    <definedName name="wrn.Y361VAR." hidden="1">{"Y361VAR",#N/A,FALSE,"WKSHTS"}</definedName>
    <definedName name="wrn.Y503VAR." localSheetId="3" hidden="1">{"Y503VAR",#N/A,FALSE,"WKSHTS"}</definedName>
    <definedName name="wrn.Y503VAR." hidden="1">{"Y503VAR",#N/A,FALSE,"WKSHTS"}</definedName>
    <definedName name="wrn.Y531VAR." localSheetId="3" hidden="1">{"Y531VAR",#N/A,FALSE,"WKSHTS"}</definedName>
    <definedName name="wrn.Y531VAR." hidden="1">{"Y531VAR",#N/A,FALSE,"WKSHTS"}</definedName>
    <definedName name="wrn.Y692VAR." localSheetId="3" hidden="1">{"Y692VAR",#N/A,FALSE,"WKSHTS"}</definedName>
    <definedName name="wrn.Y692VAR." hidden="1">{"Y692VAR",#N/A,FALSE,"WKSHTS"}</definedName>
    <definedName name="wrn.Y780VAR." localSheetId="3" hidden="1">{"Y780VAR",#N/A,FALSE,"WKSHTS"}</definedName>
    <definedName name="wrn.Y780VAR." hidden="1">{"Y780VAR",#N/A,FALSE,"WKSHTS"}</definedName>
    <definedName name="wrn.Y844VAR." localSheetId="3" hidden="1">{"Y844VAR",#N/A,FALSE,"WKSHTS"}</definedName>
    <definedName name="wrn.Y844VAR." hidden="1">{"Y844VAR",#N/A,FALSE,"WKSHTS"}</definedName>
    <definedName name="x" localSheetId="3" hidden="1">{"Assets",#N/A,FALSE,"Balance sheet";"Liabilities",#N/A,FALSE,"Balance sheet"}</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REF_COLUMN_1" localSheetId="3" hidden="1">#REF!</definedName>
    <definedName name="XREF_COLUMN_1" hidden="1">#REF!</definedName>
    <definedName name="XREF_COLUMN_10" localSheetId="3" hidden="1">#REF!</definedName>
    <definedName name="XREF_COLUMN_10" hidden="1">#REF!</definedName>
    <definedName name="XREF_COLUMN_11" localSheetId="3"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[77]Group!#REF!</definedName>
    <definedName name="XREF_COLUMN_18" localSheetId="3" hidden="1">#REF!</definedName>
    <definedName name="XREF_COLUMN_18" hidden="1">#REF!</definedName>
    <definedName name="XREF_COLUMN_19" localSheetId="3" hidden="1">[77]Group!#REF!</definedName>
    <definedName name="XREF_COLUMN_19" hidden="1">[77]Group!#REF!</definedName>
    <definedName name="XREF_COLUMN_2" localSheetId="3" hidden="1">#REF!</definedName>
    <definedName name="XREF_COLUMN_2" hidden="1">#REF!</definedName>
    <definedName name="XREF_COLUMN_20" localSheetId="3" hidden="1">[77]Group!#REF!</definedName>
    <definedName name="XREF_COLUMN_20" hidden="1">[77]Group!#REF!</definedName>
    <definedName name="XREF_COLUMN_21" localSheetId="3" hidden="1">[77]Group!#REF!</definedName>
    <definedName name="XREF_COLUMN_21" hidden="1">[77]Group!#REF!</definedName>
    <definedName name="XREF_COLUMN_22" localSheetId="3" hidden="1">#REF!</definedName>
    <definedName name="XREF_COLUMN_22" hidden="1">#REF!</definedName>
    <definedName name="XREF_COLUMN_23" localSheetId="3" hidden="1">#REF!</definedName>
    <definedName name="XREF_COLUMN_23" hidden="1">#REF!</definedName>
    <definedName name="XREF_COLUMN_24" localSheetId="3" hidden="1">#REF!</definedName>
    <definedName name="XREF_COLUMN_24" hidden="1">#REF!</definedName>
    <definedName name="XREF_COLUMN_25" hidden="1">#REF!</definedName>
    <definedName name="XREF_COLUMN_26" hidden="1">#REF!</definedName>
    <definedName name="XREF_COLUMN_27"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1" hidden="1">#REF!</definedName>
    <definedName name="XRefCopy112" hidden="1">#REF!</definedName>
    <definedName name="XRefCopy112Row" hidden="1">#REF!</definedName>
    <definedName name="XRefCopy115" hidden="1">#REF!</definedName>
    <definedName name="XRefCopy115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4" hidden="1">#REF!</definedName>
    <definedName name="XRefCopy124Row" hidden="1">#REF!</definedName>
    <definedName name="XRefCopy125" hidden="1">#REF!</definedName>
    <definedName name="XRefCopy125Row" hidden="1">#REF!</definedName>
    <definedName name="XRefCopy126" hidden="1">[77]Group!#REF!</definedName>
    <definedName name="XRefCopy126Row" localSheetId="3" hidden="1">#REF!</definedName>
    <definedName name="XRefCopy126Row" hidden="1">#REF!</definedName>
    <definedName name="XRefCopy127" localSheetId="3" hidden="1">[77]Group!#REF!</definedName>
    <definedName name="XRefCopy127" hidden="1">[77]Group!#REF!</definedName>
    <definedName name="XRefCopy127Row" localSheetId="3" hidden="1">#REF!</definedName>
    <definedName name="XRefCopy127Row" hidden="1">#REF!</definedName>
    <definedName name="XRefCopy128" localSheetId="3" hidden="1">[77]Group!#REF!</definedName>
    <definedName name="XRefCopy128" hidden="1">[77]Group!#REF!</definedName>
    <definedName name="XRefCopy128Row" localSheetId="3" hidden="1">#REF!</definedName>
    <definedName name="XRefCopy128Row" hidden="1">#REF!</definedName>
    <definedName name="XRefCopy129" localSheetId="3" hidden="1">#REF!</definedName>
    <definedName name="XRefCopy129" hidden="1">#REF!</definedName>
    <definedName name="XRefCopy12Row" localSheetId="3" hidden="1">#REF!</definedName>
    <definedName name="XRefCopy12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21" hidden="1">#REF!</definedName>
    <definedName name="XRefCopy22"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9" hidden="1">#REF!</definedName>
    <definedName name="XRefCopy29Row" hidden="1">#REF!</definedName>
    <definedName name="XRefCopy30"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6" hidden="1">#REF!</definedName>
    <definedName name="XRefCopy36Row"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8" hidden="1">#REF!</definedName>
    <definedName name="XRefCopy48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5" hidden="1">#REF!</definedName>
    <definedName name="XRefCopy65Row" hidden="1">#REF!</definedName>
    <definedName name="XRefCopy66"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4" hidden="1">#REF!</definedName>
    <definedName name="XRefCopy74Row" hidden="1">#REF!</definedName>
    <definedName name="XRefCopy76" hidden="1">#REF!</definedName>
    <definedName name="XRefCopy76Row" hidden="1">#REF!</definedName>
    <definedName name="XRefCopy7Row" hidden="1">#REF!</definedName>
    <definedName name="XRefCopy8" hidden="1">#REF!</definedName>
    <definedName name="XRefCopy80" hidden="1">#REF!</definedName>
    <definedName name="XRefCopy80Row" hidden="1">#REF!</definedName>
    <definedName name="XRefCopy82" hidden="1">#REF!</definedName>
    <definedName name="XRefCopy82Row" hidden="1">#REF!</definedName>
    <definedName name="XRefCopy84" hidden="1">#REF!</definedName>
    <definedName name="XRefCopy84Row" hidden="1">#REF!</definedName>
    <definedName name="XRefCopy87" hidden="1">#REF!</definedName>
    <definedName name="XRefCopy87Row" hidden="1">#REF!</definedName>
    <definedName name="XRefCopy88" hidden="1">#REF!</definedName>
    <definedName name="XRefCopy88Row" hidden="1">#REF!</definedName>
    <definedName name="XRefCopy8Row" hidden="1">#REF!</definedName>
    <definedName name="XRefCopy92" hidden="1">#REF!</definedName>
    <definedName name="XRefCopy92Row" hidden="1">#REF!</definedName>
    <definedName name="XRefCopy95" hidden="1">#REF!</definedName>
    <definedName name="XRefCopy95Row" hidden="1">#REF!</definedName>
    <definedName name="XRefCopy96" hidden="1">#REF!</definedName>
    <definedName name="XRefCopy96Row" hidden="1">#REF!</definedName>
    <definedName name="XRefCopy99" hidden="1">#REF!</definedName>
    <definedName name="XRefCopy99Row" hidden="1">#REF!</definedName>
    <definedName name="XRefCopyRangeCount" hidden="1">129</definedName>
    <definedName name="XRefPaste1" localSheetId="3" hidden="1">#REF!</definedName>
    <definedName name="XRefPaste1"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hidden="1">#REF!</definedName>
    <definedName name="XRefPaste101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9" hidden="1">[77]Group!#REF!</definedName>
    <definedName name="XRefPaste109Row" localSheetId="3" hidden="1">#REF!</definedName>
    <definedName name="XRefPaste109Row" hidden="1">#REF!</definedName>
    <definedName name="XRefPaste11" localSheetId="3" hidden="1">#REF!</definedName>
    <definedName name="XRefPaste11" hidden="1">#REF!</definedName>
    <definedName name="XRefPaste110" localSheetId="3" hidden="1">[77]Group!#REF!</definedName>
    <definedName name="XRefPaste110" hidden="1">[77]Group!#REF!</definedName>
    <definedName name="XRefPaste110Row" localSheetId="3" hidden="1">#REF!</definedName>
    <definedName name="XRefPaste110Row" hidden="1">#REF!</definedName>
    <definedName name="XRefPaste111" localSheetId="3" hidden="1">[77]Group!#REF!</definedName>
    <definedName name="XRefPaste111" hidden="1">[77]Group!#REF!</definedName>
    <definedName name="XRefPaste111Row" localSheetId="3" hidden="1">#REF!</definedName>
    <definedName name="XRefPaste111Row" hidden="1">#REF!</definedName>
    <definedName name="XRefPaste112" localSheetId="3" hidden="1">[77]Group!#REF!</definedName>
    <definedName name="XRefPaste112" hidden="1">[77]Group!#REF!</definedName>
    <definedName name="XRefPaste112Row" localSheetId="3" hidden="1">#REF!</definedName>
    <definedName name="XRefPaste112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[77]Group!#REF!</definedName>
    <definedName name="XRefPaste121Row" localSheetId="3" hidden="1">#REF!</definedName>
    <definedName name="XRefPaste121Row" hidden="1">#REF!</definedName>
    <definedName name="XRefPaste122" localSheetId="3" hidden="1">[77]Group!#REF!</definedName>
    <definedName name="XRefPaste122" hidden="1">[77]Group!#REF!</definedName>
    <definedName name="XRefPaste122Row" localSheetId="3" hidden="1">#REF!</definedName>
    <definedName name="XRefPaste122Row" hidden="1">#REF!</definedName>
    <definedName name="XRefPaste123" localSheetId="3" hidden="1">[77]Group!#REF!</definedName>
    <definedName name="XRefPaste123" hidden="1">[77]Group!#REF!</definedName>
    <definedName name="XRefPaste123Row" localSheetId="3" hidden="1">#REF!</definedName>
    <definedName name="XRefPaste123Row" hidden="1">#REF!</definedName>
    <definedName name="XRefPaste124" localSheetId="3" hidden="1">[77]Group!#REF!</definedName>
    <definedName name="XRefPaste124" hidden="1">[77]Group!#REF!</definedName>
    <definedName name="XRefPaste124Row" localSheetId="3" hidden="1">#REF!</definedName>
    <definedName name="XRefPaste124Row" hidden="1">#REF!</definedName>
    <definedName name="XRefPaste125" localSheetId="3" hidden="1">[77]Group!#REF!</definedName>
    <definedName name="XRefPaste125" hidden="1">[77]Group!#REF!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0" hidden="1">[77]Group!#REF!</definedName>
    <definedName name="XRefPaste130Row" localSheetId="3" hidden="1">#REF!</definedName>
    <definedName name="XRefPaste130Row" hidden="1">#REF!</definedName>
    <definedName name="XRefPaste131" localSheetId="3" hidden="1">[77]Group!#REF!</definedName>
    <definedName name="XRefPaste131" hidden="1">[77]Group!#REF!</definedName>
    <definedName name="XRefPaste131Row" localSheetId="3" hidden="1">#REF!</definedName>
    <definedName name="XRefPaste131Row" hidden="1">#REF!</definedName>
    <definedName name="XRefPaste132" localSheetId="3" hidden="1">[77]Group!#REF!</definedName>
    <definedName name="XRefPaste132" hidden="1">[77]Group!#REF!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[77]Group!#REF!</definedName>
    <definedName name="XRefPaste134" hidden="1">[77]Group!#REF!</definedName>
    <definedName name="XRefPaste134Row" localSheetId="3" hidden="1">#REF!</definedName>
    <definedName name="XRefPaste134Row" hidden="1">#REF!</definedName>
    <definedName name="XRefPaste135" localSheetId="3" hidden="1">[77]Group!#REF!</definedName>
    <definedName name="XRefPaste135" hidden="1">[77]Group!#REF!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hidden="1">#REF!</definedName>
    <definedName name="XRefPaste137Row" hidden="1">#REF!</definedName>
    <definedName name="XRefPaste138" hidden="1">[77]Group!#REF!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4" hidden="1">#REF!</definedName>
    <definedName name="XRefPaste140" hidden="1">[77]Group!#REF!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7" hidden="1">#REF!</definedName>
    <definedName name="XRefPaste75" hidden="1">#REF!</definedName>
    <definedName name="XRefPaste75Row" hidden="1">#REF!</definedName>
    <definedName name="XRefPaste77" hidden="1">#REF!</definedName>
    <definedName name="XRefPaste77Row"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4" hidden="1">#REF!</definedName>
    <definedName name="XRefPaste84Row" hidden="1">#REF!</definedName>
    <definedName name="XRefPaste85" hidden="1">#REF!</definedName>
    <definedName name="XRefPaste85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5" hidden="1">#REF!</definedName>
    <definedName name="XRefPaste95Row" hidden="1">#REF!</definedName>
    <definedName name="XRefPaste98" hidden="1">#REF!</definedName>
    <definedName name="XRefPaste98Row" hidden="1">#REF!</definedName>
    <definedName name="XRefPasteRangeCount" hidden="1">8</definedName>
    <definedName name="y" localSheetId="3"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y"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Years_til_rate">'[38]Fin summary'!$D$2</definedName>
    <definedName name="ZA0A">479+842</definedName>
    <definedName name="ZA0C">0+0</definedName>
    <definedName name="ZA0F">2+109</definedName>
    <definedName name="ZA0T">43347870+0</definedName>
    <definedName name="zero_totals" localSheetId="3">#REF!</definedName>
    <definedName name="zero_totals">#REF!</definedName>
    <definedName name="zero_totals_4" localSheetId="3">#REF!</definedName>
    <definedName name="zero_totals_4">#REF!</definedName>
    <definedName name="Z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H21" i="3"/>
  <c r="H11" i="3" l="1"/>
  <c r="B12" i="3" l="1"/>
  <c r="C30" i="10" l="1"/>
  <c r="C22" i="10"/>
  <c r="B22" i="10"/>
  <c r="D15" i="10"/>
  <c r="C14" i="10"/>
  <c r="B14" i="10"/>
  <c r="D14" i="10" s="1"/>
  <c r="C13" i="10"/>
  <c r="B13" i="10"/>
  <c r="C12" i="10"/>
  <c r="B12" i="10"/>
  <c r="D12" i="10" s="1"/>
  <c r="C11" i="10"/>
  <c r="B11" i="10"/>
  <c r="D11" i="10" s="1"/>
  <c r="B10" i="10"/>
  <c r="D10" i="10" s="1"/>
  <c r="C9" i="10"/>
  <c r="C29" i="10" s="1"/>
  <c r="B9" i="10"/>
  <c r="D7" i="10"/>
  <c r="D13" i="10" l="1"/>
  <c r="D9" i="10"/>
  <c r="C16" i="10"/>
  <c r="B33" i="10"/>
  <c r="B34" i="10" s="1"/>
  <c r="B35" i="10" s="1"/>
  <c r="B36" i="10" s="1"/>
  <c r="B37" i="10" s="1"/>
  <c r="B38" i="10" s="1"/>
  <c r="B39" i="10" s="1"/>
  <c r="B40" i="10" s="1"/>
  <c r="B41" i="10" s="1"/>
  <c r="D16" i="10"/>
  <c r="C31" i="10"/>
  <c r="B29" i="10"/>
  <c r="C33" i="10"/>
  <c r="B30" i="10"/>
  <c r="B16" i="10"/>
  <c r="C34" i="10" l="1"/>
  <c r="C35" i="10" s="1"/>
  <c r="C36" i="10" s="1"/>
  <c r="B31" i="10"/>
  <c r="B42" i="10" s="1"/>
  <c r="C37" i="10" l="1"/>
  <c r="C38" i="10" s="1"/>
  <c r="C39" i="10" s="1"/>
  <c r="C40" i="10" s="1"/>
  <c r="C41" i="10" s="1"/>
  <c r="C42" i="10" l="1"/>
  <c r="C21" i="8"/>
  <c r="I21" i="8" l="1"/>
  <c r="B21" i="8"/>
  <c r="J13" i="8" l="1"/>
  <c r="J14" i="8"/>
  <c r="J15" i="8"/>
  <c r="J16" i="8"/>
  <c r="J17" i="8"/>
  <c r="J18" i="8"/>
  <c r="J19" i="8"/>
  <c r="J20" i="8"/>
  <c r="J12" i="8"/>
  <c r="J11" i="8"/>
  <c r="J10" i="8"/>
  <c r="J9" i="8"/>
  <c r="J8" i="8"/>
  <c r="J7" i="8"/>
  <c r="J6" i="8"/>
  <c r="J5" i="8"/>
  <c r="J21" i="8" s="1"/>
  <c r="E10" i="8"/>
  <c r="E11" i="8"/>
  <c r="E12" i="8"/>
  <c r="E13" i="8"/>
  <c r="E14" i="8"/>
  <c r="E15" i="8"/>
  <c r="E16" i="8"/>
  <c r="E17" i="8"/>
  <c r="E18" i="8"/>
  <c r="E19" i="8"/>
  <c r="E20" i="8"/>
  <c r="F20" i="8"/>
  <c r="F18" i="8"/>
  <c r="F17" i="8"/>
  <c r="F16" i="8"/>
  <c r="F15" i="8"/>
  <c r="C12" i="3" s="1"/>
  <c r="F14" i="8"/>
  <c r="F13" i="8"/>
  <c r="F19" i="8"/>
  <c r="F12" i="8"/>
  <c r="C11" i="3" s="1"/>
  <c r="F11" i="8"/>
  <c r="F10" i="8"/>
  <c r="F8" i="8"/>
  <c r="F7" i="8"/>
  <c r="F9" i="8"/>
  <c r="F6" i="8"/>
  <c r="F5" i="8"/>
  <c r="E6" i="8"/>
  <c r="E7" i="8"/>
  <c r="E8" i="8"/>
  <c r="E9" i="8"/>
  <c r="E5" i="8"/>
  <c r="B8" i="3" s="1"/>
  <c r="C13" i="3" l="1"/>
  <c r="E21" i="8"/>
  <c r="B13" i="3"/>
  <c r="F21" i="8"/>
  <c r="G21" i="8" s="1"/>
  <c r="B9" i="3"/>
  <c r="B11" i="3"/>
  <c r="C10" i="3"/>
  <c r="C9" i="3"/>
  <c r="K5" i="8"/>
  <c r="K6" i="8" s="1"/>
  <c r="K21" i="8"/>
  <c r="G5" i="8"/>
  <c r="G6" i="8" s="1"/>
  <c r="G7" i="8" s="1"/>
  <c r="G8" i="8" s="1"/>
  <c r="G9" i="8" s="1"/>
  <c r="G10" i="8" s="1"/>
  <c r="G11" i="8" s="1"/>
  <c r="G12" i="8" s="1"/>
  <c r="G13" i="8" s="1"/>
  <c r="G14" i="8" s="1"/>
  <c r="G15" i="8" s="1"/>
  <c r="G16" i="8" s="1"/>
  <c r="G17" i="8" s="1"/>
  <c r="G18" i="8" s="1"/>
  <c r="G19" i="8" s="1"/>
  <c r="G20" i="8" s="1"/>
  <c r="C8" i="3"/>
  <c r="B10" i="3"/>
  <c r="M21" i="8" l="1"/>
  <c r="K7" i="8"/>
  <c r="M6" i="8"/>
  <c r="M5" i="8"/>
  <c r="D6" i="7"/>
  <c r="N5" i="8" l="1"/>
  <c r="N6" i="8"/>
  <c r="K8" i="8"/>
  <c r="M7" i="8"/>
  <c r="N7" i="8" s="1"/>
  <c r="C21" i="1"/>
  <c r="C11" i="1"/>
  <c r="C29" i="1" s="1"/>
  <c r="C30" i="1" s="1"/>
  <c r="C31" i="1" s="1"/>
  <c r="C32" i="1" s="1"/>
  <c r="C33" i="1" s="1"/>
  <c r="C34" i="1" s="1"/>
  <c r="C35" i="1" s="1"/>
  <c r="C36" i="1" s="1"/>
  <c r="C37" i="1" s="1"/>
  <c r="C10" i="1"/>
  <c r="B11" i="1"/>
  <c r="B29" i="1" s="1"/>
  <c r="B30" i="1" s="1"/>
  <c r="B31" i="1" s="1"/>
  <c r="B32" i="1" s="1"/>
  <c r="B33" i="1" s="1"/>
  <c r="B34" i="1" s="1"/>
  <c r="B35" i="1" s="1"/>
  <c r="B36" i="1" s="1"/>
  <c r="B37" i="1" s="1"/>
  <c r="B10" i="1"/>
  <c r="B21" i="1"/>
  <c r="K9" i="8" l="1"/>
  <c r="M8" i="8"/>
  <c r="D10" i="1"/>
  <c r="N8" i="8" l="1"/>
  <c r="K10" i="8"/>
  <c r="M9" i="8"/>
  <c r="C9" i="1"/>
  <c r="C28" i="1" s="1"/>
  <c r="C38" i="1" s="1"/>
  <c r="B9" i="1"/>
  <c r="B28" i="1" s="1"/>
  <c r="B38" i="1" s="1"/>
  <c r="N9" i="8" l="1"/>
  <c r="K11" i="8"/>
  <c r="M10" i="8"/>
  <c r="D18" i="1"/>
  <c r="C13" i="1"/>
  <c r="C14" i="1"/>
  <c r="C15" i="1"/>
  <c r="C16" i="1"/>
  <c r="C12" i="1"/>
  <c r="B13" i="1"/>
  <c r="B14" i="1"/>
  <c r="B15" i="1"/>
  <c r="B16" i="1"/>
  <c r="B17" i="1"/>
  <c r="B12" i="1"/>
  <c r="D7" i="1"/>
  <c r="H16" i="3"/>
  <c r="N10" i="8" l="1"/>
  <c r="K12" i="8"/>
  <c r="M11" i="8"/>
  <c r="D14" i="1"/>
  <c r="D13" i="1"/>
  <c r="C19" i="1"/>
  <c r="D15" i="1"/>
  <c r="D16" i="1"/>
  <c r="D11" i="1"/>
  <c r="D12" i="1"/>
  <c r="B19" i="1"/>
  <c r="D9" i="1"/>
  <c r="D17" i="1"/>
  <c r="D8" i="3"/>
  <c r="N11" i="8" l="1"/>
  <c r="K13" i="8"/>
  <c r="M12" i="8"/>
  <c r="N12" i="8" s="1"/>
  <c r="E8" i="3"/>
  <c r="D9" i="3"/>
  <c r="D19" i="1"/>
  <c r="K14" i="8" l="1"/>
  <c r="M13" i="8"/>
  <c r="D10" i="3"/>
  <c r="D11" i="3" s="1"/>
  <c r="E11" i="3" s="1"/>
  <c r="E9" i="3"/>
  <c r="N13" i="8" l="1"/>
  <c r="K15" i="8"/>
  <c r="M14" i="8"/>
  <c r="N14" i="8" s="1"/>
  <c r="E10" i="3"/>
  <c r="K16" i="8" l="1"/>
  <c r="M15" i="8"/>
  <c r="N15" i="8" s="1"/>
  <c r="D12" i="3"/>
  <c r="D13" i="3" l="1"/>
  <c r="E13" i="3" s="1"/>
  <c r="D32" i="3" s="1"/>
  <c r="K17" i="8"/>
  <c r="M16" i="8"/>
  <c r="N16" i="8" s="1"/>
  <c r="E12" i="3"/>
  <c r="K18" i="8" l="1"/>
  <c r="M17" i="8"/>
  <c r="N17" i="8" s="1"/>
  <c r="E33" i="3"/>
  <c r="E37" i="3" s="1"/>
  <c r="D36" i="3"/>
  <c r="K19" i="8" l="1"/>
  <c r="M18" i="8"/>
  <c r="N18" i="8" s="1"/>
  <c r="K20" i="8" l="1"/>
  <c r="M20" i="8" s="1"/>
  <c r="M19" i="8"/>
  <c r="N19" i="8" s="1"/>
  <c r="N2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tc={1A4FC613-A16C-461A-ACA3-F150060D70D3}</author>
  </authors>
  <commentList>
    <comment ref="D7" authorId="0" shapeId="0" xr:uid="{1A4FC613-A16C-461A-ACA3-F150060D70D3}">
      <text>
        <t>[Threaded comment]
Your version of Excel allows you to read this threaded comment; however, any edits to it will get removed if the file is opened in a newer version of Excel. Learn more: https://go.microsoft.com/fwlink/?linkid=870924
Comment:
    When rates are established in the next case, the amortization of any over/under will be included in the benefits cost pool that is charged to affiliates.  Spire will track amortization separately for amounts being recorded related to the 2021 case and amounts after because the current amortization was for historical contributions that did not benefit affiliates.</t>
      </text>
    </comment>
  </commentList>
</comments>
</file>

<file path=xl/sharedStrings.xml><?xml version="1.0" encoding="utf-8"?>
<sst xmlns="http://schemas.openxmlformats.org/spreadsheetml/2006/main" count="118" uniqueCount="91">
  <si>
    <t>Spire Missouri</t>
  </si>
  <si>
    <r>
      <t xml:space="preserve">Pension Tracker </t>
    </r>
    <r>
      <rPr>
        <b/>
        <u/>
        <sz val="11"/>
        <color theme="1"/>
        <rFont val="Calibri"/>
        <family val="2"/>
        <scheme val="minor"/>
      </rPr>
      <t>PRE</t>
    </r>
    <r>
      <rPr>
        <b/>
        <sz val="11"/>
        <color theme="1"/>
        <rFont val="Calibri"/>
        <family val="2"/>
        <scheme val="minor"/>
      </rPr>
      <t xml:space="preserve"> 2021 GR-2021-0108:  Contributions activity after true-up period 5/31/2021</t>
    </r>
  </si>
  <si>
    <t>Amortization schedule</t>
  </si>
  <si>
    <r>
      <rPr>
        <b/>
        <sz val="11"/>
        <color theme="1"/>
        <rFont val="Calibri"/>
        <family val="2"/>
        <scheme val="minor"/>
      </rPr>
      <t>AC_182460</t>
    </r>
    <r>
      <rPr>
        <sz val="11"/>
        <color theme="1"/>
        <rFont val="Calibri"/>
        <family val="2"/>
        <scheme val="minor"/>
      </rPr>
      <t xml:space="preserve"> - Other Regl Assets - Pensions - GR 2017-0215 AAO Amort 8 Yr</t>
    </r>
  </si>
  <si>
    <r>
      <rPr>
        <b/>
        <sz val="11"/>
        <color theme="1"/>
        <rFont val="Calibri"/>
        <family val="2"/>
        <scheme val="minor"/>
      </rPr>
      <t xml:space="preserve">AC_254030 </t>
    </r>
    <r>
      <rPr>
        <sz val="11"/>
        <color theme="1"/>
        <rFont val="Calibri"/>
        <family val="2"/>
        <scheme val="minor"/>
      </rPr>
      <t>- Other Regulatory Liability - Prepaid Pensions</t>
    </r>
  </si>
  <si>
    <t xml:space="preserve"> East-Pension</t>
  </si>
  <si>
    <t xml:space="preserve"> West-Pension</t>
  </si>
  <si>
    <t>Spire Missouri Total</t>
  </si>
  <si>
    <t>Settled Amount 5/31/21</t>
  </si>
  <si>
    <t>Amortization - 6/1/21 - 12/22/21</t>
  </si>
  <si>
    <t>Amortization - 12/23/21 - 12/31/21</t>
  </si>
  <si>
    <t>Amortization - 1/1/22 - 9/30/22</t>
  </si>
  <si>
    <t>Amortization - Fiscal year 2023</t>
  </si>
  <si>
    <t>Amortization - Fiscal year 2024</t>
  </si>
  <si>
    <t>Amortization - Fiscal year 2025</t>
  </si>
  <si>
    <t>Amortization - Fiscal year 2026</t>
  </si>
  <si>
    <t>Amortization - Fiscal year 2027</t>
  </si>
  <si>
    <t>Amortization - Fiscal year 2028</t>
  </si>
  <si>
    <t>Amortization - Fiscal year 2029</t>
  </si>
  <si>
    <t>Amortization Schedule through 5/31/2022</t>
  </si>
  <si>
    <t>Balance Settled at 5/31/21</t>
  </si>
  <si>
    <t>Spire Missouri as of 9/30/22</t>
  </si>
  <si>
    <r>
      <t xml:space="preserve">Pension Tracker </t>
    </r>
    <r>
      <rPr>
        <b/>
        <u/>
        <sz val="11"/>
        <color theme="1"/>
        <rFont val="Calibri"/>
        <family val="2"/>
        <scheme val="minor"/>
      </rPr>
      <t>POST</t>
    </r>
    <r>
      <rPr>
        <b/>
        <sz val="11"/>
        <color theme="1"/>
        <rFont val="Calibri"/>
        <family val="2"/>
        <scheme val="minor"/>
      </rPr>
      <t xml:space="preserve"> 2021 GR-2021-0108:  Contributions activity after true-up period 5/31/2021</t>
    </r>
  </si>
  <si>
    <t>Worksheet prepared to demonstrate the calculation of capital charge (reimbursement for rate of return on cash contribution above amount in rates)</t>
  </si>
  <si>
    <t>**Note: amounts will be tracked separately for East and West, but combined for the purposes calculating the Capital Charge</t>
  </si>
  <si>
    <t>Calculation Variables</t>
  </si>
  <si>
    <t xml:space="preserve">Actual Amount </t>
  </si>
  <si>
    <t>Expense in Rates</t>
  </si>
  <si>
    <t>Cumulative Over/(under)</t>
  </si>
  <si>
    <t>Capital Charge/Reimbursement for Rate of return due to Spire MO</t>
  </si>
  <si>
    <t>Fiscal year 2021 - Q3/June</t>
  </si>
  <si>
    <t>Annual Amount - rates &lt; 12/23/21</t>
  </si>
  <si>
    <t>Fiscal year 2021 - Q4</t>
  </si>
  <si>
    <t>East</t>
  </si>
  <si>
    <t>Fiscal year 2022 - Q1</t>
  </si>
  <si>
    <t>West</t>
  </si>
  <si>
    <t>Fiscal year 2022 - Q2</t>
  </si>
  <si>
    <t>Total</t>
  </si>
  <si>
    <t>Fiscal year 2022 - Q3</t>
  </si>
  <si>
    <t>Fiscal year 2022 - Q4</t>
  </si>
  <si>
    <t>Annual Amount - rates &gt;=12/23/21</t>
  </si>
  <si>
    <t>amount agreed in STIP</t>
  </si>
  <si>
    <t>Annual Amount - rates &gt;=12/26/22</t>
  </si>
  <si>
    <t>Per quarter</t>
  </si>
  <si>
    <t>Rate of return</t>
  </si>
  <si>
    <t>theorhetical based on 8.25% pretax</t>
  </si>
  <si>
    <t>Affiliate allocation</t>
  </si>
  <si>
    <t>based on test year</t>
  </si>
  <si>
    <t>Tax Gross Up</t>
  </si>
  <si>
    <t xml:space="preserve">Journal Entry Illustration </t>
  </si>
  <si>
    <t>Dr.</t>
  </si>
  <si>
    <t>Cr.</t>
  </si>
  <si>
    <t>A/R from Affiliates</t>
  </si>
  <si>
    <t>O&amp;M/926 Expense</t>
  </si>
  <si>
    <t>-to record charge to affiliates, A/R settled in cash in following month</t>
  </si>
  <si>
    <t>Spire Inc./Affiliate</t>
  </si>
  <si>
    <t>A/P to Spire Missouri</t>
  </si>
  <si>
    <t>Missouri Pension Contributions after 5/31/2021 true-up period</t>
  </si>
  <si>
    <t>in MO contributions are posted to account 228229 / 228230 (East)</t>
  </si>
  <si>
    <t>Contribution-Cash</t>
  </si>
  <si>
    <t>In Rates-Recovered</t>
  </si>
  <si>
    <t>Combined Diff (+Asset/-Liab)</t>
  </si>
  <si>
    <t>Cal Period</t>
  </si>
  <si>
    <t>Missouri East Alloc</t>
  </si>
  <si>
    <t>West (East Plan Alloc)*</t>
  </si>
  <si>
    <t>Total MO East Plan</t>
  </si>
  <si>
    <t>East-running diff</t>
  </si>
  <si>
    <t>MO West Plan</t>
  </si>
  <si>
    <t>West-running diff</t>
  </si>
  <si>
    <t>Average</t>
  </si>
  <si>
    <t>Cumulative through end of FY22</t>
  </si>
  <si>
    <t>OPEB Tracker Updated for True-up and expected rate change (1)</t>
  </si>
  <si>
    <t xml:space="preserve"> East-OPEB</t>
  </si>
  <si>
    <t xml:space="preserve"> West-OPEB</t>
  </si>
  <si>
    <t>(2)  Contribution Expense - 6/1/21 - 12/22/21</t>
  </si>
  <si>
    <t>(2) Actual Contributions 6/1/21 through FY 2024</t>
  </si>
  <si>
    <t>(1) OPEB tracker will be trued up in next case, there will be no separate layers of tracking like is done for pension.  Amortization only shown through Fiscal year 2024 for illustration as a rate case is normally filed on average roughly every 3 years</t>
  </si>
  <si>
    <t>(2) There are no planned OPEB contributions the rest of 2021 or in 2022.  There is no OPEB contribution expense being recovered in new rate request.  A row was included for any contributions that may or may not occur before the next rate case.</t>
  </si>
  <si>
    <t>Amortization Schedule through 5/31/22</t>
  </si>
  <si>
    <t>AC_254098/182480 (move to new account 254920)</t>
  </si>
  <si>
    <t>reclass MOE balance in Dec (from 254020)</t>
  </si>
  <si>
    <t>Balance at 12/31/2021</t>
  </si>
  <si>
    <t xml:space="preserve">DR-0067 </t>
  </si>
  <si>
    <t>Missouri East Pension Contributions allocated to Missouri West Sub-Trust*</t>
  </si>
  <si>
    <t>Period</t>
  </si>
  <si>
    <t>Missouri East</t>
  </si>
  <si>
    <t>Allocation to West Sub-Trust (provided by actuary)</t>
  </si>
  <si>
    <t>*In 2018 certain Mo West employees were added to the Mo East cash balance plan.  It was decided to setup sub trusts to track the benefit cost separately for the participants on the East and West side of the state.  The allocation method to determine the contributions between trusts is determined as follows:</t>
  </si>
  <si>
    <t xml:space="preserve">1. In November of 20XX, the US GAAP expense is determined for the fiscal year beginning 10/1/20XX for the Spire Missouri Employees’ Retirement Plan (MO East Plan), including a split of the expense attributable to Missouri East participants and Missouri West participants.  </t>
  </si>
  <si>
    <t>2. The ratio of each Missouri business’ expense to the full MO East Plan’s expense is determined and rounded to 3 decimals.</t>
  </si>
  <si>
    <t>3. The ratios are applied to any contribution made for the 10/1/20XX plan year for the MO East Plan specifically scheduled contributions for quarterlies due January, April, July, and October of 20XX+1 and other typical funding for this plan year occurring in December 20XX+1 and June 20XX+2.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</si>
</sst>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0000_);\(0.00000\)"/>
    <numFmt numFmtId="166" formatCode="mm/dd/yyyy"/>
    <numFmt numFmtId="167" formatCode="_(* #,##0_);_(* \(#,##0\);_(* &quot;-&quot;??_);_(@_)"/>
  </numFmts>
  <fonts count="13">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0"/>
      <name val="Arial"/>
      <family val="2"/>
    </font>
    <font>
      <sz val="11"/>
      <name val="Calibri"/>
      <family val="2"/>
      <scheme val="minor"/>
    </font>
    <font>
      <b/>
      <u/>
      <sz val="11"/>
      <color theme="1"/>
      <name val="Calibri"/>
      <family val="2"/>
      <scheme val="minor"/>
    </font>
    <font>
      <i/>
      <sz val="11"/>
      <color theme="1"/>
      <name val="Calibri"/>
      <family val="2"/>
      <scheme val="minor"/>
    </font>
    <font>
      <sz val="8"/>
      <name val="Calibri"/>
      <family val="2"/>
      <scheme val="minor"/>
    </font>
    <font>
      <b/>
      <i/>
      <sz val="11"/>
      <color theme="1"/>
      <name val="Calibri"/>
      <family val="2"/>
      <scheme val="minor"/>
    </font>
    <font>
      <sz val="11"/>
      <color theme="1"/>
      <name val="Calibri"/>
    </font>
    <font>
      <sz val="11"/>
      <color theme="1"/>
      <name val="Calibri"/>
      <family val="2"/>
    </font>
    <font>
      <sz val="11"/>
      <color rgb="FFFF000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FFFF"/>
      </patternFill>
    </fill>
  </fills>
  <borders count="12">
    <border>
      <left/>
      <right/>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auto="1"/>
      </left>
      <right style="medium">
        <color auto="1"/>
      </right>
      <top/>
      <bottom/>
      <diagonal/>
    </border>
    <border>
      <left style="thin">
        <color rgb="FF979991"/>
      </left>
      <right/>
      <top style="thin">
        <color rgb="FF979991"/>
      </top>
      <bottom style="thin">
        <color rgb="FF979991"/>
      </bottom>
      <diagonal/>
    </border>
  </borders>
  <cellStyleXfs count="9">
    <xf numFmtId="0" fontId="0" fillId="0" borderId="0"/>
    <xf numFmtId="44" fontId="1"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0" fillId="0" borderId="0"/>
    <xf numFmtId="43" fontId="1" fillId="0" borderId="0" applyFont="0" applyFill="0" applyBorder="0" applyAlignment="0" applyProtection="0"/>
    <xf numFmtId="0" fontId="11" fillId="0" borderId="0"/>
  </cellStyleXfs>
  <cellXfs count="48">
    <xf numFmtId="0" fontId="0" fillId="0" borderId="0" xfId="0"/>
    <xf numFmtId="44" fontId="0" fillId="0" borderId="0" xfId="0" applyNumberFormat="1"/>
    <xf numFmtId="44" fontId="0" fillId="0" borderId="0" xfId="1" applyFont="1"/>
    <xf numFmtId="0" fontId="3" fillId="0" borderId="0" xfId="0" applyFont="1" applyAlignment="1">
      <alignment horizontal="center" wrapText="1"/>
    </xf>
    <xf numFmtId="0" fontId="0" fillId="0" borderId="4" xfId="0" applyBorder="1"/>
    <xf numFmtId="0" fontId="0" fillId="0" borderId="5" xfId="0" applyBorder="1"/>
    <xf numFmtId="164" fontId="0" fillId="0" borderId="5" xfId="1" applyNumberFormat="1" applyFont="1" applyBorder="1"/>
    <xf numFmtId="164" fontId="0" fillId="0" borderId="6" xfId="1" applyNumberFormat="1" applyFont="1" applyBorder="1"/>
    <xf numFmtId="164" fontId="0" fillId="0" borderId="5" xfId="0" applyNumberFormat="1" applyBorder="1"/>
    <xf numFmtId="10" fontId="0" fillId="0" borderId="5" xfId="0" applyNumberFormat="1" applyBorder="1"/>
    <xf numFmtId="0" fontId="0" fillId="0" borderId="7" xfId="0" applyBorder="1"/>
    <xf numFmtId="165" fontId="5" fillId="0" borderId="8" xfId="2" applyNumberFormat="1" applyFont="1" applyBorder="1" applyProtection="1"/>
    <xf numFmtId="0" fontId="6" fillId="0" borderId="0" xfId="0" applyFont="1" applyAlignment="1">
      <alignment horizontal="center" wrapText="1"/>
    </xf>
    <xf numFmtId="0" fontId="2" fillId="0" borderId="0" xfId="0" applyFont="1"/>
    <xf numFmtId="0" fontId="7" fillId="0" borderId="0" xfId="0" quotePrefix="1" applyFont="1"/>
    <xf numFmtId="44" fontId="0" fillId="0" borderId="9" xfId="0" applyNumberFormat="1" applyBorder="1"/>
    <xf numFmtId="0" fontId="0" fillId="0" borderId="9" xfId="0" applyBorder="1"/>
    <xf numFmtId="0" fontId="3" fillId="0" borderId="10" xfId="0" applyFont="1" applyBorder="1"/>
    <xf numFmtId="0" fontId="0" fillId="0" borderId="0" xfId="0" applyAlignment="1">
      <alignment horizontal="center" wrapText="1"/>
    </xf>
    <xf numFmtId="44" fontId="0" fillId="0" borderId="1" xfId="1" applyFont="1" applyBorder="1"/>
    <xf numFmtId="0" fontId="9" fillId="0" borderId="0" xfId="0" applyFont="1"/>
    <xf numFmtId="0" fontId="0" fillId="0" borderId="0" xfId="0" applyAlignment="1">
      <alignment wrapText="1"/>
    </xf>
    <xf numFmtId="14" fontId="0" fillId="0" borderId="0" xfId="0" applyNumberFormat="1"/>
    <xf numFmtId="44" fontId="0" fillId="0" borderId="0" xfId="1" applyFont="1" applyFill="1"/>
    <xf numFmtId="0" fontId="3" fillId="0" borderId="0" xfId="0" applyFont="1"/>
    <xf numFmtId="0" fontId="3" fillId="0" borderId="0" xfId="0" applyFont="1" applyAlignment="1">
      <alignment horizontal="center"/>
    </xf>
    <xf numFmtId="0" fontId="0" fillId="0" borderId="0" xfId="0" applyAlignment="1">
      <alignment horizontal="center"/>
    </xf>
    <xf numFmtId="166" fontId="11" fillId="3" borderId="11" xfId="8" applyNumberFormat="1" applyFill="1" applyBorder="1" applyAlignment="1">
      <alignment horizontal="left" vertical="top" wrapText="1"/>
    </xf>
    <xf numFmtId="167" fontId="0" fillId="0" borderId="0" xfId="7" applyNumberFormat="1" applyFont="1"/>
    <xf numFmtId="167" fontId="0" fillId="0" borderId="0" xfId="0" applyNumberFormat="1"/>
    <xf numFmtId="164" fontId="0" fillId="0" borderId="0" xfId="1" applyNumberFormat="1" applyFont="1"/>
    <xf numFmtId="164" fontId="0" fillId="0" borderId="0" xfId="0" applyNumberFormat="1"/>
    <xf numFmtId="166" fontId="11" fillId="3" borderId="0" xfId="8" applyNumberFormat="1" applyFill="1" applyAlignment="1">
      <alignment horizontal="left" vertical="top" wrapText="1"/>
    </xf>
    <xf numFmtId="164" fontId="0" fillId="0" borderId="1" xfId="0" applyNumberFormat="1" applyBorder="1"/>
    <xf numFmtId="0" fontId="0" fillId="0" borderId="1" xfId="0" applyBorder="1"/>
    <xf numFmtId="164" fontId="0" fillId="0" borderId="0" xfId="1" applyNumberFormat="1" applyFont="1" applyFill="1"/>
    <xf numFmtId="0" fontId="12" fillId="0" borderId="0" xfId="0" applyFont="1"/>
    <xf numFmtId="44" fontId="0" fillId="0" borderId="1" xfId="0" applyNumberFormat="1" applyBorder="1"/>
    <xf numFmtId="0" fontId="0" fillId="0" borderId="0" xfId="0" quotePrefix="1"/>
    <xf numFmtId="166" fontId="11" fillId="0" borderId="0" xfId="8" applyNumberFormat="1" applyAlignment="1">
      <alignment horizontal="left" vertical="top" wrapText="1"/>
    </xf>
    <xf numFmtId="10" fontId="12" fillId="0" borderId="5" xfId="0" applyNumberFormat="1" applyFont="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0" xfId="0" applyAlignment="1">
      <alignment horizontal="center" wrapText="1"/>
    </xf>
    <xf numFmtId="0" fontId="0" fillId="0" borderId="0" xfId="0" quotePrefix="1" applyAlignment="1">
      <alignment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cellXfs>
  <cellStyles count="9">
    <cellStyle name="Comma" xfId="7" builtinId="3"/>
    <cellStyle name="Comma 2" xfId="3" xr:uid="{E41DC8F0-CAAB-4F4A-AEDC-63D697FC57B6}"/>
    <cellStyle name="Currency" xfId="1" builtinId="4"/>
    <cellStyle name="Currency 2" xfId="4" xr:uid="{BDFD916B-473F-4B41-8617-9EBDDC838CC4}"/>
    <cellStyle name="Normal" xfId="0" builtinId="0"/>
    <cellStyle name="Normal 2" xfId="2" xr:uid="{99701C65-8087-4E77-AEA2-C52F4FA38DEF}"/>
    <cellStyle name="Normal 2 2" xfId="8" xr:uid="{4142CC1D-4A0C-497E-884C-9A04D3088E80}"/>
    <cellStyle name="Normal 3" xfId="6" xr:uid="{E46F7CA0-CB1A-4225-B8E8-E5962B54ADF3}"/>
    <cellStyle name="Percent 2" xfId="5" xr:uid="{D0323679-BF7A-42B3-B68D-C74D3D477B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styles" Target="styles.xml"/><Relationship Id="rId89" Type="http://schemas.openxmlformats.org/officeDocument/2006/relationships/customXml" Target="../customXml/item2.xml"/><Relationship Id="rId16" Type="http://schemas.openxmlformats.org/officeDocument/2006/relationships/externalLink" Target="externalLinks/externalLink11.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theme" Target="theme/theme1.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calcChain" Target="calcChain.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9"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247375</xdr:colOff>
      <xdr:row>23</xdr:row>
      <xdr:rowOff>66675</xdr:rowOff>
    </xdr:from>
    <xdr:to>
      <xdr:col>5</xdr:col>
      <xdr:colOff>567164</xdr:colOff>
      <xdr:row>39</xdr:row>
      <xdr:rowOff>101092</xdr:rowOff>
    </xdr:to>
    <xdr:pic>
      <xdr:nvPicPr>
        <xdr:cNvPr id="2" name="Picture 1">
          <a:extLst>
            <a:ext uri="{FF2B5EF4-FFF2-40B4-BE49-F238E27FC236}">
              <a16:creationId xmlns:a16="http://schemas.microsoft.com/office/drawing/2014/main" id="{4687E2B4-4337-479B-9721-E2169B02E0DB}"/>
            </a:ext>
          </a:extLst>
        </xdr:cNvPr>
        <xdr:cNvPicPr>
          <a:picLocks noChangeAspect="1"/>
        </xdr:cNvPicPr>
      </xdr:nvPicPr>
      <xdr:blipFill>
        <a:blip xmlns:r="http://schemas.openxmlformats.org/officeDocument/2006/relationships" r:embed="rId1"/>
        <a:stretch>
          <a:fillRect/>
        </a:stretch>
      </xdr:blipFill>
      <xdr:spPr>
        <a:xfrm>
          <a:off x="247375" y="4448175"/>
          <a:ext cx="6491989" cy="3082417"/>
        </a:xfrm>
        <a:prstGeom prst="rect">
          <a:avLst/>
        </a:prstGeom>
      </xdr:spPr>
    </xdr:pic>
    <xdr:clientData/>
  </xdr:twoCellAnchor>
  <xdr:twoCellAnchor editAs="oneCell">
    <xdr:from>
      <xdr:col>0</xdr:col>
      <xdr:colOff>254000</xdr:colOff>
      <xdr:row>41</xdr:row>
      <xdr:rowOff>22225</xdr:rowOff>
    </xdr:from>
    <xdr:to>
      <xdr:col>4</xdr:col>
      <xdr:colOff>653399</xdr:colOff>
      <xdr:row>49</xdr:row>
      <xdr:rowOff>155368</xdr:rowOff>
    </xdr:to>
    <xdr:pic>
      <xdr:nvPicPr>
        <xdr:cNvPr id="5" name="Picture 4">
          <a:extLst>
            <a:ext uri="{FF2B5EF4-FFF2-40B4-BE49-F238E27FC236}">
              <a16:creationId xmlns:a16="http://schemas.microsoft.com/office/drawing/2014/main" id="{D027264C-60A2-4E1F-AF45-74434ED07D82}"/>
            </a:ext>
          </a:extLst>
        </xdr:cNvPr>
        <xdr:cNvPicPr>
          <a:picLocks noChangeAspect="1"/>
        </xdr:cNvPicPr>
      </xdr:nvPicPr>
      <xdr:blipFill>
        <a:blip xmlns:r="http://schemas.openxmlformats.org/officeDocument/2006/relationships" r:embed="rId2"/>
        <a:stretch>
          <a:fillRect/>
        </a:stretch>
      </xdr:blipFill>
      <xdr:spPr>
        <a:xfrm>
          <a:off x="254000" y="7832725"/>
          <a:ext cx="5209524" cy="1657143"/>
        </a:xfrm>
        <a:prstGeom prst="rect">
          <a:avLst/>
        </a:prstGeom>
      </xdr:spPr>
    </xdr:pic>
    <xdr:clientData/>
  </xdr:twoCellAnchor>
  <xdr:twoCellAnchor editAs="oneCell">
    <xdr:from>
      <xdr:col>0</xdr:col>
      <xdr:colOff>107950</xdr:colOff>
      <xdr:row>63</xdr:row>
      <xdr:rowOff>165100</xdr:rowOff>
    </xdr:from>
    <xdr:to>
      <xdr:col>2</xdr:col>
      <xdr:colOff>1469438</xdr:colOff>
      <xdr:row>69</xdr:row>
      <xdr:rowOff>60200</xdr:rowOff>
    </xdr:to>
    <xdr:pic>
      <xdr:nvPicPr>
        <xdr:cNvPr id="3" name="Picture 2">
          <a:extLst>
            <a:ext uri="{FF2B5EF4-FFF2-40B4-BE49-F238E27FC236}">
              <a16:creationId xmlns:a16="http://schemas.microsoft.com/office/drawing/2014/main" id="{F1F7A8C9-7AD0-40EB-8540-7F32D8685ED8}"/>
            </a:ext>
          </a:extLst>
        </xdr:cNvPr>
        <xdr:cNvPicPr>
          <a:picLocks noChangeAspect="1"/>
        </xdr:cNvPicPr>
      </xdr:nvPicPr>
      <xdr:blipFill>
        <a:blip xmlns:r="http://schemas.openxmlformats.org/officeDocument/2006/relationships" r:embed="rId3"/>
        <a:stretch>
          <a:fillRect/>
        </a:stretch>
      </xdr:blipFill>
      <xdr:spPr>
        <a:xfrm>
          <a:off x="107950" y="11766550"/>
          <a:ext cx="4695238" cy="1000000"/>
        </a:xfrm>
        <a:prstGeom prst="rect">
          <a:avLst/>
        </a:prstGeom>
      </xdr:spPr>
    </xdr:pic>
    <xdr:clientData/>
  </xdr:twoCellAnchor>
  <xdr:twoCellAnchor editAs="oneCell">
    <xdr:from>
      <xdr:col>0</xdr:col>
      <xdr:colOff>190500</xdr:colOff>
      <xdr:row>54</xdr:row>
      <xdr:rowOff>6350</xdr:rowOff>
    </xdr:from>
    <xdr:to>
      <xdr:col>2</xdr:col>
      <xdr:colOff>1504365</xdr:colOff>
      <xdr:row>62</xdr:row>
      <xdr:rowOff>76007</xdr:rowOff>
    </xdr:to>
    <xdr:pic>
      <xdr:nvPicPr>
        <xdr:cNvPr id="4" name="Picture 3">
          <a:extLst>
            <a:ext uri="{FF2B5EF4-FFF2-40B4-BE49-F238E27FC236}">
              <a16:creationId xmlns:a16="http://schemas.microsoft.com/office/drawing/2014/main" id="{5BFAD45F-52CA-4F95-8930-36C9467E42F8}"/>
            </a:ext>
          </a:extLst>
        </xdr:cNvPr>
        <xdr:cNvPicPr>
          <a:picLocks noChangeAspect="1"/>
        </xdr:cNvPicPr>
      </xdr:nvPicPr>
      <xdr:blipFill>
        <a:blip xmlns:r="http://schemas.openxmlformats.org/officeDocument/2006/relationships" r:embed="rId4"/>
        <a:stretch>
          <a:fillRect/>
        </a:stretch>
      </xdr:blipFill>
      <xdr:spPr>
        <a:xfrm>
          <a:off x="190500" y="9950450"/>
          <a:ext cx="4676190" cy="15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file01\department\1973\SHARE\RECEIPT\OFFSHORE\HIOS\FINANC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srut146v1ibd\45ac6963\Models\Sellside%20M&amp;A%20Model\OpCo%20Tab\Model%20Outputs%20v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00.12\cp_ib$\Documents%20and%20Settings\Mborcher\Local%20Settings\Temporary%20Internet%20Files\OLK2A88\10090015LON%20Backu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bnydcfp\New_York\Steel\Comps\Producers%20&amp;%20Mini%20Mills\Producers,%20Mini%20Mills%20&amp;%20Integrated%20v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bnydcfp\New_York\Chemicals\European%20Books\Presentation\March%202009\Yara\Backup\CapIQComps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dfile01\department\Utility\ELECTRIC\Laclede%20Gas%20Co\2012%20Memos%20&amp;%20Analysis\Project%20Royals%20(Hallmark)\3.%20Model\Valuation%20Models%20-%20Final%20Bid\R&amp;S%20Model%20MAST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Utility\ELECTRIC\Laclede%20Gas%20Co\2012%20Memos%20&amp;%20Analysis\Project%20Royals%20(Hallmark)\3.%20Model\Valuation%20Models%20-%20Final%20Bid\R&amp;S%20Model%20MAST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dfile01\department\Utility\ELECTRIC\bcIMC\2011%20Memos%20&amp;%20Analysis\Project%20Hydro%20Star\3.%20Model\Project%20Atlantis%20-%20Phase%20II%20Modelv20-yr%20%20TKv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tility\ELECTRIC\bcIMC\2011%20Memos%20&amp;%20Analysis\Project%20Hydro%20Star\3.%20Model\Project%20Atlantis%20-%20Phase%20II%20Modelv20-yr%20%20TKv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bnydcfp\New_York\CVC\July%202009%20Chemicals%20Materials\Analysis\Graph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00.12\cp_ib$\Companies\William%20Demant\2009\2009.08.25%20Cochlear\4.%20Model\DCF%20and%20LBO%20model%20July%2009%20v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73\SHARE\RECEIPT\OFFSHORE\HIOS\FINANCE.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file:///\\pdfile01\department\Utility\@GMT-2012.01.10-05.07.35\ELECTRIC\bcIMC\2011%20Memos%20&amp;%20Analysis\Project%20Hydro%20Star\3.%20Model\Utilities,%20Inc%20-%20HARD%20DRIVE\2011%20Memos%20&amp;%20Analysis\Project%20Hydro%20Star\Model\Utilities%20Inc%20Integrated%20M&amp;A%20Model%20v12.xls?C16358D6" TargetMode="External"/><Relationship Id="rId1" Type="http://schemas.openxmlformats.org/officeDocument/2006/relationships/externalLinkPath" Target="file:///\\C16358D6\Utilities%20Inc%20Integrated%20M&amp;A%20Model%20v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tility\@GMT-2012.01.10-05.07.35\ELECTRIC\bcIMC\2011%20Memos%20&amp;%20Analysis\Project%20Hydro%20Star\3.%20Model\Utilities,%20Inc%20-%20HARD%20DRIVE\2011%20Memos%20&amp;%20Analysis\Project%20Hydro%20Star\Model\Utilities%20Inc%20Integrated%20M&amp;A%20Model%20v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ibna.msds.wachovia.net\root\Documents%20and%20Settings\08613\Local%20Settings\Temporary%20Internet%20Files\OLK17A\Old\High%20Level%20Valuation%20MO%20vWFS%208OL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bnydcfp\New_York\Chemicals\January%202009%20European%20Books\Profiles\Chemtura\exce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bnydcfp\New_York\Chemicals\European%20Books\Presentation\March%202009\Yara\Backup\casestud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ibna.msds.wachovia.net\root\shared\BHC\Projects\Public%20Projects\Rise%20and%20Shine%20(014690201)\4%20Excel\zArchive\Integrated%20M&amp;A%20Model%20(OL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dfile01\department\Utility\ELECTRIC\Laclede%20Gas%20Co\2012%20Memos%20&amp;%20Analysis\Project%20Royals%20(Hallmark)\3.%20Model\Valuation%20Models%20-%20Final%20Bid\Tomahawk%20Training\Pfizer%20&amp;%20Wyeth%20Merger%20Model%20MASTER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Utility\ELECTRIC\Laclede%20Gas%20Co\2012%20Memos%20&amp;%20Analysis\Project%20Royals%20(Hallmark)\3.%20Model\Valuation%20Models%20-%20Final%20Bid\Tomahawk%20Training\Pfizer%20&amp;%20Wyeth%20Merger%20Model%20MASTER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00.12\cp_ib$\Companies\TPG\2009\2009.09.02%20-%20Building%20Sector\Excel\TPG%20-%2052w%20HighLow%20v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100.12\cp_ib$\Companies\Wessanen\2009\2009.07.09%20CEO%20meeting\Model\2009.07.25%20Wessanen%20-%20DCF%20model%20v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tern\data\CAPITAL\98\1stCE\TWCAPEX.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100.12\cp_ib$\Documents%20and%20Settings\hhansen\Local%20Settings\Temporary%20Internet%20Files\OLK66\CryoLife%20Share%20pri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thou-fsclva2p\FinRpt\Needs%20-%20%20Data%20Request\Quarterly%20Data%20Request\Energy%20Services\EnSer_QDat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dfile01\department\ComOps\Data\Lo\Eastern\MA%20Spot%20June%2020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09168\AppData\Local\Microsoft\Windows\Temporary%20Internet%20Files\Content.Outlook\W2XYMBML\Hallmark%20Modelv52%20Final%20Bid%20v17.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OCUME~1\MADAMS\LOCALS~1\TEMP\LEAD%20LAG%20MODEL%20-%20MISSOURI%202005%20UPDATE%20March%201%20vers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dferguso\Desktop\2014%20Budget-Paste_Mayy14\Upload\upload%20to%20powerplant%20-%20GL%20account_round.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Administrative_Services\Monthly%20Forecasts\2014%20Forecasts\C&amp;M%20Contract%20Hours\CM%20Projected%20Hours%20Forecast%20FY%20201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mosps1/Users/550014/Desktop/Project%20River/Fact%20Pack/vF%20of%20Spend%20Models/Spans%20and%20Layers,%20v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Accounting\Controller\FP&amp;A\Projects\IT%20Platform%20decision\Platform%20summary%207_14.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mosps1/Documents%20and%20Settings/hbaker/Local%20Settings/Temporary%20Internet%20Files/OLKD6/2006%20IT%20Capital%20200508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ervices.intralinks.com/FinRep/ExternalReports/123100/4th%20Qtr%20Earnings%20Release/RB%20ACB%2034%20wpdiscogenco081199%20extraordinary%20writeof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dfile01\Department\FP&amp;A\CapEx\Monthly%20CapEx%20Summary%20Files\2014\06.2014%20June\const%20-%20budget%20item%20-%20division%20-%20June%202014.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mosps1/1ART/base_g.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1ART\base_g.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dfile01\department\CMG\CHARTS%20&amp;%20GRAPHS\New%20Graph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CMG\CHARTS%20&amp;%20GRAPHS\New%20Graph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SGarcia\Budgets\2012%20Budget%20feeder_COMBINED_2.9.12%20Post%20Reorg.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mbuff002\Downloads\Self-Performance%20Test%20v2%20AK.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mosps1/Documents%20and%20Settings/hbaker/Local%20Settings/Temporary%20Internet%20Files/OLK4DB/b_Tax-Edit_TW_FINANCIAL_PROJECTION_r1.0_8-1-03_Hardcode%20act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ufile01\Home_Directories\Users\08613\AppData\Local\Microsoft\Windows\Temporary%20Internet%20Files\Content.Outlook\LV26SFNM\Project%20Iron%20Model%20V62%20(4).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Y:\Users\08613\AppData\Local\Microsoft\Windows\Temporary%20Internet%20Files\Content.Outlook\LV26SFNM\Project%20Iron%20Model%20V62%2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file01\department\1973\SHARE\RECEIPT\OFFSHORE\WCDC\FINWCDC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SGarcia\2013%20Budgets\Global%20&amp;%20USGP%202013%20Budget\2013%20USGP%20and%20Global%20Consolidated%20Budget%20(Planning)%20Final%200403201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ccounting/Controller/FP&amp;A/Forecasts%20and%20Budgets/2013/3%20Year%20Plan/3-yr%20plan%20BOD%20Strategy%20Session%20August%20with%20NEEPS%20change.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Accounting\Controller\FP&amp;A\Forecasts%20and%20Budgets\2013\3%20Year%20Plan\3-yr%20plan%20Update%2007_29_1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mosps1/Documents%20and%20Settings/dmarcelino/Local%20Settings/Temporary%20Internet%20Files/OLK4/GAOVHD/FY_99/G_Mar_9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ocuments%20and%20Settings\dmarcelino\Local%20Settings\Temporary%20Internet%20Files\OLK4\GAOVHD\FY_99\G_Mar_99.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mosps1/Documents%20and%20Settings/dmarcelino/Local%20Settings/Temporary%20Internet%20Files/OLK4/MONTHLY/ALLOC/FY_99/99FEBAL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nts%20and%20Settings\dmarcelino\Local%20Settings\Temporary%20Internet%20Files\OLK4\MONTHLY\ALLOC\FY_99\99FEBAL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mosps1/Users/538371/Documents/Southern%20-%20Case%20for%20Change/Labor%20Benchmarking/Utility%20Labor%20Database%20Model.AV.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pdfile01\Department\FP&amp;A\Forecasts%20and%20Budgets\2013\12+0\Copy%20of%20September%20Forecast%20to%20Actual%20Walk%20-%2010.30.13%20v5.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Pdfile01\Department\Forecasts%20and%20Budgets\2014\Budget\Presentation\2012%20Backup\Capital%20Projects%20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973\SHARE\RECEIPT\OFFSHORE\WCDC\FINWCDC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sers\09260\AppData\Local\Microsoft\Windows\INetCache\Content.Outlook\28TOXPPU\Reg%20Liab%20excess%20ADIT%20amort%20TCJA%20and%20MO%20FY22%20Q2%20Update.xlsx" TargetMode="External"/></Relationships>
</file>

<file path=xl/externalLinks/_rels/externalLink61.xml.rels><?xml version="1.0" encoding="UTF-8" standalone="yes"?>
<Relationships xmlns="http://schemas.openxmlformats.org/package/2006/relationships"><Relationship Id="rId2" Type="http://schemas.microsoft.com/office/2019/04/relationships/externalLinkLongPath" Target="http://mosps1/Users/548240/AppData/Local/Temp/DropOL/Client%20Work/Exelon/4.Synergies%20Template/Synergies%20Tracking%20Tool/0209%20Synergies%20Refresh/Tracking%20Tool%20Model/Synergy%20Tracking%20Tool%20120216/Synergy%20Tracking%20Tool_Output_120222.xlsm?7653AF8B" TargetMode="External"/><Relationship Id="rId1" Type="http://schemas.openxmlformats.org/officeDocument/2006/relationships/externalLinkPath" Target="file:///\\7653AF8B\Synergy%20Tracking%20Tool_Output_120222.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Users\aklosowiak001\Documents\0%20Southern\Invoices%202013-2016%20v3%20AK.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dfile01\Department\Compensation\Exec%20Comp\Comp%20Committee\2008\January\Comp%20Comm%201.08%20REV.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mosps1/Documents%20and%20Settings/sjoseph/Local%20Settings/Temporary%20Internet%20Files/OLKD3/PE%202007%20Plan%20Summary_Revised.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Users\09168\AppData\Local\Microsoft\Windows\Temporary%20Internet%20Files\Content.Outlook\W2XYMBML\SSCT%20Latera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etser1\server%20dir\appd\My%20Documents\Compensation\Base%20Comp\Survey%20Analysis\Survey%20Analysis%20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losing\09%20Sep\Prepaid%20Ins%20165200.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Accounting/Controller/FP&amp;A/Forecasts%20and%20Budgets/2014/Rating%20Agencies%20Presentation/June%20update/Combined%20Model%20V41(%200521%20LG%20Baseline%20Forecast)%20-%20June%2030.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Accounting\Controller\FP&amp;A\Forecasts%20and%20Budgets\2014\Rating%20Agencies%20Presentation\June%20update\Combined%20Model%20V41(%200521%20LG%20Baseline%20Forecast)%20-%20June%203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orate\data\USERS\CSpitz\Trends\Con-OpSum.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Users\09168\AppData\Local\Microsoft\Windows\Temporary%20Internet%20Files\Content.Outlook\W2XYMBML\MGE\Interlinked%20Reports\Synergy%20and%20CTA%20Allocations%20v5.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Netser1\server%20dir\APPD\Users\08880\Compensation\Base%20Comp\Survey%20Analysis%20IV.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lacledegas-my.sharepoint.com/personal/tim_krick_spireenergy_com/Documents/Regulatory/MO%20Rate%20Case%2020/Model%20working/Spire%20Combined%202020%20Rate%20Case%20Base%20Model-working.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mosps1/Documents%20and%20Settings/msulliv/Local%20Settings/Temporary%20Internet%20Files/OLKC/06%20BG%20IT%20Capital%209_16.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pportunity%20Assessments\LG%20M&amp;A%20Model\LG%20Valuation\LG%20Model\LG%20Valuation%20Model%20V34.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O:\CURREST\1st98\Mode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pdfile01\Department\CURREST\1st98\Model.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Accounting\Financial_Reporting\2015%20Fiscal%20Year\12-Sep-FY2015\Cash%20Flow\3%20-%20Cash%20Flow%20Proof%20-%20Sep%202015_V5%20Final%20Tax%20Impact.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riumsrv3\general\TEMP\Emdiscountrat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00.12\cp_ib$\Companies\KKR\2009\2009.09.15%20Selected%20Nordic%20Opportunities\Excel\Danisco%20-%20Main%20Back-up%20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OS 93 thru 96"/>
      <sheetName val="Member Control"/>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ng Outputs"/>
      <sheetName val="Sheet1"/>
      <sheetName val="First Round Model"/>
      <sheetName val="Sheet2"/>
      <sheetName val="ROEs"/>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R"/>
      <sheetName val="Historical and brokers 1-C"/>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KS"/>
      <sheetName val="MT"/>
      <sheetName val="CMC"/>
      <sheetName val="EVR"/>
      <sheetName val="GNA"/>
      <sheetName val="GGB"/>
      <sheetName val="NUE"/>
      <sheetName val="CHMF"/>
      <sheetName val="STLD"/>
      <sheetName val="X"/>
      <sheetName val="Price Chart"/>
      <sheetName val="Adjusted Market Cap"/>
      <sheetName val="Charts"/>
      <sheetName val="Consol. - Adjusted Market Cap "/>
      <sheetName val="Consol. - Charts"/>
      <sheetName val="WACC Calc"/>
      <sheetName val="Beta Chart"/>
      <sheetName val="AMWD"/>
      <sheetName val="AWI"/>
      <sheetName val="GFF"/>
      <sheetName val="UEIC"/>
      <sheetName val="NSSC"/>
      <sheetName val="SWK"/>
      <sheetName val="HAR"/>
      <sheetName val="IR"/>
      <sheetName val="LXU"/>
      <sheetName val="MHK"/>
      <sheetName val="NX"/>
      <sheetName val="TREX"/>
      <sheetName val="SSD"/>
      <sheetName val="LII"/>
      <sheetName val="MAS"/>
      <sheetName val="OC"/>
      <sheetName val="PGTI"/>
      <sheetName val="CIQChart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Chemtura"/>
      <sheetName val="Ferro"/>
      <sheetName val="GGC"/>
      <sheetName val="Rockwood"/>
      <sheetName val="Solutia"/>
      <sheetName val="Celanese"/>
      <sheetName val="Huntsman"/>
      <sheetName val="Yara OUTPUT"/>
      <sheetName val="Yara 2"/>
      <sheetName val="Yara 3"/>
      <sheetName val="YARA"/>
      <sheetName val="NA Fert Index"/>
      <sheetName val="Partners Product Mix"/>
      <sheetName val="AGU"/>
      <sheetName val="Yara Cap Table"/>
      <sheetName val="Intl Fert Index"/>
      <sheetName val="CF Industries"/>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hine IS"/>
      <sheetName val="Feeder IS"/>
      <sheetName val="Feeder BS"/>
      <sheetName val="IS"/>
      <sheetName val="BS"/>
      <sheetName val="Acq. LBO"/>
      <sheetName val="Convert"/>
      <sheetName val="Rise WACC"/>
      <sheetName val="Shine WACC"/>
      <sheetName val="Sum P&amp;L"/>
      <sheetName val="SU-Cap"/>
      <sheetName val="Adj Combined IS"/>
      <sheetName val="DCF"/>
      <sheetName val="DCF II"/>
      <sheetName val="LBO"/>
      <sheetName val="PV of Future Price"/>
      <sheetName val="FF"/>
      <sheetName val="Contribution Analysis"/>
      <sheetName val="AVP"/>
      <sheetName val="Summary Financials - Charts"/>
      <sheetName val="Synergies"/>
      <sheetName val="Credit Summary"/>
      <sheetName val="Sensitivities Input"/>
      <sheetName val="Sensitivities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hine IS"/>
      <sheetName val="Feeder IS"/>
      <sheetName val="Feeder BS"/>
      <sheetName val="IS"/>
      <sheetName val="BS"/>
      <sheetName val="Acq. LBO"/>
      <sheetName val="Convert"/>
      <sheetName val="Rise WACC"/>
      <sheetName val="Shine WACC"/>
      <sheetName val="Sum P&amp;L"/>
      <sheetName val="SU-Cap"/>
      <sheetName val="Adj Combined IS"/>
      <sheetName val="DCF"/>
      <sheetName val="DCF II"/>
      <sheetName val="LBO"/>
      <sheetName val="PV of Future Price"/>
      <sheetName val="FF"/>
      <sheetName val="Contribution Analysis"/>
      <sheetName val="AVP"/>
      <sheetName val="Summary Financials - Charts"/>
      <sheetName val="Synergies"/>
      <sheetName val="Credit Summary"/>
      <sheetName val="Sensitivities Input"/>
      <sheetName val="Sensitivities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fidentiality and Disclaimer"/>
      <sheetName val="LUSI Co 251"/>
      <sheetName val="Sanlando Co 255"/>
      <sheetName val="Carolina Water Service Co 182"/>
      <sheetName val="CWS Systems Co 183"/>
      <sheetName val="UI of LA Co 357"/>
      <sheetName val="Galena Co 119"/>
      <sheetName val="Rate Base Analysis"/>
      <sheetName val="Summary"/>
      <sheetName val="RateRev Summary"/>
      <sheetName val="Credit Summary"/>
      <sheetName val="ROE Analysis 2"/>
      <sheetName val="Reg Lag Analysis"/>
      <sheetName val="Model Book"/>
      <sheetName val="Valutation&gt;&gt;&gt;&gt;"/>
      <sheetName val="FF"/>
      <sheetName val="DCF"/>
      <sheetName val="WACC"/>
      <sheetName val="Model&gt;&gt;&gt;&gt;"/>
      <sheetName val="AVP"/>
      <sheetName val="Output"/>
      <sheetName val="Tornado"/>
      <sheetName val="Sensitivity"/>
      <sheetName val="Assumptions"/>
      <sheetName val="Monthly Drivers"/>
      <sheetName val="Capex"/>
      <sheetName val="ROE"/>
      <sheetName val="20-YR Projected Financials"/>
      <sheetName val="20-YR Balance Sheet"/>
      <sheetName val="Projected Financial Summary"/>
      <sheetName val="Balance Sheet"/>
      <sheetName val="EBITDA Bridge"/>
      <sheetName val="Bridge Analysis"/>
      <sheetName val="ERC"/>
      <sheetName val="HoldCo Debt"/>
      <sheetName val="HoldCo"/>
      <sheetName val="Utilities, Inc."/>
      <sheetName val="Start"/>
      <sheetName val="Co 182"/>
      <sheetName val="Co 356"/>
      <sheetName val="Co 357"/>
      <sheetName val="Co 386"/>
      <sheetName val="Co 400"/>
      <sheetName val="Co 401"/>
      <sheetName val="Co 183"/>
      <sheetName val="Co 187"/>
      <sheetName val="Co 188"/>
      <sheetName val="Co 333"/>
      <sheetName val="Co 345"/>
      <sheetName val="Co 385"/>
      <sheetName val="Co 453"/>
      <sheetName val="Co 425"/>
      <sheetName val="Co 451"/>
      <sheetName val="Co 150"/>
      <sheetName val="Co 252"/>
      <sheetName val="Co 255"/>
      <sheetName val="Co 250"/>
      <sheetName val="Co 251"/>
      <sheetName val="Co 426"/>
      <sheetName val="Co 427"/>
      <sheetName val="Co 332"/>
      <sheetName val="Co 220"/>
      <sheetName val="Co 402"/>
      <sheetName val="Co 403"/>
      <sheetName val="Co 406"/>
      <sheetName val="Co 315"/>
      <sheetName val="Co 316"/>
      <sheetName val="Co 317"/>
      <sheetName val="Co 300"/>
      <sheetName val="Co 180"/>
      <sheetName val="Co 191"/>
      <sheetName val="Co 181"/>
      <sheetName val="Co 201"/>
      <sheetName val="Co 202"/>
      <sheetName val="Co 286"/>
      <sheetName val="Co 287"/>
      <sheetName val="Co 288"/>
      <sheetName val="Co 151"/>
      <sheetName val="Co 152"/>
      <sheetName val="Co 450"/>
      <sheetName val="Co 452"/>
      <sheetName val="Co 242"/>
      <sheetName val="Co 254"/>
      <sheetName val="Co 256"/>
      <sheetName val="Co 248"/>
      <sheetName val="Co 249"/>
      <sheetName val="Co 241"/>
      <sheetName val="Co 246"/>
      <sheetName val="Co 259"/>
      <sheetName val="Co 260"/>
      <sheetName val="Co 257"/>
      <sheetName val="Co 262"/>
      <sheetName val="Co 110"/>
      <sheetName val="Co 111"/>
      <sheetName val="Co 112"/>
      <sheetName val="Co 113"/>
      <sheetName val="Co 114"/>
      <sheetName val="Co 117"/>
      <sheetName val="Co 118"/>
      <sheetName val="Co 119"/>
      <sheetName val="Co 120"/>
      <sheetName val="Co 121"/>
      <sheetName val="Co 122"/>
      <sheetName val="Co 123"/>
      <sheetName val="Co 124"/>
      <sheetName val="Co 125"/>
      <sheetName val="Co 126"/>
      <sheetName val="Co 127"/>
      <sheetName val="Co 128"/>
      <sheetName val="Co 129"/>
      <sheetName val="Co 130"/>
      <sheetName val="Co 131"/>
      <sheetName val="Co 132"/>
      <sheetName val="Co 133"/>
      <sheetName val="Co 134"/>
      <sheetName val="Co 135"/>
      <sheetName val="Acq 1"/>
      <sheetName val="Acq 2"/>
      <sheetName val="Corporate"/>
      <sheetName val="Historical Divestments"/>
      <sheetName val="End"/>
      <sheetName val="Credit Metrics&gt;&gt;&gt;&gt;"/>
      <sheetName val="Moody's Metrics - OpCo"/>
      <sheetName val="Moody's Metrics - HoldCo"/>
      <sheetName val="AZ"/>
      <sheetName val="IL"/>
      <sheetName val="IN"/>
      <sheetName val="MD"/>
      <sheetName val="NV"/>
      <sheetName val="PA"/>
      <sheetName val="SC"/>
      <sheetName val="TN"/>
      <sheetName val="VA"/>
      <sheetName val="NC"/>
      <sheetName val="NJ"/>
      <sheetName val="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fidentiality and Disclaimer"/>
      <sheetName val="LUSI Co 251"/>
      <sheetName val="Sanlando Co 255"/>
      <sheetName val="Carolina Water Service Co 182"/>
      <sheetName val="CWS Systems Co 183"/>
      <sheetName val="UI of LA Co 357"/>
      <sheetName val="Galena Co 119"/>
      <sheetName val="Rate Base Analysis"/>
      <sheetName val="Summary"/>
      <sheetName val="RateRev Summary"/>
      <sheetName val="Credit Summary"/>
      <sheetName val="ROE Analysis 2"/>
      <sheetName val="Reg Lag Analysis"/>
      <sheetName val="Model Book"/>
      <sheetName val="Valutation&gt;&gt;&gt;&gt;"/>
      <sheetName val="FF"/>
      <sheetName val="DCF"/>
      <sheetName val="WACC"/>
      <sheetName val="Model&gt;&gt;&gt;&gt;"/>
      <sheetName val="AVP"/>
      <sheetName val="Output"/>
      <sheetName val="Tornado"/>
      <sheetName val="Sensitivity"/>
      <sheetName val="Assumptions"/>
      <sheetName val="Monthly Drivers"/>
      <sheetName val="Capex"/>
      <sheetName val="ROE"/>
      <sheetName val="20-YR Projected Financials"/>
      <sheetName val="20-YR Balance Sheet"/>
      <sheetName val="Projected Financial Summary"/>
      <sheetName val="Balance Sheet"/>
      <sheetName val="EBITDA Bridge"/>
      <sheetName val="Bridge Analysis"/>
      <sheetName val="ERC"/>
      <sheetName val="HoldCo Debt"/>
      <sheetName val="HoldCo"/>
      <sheetName val="Utilities, Inc."/>
      <sheetName val="Start"/>
      <sheetName val="Co 182"/>
      <sheetName val="Co 356"/>
      <sheetName val="Co 357"/>
      <sheetName val="Co 386"/>
      <sheetName val="Co 400"/>
      <sheetName val="Co 401"/>
      <sheetName val="Co 183"/>
      <sheetName val="Co 187"/>
      <sheetName val="Co 188"/>
      <sheetName val="Co 333"/>
      <sheetName val="Co 345"/>
      <sheetName val="Co 385"/>
      <sheetName val="Co 453"/>
      <sheetName val="Co 425"/>
      <sheetName val="Co 451"/>
      <sheetName val="Co 150"/>
      <sheetName val="Co 252"/>
      <sheetName val="Co 255"/>
      <sheetName val="Co 250"/>
      <sheetName val="Co 251"/>
      <sheetName val="Co 426"/>
      <sheetName val="Co 427"/>
      <sheetName val="Co 332"/>
      <sheetName val="Co 220"/>
      <sheetName val="Co 402"/>
      <sheetName val="Co 403"/>
      <sheetName val="Co 406"/>
      <sheetName val="Co 315"/>
      <sheetName val="Co 316"/>
      <sheetName val="Co 317"/>
      <sheetName val="Co 300"/>
      <sheetName val="Co 180"/>
      <sheetName val="Co 191"/>
      <sheetName val="Co 181"/>
      <sheetName val="Co 201"/>
      <sheetName val="Co 202"/>
      <sheetName val="Co 286"/>
      <sheetName val="Co 287"/>
      <sheetName val="Co 288"/>
      <sheetName val="Co 151"/>
      <sheetName val="Co 152"/>
      <sheetName val="Co 450"/>
      <sheetName val="Co 452"/>
      <sheetName val="Co 242"/>
      <sheetName val="Co 254"/>
      <sheetName val="Co 256"/>
      <sheetName val="Co 248"/>
      <sheetName val="Co 249"/>
      <sheetName val="Co 241"/>
      <sheetName val="Co 246"/>
      <sheetName val="Co 259"/>
      <sheetName val="Co 260"/>
      <sheetName val="Co 257"/>
      <sheetName val="Co 262"/>
      <sheetName val="Co 110"/>
      <sheetName val="Co 111"/>
      <sheetName val="Co 112"/>
      <sheetName val="Co 113"/>
      <sheetName val="Co 114"/>
      <sheetName val="Co 117"/>
      <sheetName val="Co 118"/>
      <sheetName val="Co 119"/>
      <sheetName val="Co 120"/>
      <sheetName val="Co 121"/>
      <sheetName val="Co 122"/>
      <sheetName val="Co 123"/>
      <sheetName val="Co 124"/>
      <sheetName val="Co 125"/>
      <sheetName val="Co 126"/>
      <sheetName val="Co 127"/>
      <sheetName val="Co 128"/>
      <sheetName val="Co 129"/>
      <sheetName val="Co 130"/>
      <sheetName val="Co 131"/>
      <sheetName val="Co 132"/>
      <sheetName val="Co 133"/>
      <sheetName val="Co 134"/>
      <sheetName val="Co 135"/>
      <sheetName val="Acq 1"/>
      <sheetName val="Acq 2"/>
      <sheetName val="Corporate"/>
      <sheetName val="Historical Divestments"/>
      <sheetName val="End"/>
      <sheetName val="Credit Metrics&gt;&gt;&gt;&gt;"/>
      <sheetName val="Moody's Metrics - OpCo"/>
      <sheetName val="Moody's Metrics - HoldCo"/>
      <sheetName val="AZ"/>
      <sheetName val="IL"/>
      <sheetName val="IN"/>
      <sheetName val="MD"/>
      <sheetName val="NV"/>
      <sheetName val="PA"/>
      <sheetName val="SC"/>
      <sheetName val="TN"/>
      <sheetName val="VA"/>
      <sheetName val="NC"/>
      <sheetName val="NJ"/>
      <sheetName val="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ARA"/>
      <sheetName val="AGU"/>
      <sheetName val="NA Fert Index"/>
      <sheetName val="Intl Fert Index"/>
      <sheetName val="CF Industries"/>
      <sheetName val="Yara Ownership"/>
      <sheetName val="Yara Cap Table (2)"/>
      <sheetName val="Yara Cap Table"/>
      <sheetName val="Yara Hist IS"/>
      <sheetName val="Partners Product Mix"/>
      <sheetName val="Control"/>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istorical and brokers-CapIQ"/>
      <sheetName val="Historical and brokers 1-NZ"/>
      <sheetName val="Forecasts 1-NZ"/>
      <sheetName val="Input Coch"/>
      <sheetName val="Forecasts Coch"/>
      <sheetName val="DCF"/>
      <sheetName val="LBO"/>
      <sheetName val="Football field"/>
      <sheetName val="Historical FISCAL 2-Chr. H "/>
      <sheetName val="FISCAL Forecasts 2-Chr. H"/>
      <sheetName val="Calender Forecasts 2-Chr. H (2)"/>
      <sheetName val="Merger model - NZ"/>
      <sheetName val="Merger model - DSM"/>
      <sheetName val="Outputs - NZ"/>
      <sheetName val="Outputs - DSM"/>
      <sheetName val="Outputs - Dan"/>
      <sheetName val="Output for pres - NZ"/>
      <sheetName val="Output syn"/>
      <sheetName val="Output for pres - DSM"/>
      <sheetName val="Output for pres - DSM (2)"/>
      <sheetName val="Output for pres - Dan"/>
      <sheetName val="Top 20 shareholders"/>
      <sheetName val="Shareholders"/>
      <sheetName val="Shareholders 2 classes"/>
      <sheetName val="Shareholders output"/>
      <sheetName val="Key Financial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OS 93 thru 96"/>
      <sheetName val="Member Control"/>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er"/>
      <sheetName val="FF"/>
      <sheetName val="Sum P&amp;L"/>
      <sheetName val="Inputs"/>
      <sheetName val="IS"/>
      <sheetName val="BS"/>
      <sheetName val="Acq. LBO"/>
      <sheetName val="Convert"/>
      <sheetName val="Credit Summary"/>
      <sheetName val="DCF II"/>
      <sheetName val="WACC"/>
      <sheetName val="SU-Cap"/>
      <sheetName val="Feeder IS"/>
      <sheetName val="Feeder BS"/>
      <sheetName val="Projections-$30mm Capex"/>
      <sheetName val="Projections-$50mm Capex"/>
      <sheetName val="LIBOR"/>
      <sheetName val="Moody's Metrics"/>
      <sheetName val="Adj Combined IS"/>
      <sheetName val="DCF"/>
      <sheetName val="LBO"/>
      <sheetName val="PV of Future Price"/>
      <sheetName val="Contribution Analysis"/>
      <sheetName val="AVP"/>
      <sheetName val="Summary Financials - Charts"/>
      <sheetName val="Sensitivities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ker"/>
      <sheetName val="FF"/>
      <sheetName val="Sum P&amp;L"/>
      <sheetName val="Inputs"/>
      <sheetName val="IS"/>
      <sheetName val="BS"/>
      <sheetName val="Acq. LBO"/>
      <sheetName val="Convert"/>
      <sheetName val="Credit Summary"/>
      <sheetName val="DCF II"/>
      <sheetName val="WACC"/>
      <sheetName val="SU-Cap"/>
      <sheetName val="Feeder IS"/>
      <sheetName val="Feeder BS"/>
      <sheetName val="Projections-$30mm Capex"/>
      <sheetName val="Projections-$50mm Capex"/>
      <sheetName val="LIBOR"/>
      <sheetName val="Moody's Metrics"/>
      <sheetName val="Adj Combined IS"/>
      <sheetName val="DCF"/>
      <sheetName val="LBO"/>
      <sheetName val="PV of Future Price"/>
      <sheetName val="Contribution Analysis"/>
      <sheetName val="AVP"/>
      <sheetName val="Summary Financials - Charts"/>
      <sheetName val="Sensitivities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Var Anal"/>
      <sheetName val="Scenarios"/>
      <sheetName val="Assumptions"/>
      <sheetName val="Pro-Forma"/>
      <sheetName val="PP&amp;E"/>
      <sheetName val="Valuation"/>
      <sheetName val="Changes"/>
      <sheetName val="Q's-Notes"/>
      <sheetName val="WFS Tabs&gt;&gt;"/>
      <sheetName val="MGE Base"/>
      <sheetName val="MGE PF"/>
      <sheetName val="MGE Balance Sheet"/>
      <sheetName val="Base"/>
      <sheetName val="MGE Bas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Chart3"/>
      <sheetName val="CIQChart3Data"/>
      <sheetName val="CIQ_ChartParameters"/>
      <sheetName val="Sheet1"/>
      <sheetName val="Sheet2"/>
      <sheetName val="Sheet6"/>
      <sheetName val="Ferro"/>
      <sheetName val="Chemtura"/>
      <sheetName val="Rockwood"/>
      <sheetName val="Celanese"/>
      <sheetName val="GGC"/>
      <sheetName val="Huntsman"/>
      <sheetName val="Yar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Chart6"/>
      <sheetName val="CIQChart6Data"/>
      <sheetName val="CIQChart5"/>
      <sheetName val="CIQChart5Data"/>
      <sheetName val="CIQChart4"/>
      <sheetName val="CIQChart4Data"/>
      <sheetName val="Sheet7"/>
      <sheetName val="CIQChart3"/>
      <sheetName val="CIQChart3Data"/>
      <sheetName val="AGU"/>
      <sheetName val="CIQChart2"/>
      <sheetName val="CIQChart2Data"/>
      <sheetName val="CIQ_ChartParameters"/>
      <sheetName val="Sheet3"/>
      <sheetName val="Sheet1"/>
      <sheetName val="Sheet2"/>
      <sheetName val="Sheet4"/>
      <sheetName val="Summary"/>
      <sheetName val="Charts"/>
      <sheetName val="MT"/>
      <sheetName val="Adjusted Market Cap"/>
      <sheetName val="Price Chart"/>
    </sheetNames>
    <sheetDataSet>
      <sheetData sheetId="0"/>
      <sheetData sheetId="1"/>
      <sheetData sheetId="2"/>
      <sheetData sheetId="3"/>
      <sheetData sheetId="4"/>
      <sheetData sheetId="5"/>
      <sheetData sheetId="6" refreshError="1"/>
      <sheetData sheetId="7"/>
      <sheetData sheetId="8"/>
      <sheetData sheetId="9"/>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Feeder IS"/>
      <sheetName val="Feeder BS"/>
      <sheetName val="IS"/>
      <sheetName val="BS"/>
      <sheetName val="Acq. LBO"/>
      <sheetName val="Convert"/>
      <sheetName val="WACC"/>
      <sheetName val="Sum P&amp;L"/>
      <sheetName val="SU-Cap"/>
      <sheetName val="Adj Combined IS"/>
      <sheetName val="DCF"/>
      <sheetName val="DCF II"/>
      <sheetName val="LBO"/>
      <sheetName val="PV of Future Price"/>
      <sheetName val="FF"/>
      <sheetName val="Contribution Analysis"/>
      <sheetName val="Cont (not linked)"/>
      <sheetName val="AVP"/>
      <sheetName val="Summary Financials - Charts"/>
      <sheetName val="Credit Summary"/>
      <sheetName val="Sensitivities Input"/>
      <sheetName val="Sensitivities Output"/>
      <sheetName val="Coin Financials"/>
      <sheetName val="April Presentation Comps"/>
      <sheetName val="Operating Metrics ILEC Only"/>
      <sheetName val="Operating Graphs"/>
      <sheetName val="ILEC DATA Output MADRIVER"/>
      <sheetName val="Y-O-Y Graphs"/>
      <sheetName val="EQ Output"/>
      <sheetName val="ILEC DATA Output Grayrock"/>
      <sheetName val="ILEC DATA Output"/>
      <sheetName val="High Dividend Output"/>
      <sheetName val="Relative Val"/>
      <sheetName val="Valuation Graphs"/>
      <sheetName val="Charts"/>
      <sheetName val="Weekly Update Output"/>
      <sheetName val="CTCI"/>
      <sheetName val="DECC"/>
      <sheetName val="EQ"/>
      <sheetName val="FRP"/>
      <sheetName val="IWA"/>
      <sheetName val="NPSI"/>
      <sheetName val="SURW"/>
      <sheetName val="WIN.old"/>
      <sheetName val="Cap Table"/>
      <sheetName val="S&amp;U"/>
      <sheetName val="S&amp;P500"/>
      <sheetName val="IPCM"/>
      <sheetName val="Valuation"/>
      <sheetName val="Healthcare Services"/>
      <sheetName val="Synergies"/>
      <sheetName val="Shine WACC"/>
      <sheetName val="Rise 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Feeder IS"/>
      <sheetName val="Feeder BS"/>
      <sheetName val="IS"/>
      <sheetName val="BS"/>
      <sheetName val="Acq. LBO"/>
      <sheetName val="WACC"/>
      <sheetName val="Convert"/>
      <sheetName val="Sum P&amp;L"/>
      <sheetName val="SU-Cap"/>
      <sheetName val="Adj Combined IS"/>
      <sheetName val="DCF"/>
      <sheetName val="DCF Output"/>
      <sheetName val="LBO"/>
      <sheetName val="PV of Future Price"/>
      <sheetName val="FF"/>
      <sheetName val="Contribution Analysis"/>
      <sheetName val="Summary Financials - Charts"/>
      <sheetName val="Credit Summary"/>
      <sheetName val="Sensitivities Input"/>
      <sheetName val="Sensitivities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Feeder IS"/>
      <sheetName val="Feeder BS"/>
      <sheetName val="IS"/>
      <sheetName val="BS"/>
      <sheetName val="Acq. LBO"/>
      <sheetName val="WACC"/>
      <sheetName val="Convert"/>
      <sheetName val="Sum P&amp;L"/>
      <sheetName val="SU-Cap"/>
      <sheetName val="Adj Combined IS"/>
      <sheetName val="DCF"/>
      <sheetName val="DCF Output"/>
      <sheetName val="LBO"/>
      <sheetName val="PV of Future Price"/>
      <sheetName val="FF"/>
      <sheetName val="Contribution Analysis"/>
      <sheetName val="Summary Financials - Charts"/>
      <sheetName val="Credit Summary"/>
      <sheetName val="Sensitivities Input"/>
      <sheetName val="Sensitivities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Chart3"/>
      <sheetName val="CIQChart3Data"/>
      <sheetName val="Output &gt;&gt;&gt;"/>
      <sheetName val="CIQChart2Data"/>
      <sheetName val="CIQ_ChartParameters"/>
      <sheetName val="Mktcap"/>
      <sheetName val="TSR"/>
      <sheetName val="BHS"/>
      <sheetName val="Input &gt;&gt;&gt;"/>
      <sheetName val="CIQChart2"/>
      <sheetName val="Share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Historical and brokers-CapIQ"/>
      <sheetName val="Historical and brokers"/>
      <sheetName val="Forecasts"/>
      <sheetName val="DCF"/>
      <sheetName val="LBO"/>
      <sheetName val="Pro forma"/>
      <sheetName val="AVP"/>
      <sheetName val="Share data"/>
      <sheetName val="Precedents"/>
      <sheetName val="Share Ownership"/>
      <sheetName val="Output syn"/>
      <sheetName val="Shareholders out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W"/>
      <sheetName val="CF_QTR"/>
      <sheetName val="CF"/>
      <sheetName val="TWCAPEX"/>
    </sheetNames>
    <sheetDataSet>
      <sheetData sheetId="0"/>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 price"/>
      <sheetName val="Output for graph"/>
      <sheetName val="Valuation"/>
    </sheetNames>
    <sheetDataSet>
      <sheetData sheetId="0"/>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_EQUITY_Field Serv"/>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RKSPREAD"/>
      <sheetName val="MARKET"/>
      <sheetName val="POSITION SUMMARY"/>
      <sheetName val="MTM"/>
      <sheetName val="PROFIT"/>
      <sheetName val="BASISOPTION"/>
      <sheetName val="BASISOPTGRID"/>
      <sheetName val="NYMEXOPTGRID"/>
      <sheetName val="COMPOSITE"/>
      <sheetName val="STORAGEDEMAND"/>
      <sheetName val="GAS"/>
      <sheetName val="IBS"/>
      <sheetName val="SPREAD_OPTIONS"/>
      <sheetName val="NYMEX_OPTIONS"/>
      <sheetName val="INDEX_TPORT"/>
      <sheetName val="TPORT"/>
      <sheetName val="DATA"/>
      <sheetName val="POSITION"/>
      <sheetName val="C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ation II"/>
      <sheetName val="Valuation"/>
      <sheetName val="Consol Summary"/>
      <sheetName val="Gas Summary"/>
      <sheetName val="Group Stmts"/>
      <sheetName val="Key Indicators"/>
      <sheetName val="LS Presentation"/>
      <sheetName val="Sheet1 (3)"/>
      <sheetName val="Inputs"/>
      <sheetName val="Sensitivity"/>
      <sheetName val="Acq. LBO"/>
      <sheetName val="BS"/>
      <sheetName val="IS"/>
      <sheetName val="MGE base statement"/>
      <sheetName val="LG Debt Schedule"/>
      <sheetName val="Tornado"/>
      <sheetName val="Valuation 1055"/>
      <sheetName val="Valuation 1070"/>
      <sheetName val="Valuation 1060"/>
      <sheetName val="Valuation 1035"/>
      <sheetName val="Valuation 1050"/>
      <sheetName val="Adj Combined IS"/>
      <sheetName val="Credit Summary"/>
      <sheetName val="Feeder IS"/>
      <sheetName val="Feeder BS"/>
      <sheetName val="Comparison"/>
      <sheetName val="DCF 2013"/>
      <sheetName val="SU-Cap"/>
      <sheetName val="FF"/>
      <sheetName val="LBO"/>
      <sheetName val="Contribution Analysis"/>
      <sheetName val="WACC"/>
      <sheetName val="DCF"/>
      <sheetName val="Summary Financials - Tables"/>
      <sheetName val="Sum P&amp;L"/>
      <sheetName val="Charts"/>
      <sheetName val="Sensitivities Input"/>
      <sheetName val="A&amp;D"/>
      <sheetName val="Laclede Files&gt;&gt;&gt;"/>
      <sheetName val="Seller Models&gt;&gt;&gt;"/>
      <sheetName val="Assumptions Summary"/>
      <sheetName val="MGE Model"/>
      <sheetName val="MGE Drivers"/>
      <sheetName val="MGE Revenue build"/>
      <sheetName val="NEG Drivers"/>
      <sheetName val="NEG Model"/>
      <sheetName val="NEG Revenue build"/>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JA-2 Electric"/>
      <sheetName val="MJA-2 Gas"/>
      <sheetName val="RL - ELEC"/>
      <sheetName val="RL - GAS"/>
      <sheetName val="PENSBEN"/>
      <sheetName val="PROLL"/>
      <sheetName val="FED WH"/>
      <sheetName val="FICA"/>
      <sheetName val="STATE WH"/>
      <sheetName val="FUEL - N"/>
      <sheetName val="FUEL - C"/>
      <sheetName val="FUEL - O"/>
      <sheetName val="FUEL - G"/>
      <sheetName val="PMTPROC WP"/>
      <sheetName val="ISPP"/>
      <sheetName val="OTHER OM"/>
      <sheetName val="OTHER OM-E"/>
      <sheetName val="OTHER OM-G"/>
      <sheetName val="TAX - E"/>
      <sheetName val="TAX - G"/>
      <sheetName val="INT"/>
      <sheetName val="FLAP"/>
      <sheetName val="BI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sheetName val="Resp Stmt Reconcile"/>
      <sheetName val="O&amp;M by dept by month"/>
      <sheetName val="1070"/>
      <sheetName val="1630"/>
      <sheetName val="1841"/>
      <sheetName val="1846"/>
      <sheetName val="1847"/>
      <sheetName val="1087"/>
      <sheetName val="1848"/>
      <sheetName val="type by HCC"/>
      <sheetName val="dept name lookup table"/>
      <sheetName val="O&amp;M Pivot"/>
      <sheetName val="Dept % of O&amp;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 Hrs Sum"/>
      <sheetName val="C&amp;M FY Forecast MGE"/>
      <sheetName val="C&amp;M FY Forecast -values"/>
      <sheetName val="C&amp;M FY Forecast"/>
      <sheetName val="Calc Sheet"/>
      <sheetName val="Hours Summary"/>
      <sheetName val="Dollars"/>
      <sheetName val="Budget"/>
      <sheetName val="Actual"/>
      <sheetName val="FYTD Variance 0610"/>
      <sheetName val="3rd Qtr Variance 0610"/>
      <sheetName val="Actual (2)"/>
      <sheetName val="raw data"/>
      <sheetName val="Acct Table"/>
      <sheetName val="C&amp;M Emp"/>
      <sheetName val="Tranfers"/>
      <sheetName val="raw data (2)"/>
      <sheetName val="New Hires"/>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 Pack -&gt;"/>
      <sheetName val="LG Spans &amp; Layers"/>
      <sheetName val="MGE Spans &amp; Layers"/>
      <sheetName val="Comparison"/>
      <sheetName val="LAC Average"/>
      <sheetName val="MGE Average"/>
      <sheetName val="Detail -&gt;"/>
      <sheetName val="LG 10-2012 Headcount (Active)"/>
      <sheetName val="Sheet2"/>
      <sheetName val="MGE 10-2012 Headcount (Active)"/>
      <sheetName val="Individual Contribut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Assumption -  Global"/>
      <sheetName val="A.2 Scenario  Inputs"/>
      <sheetName val="A.4 Summary"/>
      <sheetName val="B.1 Assumptions - Sc. 1"/>
      <sheetName val="B.3 Scenario 1 - Details"/>
      <sheetName val="B.4 Scenario 1 - Amortization "/>
      <sheetName val="B.2 Summary - Scenario 1"/>
      <sheetName val="B.5 Business Benefits"/>
      <sheetName val="C.11 Assumptions - Sc. 4"/>
      <sheetName val="C.13 Scenario 4 - Details"/>
      <sheetName val="C.12 Summary - Scenario 4"/>
      <sheetName val="C.14 Scenario 4 - Amortizati"/>
      <sheetName val="Fin summary"/>
      <sheetName val="Sheet2"/>
      <sheetName val="Sheet1"/>
      <sheetName val="Sheet3"/>
      <sheetName val="Investment by Quarter"/>
      <sheetName val="Z.1 Dropdown Sour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llocation Percentages"/>
      <sheetName val="Total Capital by Company"/>
      <sheetName val="Cashflow"/>
      <sheetName val="Cash Flow by CO"/>
      <sheetName val="2006 Global Pipe Projects"/>
      <sheetName val="2006 Southern Union Projects"/>
      <sheetName val="2006 Finance &amp; Accounting"/>
      <sheetName val="2006 Commercial Projects"/>
      <sheetName val="2006 Operations Projects"/>
      <sheetName val="Field IT Hardware"/>
      <sheetName val="Potential General Enhancements"/>
      <sheetName val="Implement_Enhance Post June 1"/>
      <sheetName val="Ops Houston"/>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mp; Assumptions"/>
      <sheetName val="Detail Drivers"/>
      <sheetName val="AE Inc Stmt"/>
      <sheetName val="AE Proforma Balance Sheet"/>
      <sheetName val="AE Cash Flow"/>
      <sheetName val="WP Consol Balance Sheet"/>
      <sheetName val="WPConsol Cash Flow"/>
      <sheetName val="WP Disco Inc Stmt"/>
      <sheetName val="WP Disco BS"/>
      <sheetName val="WP Disco Cash Flow"/>
      <sheetName val="PA LLC BS"/>
      <sheetName val="Genco Inc Stmt"/>
      <sheetName val="Genco BS"/>
      <sheetName val="Genco Cash Flow"/>
      <sheetName val="FMB &amp; Prefd Redemptions"/>
      <sheetName val="FMB Unamort Exp &amp; Disc"/>
      <sheetName val="CTC Refund to Rate Payers Calc"/>
      <sheetName val="Appendix A Amort based on 11%"/>
      <sheetName val="Transition Cost Recovery to dat"/>
      <sheetName val="ITC Amortization Schedule"/>
      <sheetName val="Securitization Cash Payments"/>
      <sheetName val="Securitization Interest Accru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Consolidated Summary"/>
      <sheetName val="Total MGE Actuals"/>
      <sheetName val="Total MGE Budget"/>
      <sheetName val="Divisional Actuals"/>
      <sheetName val="Macro1"/>
      <sheetName val="Divisional Budget"/>
      <sheetName val="Work Order Summary"/>
      <sheetName val="work order detail"/>
      <sheetName val="2014 Budgeted Projects"/>
      <sheetName val="fp convers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ed Alloc Cal "/>
      <sheetName val="Alloc"/>
      <sheetName val="JE 327"/>
      <sheetName val="G&amp;A Rate"/>
    </sheetNames>
    <sheetDataSet>
      <sheetData sheetId="0"/>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ed Alloc Cal "/>
      <sheetName val="Alloc"/>
      <sheetName val="JE 327"/>
      <sheetName val="G&amp;A Rate"/>
    </sheetNames>
    <sheetDataSet>
      <sheetData sheetId="0"/>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D All Time"/>
      <sheetName val="2 Year vs 3 Year Swaps"/>
      <sheetName val="2 Year vs 5 Year Swaps"/>
      <sheetName val="5 Year vs 10 Year Swaps"/>
      <sheetName val="3 Month LIBOR vs 2 Year Swaps"/>
      <sheetName val="3 Month LIBOR vs 3 Year Swaps"/>
      <sheetName val="3 Month LIBOR vs 5 Year Swaps"/>
      <sheetName val="3 Month LIBOR vs 3&amp;5 Year Swaps"/>
      <sheetName val="3 Month LIBOR vs 10 Year Swaps"/>
      <sheetName val="5 Year Swaps vs FOMC"/>
      <sheetName val="2, 5, &amp; 10 Swap Spreads"/>
      <sheetName val="USD Cost of Carry"/>
      <sheetName val="CAD All Time"/>
      <sheetName val="CAD Cost of Carry"/>
      <sheetName val="EUR Cost of Carry"/>
      <sheetName val="3 Month LIBOR 1985-"/>
      <sheetName val="1 Month LIBOR 1991-"/>
      <sheetName val="Fed Funds Target"/>
      <sheetName val="LIBOR Histogram Data"/>
      <sheetName val="3 Month LIBOR vs 1 Month LIBOR"/>
      <sheetName val="3-Month 1-Month LIBOR Basis"/>
      <sheetName val="CAD BAs 1992-"/>
      <sheetName val="CAD BA Histogram Data"/>
      <sheetName val="1 Month EURIBOR"/>
      <sheetName val="3 Month EURIBOR"/>
      <sheetName val="6 Month EURIBOR"/>
      <sheetName val="GBP 1 Month LIBOR"/>
      <sheetName val="GBP 3 Month LIBOR"/>
      <sheetName val="USD Eurodollar Futures Curve"/>
      <sheetName val="USD Yield Curve Comparison"/>
      <sheetName val="CAD Yield Curve Comparison"/>
      <sheetName val="EUR Futures Curve"/>
      <sheetName val="EUR Yield Curve Comparison"/>
      <sheetName val="GBP Yield Curve Comparison"/>
      <sheetName val="2, 5, &amp; 10 year Treasuries"/>
      <sheetName val="10 Year vs 30 Year Treasuries"/>
      <sheetName val="10 Year Swaps vs Treasuries"/>
      <sheetName val="USD-CAD Spot Rates"/>
      <sheetName val="USD-EUR Spot Rates"/>
      <sheetName val="USD #REF!#REF! Time"/>
      <sheetName val="CAD #REF!#REF! 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USD All Time"/>
      <sheetName val="2 Year vs 3 Year Swaps"/>
      <sheetName val="2 Year vs 5 Year Swaps"/>
      <sheetName val="5 Year vs 10 Year Swaps"/>
      <sheetName val="3 Month LIBOR vs 2 Year Swaps"/>
      <sheetName val="3 Month LIBOR vs 3 Year Swaps"/>
      <sheetName val="3 Month LIBOR vs 5 Year Swaps"/>
      <sheetName val="3 Month LIBOR vs 3&amp;5 Year Swaps"/>
      <sheetName val="3 Month LIBOR vs 10 Year Swaps"/>
      <sheetName val="5 Year Swaps vs FOMC"/>
      <sheetName val="2, 5, &amp; 10 Swap Spreads"/>
      <sheetName val="USD Cost of Carry"/>
      <sheetName val="CAD All Time"/>
      <sheetName val="CAD Cost of Carry"/>
      <sheetName val="EUR Cost of Carry"/>
      <sheetName val="3 Month LIBOR 1985-"/>
      <sheetName val="1 Month LIBOR 1991-"/>
      <sheetName val="Fed Funds Target"/>
      <sheetName val="LIBOR Histogram Data"/>
      <sheetName val="3 Month LIBOR vs 1 Month LIBOR"/>
      <sheetName val="3-Month 1-Month LIBOR Basis"/>
      <sheetName val="CAD BAs 1992-"/>
      <sheetName val="CAD BA Histogram Data"/>
      <sheetName val="1 Month EURIBOR"/>
      <sheetName val="3 Month EURIBOR"/>
      <sheetName val="6 Month EURIBOR"/>
      <sheetName val="GBP 1 Month LIBOR"/>
      <sheetName val="GBP 3 Month LIBOR"/>
      <sheetName val="USD Eurodollar Futures Curve"/>
      <sheetName val="USD Yield Curve Comparison"/>
      <sheetName val="CAD Yield Curve Comparison"/>
      <sheetName val="EUR Futures Curve"/>
      <sheetName val="EUR Yield Curve Comparison"/>
      <sheetName val="GBP Yield Curve Comparison"/>
      <sheetName val="2, 5, &amp; 10 year Treasuries"/>
      <sheetName val="10 Year vs 30 Year Treasuries"/>
      <sheetName val="10 Year Swaps vs Treasuries"/>
      <sheetName val="USD-CAD Spot Rates"/>
      <sheetName val="USD-EUR Spot Rates"/>
      <sheetName val="USD #REF!#REF! Time"/>
      <sheetName val="CAD #REF!#REF! 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4190 4290"/>
      <sheetName val="Summary All"/>
      <sheetName val="2011 Data"/>
      <sheetName val="Data Validation"/>
      <sheetName val="20300 Kohrs"/>
      <sheetName val="70421 Lowes"/>
      <sheetName val="70422 Mair "/>
      <sheetName val="70423 Kirkpatrick"/>
      <sheetName val="70431 Swindull"/>
      <sheetName val="70432 Fisher"/>
      <sheetName val="70433 Read"/>
      <sheetName val="70434 Magers"/>
      <sheetName val="2012 Pivot by CC"/>
      <sheetName val="2012 Pivot by Dept "/>
      <sheetName val="2012 Pivot by Dept by BU"/>
      <sheetName val="2012 Pivot (by BU)"/>
      <sheetName val="hi-level"/>
      <sheetName val="backup for BU"/>
      <sheetName val="Sheet1"/>
      <sheetName val="Combined 2012"/>
      <sheetName val="5002 Pivot for GP"/>
      <sheetName val="4190 Pivot for GP"/>
      <sheetName val="Total 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gt;"/>
      <sheetName val="Labor-Non Summary"/>
      <sheetName val="ANALYSIS --&gt;"/>
      <sheetName val="2016 $ by Func-Category"/>
      <sheetName val="HeadCt by Function"/>
      <sheetName val="INPUTS --&gt;"/>
      <sheetName val="Summary-2016"/>
      <sheetName val="Nicor Invoice 2016"/>
      <sheetName val="Summary Headcount"/>
      <sheetName val="AGLSC GO Office"/>
      <sheetName val="AGLSC IL Non-GO"/>
      <sheetName val="Reference --&gt;"/>
      <sheetName val="Function Map"/>
      <sheetName val="Department 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Notice"/>
      <sheetName val="Changes"/>
      <sheetName val="Assumptions"/>
      <sheetName val="Financial Summary"/>
      <sheetName val="Financial Statements"/>
      <sheetName val="Tax Proj Summary"/>
      <sheetName val="GAAP Finc'ls"/>
      <sheetName val="SepAdj"/>
      <sheetName val="Capitalization (3)"/>
      <sheetName val="PP&amp;E"/>
      <sheetName val="Tax"/>
      <sheetName val="Rates"/>
      <sheetName val="Income Statement Detail"/>
      <sheetName val="West Revenue"/>
      <sheetName val="East Revenue"/>
      <sheetName val="Ignacio Revenue"/>
      <sheetName val="San Juan Revenue"/>
      <sheetName val="Fuel Revenue"/>
      <sheetName val="O&amp;M"/>
      <sheetName val="Mainline Expansion (3)"/>
      <sheetName val="San Juan Expansion"/>
      <sheetName val="Phoenix Lateral"/>
      <sheetName val="Consol Anl IS"/>
      <sheetName val="Partner's Equity"/>
      <sheetName val="MLP Anl IS"/>
      <sheetName val="MLP IS 01"/>
      <sheetName val="FinancialInputs"/>
      <sheetName val="MerchantInputs"/>
      <sheetName val="O&amp;MDetail"/>
      <sheetName val="PSCoContract"/>
      <sheetName val="MAIN"/>
      <sheetName val="CALC"/>
      <sheetName val="CURVES"/>
      <sheetName val="TAKE"/>
      <sheetName val="HENWOOD POWER"/>
      <sheetName val="CCFMODEL"/>
      <sheetName val="USInf97"/>
      <sheetName val="CFModel"/>
      <sheetName val="OperationalAss."/>
      <sheetName val="#REF"/>
      <sheetName val="LIBOR"/>
      <sheetName val="PROJECTCONFIGURATION"/>
      <sheetName val="TaxRevised"/>
      <sheetName val="a_Tax-Edit_TW_FINANCIAL_PROJECT"/>
      <sheetName val="Standard_Input"/>
      <sheetName val="NPNG Model Dwnld"/>
      <sheetName val="Deal_Source"/>
      <sheetName val="Income Statement"/>
      <sheetName val="bcPipelines Cash Flow"/>
      <sheetName val="Cochrane CF"/>
      <sheetName val="Cochrane IS"/>
      <sheetName val="Cutbank"/>
      <sheetName val="Deal_Detail"/>
      <sheetName val="Summary"/>
      <sheetName val="Terminal Value"/>
      <sheetName val="Inputs"/>
      <sheetName val="Control"/>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ynergies"/>
      <sheetName val="Base Syn"/>
      <sheetName val="Upside Syn"/>
      <sheetName val="Assumption"/>
      <sheetName val="Metrics"/>
      <sheetName val="Modified Base  vs Upside Case"/>
      <sheetName val="Income Statement (Group)"/>
      <sheetName val="Income Statement"/>
      <sheetName val="Balance Sheet"/>
      <sheetName val="Cash Flow"/>
      <sheetName val="Rev. Fcst. RSE"/>
      <sheetName val="Financing"/>
      <sheetName val="CapEx Depr."/>
      <sheetName val="Gas Plant in Service"/>
      <sheetName val="338.H.10"/>
      <sheetName val="CIMRF"/>
      <sheetName val="REG Asset Liab. "/>
      <sheetName val="Reference tabs ---&gt;"/>
      <sheetName val="Reference"/>
      <sheetName val="CPI-U"/>
      <sheetName val="Output page ---&gt;"/>
      <sheetName val="FS output"/>
      <sheetName val="PPT"/>
      <sheetName val="Tabs not in Use ---&gt;"/>
      <sheetName val="CCM Chart"/>
      <sheetName val="Sensitivity "/>
      <sheetName val="DCF"/>
      <sheetName val="WACC"/>
      <sheetName val="CIM BS"/>
      <sheetName val="CIM CF"/>
      <sheetName val="CIM IS"/>
      <sheetName val="CapEx Depr. (Terminal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ynergies"/>
      <sheetName val="Base Syn"/>
      <sheetName val="Upside Syn"/>
      <sheetName val="Assumption"/>
      <sheetName val="Metrics"/>
      <sheetName val="Modified Base  vs Upside Case"/>
      <sheetName val="Income Statement (Group)"/>
      <sheetName val="Income Statement"/>
      <sheetName val="Balance Sheet"/>
      <sheetName val="Cash Flow"/>
      <sheetName val="Rev. Fcst. RSE"/>
      <sheetName val="Financing"/>
      <sheetName val="CapEx Depr."/>
      <sheetName val="Gas Plant in Service"/>
      <sheetName val="338.H.10"/>
      <sheetName val="CIMRF"/>
      <sheetName val="REG Asset Liab. "/>
      <sheetName val="Reference tabs ---&gt;"/>
      <sheetName val="Reference"/>
      <sheetName val="CPI-U"/>
      <sheetName val="Output page ---&gt;"/>
      <sheetName val="FS output"/>
      <sheetName val="PPT"/>
      <sheetName val="Tabs not in Use ---&gt;"/>
      <sheetName val="CCM Chart"/>
      <sheetName val="Sensitivity "/>
      <sheetName val="DCF"/>
      <sheetName val="WACC"/>
      <sheetName val="CIM BS"/>
      <sheetName val="CIM CF"/>
      <sheetName val="CIM IS"/>
      <sheetName val="CapEx Depr. (Terminal 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4190 5002 "/>
      <sheetName val="Consolidated Budget"/>
      <sheetName val="4190 Global Allocations"/>
      <sheetName val="5002 USGP Allocations"/>
      <sheetName val="Allocation Drivers"/>
      <sheetName val="Active Network User Accts "/>
      <sheetName val="Sheet5"/>
      <sheetName val="Pivot"/>
      <sheetName val="Allocations"/>
      <sheetName val="Int'l Budget"/>
      <sheetName val="Int'l Direct Charges"/>
      <sheetName val="USGP Budget"/>
      <sheetName val="USGP Direct Charges"/>
      <sheetName val="Consolidated Details "/>
      <sheetName val="20300 S Kohrs"/>
      <sheetName val="CC Map"/>
      <sheetName val="70421 Lowes"/>
      <sheetName val="70422 Mair"/>
      <sheetName val="70423 Kirkpatrick"/>
      <sheetName val="70431 Swindull"/>
      <sheetName val="70432 Fisher"/>
      <sheetName val="70433 Read"/>
      <sheetName val="70434 Magers"/>
      <sheetName val="70435 Corr"/>
      <sheetName val="Magers O&amp;M Breakdown"/>
      <sheetName val="Corr O&amp;M Breakdown"/>
      <sheetName val="Read O&amp;M Breakdown"/>
      <sheetName val="Swindull O&amp;M Breakdow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AAP NI"/>
      <sheetName val="TOC"/>
      <sheetName val="Calendar"/>
      <sheetName val="Recap"/>
      <sheetName val="BA Summary"/>
      <sheetName val="Steve's Recap"/>
      <sheetName val="NEE June 3rd"/>
      <sheetName val="Adj EBIT Rounded"/>
      <sheetName val="Board Summary (2)"/>
      <sheetName val="Board Summary"/>
      <sheetName val="Adj EBIT Summary"/>
      <sheetName val="GAAP to NEE"/>
      <sheetName val="Gas-LGC"/>
      <sheetName val="Gas-MGE"/>
      <sheetName val="Synergy-recon"/>
      <sheetName val="syn-IMT"/>
      <sheetName val="Acc Main"/>
      <sheetName val="New Facility"/>
      <sheetName val="Forest Park"/>
      <sheetName val="NGVs"/>
      <sheetName val="LER"/>
      <sheetName val="Pipeline Propane"/>
      <sheetName val="Oil Wells"/>
      <sheetName val="Risk-Opps"/>
      <sheetName val="NEE Bridge"/>
      <sheetName val="EBITDA"/>
      <sheetName val="EBITDA Prior"/>
      <sheetName val="Sheet2"/>
      <sheetName val="EBITDA Stack"/>
      <sheetName val="Waterfalls"/>
      <sheetName val="P&amp;L"/>
      <sheetName val="Budget Bridge"/>
      <sheetName val="Bridge YoY"/>
      <sheetName val="Bridge Versions"/>
      <sheetName val="R&amp;O"/>
      <sheetName val="Budget Changes"/>
      <sheetName val="Medical"/>
      <sheetName val="Hallmark"/>
      <sheetName val="Small LDC"/>
      <sheetName val="CAP"/>
      <sheetName val="Lateral"/>
      <sheetName val="COO Reorg"/>
      <sheetName val="Supply Chain"/>
      <sheetName val="AIP"/>
      <sheetName val="AOA"/>
      <sheetName val="Liberman"/>
      <sheetName val="Margin Stack"/>
      <sheetName val="EBITDA Stack (2)"/>
      <sheetName val="EBITDA blue calc"/>
      <sheetName val="A&amp;G spend"/>
      <sheetName val="CTA Recon"/>
      <sheetName val="CAPEX"/>
      <sheetName val="Interest Pull"/>
      <sheetName val="12A HFM Pull"/>
      <sheetName val="13B HFM Pull"/>
      <sheetName val="13F HFM Pull"/>
      <sheetName val="Assumptions"/>
      <sheetName val="syn-Valu"/>
      <sheetName val="syn-booz"/>
      <sheetName val="syn-Wells output"/>
      <sheetName val="IS model"/>
      <sheetName val="Sheet1 (2)"/>
      <sheetName val="syn-newBlue"/>
      <sheetName val="syn-COO"/>
      <sheetName val="New Blue"/>
      <sheetName val="Sheet3"/>
      <sheetName val="Sheet4"/>
      <sheetName val="Revenue for HSF"/>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AAP NI"/>
      <sheetName val="TOC"/>
      <sheetName val="Calendar"/>
      <sheetName val="Recap"/>
      <sheetName val="BA Summary"/>
      <sheetName val="Steve's Recap"/>
      <sheetName val="NEE June 3rd"/>
      <sheetName val="NEE 2014 summary dss"/>
      <sheetName val="NEE 2014 summary"/>
      <sheetName val="NEE Bridge"/>
      <sheetName val="NEE"/>
      <sheetName val="EBITDA"/>
      <sheetName val="EBITDA Prior"/>
      <sheetName val="Sheet2"/>
      <sheetName val="EBITDA Stack"/>
      <sheetName val="Waterfalls"/>
      <sheetName val="P&amp;L"/>
      <sheetName val="Budget Bridge"/>
      <sheetName val="Bridge YoY"/>
      <sheetName val="Bridge Versions"/>
      <sheetName val="R&amp;O"/>
      <sheetName val="Budget Changes"/>
      <sheetName val="Medical"/>
      <sheetName val="Hallmark"/>
      <sheetName val="Oil Wells"/>
      <sheetName val="Small LDC"/>
      <sheetName val="CAP"/>
      <sheetName val="Lateral"/>
      <sheetName val="COO Reorg"/>
      <sheetName val="Supply Chain"/>
      <sheetName val="AIP"/>
      <sheetName val="AOA"/>
      <sheetName val="Liberman"/>
      <sheetName val="Margin Stack"/>
      <sheetName val="EBITDA Stack (2)"/>
      <sheetName val="EBITDA blue calc"/>
      <sheetName val="A&amp;G spend"/>
      <sheetName val="CTA Recon"/>
      <sheetName val="Synergy-recon"/>
      <sheetName val="CAPEX"/>
      <sheetName val="Interest Pull"/>
      <sheetName val="12A HFM Pull"/>
      <sheetName val="13B HFM Pull"/>
      <sheetName val="13F HFM Pull"/>
      <sheetName val="Assumptions"/>
      <sheetName val="syn-Valu"/>
      <sheetName val="syn-booz"/>
      <sheetName val="syn-Wells output"/>
      <sheetName val="IS model"/>
      <sheetName val="Sheet1 (2)"/>
      <sheetName val="syn-IMT"/>
      <sheetName val="syn-newBlue"/>
      <sheetName val="syn-COO"/>
      <sheetName val="Forest Park"/>
      <sheetName val="New Blue"/>
      <sheetName val="LER"/>
      <sheetName val="Sheet3"/>
      <sheetName val="NGVs"/>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LAB%"/>
      <sheetName val="G&amp;A Pool"/>
      <sheetName val="G&amp;A Rate"/>
      <sheetName val="1"/>
      <sheetName val="JE 327"/>
      <sheetName val="Mar_GA_Cal"/>
      <sheetName val="JE 327 (2)CORR"/>
      <sheetName val="Mar_GA_Cal (2)CORR"/>
      <sheetName val="JE 327 (2)REVERSE"/>
    </sheetNames>
    <sheetDataSet>
      <sheetData sheetId="0"/>
      <sheetData sheetId="1"/>
      <sheetData sheetId="2"/>
      <sheetData sheetId="3"/>
      <sheetData sheetId="4"/>
      <sheetData sheetId="5"/>
      <sheetData sheetId="6"/>
      <sheetData sheetId="7"/>
      <sheetData sheetId="8"/>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LAB%"/>
      <sheetName val="G&amp;A Pool"/>
      <sheetName val="G&amp;A Rate"/>
      <sheetName val="1"/>
      <sheetName val="JE 327"/>
      <sheetName val="Mar_GA_Cal"/>
      <sheetName val="JE 327 (2)CORR"/>
      <sheetName val="Mar_GA_Cal (2)CORR"/>
      <sheetName val="JE 327 (2)REVERSE"/>
    </sheetNames>
    <sheetDataSet>
      <sheetData sheetId="0"/>
      <sheetData sheetId="1"/>
      <sheetData sheetId="2"/>
      <sheetData sheetId="3"/>
      <sheetData sheetId="4"/>
      <sheetData sheetId="5"/>
      <sheetData sheetId="6"/>
      <sheetData sheetId="7"/>
      <sheetData sheetId="8"/>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ENTRY- Alloc_Feb"/>
      <sheetName val="10700"/>
      <sheetName val="Feb_Exp_w_G&amp;A"/>
      <sheetName val="Feb aLLoc 10700 "/>
      <sheetName val="Feb_Exp_w_G&amp;A 10700"/>
      <sheetName val="Feb_Exp_w_G&amp;A 37602"/>
      <sheetName val="Feb_Exp_w_G&amp;A 37607"/>
      <sheetName val="Feb_Exp_w_G&amp;A 37611"/>
      <sheetName val="Feb_Exp_w_G&amp;A 38001"/>
      <sheetName val="Feb_Exp_w_G&amp;A 38002"/>
      <sheetName val="Feb_Exp_w_G&amp;A 38003"/>
      <sheetName val="Feb_Exp_w_G&amp;A 38200"/>
      <sheetName val="Feb_Exp_w_G&amp;A 382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sheetName val="ENTRY- Alloc_Feb"/>
      <sheetName val="10700"/>
      <sheetName val="Feb_Exp_w_G&amp;A"/>
      <sheetName val="Feb aLLoc 10700 "/>
      <sheetName val="Feb_Exp_w_G&amp;A 10700"/>
      <sheetName val="Feb_Exp_w_G&amp;A 37602"/>
      <sheetName val="Feb_Exp_w_G&amp;A 37607"/>
      <sheetName val="Feb_Exp_w_G&amp;A 37611"/>
      <sheetName val="Feb_Exp_w_G&amp;A 38001"/>
      <sheetName val="Feb_Exp_w_G&amp;A 38002"/>
      <sheetName val="Feb_Exp_w_G&amp;A 38003"/>
      <sheetName val="Feb_Exp_w_G&amp;A 38200"/>
      <sheetName val="Feb_Exp_w_G&amp;A 382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structions"/>
      <sheetName val="Denominator Pivot"/>
      <sheetName val="Inputs--&gt;"/>
      <sheetName val="Peer Group Determination"/>
      <sheetName val="Benchmark Metrics"/>
      <sheetName val="Lookups"/>
      <sheetName val="Outputs--&gt;"/>
      <sheetName val="Benchmark Metrics - No Zeros"/>
      <sheetName val="No Outliers"/>
      <sheetName val="Metrics - Functional Combos"/>
      <sheetName val="Slide Output Support --&gt;"/>
      <sheetName val="Slide Data"/>
      <sheetName val="Key Analysis Graphics"/>
      <sheetName val="Peer Group Graphics"/>
      <sheetName val="Key Analysis Graphics Support"/>
      <sheetName val="Peer Group Graphics Support"/>
      <sheetName val="Raw Data --&gt;"/>
      <sheetName val="Raw FTE Data"/>
      <sheetName val="Raw Denominator Data"/>
      <sheetName val="Data Tables--&gt;"/>
      <sheetName val="Coding"/>
      <sheetName val="Peer Set Breakdown"/>
      <sheetName val="Peer Group Correlation"/>
      <sheetName val="Exelon Utility Analysis &gt;&gt;"/>
      <sheetName val="Utility Regressions"/>
      <sheetName val="Denominators"/>
      <sheetName val="Exelon Analysis &gt;&gt;"/>
      <sheetName val="Scenario Inputs"/>
      <sheetName val="Exelon Benchmark Output"/>
      <sheetName val="Lightning Regression Pivot"/>
      <sheetName val="Lookups--&gt;"/>
      <sheetName val="Enterprise Regression"/>
      <sheetName val="T&amp;D vs Customers"/>
      <sheetName val="T&amp;D vs Line Miles"/>
      <sheetName val="Regression Data Sets"/>
      <sheetName val="zzzUtility Regressions - Tran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GAAP to NEE shares last"/>
      <sheetName val="12+0 NEE to GAAP shares last"/>
      <sheetName val="12+0 GAAP to NEEPS shares first"/>
      <sheetName val="12+0 Act vs. Forecast"/>
      <sheetName val="12+0 Walk"/>
      <sheetName val="smtvw EBT"/>
      <sheetName val="Smartview (2)"/>
      <sheetName val="smtvw unrealized gain"/>
      <sheetName val="Sheet5"/>
      <sheetName val="smtvw major accounts"/>
      <sheetName val="smtvw major accounts (2)"/>
      <sheetName val="2013B to 2013A"/>
      <sheetName val="13Bsmtvw chick scratch"/>
      <sheetName val="12A-13B-13A Smtvw"/>
      <sheetName val="12A-13A Smtvw"/>
      <sheetName val="2012A to 2013A"/>
      <sheetName val="values for lin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Summary - BOD Scott's"/>
      <sheetName val="Capex 2012"/>
      <sheetName val="Capex 2013-BOD"/>
      <sheetName val="CAPEX 2013- LC"/>
      <sheetName val="Capital Details"/>
      <sheetName val="CAPEX-Detail"/>
      <sheetName val="Capital Reporting"/>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CJA"/>
      <sheetName val="MO"/>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ANALYSIS ==&gt;"/>
      <sheetName val="T + Summary --&gt;"/>
      <sheetName val="Synergies Savings Summary"/>
      <sheetName val="Synergies CTA Summary"/>
      <sheetName val="Labor Summary"/>
      <sheetName val="Non-Labor Summary"/>
      <sheetName val="O&amp;M Summary"/>
      <sheetName val="BAT Initiative Pivot"/>
      <sheetName val="BAT Initiative Summary"/>
      <sheetName val="BAT Summary Slides"/>
      <sheetName val="Initiatives Overview-Current"/>
      <sheetName val="Initiatives Overview-Design"/>
      <sheetName val="Slide Output --&gt;"/>
      <sheetName val="BAT Final Report-Out T+"/>
      <sheetName val="Savings Summary Tables-T+"/>
      <sheetName val="CTA Summary Tables-T+"/>
      <sheetName val="Calendar Summary --&gt;"/>
      <sheetName val="Synergies Savings Summary Cal"/>
      <sheetName val="Synergies CTA Summary Cal"/>
      <sheetName val="Labor Summary Cal"/>
      <sheetName val="Non-Labor Summary Cal"/>
      <sheetName val="Initiatives Overview Cal"/>
      <sheetName val="Calendar Slide Output --&gt;"/>
      <sheetName val="Savings Summary Tables Cal"/>
      <sheetName val="CTA Summary Tables Cal"/>
      <sheetName val="BAT Detail --&gt;"/>
      <sheetName val="Utilities"/>
      <sheetName val="Power"/>
      <sheetName val="Commercial"/>
      <sheetName val="Executive Management"/>
      <sheetName val="IT"/>
      <sheetName val="Legal"/>
      <sheetName val="Supply Chain"/>
      <sheetName val="Human Resources"/>
      <sheetName val="Shared Services"/>
      <sheetName val="Finance"/>
      <sheetName val="Other Ad Hoc Analyses --&gt;"/>
      <sheetName val="EC Labor Slides"/>
      <sheetName val="Org Publisher Report"/>
      <sheetName val="Labor Detail Audit"/>
      <sheetName val="Filled Reduction Detail"/>
      <sheetName val="Non-Labor Deal Case Tables-O&amp;M"/>
      <sheetName val="SYNERGY-CTA ESTIMATES==&gt;"/>
      <sheetName val="Synergies Estimates Phasing"/>
      <sheetName val="CTA Estimates Phasing"/>
      <sheetName val="Year 4 Synergies Estimates"/>
      <sheetName val="COMBINED DATA ==&gt;"/>
      <sheetName val="Combined Data"/>
      <sheetName val="Named Range Key"/>
      <sheetName val="IT-Dependent Key"/>
      <sheetName val="EM ID Key"/>
      <sheetName val="ASSUMPTIONS ==&gt;"/>
      <sheetName val="Assumption Dashboard"/>
      <sheetName val="Non-Labor Initiative Types"/>
      <sheetName val="Risk-Adjustments"/>
      <sheetName val="Data Validation Lists"/>
      <sheetName val="Year Translations"/>
      <sheetName val="Baseline-Weighted Salaries"/>
      <sheetName val="PMO-Fin. Core Team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amp; Function"/>
      <sheetName val="Summary - AGLS Function"/>
      <sheetName val="Summary - Allocation"/>
      <sheetName val="Nicor Invoices &gt;&gt;"/>
      <sheetName val="Nicor 2013"/>
      <sheetName val="Nicor 2014"/>
      <sheetName val="Nicor 2015"/>
      <sheetName val="Nicor 2016"/>
      <sheetName val="AGSC Invoices &gt;&gt;"/>
      <sheetName val="AGSC 2013"/>
      <sheetName val="AGSC 2014"/>
      <sheetName val="AGSC 2015"/>
      <sheetName val="AGSC 2016"/>
      <sheetName val="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HY Worksht"/>
      <sheetName val="2YRHistory"/>
      <sheetName val="Incremental Cost"/>
      <sheetName val="Grades"/>
    </sheetNames>
    <sheetDataSet>
      <sheetData sheetId="0"/>
      <sheetData sheetId="1"/>
      <sheetData sheetId="2"/>
      <sheetData sheetId="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umIncstm"/>
      <sheetName val="SumIncstm (2)"/>
      <sheetName val="SumIncstm wo taxes"/>
      <sheetName val="SumIncstm 7&amp;5"/>
      <sheetName val="SumIncstm 9&amp;3"/>
      <sheetName val="CCEHIncstm 9&amp;3"/>
      <sheetName val="CapEx Sum"/>
      <sheetName val="Incent Target"/>
      <sheetName val="PE Income Statement"/>
      <sheetName val="PE Cash Flow"/>
      <sheetName val="PE Balance Sheet"/>
      <sheetName val="CCEH Incstm"/>
      <sheetName val="Planvs9&amp;3"/>
      <sheetName val="CCEHCashflow"/>
      <sheetName val="CCEHBS"/>
      <sheetName val="TWincstm"/>
      <sheetName val="TWCashflow"/>
      <sheetName val="TW2006BS"/>
      <sheetName val="CitrusIncStmt"/>
      <sheetName val="CitrusCashFlow"/>
      <sheetName val="CitrusBalSheet"/>
      <sheetName val="Capi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mptn"/>
      <sheetName val="P&amp;L"/>
      <sheetName val="CapEx"/>
      <sheetName val="PP&amp;E"/>
      <sheetName val="Comparison"/>
    </sheetNames>
    <sheetDataSet>
      <sheetData sheetId="0" refreshError="1"/>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
      <sheetName val="C&amp;PStructures"/>
      <sheetName val="SurveyData"/>
      <sheetName val="MarketRegression"/>
      <sheetName val="DistribPropStruct"/>
      <sheetName val="Incumb"/>
      <sheetName val="Incumb25"/>
      <sheetName val="Grades"/>
      <sheetName val="Misc."/>
      <sheetName val="Titles"/>
      <sheetName val="BenchmarkJobs"/>
      <sheetName val="Secys"/>
    </sheetNames>
    <sheetDataSet>
      <sheetData sheetId="0"/>
      <sheetData sheetId="1" refreshError="1"/>
      <sheetData sheetId="2"/>
      <sheetData sheetId="3" refreshError="1"/>
      <sheetData sheetId="4" refreshError="1"/>
      <sheetData sheetId="5"/>
      <sheetData sheetId="6"/>
      <sheetData sheetId="7"/>
      <sheetData sheetId="8"/>
      <sheetData sheetId="9"/>
      <sheetData sheetId="10"/>
      <sheetData sheetId="1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Journal Entry"/>
      <sheetName val="Summary"/>
      <sheetName val="LGC Sched"/>
      <sheetName val="MGE Sched"/>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of Capital --&gt;"/>
      <sheetName val="WACC"/>
      <sheetName val="WACC Sensitivity"/>
      <sheetName val="Size Premium"/>
      <sheetName val="Libor"/>
      <sheetName val="Model &amp; Valuation --&gt;"/>
      <sheetName val="Control Panel"/>
      <sheetName val="Maturity Profiles"/>
      <sheetName val="Drivers"/>
      <sheetName val="Summary"/>
      <sheetName val="Model"/>
      <sheetName val="Debt Roll Forward"/>
      <sheetName val="Output"/>
      <sheetName val="Rating Agency Group"/>
      <sheetName val="FS Outputs"/>
      <sheetName val="Rating Agency Gas"/>
      <sheetName val="Rating Agency Alagasco"/>
      <sheetName val="Credit Stats"/>
      <sheetName val="Gas Baselline IS"/>
      <sheetName val="Gas Baseline BS"/>
      <sheetName val="Gas Baseline CF"/>
      <sheetName val="GROUP Baselline IS"/>
      <sheetName val="GROUP Baseline BS"/>
      <sheetName val="GROUP Baseline CF"/>
      <sheetName val="DCF"/>
      <sheetName val="Trading Comps"/>
      <sheetName val="Trading Multiples"/>
      <sheetName val="IRRs"/>
      <sheetName val="Acc-Dil Charts"/>
      <sheetName val="Pro Forma Charts"/>
      <sheetName val="Football Field"/>
      <sheetName val="Tornado Chart"/>
      <sheetName val="Synergies"/>
      <sheetName val="From Company --&gt;"/>
      <sheetName val="Revised AlaGasCo FS (per LG)"/>
      <sheetName val="CIM Historical &amp; LG Projection"/>
      <sheetName val="From JPM --&gt;"/>
      <sheetName val="VDR Financials - Output"/>
      <sheetName val="Financial Statements - VDR"/>
      <sheetName val="CIM Financials"/>
      <sheetName val="Other --&gt;"/>
      <sheetName val="Competitors -- Not Spread"/>
      <sheetName val="S&amp;P 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of Capital --&gt;"/>
      <sheetName val="WACC"/>
      <sheetName val="WACC Sensitivity"/>
      <sheetName val="Size Premium"/>
      <sheetName val="Libor"/>
      <sheetName val="Model &amp; Valuation --&gt;"/>
      <sheetName val="Control Panel"/>
      <sheetName val="Maturity Profiles"/>
      <sheetName val="Drivers"/>
      <sheetName val="Summary"/>
      <sheetName val="Model"/>
      <sheetName val="Debt Roll Forward"/>
      <sheetName val="Output"/>
      <sheetName val="Rating Agency Group"/>
      <sheetName val="FS Outputs"/>
      <sheetName val="Rating Agency Gas"/>
      <sheetName val="Rating Agency Alagasco"/>
      <sheetName val="Credit Stats"/>
      <sheetName val="Gas Baselline IS"/>
      <sheetName val="Gas Baseline BS"/>
      <sheetName val="Gas Baseline CF"/>
      <sheetName val="GROUP Baselline IS"/>
      <sheetName val="GROUP Baseline BS"/>
      <sheetName val="GROUP Baseline CF"/>
      <sheetName val="DCF"/>
      <sheetName val="Trading Comps"/>
      <sheetName val="Trading Multiples"/>
      <sheetName val="IRRs"/>
      <sheetName val="Acc-Dil Charts"/>
      <sheetName val="Pro Forma Charts"/>
      <sheetName val="Football Field"/>
      <sheetName val="Tornado Chart"/>
      <sheetName val="Synergies"/>
      <sheetName val="From Company --&gt;"/>
      <sheetName val="Revised AlaGasCo FS (per LG)"/>
      <sheetName val="CIM Historical &amp; LG Projection"/>
      <sheetName val="From JPM --&gt;"/>
      <sheetName val="VDR Financials - Output"/>
      <sheetName val="Financial Statements - VDR"/>
      <sheetName val="CIM Financials"/>
      <sheetName val="Other --&gt;"/>
      <sheetName val="Competitors -- Not Spread"/>
      <sheetName val="S&amp;P 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SPICE OPSUM"/>
      <sheetName val="HOSPICE OPSUM BY MON"/>
      <sheetName val="RN &amp; Aides Graph"/>
      <sheetName val="HOSPICE FTE's BY MON"/>
      <sheetName val="CONSOL OPSUM"/>
      <sheetName val="HQ OPSUM"/>
      <sheetName val="FTE'S"/>
      <sheetName val="P"/>
      <sheetName val="Returns"/>
      <sheetName val="Run Rate (2)"/>
      <sheetName val="Sheet1"/>
      <sheetName val="USCV3"/>
      <sheetName val="LOOKUP TABLE"/>
      <sheetName val="Cancellable(2)"/>
      <sheetName val="DCF"/>
      <sheetName val="LBOSHELL"/>
      <sheetName val="DCF Output"/>
      <sheetName val="Output"/>
      <sheetName val="All Cash Dil"/>
      <sheetName val="10 yr hist TEV-LTM EBITDA data"/>
      <sheetName val="Comp LTM EBITDA data"/>
      <sheetName val="NAFC SPTN"/>
      <sheetName val="Model"/>
      <sheetName val="case summary"/>
      <sheetName val="__FDSCACHE__"/>
      <sheetName val="LGF Analyst"/>
      <sheetName val="LGF PMO"/>
      <sheetName val="PMO Outputs"/>
      <sheetName val="XLinkMeta"/>
      <sheetName val="Undrawn"/>
      <sheetName val="96LEVCOC"/>
      <sheetName val="9 30 BS"/>
      <sheetName val="ALLPER"/>
      <sheetName val="Inputs"/>
      <sheetName val="Roaming Synergies"/>
      <sheetName val="Matrix"/>
      <sheetName val="Assum"/>
      <sheetName val="Contrib"/>
      <sheetName val="NewCo_IS"/>
      <sheetName val="NewCo_BSCF"/>
      <sheetName val="NewCo_Rat"/>
      <sheetName val="Alltel Wireless_IS"/>
      <sheetName val="DCF Alltel Wireless"/>
      <sheetName val="Alltel PF Wireless BS"/>
      <sheetName val="Qwest Projections"/>
      <sheetName val="Qwest-IS"/>
      <sheetName val="Qwest-BSCF"/>
      <sheetName val="Qwest-Ratios"/>
      <sheetName val="Qwest Summary Financials"/>
      <sheetName val="Qwest Wireless_IS"/>
      <sheetName val="DCF Qwest Wireless"/>
      <sheetName val="Qwest PF Wireless BS"/>
      <sheetName val="Pro Forma Summary NewCo"/>
      <sheetName val="QWEST W"/>
      <sheetName val="Qwest Wireless Valuation"/>
      <sheetName val="Alltel Wireless Valuation"/>
      <sheetName val="Growth Implications"/>
      <sheetName val="Growth Implications (2)"/>
      <sheetName val="Financial Implications"/>
      <sheetName val="Financial Summary"/>
      <sheetName val="Contribution Analysis"/>
      <sheetName val="Merger Consequences PCS"/>
      <sheetName val="Merger Consequences VZW"/>
      <sheetName val="Merger Consequences Cingular"/>
      <sheetName val="Merger Cons. Qwest Alltel West"/>
      <sheetName val="Merger Cons. Qwest Alltel W (2)"/>
      <sheetName val="Merger Cons. Alltel W (3)"/>
      <sheetName val="Wireless Comps"/>
      <sheetName val="Alltel_IS"/>
      <sheetName val="Alltel_BSCF"/>
      <sheetName val="Alltel_Rat"/>
      <sheetName val="Asset Allocation"/>
      <sheetName val="Combination Analysis"/>
      <sheetName val="Analyst Avg"/>
      <sheetName val="ALLTEL W"/>
      <sheetName val="IS"/>
      <sheetName val="Op-BS"/>
      <sheetName val="BSCF"/>
      <sheetName val="Ratios"/>
      <sheetName val="Falcon Conso Summary Financials"/>
      <sheetName val="AD Summary CYCL"/>
      <sheetName val="AD Summary Combined 1"/>
      <sheetName val="AD Summary CYCL (2)"/>
      <sheetName val="Credit Summary CYCL"/>
      <sheetName val="Credit Summary Combined"/>
      <sheetName val="Cardinal-Wigeon"/>
      <sheetName val="Cardinal-Crane"/>
      <sheetName val="Sheet2"/>
      <sheetName val="Sheet4"/>
      <sheetName val="MAI Plan P&amp;L"/>
      <sheetName val="CVS"/>
      <sheetName val="Names"/>
      <sheetName val="Sources and Uses"/>
      <sheetName val="Adj Combined IS"/>
      <sheetName val="PV of Future Price"/>
      <sheetName val="WACC"/>
      <sheetName val="FF"/>
      <sheetName val="SU-Cap"/>
      <sheetName val="Groupex Wires Growth MTM"/>
      <sheetName val="DATA"/>
      <sheetName val="Inventory Days"/>
      <sheetName val="AR Days"/>
      <sheetName val="Comm Exp per Day"/>
      <sheetName val="MEDCO PROFITABILITY"/>
      <sheetName val="CAPITAL"/>
      <sheetName val="Tables &amp; graphs"/>
      <sheetName val="Gross Margin %"/>
      <sheetName val="Orders per Day"/>
      <sheetName val="NEW FINANCIALS"/>
      <sheetName val="Historical IS"/>
      <sheetName val="Group Ships Per Day"/>
      <sheetName val="Ships per Employee"/>
      <sheetName val="04Prepaid"/>
      <sheetName val="LTM"/>
      <sheetName val="Valuation Characteristics"/>
      <sheetName val="EXHIBIT_Domestic"/>
      <sheetName val="EXHIBIT"/>
      <sheetName val="TargIS"/>
      <sheetName val="cash"/>
      <sheetName val="Total"/>
      <sheetName val="sales vol."/>
      <sheetName val="Summary"/>
      <sheetName val="synthgraph"/>
      <sheetName val="Data Arrangement"/>
      <sheetName val="side by side"/>
      <sheetName val="Other Operating Metrics"/>
      <sheetName val="Benchmarking2"/>
      <sheetName val="Market valuation"/>
      <sheetName val="Pro Forma Income Statement"/>
      <sheetName val="IPO Val Salesbook cover"/>
      <sheetName val="Pro Forma Balance Sheet"/>
      <sheetName val="IPO_Val_share_based_2"/>
      <sheetName val="Summary of Recent Results"/>
      <sheetName val="Gerdau output"/>
      <sheetName val="Ownership_OLD"/>
      <sheetName val="Pro Forma Cash Flow"/>
      <sheetName val="3.16.12 IPO math"/>
      <sheetName val="Output_risked"/>
      <sheetName val="Q"/>
      <sheetName val="BUSINESS"/>
      <sheetName val="ASPT"/>
      <sheetName val="EARNINGS"/>
      <sheetName val="Q's"/>
      <sheetName val="Salesbook front"/>
      <sheetName val="Open Platform"/>
      <sheetName val="Outputs"/>
      <sheetName val="Equity_Output_GP"/>
      <sheetName val="Supply Chain Services Metrics"/>
      <sheetName val="Probable Production"/>
      <sheetName val="19.4disc"/>
      <sheetName val="FEBRUARY"/>
      <sheetName val="Monthly Pivots"/>
      <sheetName val="merger"/>
      <sheetName val="Comps"/>
      <sheetName val="Project"/>
      <sheetName val="Site"/>
      <sheetName val="Type"/>
      <sheetName val="Budget by Site"/>
      <sheetName val="Cost"/>
      <sheetName val="12 Month Forecast Project"/>
      <sheetName val="CAP"/>
      <sheetName val="Ratio Data"/>
      <sheetName val="VZ PF FCF"/>
      <sheetName val="Dashboard"/>
      <sheetName val="Stryker DIV "/>
      <sheetName val="Ownership Summary"/>
      <sheetName val="Sheet3"/>
      <sheetName val="CREDIT STATS"/>
      <sheetName val="DropZone"/>
      <sheetName val="Ownership"/>
      <sheetName val="Reserves..."/>
      <sheetName val="ValueLink"/>
      <sheetName val="CFROI Results"/>
      <sheetName val="Controls"/>
      <sheetName val="VZ Projections"/>
      <sheetName val="Broker detail"/>
      <sheetName val="Case manager"/>
      <sheetName val="Scenarios &amp; Inputs"/>
      <sheetName val="Income Statement"/>
      <sheetName val="guidance"/>
      <sheetName val="valuation"/>
      <sheetName val="SG&amp;A"/>
      <sheetName val="Trading Update"/>
      <sheetName val="감가상각누계액"/>
      <sheetName val="XREF"/>
      <sheetName val="Prepaid old"/>
      <sheetName val="Con-OpSum"/>
      <sheetName val="HOSPICE_OPSUM"/>
      <sheetName val="HOSPICE_OPSUM_BY_MON"/>
      <sheetName val="RN_&amp;_Aides_Graph"/>
      <sheetName val="HOSPICE_FTE's_BY_MON"/>
      <sheetName val="CONSOL_OPSUM"/>
      <sheetName val="HQ_OPSUM"/>
      <sheetName val="Total Issu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 val="Overview"/>
      <sheetName val="Detail"/>
      <sheetName val="Line Items"/>
      <sheetName val="Summary"/>
      <sheetName val="Alloc"/>
      <sheetName val="CTA"/>
      <sheetName val="Corp Labor"/>
      <sheetName val="Field Labor"/>
      <sheetName val="5yr O&amp;M Savings"/>
      <sheetName val="5Yr Capital Summary"/>
      <sheetName val="5yr Fixed Charge Costs"/>
      <sheetName val="5Yr Cash (O&amp;M+Cap)"/>
      <sheetName val="5Yr Summary (O&amp;M+FC)"/>
      <sheetName val="Alloc '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
      <sheetName val="CurrentDistrib"/>
      <sheetName val="MarketRegression"/>
      <sheetName val="SurveyData"/>
      <sheetName val="BenchMarkJobs"/>
      <sheetName val="Grades"/>
      <sheetName val="Titles"/>
      <sheetName val="Misc."/>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 Output"/>
      <sheetName val="Assumptions"/>
      <sheetName val="Summary"/>
      <sheetName val="staff adj"/>
      <sheetName val="SCH-A"/>
      <sheetName val="SCHA1"/>
      <sheetName val="SCH-A (Staff)"/>
      <sheetName val="SCHA2"/>
      <sheetName val="SCH-B"/>
      <sheetName val="Sch B1-CustDep"/>
      <sheetName val="Sch B2-Advance"/>
      <sheetName val="Sch B3-DefTx"/>
      <sheetName val="Sch B4-Other Reg Liab"/>
      <sheetName val="SCH-C,pg1"/>
      <sheetName val="SCH-D, pg1"/>
      <sheetName val="SCH-E"/>
      <sheetName val="Sch E1-M&amp;S"/>
      <sheetName val="Sch E2-Prepayments"/>
      <sheetName val="Sch E3-Gas in Storage"/>
      <sheetName val="Sch E4-CWC"/>
      <sheetName val="Sch E5-Other Reg Assets"/>
      <sheetName val="Sch E6 - IFP Energywise"/>
      <sheetName val="SCH F"/>
      <sheetName val="SCH H"/>
      <sheetName val="SCH Ha"/>
      <sheetName val="H18 - 926 Adjustment"/>
      <sheetName val="H1-Rev1"/>
      <sheetName val="H2-Rev 2"/>
      <sheetName val="H3-RevRltdExp"/>
      <sheetName val="H-4 Payroll Adj"/>
      <sheetName val="H5-Benefits"/>
      <sheetName val="H6-PR Taxes"/>
      <sheetName val="H7-Insurance"/>
      <sheetName val="H7-Insur"/>
      <sheetName val="H8-BadDebt"/>
      <sheetName val="H9-RegCommExp"/>
      <sheetName val="H10-CustDepInt"/>
      <sheetName val="H11-Depr Adj"/>
      <sheetName val="H11-Depr"/>
      <sheetName val="Spire - Other Adjustments"/>
      <sheetName val="H12-Amort"/>
      <sheetName val="H13-Locates Expense "/>
      <sheetName val="H14-Other Expense Adjs"/>
      <sheetName val="H17-Credit Card Fees"/>
      <sheetName val="Expense Summary FY 19"/>
      <sheetName val="Expense History"/>
      <sheetName val="H-15 Kansas Property Tax"/>
      <sheetName val="H-15a Other property tax"/>
      <sheetName val="H16-Propane Adjustment"/>
      <sheetName val="H17-3rd Party Call Center Exp"/>
      <sheetName val="New Asset-Liabilities"/>
      <sheetName val="Expense Summary"/>
      <sheetName val="Expense with Pension Breakout"/>
      <sheetName val="MO East Rate Base"/>
      <sheetName val="Revenue Summary"/>
      <sheetName val="Pension Summary"/>
      <sheetName val="Pension Summary Rev"/>
      <sheetName val="OPEB Summary"/>
      <sheetName val="Propert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structions"/>
      <sheetName val="Allocation Percentages"/>
      <sheetName val="Total Capital by Company"/>
      <sheetName val="Cashflow"/>
      <sheetName val="Cash Flow by CO"/>
      <sheetName val="2006 Global Pipe Projects"/>
      <sheetName val="2006 Southern Union Projects"/>
      <sheetName val="2006 Transition Project CO"/>
      <sheetName val="2006 Finance &amp; Accounting"/>
      <sheetName val="2006 Commercial Projects"/>
      <sheetName val="2006 Operations Projects"/>
      <sheetName val="Field IT Hardware"/>
      <sheetName val="Potential General Enhancements"/>
      <sheetName val="Implement_Enhance Post June 1"/>
      <sheetName val="Ops Houst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Assumption"/>
      <sheetName val="Metrics"/>
      <sheetName val="FS output"/>
      <sheetName val="Income Statement"/>
      <sheetName val="Balance Sheet"/>
      <sheetName val="Cash Flow"/>
      <sheetName val="Financing"/>
      <sheetName val="Capital Expenditures Depr."/>
      <sheetName val="Tax Depreciation for Existing A"/>
      <sheetName val="Regulated assets, liabilities"/>
      <sheetName val="Summary - John Updates"/>
      <sheetName val="Rate case forecast"/>
      <sheetName val="Tax, ADIT"/>
      <sheetName val="Debt Schedule"/>
      <sheetName val="Reference"/>
      <sheetName val="5 Year Guide"/>
      <sheetName val="Laclede Gas Summary"/>
      <sheetName val="MGE Summary"/>
      <sheetName val="Sheet1"/>
      <sheetName val="CAPEX"/>
      <sheetName val="FP&amp;A Budget-----&gt;"/>
      <sheetName val="LER IS"/>
      <sheetName val="LER BS"/>
      <sheetName val="LER CF"/>
      <sheetName val="MGE Production"/>
      <sheetName val="MGE BS@11-2013"/>
      <sheetName val="LG BS V1"/>
      <sheetName val="LG IS V1"/>
      <sheetName val="GAS IS"/>
      <sheetName val="LG Other V1"/>
      <sheetName val="Other Business BS"/>
      <sheetName val="Other Business IS"/>
      <sheetName val="Other Business CF"/>
      <sheetName val="Group BS"/>
      <sheetName val="Group IS"/>
      <sheetName val="Group CF"/>
      <sheetName val="GAS BS"/>
      <sheetName val="Gas BU BS"/>
      <sheetName val="Gas BU IS"/>
      <sheetName val="Gas BU CF"/>
      <sheetName val="MGE 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IndCoVariance"/>
      <sheetName val="Variance"/>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FGT Base"/>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CoSumm"/>
      <sheetName val="GPG"/>
      <sheetName val="ECT"/>
      <sheetName val="EUROPE"/>
      <sheetName val="EOG"/>
      <sheetName val="EINT"/>
      <sheetName val="CFEOTT"/>
      <sheetName val="PGC"/>
      <sheetName val="EREC"/>
      <sheetName val="EES"/>
      <sheetName val="CORP"/>
      <sheetName val="ECM"/>
      <sheetName val="FIN"/>
      <sheetName val="EOGMI"/>
      <sheetName val="EESMI"/>
      <sheetName val="ERECMI"/>
      <sheetName val="MAC"/>
      <sheetName val="IndCoVariance"/>
      <sheetName val="Variance"/>
      <sheetName val="CONSOL_MOD"/>
      <sheetName val="PRINT_MOD"/>
      <sheetName val="PRINT_RESET_MOD"/>
      <sheetName val="CO_SUM_MOD"/>
      <sheetName val="MISC_MOD"/>
      <sheetName val="VARIANCE_MODULE"/>
      <sheetName val="Foundation Creek"/>
      <sheetName val="Econ Model"/>
      <sheetName val="LowBTU Gath"/>
      <sheetName val="MesaTap"/>
      <sheetName val="North Douglas"/>
      <sheetName val="Rifle-Bolton"/>
      <sheetName val="Rifle"/>
      <sheetName val="Operations"/>
      <sheetName val="FGT Base"/>
      <sheetName val="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Critical SS Review"/>
      <sheetName val="Issuance of Common Stock Calc"/>
      <sheetName val="Common Stock Smartview"/>
      <sheetName val="Input"/>
      <sheetName val="Group"/>
      <sheetName val="Gas"/>
      <sheetName val="10Q Consolidated Sep FY15"/>
      <sheetName val="10Q Laclede Gas Sep FY15"/>
      <sheetName val="Alagasco"/>
      <sheetName val="Alagasco Chg 190000"/>
      <sheetName val="Consolidated LGC Smartview"/>
      <sheetName val="Acct 252100 CE 1696"/>
      <sheetName val="LER SSV Out Balance"/>
      <sheetName val="Cap Ex Summary"/>
      <sheetName val="10Q Consolidated May FY15"/>
      <sheetName val="Consolidated Periodic Smartview"/>
      <sheetName val="Smartview LGC"/>
      <sheetName val="Stmt of CF LGLEGAL-Apr"/>
      <sheetName val="Stmt of CF LGLEGAL-May"/>
      <sheetName val="Stmt of CF LGLEGAL-Jun"/>
      <sheetName val="Stmt of CF LGLEGAL-Jul"/>
      <sheetName val="Stmt of CF LGLEGAL-Aug"/>
      <sheetName val="Stmt of CF LGLEGAL-Sep"/>
      <sheetName val="Stmt of CF LGC-Apr"/>
      <sheetName val="Stmt of CF LGC-May"/>
      <sheetName val="Stmt of CF LGC-Jun"/>
      <sheetName val="Stmt of CF LGC-Jul"/>
      <sheetName val="Stmt of CF LGC-Aug"/>
      <sheetName val="Stmt of CF LGC-Sep"/>
      <sheetName val="CF Stmt 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CoE"/>
      <sheetName val="Share Prices"/>
      <sheetName val="Control Lists"/>
      <sheetName val="F&amp;F"/>
    </sheetNames>
    <sheetDataSet>
      <sheetData sheetId="0"/>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_ChartParameters"/>
      <sheetName val="Key Financials"/>
      <sheetName val="Index"/>
      <sheetName val="EV.EBITDA LTM"/>
      <sheetName val="BHS"/>
      <sheetName val="Shareholders"/>
      <sheetName val="Target price"/>
      <sheetName val="CIQChart3Data"/>
    </sheetNames>
    <sheetDataSet>
      <sheetData sheetId="0"/>
      <sheetData sheetId="1" refreshError="1"/>
      <sheetData sheetId="2" refreshError="1"/>
      <sheetData sheetId="3"/>
      <sheetData sheetId="4"/>
      <sheetData sheetId="5"/>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Krick, Tim" id="{1C48B7EB-2C94-4E29-B226-A5A75C5B48F7}" userId="S::Tim.Krick@spireenergy.com::855fb015-c3ae-4161-9de1-010aae5173c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 dT="2021-08-05T18:15:17.68" personId="{1C48B7EB-2C94-4E29-B226-A5A75C5B48F7}" id="{1A4FC613-A16C-461A-ACA3-F150060D70D3}">
    <text>When rates are established in the next case, the amortization of any over/under will be included in the benefits cost pool that is charged to affiliates.  Spire will track amortization separately for amounts being recorded related to the 2021 case and amounts after because the current amortization was for historical contributions that did not benefit affiliates.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973F-E2ED-47E2-918F-5E0463466914}">
  <sheetPr>
    <pageSetUpPr fitToPage="1"/>
  </sheetPr>
  <dimension ref="A1:H42"/>
  <sheetViews>
    <sheetView tabSelected="1" workbookViewId="0">
      <selection activeCell="H7" sqref="H7"/>
    </sheetView>
  </sheetViews>
  <sheetFormatPr defaultRowHeight="15"/>
  <cols>
    <col min="1" max="1" width="38.140625" customWidth="1"/>
    <col min="2" max="2" width="24.140625" customWidth="1"/>
    <col min="3" max="3" width="21.140625" customWidth="1"/>
    <col min="4" max="4" width="25.140625" customWidth="1"/>
    <col min="6" max="6" width="5" customWidth="1"/>
    <col min="8" max="8" width="15.28515625" bestFit="1" customWidth="1"/>
  </cols>
  <sheetData>
    <row r="1" spans="1:8">
      <c r="A1" s="13" t="s">
        <v>0</v>
      </c>
    </row>
    <row r="2" spans="1:8">
      <c r="A2" s="13" t="s">
        <v>1</v>
      </c>
    </row>
    <row r="3" spans="1:8">
      <c r="A3" s="13" t="s">
        <v>2</v>
      </c>
    </row>
    <row r="4" spans="1:8">
      <c r="A4" s="13"/>
    </row>
    <row r="5" spans="1:8" ht="45">
      <c r="B5" s="21" t="s">
        <v>3</v>
      </c>
      <c r="C5" s="21" t="s">
        <v>4</v>
      </c>
    </row>
    <row r="6" spans="1:8" ht="63" customHeight="1">
      <c r="B6" s="18" t="s">
        <v>5</v>
      </c>
      <c r="C6" s="18" t="s">
        <v>6</v>
      </c>
      <c r="D6" s="18" t="s">
        <v>7</v>
      </c>
    </row>
    <row r="7" spans="1:8" ht="19.5" customHeight="1">
      <c r="A7" t="s">
        <v>8</v>
      </c>
      <c r="B7" s="2">
        <v>87703330</v>
      </c>
      <c r="C7" s="2">
        <v>-8532403</v>
      </c>
      <c r="D7" s="2">
        <f>SUM(B7:C7)</f>
        <v>79170927</v>
      </c>
      <c r="H7" s="1"/>
    </row>
    <row r="8" spans="1:8" ht="15.75" customHeight="1"/>
    <row r="9" spans="1:8">
      <c r="A9" t="s">
        <v>9</v>
      </c>
      <c r="B9" s="2">
        <f>ROUND((16424212/-365)*(30+31+31+30+31+30+22),2)</f>
        <v>-9224557.4199999999</v>
      </c>
      <c r="C9" s="2">
        <f>ROUND((-3555123/-365)*(30+31+31+30+31+30+22),2)</f>
        <v>1996712.92</v>
      </c>
      <c r="D9" s="2">
        <f t="shared" ref="D9:D18" si="0">SUM(B9:C9)</f>
        <v>-7227844.5</v>
      </c>
    </row>
    <row r="10" spans="1:8">
      <c r="A10" t="s">
        <v>10</v>
      </c>
      <c r="B10" s="2">
        <f>ROUND((10962916/-365)*(9),2)</f>
        <v>-270318.48</v>
      </c>
      <c r="C10" s="2">
        <f>ROUND((-1066550/-365)*(9),2)</f>
        <v>26298.49</v>
      </c>
      <c r="D10" s="2">
        <f t="shared" ref="D10" si="1">SUM(B10:C10)</f>
        <v>-244019.99</v>
      </c>
    </row>
    <row r="11" spans="1:8">
      <c r="A11" t="s">
        <v>11</v>
      </c>
      <c r="B11" s="2">
        <f>ROUND((10962916/-365)*(31+28+31+30+31+30+31+31+30),2)</f>
        <v>-8199660.46</v>
      </c>
      <c r="C11" s="2">
        <f>ROUND((-1066550/-365)*(31+28+31+30+31+30+31+31+30),2)</f>
        <v>797720.96</v>
      </c>
      <c r="D11" s="2">
        <f t="shared" si="0"/>
        <v>-7401939.5</v>
      </c>
    </row>
    <row r="12" spans="1:8">
      <c r="A12" t="s">
        <v>12</v>
      </c>
      <c r="B12" s="2">
        <f>(10962916/-365)*(365)</f>
        <v>-10962916</v>
      </c>
      <c r="C12" s="2">
        <f>(-1066550/-365)*(365)</f>
        <v>1066550</v>
      </c>
      <c r="D12" s="2">
        <f t="shared" si="0"/>
        <v>-9896366</v>
      </c>
    </row>
    <row r="13" spans="1:8">
      <c r="A13" t="s">
        <v>13</v>
      </c>
      <c r="B13" s="2">
        <f t="shared" ref="B13:B17" si="2">(10962916/-365)*(365)</f>
        <v>-10962916</v>
      </c>
      <c r="C13" s="2">
        <f t="shared" ref="C13:C16" si="3">(-1066550/-365)*(365)</f>
        <v>1066550</v>
      </c>
      <c r="D13" s="2">
        <f t="shared" si="0"/>
        <v>-9896366</v>
      </c>
    </row>
    <row r="14" spans="1:8">
      <c r="A14" t="s">
        <v>14</v>
      </c>
      <c r="B14" s="2">
        <f t="shared" si="2"/>
        <v>-10962916</v>
      </c>
      <c r="C14" s="2">
        <f t="shared" si="3"/>
        <v>1066550</v>
      </c>
      <c r="D14" s="2">
        <f t="shared" si="0"/>
        <v>-9896366</v>
      </c>
    </row>
    <row r="15" spans="1:8">
      <c r="A15" t="s">
        <v>15</v>
      </c>
      <c r="B15" s="2">
        <f t="shared" si="2"/>
        <v>-10962916</v>
      </c>
      <c r="C15" s="2">
        <f t="shared" si="3"/>
        <v>1066550</v>
      </c>
      <c r="D15" s="2">
        <f t="shared" si="0"/>
        <v>-9896366</v>
      </c>
    </row>
    <row r="16" spans="1:8">
      <c r="A16" t="s">
        <v>16</v>
      </c>
      <c r="B16" s="2">
        <f t="shared" si="2"/>
        <v>-10962916</v>
      </c>
      <c r="C16" s="2">
        <f t="shared" si="3"/>
        <v>1066550</v>
      </c>
      <c r="D16" s="2">
        <f t="shared" si="0"/>
        <v>-9896366</v>
      </c>
    </row>
    <row r="17" spans="1:6">
      <c r="A17" t="s">
        <v>17</v>
      </c>
      <c r="B17" s="2">
        <f t="shared" si="2"/>
        <v>-10962916</v>
      </c>
      <c r="C17" s="2">
        <v>378920.63</v>
      </c>
      <c r="D17" s="2">
        <f t="shared" si="0"/>
        <v>-10583995.369999999</v>
      </c>
    </row>
    <row r="18" spans="1:6">
      <c r="A18" t="s">
        <v>18</v>
      </c>
      <c r="B18" s="2">
        <v>-4231297.6399999997</v>
      </c>
      <c r="C18" s="2">
        <v>0</v>
      </c>
      <c r="D18" s="2">
        <f t="shared" si="0"/>
        <v>-4231297.6399999997</v>
      </c>
    </row>
    <row r="19" spans="1:6">
      <c r="B19" s="19">
        <f>SUM(B7:B18)</f>
        <v>0</v>
      </c>
      <c r="C19" s="19">
        <f t="shared" ref="C19:D19" si="4">SUM(C7:C18)</f>
        <v>1.1641532182693481E-10</v>
      </c>
      <c r="D19" s="19">
        <f t="shared" si="4"/>
        <v>0</v>
      </c>
    </row>
    <row r="20" spans="1:6">
      <c r="A20" s="24" t="s">
        <v>19</v>
      </c>
    </row>
    <row r="21" spans="1:6">
      <c r="A21" t="s">
        <v>20</v>
      </c>
      <c r="B21" s="1">
        <f>B7</f>
        <v>87703330</v>
      </c>
      <c r="C21" s="1">
        <f>C7</f>
        <v>-8532403</v>
      </c>
    </row>
    <row r="22" spans="1:6">
      <c r="A22" s="22">
        <v>44377</v>
      </c>
      <c r="B22" s="2">
        <v>-1368684.33</v>
      </c>
      <c r="C22" s="2">
        <v>296260.25</v>
      </c>
      <c r="F22" s="1"/>
    </row>
    <row r="23" spans="1:6">
      <c r="A23" s="22">
        <v>44408</v>
      </c>
      <c r="B23" s="2">
        <v>-1368684.33</v>
      </c>
      <c r="C23" s="2">
        <v>296260.25</v>
      </c>
    </row>
    <row r="24" spans="1:6">
      <c r="A24" s="22">
        <v>44439</v>
      </c>
      <c r="B24" s="2">
        <v>-1368684.33</v>
      </c>
      <c r="C24" s="2">
        <v>296260.25</v>
      </c>
    </row>
    <row r="25" spans="1:6">
      <c r="A25" s="22">
        <v>44469</v>
      </c>
      <c r="B25" s="2">
        <v>-1368684.33</v>
      </c>
      <c r="C25" s="2">
        <v>296260.25</v>
      </c>
    </row>
    <row r="26" spans="1:6">
      <c r="A26" s="22">
        <v>44500</v>
      </c>
      <c r="B26" s="23">
        <v>-1368684.33</v>
      </c>
      <c r="C26" s="23">
        <v>296260.25</v>
      </c>
    </row>
    <row r="27" spans="1:6">
      <c r="A27" s="22">
        <v>44530</v>
      </c>
      <c r="B27" s="23">
        <v>-1368684.33</v>
      </c>
      <c r="C27" s="23">
        <v>296260.25</v>
      </c>
    </row>
    <row r="28" spans="1:6">
      <c r="A28" s="22">
        <v>44561</v>
      </c>
      <c r="B28" s="1">
        <f>B10+B9-B27-B26-B25-B24-B23-B22</f>
        <v>-1282769.9199999999</v>
      </c>
      <c r="C28" s="1">
        <f>C10+C9-C27-C26-C25-C24-C23-C22</f>
        <v>245449.90999999992</v>
      </c>
    </row>
    <row r="29" spans="1:6">
      <c r="A29" s="22">
        <v>44592</v>
      </c>
      <c r="B29" s="23">
        <f>ROUND(B11/9,2)</f>
        <v>-911073.38</v>
      </c>
      <c r="C29" s="23">
        <f>ROUND(C11/9,2)</f>
        <v>88635.66</v>
      </c>
    </row>
    <row r="30" spans="1:6">
      <c r="A30" s="22">
        <v>44620</v>
      </c>
      <c r="B30" s="23">
        <f>B29</f>
        <v>-911073.38</v>
      </c>
      <c r="C30" s="23">
        <f>C29</f>
        <v>88635.66</v>
      </c>
    </row>
    <row r="31" spans="1:6">
      <c r="A31" s="22">
        <v>44651</v>
      </c>
      <c r="B31" s="2">
        <f t="shared" ref="B31:C33" si="5">B30</f>
        <v>-911073.38</v>
      </c>
      <c r="C31" s="2">
        <f t="shared" si="5"/>
        <v>88635.66</v>
      </c>
    </row>
    <row r="32" spans="1:6">
      <c r="A32" s="22">
        <v>44681</v>
      </c>
      <c r="B32" s="2">
        <f t="shared" si="5"/>
        <v>-911073.38</v>
      </c>
      <c r="C32" s="2">
        <f t="shared" si="5"/>
        <v>88635.66</v>
      </c>
    </row>
    <row r="33" spans="1:3">
      <c r="A33" s="22">
        <v>44712</v>
      </c>
      <c r="B33" s="2">
        <f t="shared" si="5"/>
        <v>-911073.38</v>
      </c>
      <c r="C33" s="2">
        <f t="shared" si="5"/>
        <v>88635.66</v>
      </c>
    </row>
    <row r="34" spans="1:3">
      <c r="A34" s="22">
        <v>44742</v>
      </c>
      <c r="B34" s="2">
        <f t="shared" ref="B34:C34" si="6">B33</f>
        <v>-911073.38</v>
      </c>
      <c r="C34" s="2">
        <f t="shared" si="6"/>
        <v>88635.66</v>
      </c>
    </row>
    <row r="35" spans="1:3">
      <c r="A35" s="22">
        <v>44773</v>
      </c>
      <c r="B35" s="2">
        <f t="shared" ref="B35:C35" si="7">B34</f>
        <v>-911073.38</v>
      </c>
      <c r="C35" s="2">
        <f t="shared" si="7"/>
        <v>88635.66</v>
      </c>
    </row>
    <row r="36" spans="1:3">
      <c r="A36" s="22">
        <v>44804</v>
      </c>
      <c r="B36" s="2">
        <f t="shared" ref="B36:C36" si="8">B35</f>
        <v>-911073.38</v>
      </c>
      <c r="C36" s="2">
        <f t="shared" si="8"/>
        <v>88635.66</v>
      </c>
    </row>
    <row r="37" spans="1:3">
      <c r="A37" s="22">
        <v>44834</v>
      </c>
      <c r="B37" s="2">
        <f t="shared" ref="B37:C37" si="9">B36</f>
        <v>-911073.38</v>
      </c>
      <c r="C37" s="2">
        <f t="shared" si="9"/>
        <v>88635.66</v>
      </c>
    </row>
    <row r="38" spans="1:3">
      <c r="B38" s="37">
        <f>SUM(B21:B37)</f>
        <v>70008793.680000052</v>
      </c>
      <c r="C38" s="37">
        <f>SUM(C21:C37)</f>
        <v>-5711670.6499999985</v>
      </c>
    </row>
    <row r="40" spans="1:3">
      <c r="B40" s="2"/>
      <c r="C40" s="2"/>
    </row>
    <row r="41" spans="1:3">
      <c r="B41" s="1"/>
      <c r="C41" s="1"/>
    </row>
    <row r="42" spans="1:3">
      <c r="B42" s="1"/>
      <c r="C42" s="1"/>
    </row>
  </sheetData>
  <phoneticPr fontId="8"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2792-E310-45B3-A750-66023B039D61}">
  <sheetPr>
    <pageSetUpPr fitToPage="1"/>
  </sheetPr>
  <dimension ref="A1:I38"/>
  <sheetViews>
    <sheetView topLeftCell="A7" workbookViewId="0">
      <selection activeCell="D13" sqref="D13"/>
    </sheetView>
  </sheetViews>
  <sheetFormatPr defaultRowHeight="15"/>
  <cols>
    <col min="1" max="1" width="33.42578125" customWidth="1"/>
    <col min="2" max="5" width="19.42578125" customWidth="1"/>
    <col min="6" max="6" width="5.140625" customWidth="1"/>
    <col min="7" max="7" width="17.5703125" customWidth="1"/>
    <col min="8" max="8" width="17.42578125" customWidth="1"/>
  </cols>
  <sheetData>
    <row r="1" spans="1:9">
      <c r="A1" s="13" t="s">
        <v>21</v>
      </c>
    </row>
    <row r="2" spans="1:9">
      <c r="A2" s="13" t="s">
        <v>22</v>
      </c>
    </row>
    <row r="3" spans="1:9">
      <c r="A3" s="13" t="s">
        <v>23</v>
      </c>
    </row>
    <row r="4" spans="1:9">
      <c r="A4" s="20" t="s">
        <v>24</v>
      </c>
    </row>
    <row r="5" spans="1:9" ht="15.75" thickBot="1">
      <c r="A5" s="20"/>
    </row>
    <row r="6" spans="1:9">
      <c r="G6" s="41" t="s">
        <v>25</v>
      </c>
      <c r="H6" s="42"/>
    </row>
    <row r="7" spans="1:9" ht="63" customHeight="1">
      <c r="B7" s="12" t="s">
        <v>26</v>
      </c>
      <c r="C7" s="12" t="s">
        <v>27</v>
      </c>
      <c r="D7" s="12" t="s">
        <v>28</v>
      </c>
      <c r="E7" s="12" t="s">
        <v>29</v>
      </c>
      <c r="F7" s="3"/>
      <c r="G7" s="4"/>
      <c r="H7" s="5"/>
    </row>
    <row r="8" spans="1:9">
      <c r="A8" t="s">
        <v>30</v>
      </c>
      <c r="B8" s="2">
        <f>'Contributions-post'!E5+'Contributions-post'!I5</f>
        <v>0</v>
      </c>
      <c r="C8" s="1">
        <f>'Contributions-post'!F5+'Contributions-post'!J5</f>
        <v>2833367.3424657532</v>
      </c>
      <c r="D8" s="1">
        <f>B8-C8</f>
        <v>-2833367.3424657532</v>
      </c>
      <c r="E8" s="1">
        <f t="shared" ref="E8:E12" si="0">IF(D8&gt;0,((D8*$H$26*$H$28*$H$30)/4),0)</f>
        <v>0</v>
      </c>
      <c r="F8" s="1"/>
      <c r="G8" s="17" t="s">
        <v>31</v>
      </c>
      <c r="H8" s="6"/>
    </row>
    <row r="9" spans="1:9">
      <c r="A9" t="s">
        <v>32</v>
      </c>
      <c r="B9" s="2">
        <f>'Contributions-post'!E6+'Contributions-post'!E7+'Contributions-post'!E8+'Contributions-post'!I6+'Contributions-post'!I7+'Contributions-post'!I8</f>
        <v>5150000</v>
      </c>
      <c r="C9" s="1">
        <f>'Contributions-post'!F6+'Contributions-post'!F7+'Contributions-post'!F8+'Contributions-post'!J6+'Contributions-post'!J7+'Contributions-post'!J8</f>
        <v>8688993.1835616436</v>
      </c>
      <c r="D9" s="1">
        <f t="shared" ref="D9:D11" si="1">D8+B9-C9</f>
        <v>-6372360.5260273963</v>
      </c>
      <c r="E9" s="1">
        <f t="shared" si="0"/>
        <v>0</v>
      </c>
      <c r="F9" s="1"/>
      <c r="G9" s="4" t="s">
        <v>33</v>
      </c>
      <c r="H9" s="6">
        <v>29000000</v>
      </c>
    </row>
    <row r="10" spans="1:9">
      <c r="A10" t="s">
        <v>34</v>
      </c>
      <c r="B10" s="2">
        <f>'Contributions-post'!E9+'Contributions-post'!E10+'Contributions-post'!E11+'Contributions-post'!I9+'Contributions-post'!I10+'Contributions-post'!I11</f>
        <v>13650000</v>
      </c>
      <c r="C10" s="1">
        <f>'Contributions-post'!F9+'Contributions-post'!F10+'Contributions-post'!F11+'Contributions-post'!J9+'Contributions-post'!J10+'Contributions-post'!J11</f>
        <v>8746380.2410958894</v>
      </c>
      <c r="D10" s="1">
        <f t="shared" si="1"/>
        <v>-1468740.7671232857</v>
      </c>
      <c r="E10" s="1">
        <f t="shared" si="0"/>
        <v>0</v>
      </c>
      <c r="F10" s="1"/>
      <c r="G10" s="4" t="s">
        <v>35</v>
      </c>
      <c r="H10" s="6">
        <v>5472636</v>
      </c>
    </row>
    <row r="11" spans="1:9">
      <c r="A11" t="s">
        <v>36</v>
      </c>
      <c r="B11" s="2">
        <f>'Contributions-post'!E12+'Contributions-post'!E13+'Contributions-post'!E14+'Contributions-post'!I12+'Contributions-post'!I13+'Contributions-post'!I14</f>
        <v>7450000</v>
      </c>
      <c r="C11" s="1">
        <f>'Contributions-post'!F12+'Contributions-post'!F13+'Contributions-post'!F14+'Contributions-post'!J12+'Contributions-post'!J13+'Contributions-post'!J14</f>
        <v>9110136.98630137</v>
      </c>
      <c r="D11" s="1">
        <f t="shared" si="1"/>
        <v>-3128877.7534246556</v>
      </c>
      <c r="E11" s="1">
        <f t="shared" si="0"/>
        <v>0</v>
      </c>
      <c r="F11" s="1"/>
      <c r="G11" s="4" t="s">
        <v>37</v>
      </c>
      <c r="H11" s="7">
        <f>H9+H10</f>
        <v>34472636</v>
      </c>
    </row>
    <row r="12" spans="1:9">
      <c r="A12" t="s">
        <v>38</v>
      </c>
      <c r="B12" s="23">
        <f>'Contributions-post'!E15+'Contributions-post'!E16+'Contributions-post'!E17+'Contributions-post'!I15+'Contributions-post'!I16+'Contributions-post'!I17</f>
        <v>7750000</v>
      </c>
      <c r="C12" s="1">
        <f>'Contributions-post'!F15+'Contributions-post'!F16+'Contributions-post'!F17+'Contributions-post'!J15+'Contributions-post'!J16+'Contributions-post'!J17</f>
        <v>9198904.1095890403</v>
      </c>
      <c r="D12" s="1">
        <f>D11+B12-C12</f>
        <v>-4577781.8630136959</v>
      </c>
      <c r="E12" s="1">
        <f t="shared" si="0"/>
        <v>0</v>
      </c>
      <c r="F12" s="1"/>
      <c r="G12" s="4"/>
      <c r="H12" s="5"/>
    </row>
    <row r="13" spans="1:9">
      <c r="A13" t="s">
        <v>39</v>
      </c>
      <c r="B13" s="23">
        <f>'Contributions-post'!E18+'Contributions-post'!E19+'Contributions-post'!E20+'Contributions-post'!I18+'Contributions-post'!I19+'Contributions-post'!I20</f>
        <v>8300000</v>
      </c>
      <c r="C13" s="1">
        <f>'Contributions-post'!F18+'Contributions-post'!F19+'Contributions-post'!F20+'Contributions-post'!J18+'Contributions-post'!J19+'Contributions-post'!J20</f>
        <v>9287671.2328767106</v>
      </c>
      <c r="D13" s="1">
        <f>D12+B13-C13</f>
        <v>-5565453.0958904065</v>
      </c>
      <c r="E13" s="1">
        <f t="shared" ref="E13" si="2">IF(D13&gt;0,((D13*$H$26*$H$28*$H$30)/4),0)</f>
        <v>0</v>
      </c>
      <c r="F13" s="1"/>
      <c r="G13" s="17" t="s">
        <v>40</v>
      </c>
      <c r="H13" s="6"/>
    </row>
    <row r="14" spans="1:9">
      <c r="B14" s="2"/>
      <c r="C14" s="1"/>
      <c r="D14" s="1"/>
      <c r="E14" s="1"/>
      <c r="F14" s="1"/>
      <c r="G14" s="4" t="s">
        <v>33</v>
      </c>
      <c r="H14" s="6">
        <v>32400000</v>
      </c>
    </row>
    <row r="15" spans="1:9">
      <c r="B15" s="2"/>
      <c r="C15" s="1"/>
      <c r="D15" s="1"/>
      <c r="E15" s="1"/>
      <c r="F15" s="1"/>
      <c r="G15" s="4" t="s">
        <v>35</v>
      </c>
      <c r="H15" s="6">
        <v>4400000</v>
      </c>
    </row>
    <row r="16" spans="1:9">
      <c r="B16" s="2"/>
      <c r="C16" s="1"/>
      <c r="D16" s="1"/>
      <c r="E16" s="1"/>
      <c r="F16" s="1"/>
      <c r="G16" s="4" t="s">
        <v>37</v>
      </c>
      <c r="H16" s="7">
        <f>H14+H15</f>
        <v>36800000</v>
      </c>
      <c r="I16" t="s">
        <v>41</v>
      </c>
    </row>
    <row r="17" spans="2:9">
      <c r="B17" s="2"/>
      <c r="C17" s="1"/>
      <c r="D17" s="1"/>
      <c r="E17" s="1"/>
      <c r="F17" s="1"/>
      <c r="G17" s="4"/>
      <c r="H17" s="5"/>
    </row>
    <row r="18" spans="2:9">
      <c r="B18" s="2"/>
      <c r="C18" s="1"/>
      <c r="D18" s="1"/>
      <c r="E18" s="1"/>
      <c r="F18" s="1"/>
      <c r="G18" s="17" t="s">
        <v>42</v>
      </c>
      <c r="H18" s="6"/>
    </row>
    <row r="19" spans="2:9">
      <c r="B19" s="2"/>
      <c r="C19" s="1"/>
      <c r="D19" s="1"/>
      <c r="E19" s="1"/>
      <c r="F19" s="1"/>
      <c r="G19" s="4" t="s">
        <v>33</v>
      </c>
      <c r="H19" s="6">
        <v>29900000</v>
      </c>
    </row>
    <row r="20" spans="2:9">
      <c r="B20" s="2"/>
      <c r="C20" s="1"/>
      <c r="D20" s="1"/>
      <c r="E20" s="1"/>
      <c r="F20" s="1"/>
      <c r="G20" s="4" t="s">
        <v>35</v>
      </c>
      <c r="H20" s="6">
        <v>4400000</v>
      </c>
    </row>
    <row r="21" spans="2:9">
      <c r="B21" s="2"/>
      <c r="C21" s="1"/>
      <c r="D21" s="1"/>
      <c r="E21" s="1"/>
      <c r="F21" s="1"/>
      <c r="G21" s="4" t="s">
        <v>37</v>
      </c>
      <c r="H21" s="7">
        <f>H19+H20</f>
        <v>34300000</v>
      </c>
    </row>
    <row r="22" spans="2:9">
      <c r="B22" s="2"/>
      <c r="C22" s="1"/>
      <c r="D22" s="1"/>
      <c r="E22" s="1"/>
      <c r="F22" s="1"/>
      <c r="G22" s="4"/>
      <c r="H22" s="5"/>
    </row>
    <row r="23" spans="2:9">
      <c r="B23" s="2"/>
      <c r="C23" s="1"/>
      <c r="D23" s="1"/>
      <c r="E23" s="1"/>
      <c r="F23" s="1"/>
      <c r="G23" s="4" t="s">
        <v>43</v>
      </c>
      <c r="H23" s="8">
        <f>H21/4</f>
        <v>8575000</v>
      </c>
    </row>
    <row r="24" spans="2:9">
      <c r="B24" s="2"/>
      <c r="C24" s="1"/>
      <c r="D24" s="1"/>
      <c r="E24" s="1"/>
      <c r="F24" s="1"/>
      <c r="G24" s="4"/>
      <c r="H24" s="5"/>
    </row>
    <row r="25" spans="2:9">
      <c r="B25" s="2"/>
      <c r="C25" s="1"/>
      <c r="D25" s="1"/>
      <c r="E25" s="1"/>
      <c r="F25" s="1"/>
      <c r="G25" s="4"/>
      <c r="H25" s="5"/>
    </row>
    <row r="26" spans="2:9">
      <c r="B26" s="2"/>
      <c r="C26" s="1"/>
      <c r="D26" s="1"/>
      <c r="E26" s="1"/>
      <c r="F26" s="1"/>
      <c r="G26" s="4" t="s">
        <v>44</v>
      </c>
      <c r="H26" s="40">
        <v>6.7599999999999993E-2</v>
      </c>
      <c r="I26" s="36" t="s">
        <v>45</v>
      </c>
    </row>
    <row r="27" spans="2:9">
      <c r="B27" s="2"/>
      <c r="C27" s="1"/>
      <c r="D27" s="1"/>
      <c r="E27" s="1"/>
      <c r="F27" s="1"/>
      <c r="G27" s="4"/>
      <c r="H27" s="5"/>
    </row>
    <row r="28" spans="2:9">
      <c r="B28" s="2"/>
      <c r="C28" s="1"/>
      <c r="D28" s="1"/>
      <c r="E28" s="1"/>
      <c r="F28" s="1"/>
      <c r="G28" s="4" t="s">
        <v>46</v>
      </c>
      <c r="H28" s="9">
        <v>0.10258356491430699</v>
      </c>
      <c r="I28" t="s">
        <v>47</v>
      </c>
    </row>
    <row r="29" spans="2:9">
      <c r="F29" s="1"/>
      <c r="G29" s="4"/>
      <c r="H29" s="5"/>
    </row>
    <row r="30" spans="2:9" ht="15.75" thickBot="1">
      <c r="G30" s="10" t="s">
        <v>48</v>
      </c>
      <c r="H30" s="11">
        <v>1.3130269999999999</v>
      </c>
      <c r="I30" t="s">
        <v>47</v>
      </c>
    </row>
    <row r="31" spans="2:9">
      <c r="B31" s="15" t="s">
        <v>49</v>
      </c>
      <c r="C31" s="16"/>
      <c r="D31" s="1" t="s">
        <v>50</v>
      </c>
      <c r="E31" s="1" t="s">
        <v>51</v>
      </c>
    </row>
    <row r="32" spans="2:9">
      <c r="B32" t="s">
        <v>0</v>
      </c>
      <c r="C32" t="s">
        <v>52</v>
      </c>
      <c r="D32" s="1">
        <f>E13</f>
        <v>0</v>
      </c>
    </row>
    <row r="33" spans="2:5">
      <c r="B33" t="s">
        <v>0</v>
      </c>
      <c r="C33" t="s">
        <v>53</v>
      </c>
      <c r="E33" s="1">
        <f>D32</f>
        <v>0</v>
      </c>
    </row>
    <row r="34" spans="2:5">
      <c r="B34" s="14" t="s">
        <v>54</v>
      </c>
    </row>
    <row r="36" spans="2:5">
      <c r="B36" t="s">
        <v>55</v>
      </c>
      <c r="C36" t="s">
        <v>53</v>
      </c>
      <c r="D36" s="1">
        <f>D32</f>
        <v>0</v>
      </c>
    </row>
    <row r="37" spans="2:5">
      <c r="B37" t="s">
        <v>55</v>
      </c>
      <c r="C37" t="s">
        <v>56</v>
      </c>
      <c r="E37" s="1">
        <f>E33</f>
        <v>0</v>
      </c>
    </row>
    <row r="38" spans="2:5">
      <c r="B38" s="14" t="s">
        <v>54</v>
      </c>
    </row>
  </sheetData>
  <mergeCells count="1">
    <mergeCell ref="G6:H6"/>
  </mergeCells>
  <pageMargins left="0.7" right="0.7" top="0.75" bottom="0.75" header="0.3" footer="0.3"/>
  <pageSetup scale="8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62B41-2BF7-4D16-ACD7-6CE9985C8F78}">
  <sheetPr>
    <pageSetUpPr fitToPage="1"/>
  </sheetPr>
  <dimension ref="A1:N26"/>
  <sheetViews>
    <sheetView workbookViewId="0">
      <selection activeCell="E9" sqref="E9"/>
    </sheetView>
  </sheetViews>
  <sheetFormatPr defaultRowHeight="15"/>
  <cols>
    <col min="1" max="1" width="30.28515625" customWidth="1"/>
    <col min="2" max="2" width="17.42578125" customWidth="1"/>
    <col min="3" max="3" width="22.5703125" customWidth="1"/>
    <col min="4" max="4" width="1.85546875" customWidth="1"/>
    <col min="5" max="6" width="20.42578125" customWidth="1"/>
    <col min="7" max="7" width="18.42578125" customWidth="1"/>
    <col min="8" max="8" width="3.28515625" customWidth="1"/>
    <col min="9" max="9" width="19" customWidth="1"/>
    <col min="10" max="10" width="21.42578125" customWidth="1"/>
    <col min="11" max="11" width="18.5703125" customWidth="1"/>
    <col min="12" max="12" width="2.5703125" customWidth="1"/>
    <col min="13" max="13" width="19.85546875" customWidth="1"/>
    <col min="14" max="14" width="15.7109375" customWidth="1"/>
    <col min="15" max="15" width="16" customWidth="1"/>
  </cols>
  <sheetData>
    <row r="1" spans="1:14">
      <c r="A1" s="13" t="s">
        <v>57</v>
      </c>
    </row>
    <row r="2" spans="1:14">
      <c r="A2" t="s">
        <v>58</v>
      </c>
    </row>
    <row r="3" spans="1:14">
      <c r="B3" s="25"/>
      <c r="E3" s="26" t="s">
        <v>59</v>
      </c>
      <c r="F3" s="26" t="s">
        <v>60</v>
      </c>
      <c r="I3" s="26" t="s">
        <v>59</v>
      </c>
      <c r="J3" s="26" t="s">
        <v>60</v>
      </c>
      <c r="M3" s="43" t="s">
        <v>61</v>
      </c>
    </row>
    <row r="4" spans="1:14">
      <c r="A4" t="s">
        <v>62</v>
      </c>
      <c r="B4" s="26" t="s">
        <v>63</v>
      </c>
      <c r="C4" s="26" t="s">
        <v>64</v>
      </c>
      <c r="D4" s="26"/>
      <c r="E4" s="26" t="s">
        <v>65</v>
      </c>
      <c r="F4" s="26" t="s">
        <v>65</v>
      </c>
      <c r="G4" s="26" t="s">
        <v>66</v>
      </c>
      <c r="H4" s="26"/>
      <c r="I4" s="26" t="s">
        <v>67</v>
      </c>
      <c r="J4" s="26" t="s">
        <v>67</v>
      </c>
      <c r="K4" s="26" t="s">
        <v>68</v>
      </c>
      <c r="L4" s="26"/>
      <c r="M4" s="43"/>
      <c r="N4" s="26" t="s">
        <v>69</v>
      </c>
    </row>
    <row r="5" spans="1:14">
      <c r="A5" s="32">
        <v>44377</v>
      </c>
      <c r="B5" s="2">
        <v>0</v>
      </c>
      <c r="C5" s="2">
        <v>0</v>
      </c>
      <c r="D5" s="2"/>
      <c r="E5" s="2">
        <f>C5+B5</f>
        <v>0</v>
      </c>
      <c r="F5" s="30">
        <f>'Pension Tracker POST GR20210108'!$H$9/365*30</f>
        <v>2383561.6438356163</v>
      </c>
      <c r="G5" s="31">
        <f>E5-F5</f>
        <v>-2383561.6438356163</v>
      </c>
      <c r="H5" s="31"/>
      <c r="I5" s="30">
        <v>0</v>
      </c>
      <c r="J5" s="30">
        <f>'Pension Tracker POST GR20210108'!$H$10/365*30</f>
        <v>449805.69863013696</v>
      </c>
      <c r="K5" s="31">
        <f>I5-J5</f>
        <v>-449805.69863013696</v>
      </c>
      <c r="L5" s="26"/>
      <c r="M5" s="31">
        <f>K5+G5</f>
        <v>-2833367.3424657532</v>
      </c>
      <c r="N5" s="31">
        <f>AVERAGE(M5)</f>
        <v>-2833367.3424657532</v>
      </c>
    </row>
    <row r="6" spans="1:14">
      <c r="A6" s="32">
        <v>44408</v>
      </c>
      <c r="B6" s="2">
        <v>2920600</v>
      </c>
      <c r="C6" s="2">
        <v>479400</v>
      </c>
      <c r="D6" s="2"/>
      <c r="E6" s="2">
        <f>C6+B6</f>
        <v>3400000</v>
      </c>
      <c r="F6" s="30">
        <f>'Pension Tracker POST GR20210108'!$H$9/365*31</f>
        <v>2463013.6986301369</v>
      </c>
      <c r="G6" s="31">
        <f>G5+E6-F6</f>
        <v>-1446575.3424657532</v>
      </c>
      <c r="H6" s="31"/>
      <c r="I6" s="30">
        <v>1250000</v>
      </c>
      <c r="J6" s="30">
        <f>'Pension Tracker POST GR20210108'!$H$10/365*31</f>
        <v>464799.22191780823</v>
      </c>
      <c r="K6" s="31">
        <f>K5+I6-J6</f>
        <v>335395.07945205487</v>
      </c>
      <c r="L6" s="26"/>
      <c r="M6" s="31">
        <f t="shared" ref="M6:M15" si="0">K6+G6</f>
        <v>-1111180.2630136984</v>
      </c>
      <c r="N6" s="31">
        <f>AVERAGE(M$5:M6)</f>
        <v>-1972273.8027397259</v>
      </c>
    </row>
    <row r="7" spans="1:14">
      <c r="A7" s="32">
        <v>44439</v>
      </c>
      <c r="B7" s="2">
        <v>0</v>
      </c>
      <c r="C7" s="2">
        <v>0</v>
      </c>
      <c r="D7" s="2"/>
      <c r="E7" s="2">
        <f>C7+B7</f>
        <v>0</v>
      </c>
      <c r="F7" s="30">
        <f>'Pension Tracker POST GR20210108'!$H$9/365*31</f>
        <v>2463013.6986301369</v>
      </c>
      <c r="G7" s="31">
        <f t="shared" ref="G7:G20" si="1">G6+E7-F7</f>
        <v>-3909589.0410958901</v>
      </c>
      <c r="H7" s="31"/>
      <c r="I7" s="30">
        <v>0</v>
      </c>
      <c r="J7" s="30">
        <f>'Pension Tracker POST GR20210108'!$H$10/365*31</f>
        <v>464799.22191780823</v>
      </c>
      <c r="K7" s="31">
        <f t="shared" ref="K7:K20" si="2">K6+I7-J7</f>
        <v>-129404.14246575336</v>
      </c>
      <c r="L7" s="26"/>
      <c r="M7" s="31">
        <f t="shared" si="0"/>
        <v>-4038993.1835616436</v>
      </c>
      <c r="N7" s="31">
        <f>AVERAGE(M$5:M7)</f>
        <v>-2661180.2630136986</v>
      </c>
    </row>
    <row r="8" spans="1:14">
      <c r="A8" s="32">
        <v>44469</v>
      </c>
      <c r="B8" s="2">
        <v>0</v>
      </c>
      <c r="C8" s="2">
        <v>0</v>
      </c>
      <c r="D8" s="2"/>
      <c r="E8" s="2">
        <f>C8+B8</f>
        <v>0</v>
      </c>
      <c r="F8" s="30">
        <f>'Pension Tracker POST GR20210108'!$H$9/365*30</f>
        <v>2383561.6438356163</v>
      </c>
      <c r="G8" s="31">
        <f t="shared" si="1"/>
        <v>-6293150.6849315064</v>
      </c>
      <c r="H8" s="31"/>
      <c r="I8" s="30">
        <v>500000</v>
      </c>
      <c r="J8" s="30">
        <f>'Pension Tracker POST GR20210108'!$H$10/365*30</f>
        <v>449805.69863013696</v>
      </c>
      <c r="K8" s="31">
        <f t="shared" si="2"/>
        <v>-79209.841095890326</v>
      </c>
      <c r="L8" s="26"/>
      <c r="M8" s="31">
        <f t="shared" si="0"/>
        <v>-6372360.5260273963</v>
      </c>
      <c r="N8" s="31">
        <f>AVERAGE(M$5:M8)</f>
        <v>-3588975.3287671227</v>
      </c>
    </row>
    <row r="9" spans="1:14">
      <c r="A9" s="32">
        <v>44500</v>
      </c>
      <c r="B9" s="2">
        <v>4681550</v>
      </c>
      <c r="C9" s="2">
        <v>768450</v>
      </c>
      <c r="D9" s="2"/>
      <c r="E9" s="2">
        <f>C9+B9</f>
        <v>5450000</v>
      </c>
      <c r="F9" s="30">
        <f>'Pension Tracker POST GR20210108'!$H$9/365*31</f>
        <v>2463013.6986301369</v>
      </c>
      <c r="G9" s="31">
        <f t="shared" si="1"/>
        <v>-3306164.3835616433</v>
      </c>
      <c r="H9" s="31"/>
      <c r="I9" s="30">
        <v>900000</v>
      </c>
      <c r="J9" s="30">
        <f>'Pension Tracker POST GR20210108'!$H$10/365*31</f>
        <v>464799.22191780823</v>
      </c>
      <c r="K9" s="31">
        <f t="shared" si="2"/>
        <v>355990.93698630139</v>
      </c>
      <c r="L9" s="26"/>
      <c r="M9" s="31">
        <f t="shared" si="0"/>
        <v>-2950173.4465753417</v>
      </c>
      <c r="N9" s="31">
        <f>AVERAGE(M$5:M9)</f>
        <v>-3461214.9523287667</v>
      </c>
    </row>
    <row r="10" spans="1:14">
      <c r="A10" s="32">
        <v>44530</v>
      </c>
      <c r="B10" s="2">
        <v>0</v>
      </c>
      <c r="C10" s="2">
        <v>0</v>
      </c>
      <c r="D10" s="2"/>
      <c r="E10" s="2">
        <f t="shared" ref="E10:E20" si="3">C10+B10</f>
        <v>0</v>
      </c>
      <c r="F10" s="30">
        <f>'Pension Tracker POST GR20210108'!$H$9/365*30</f>
        <v>2383561.6438356163</v>
      </c>
      <c r="G10" s="31">
        <f t="shared" si="1"/>
        <v>-5689726.0273972601</v>
      </c>
      <c r="I10" s="30">
        <v>0</v>
      </c>
      <c r="J10" s="30">
        <f>'Pension Tracker POST GR20210108'!$H$10/365*30</f>
        <v>449805.69863013696</v>
      </c>
      <c r="K10" s="31">
        <f t="shared" si="2"/>
        <v>-93814.761643835576</v>
      </c>
      <c r="L10" s="26"/>
      <c r="M10" s="31">
        <f t="shared" si="0"/>
        <v>-5783540.7890410954</v>
      </c>
      <c r="N10" s="31">
        <f>AVERAGE(M$5:M10)</f>
        <v>-3848269.2584474883</v>
      </c>
    </row>
    <row r="11" spans="1:14">
      <c r="A11" s="32">
        <v>44561</v>
      </c>
      <c r="B11" s="2">
        <v>6270700</v>
      </c>
      <c r="C11" s="2">
        <v>1029300</v>
      </c>
      <c r="D11" s="2"/>
      <c r="E11" s="2">
        <f t="shared" si="3"/>
        <v>7300000</v>
      </c>
      <c r="F11" s="30">
        <f>'Pension Tracker POST GR20210108'!$H$9/365*22+'Pension Tracker POST GR20210108'!$H$14/365*9</f>
        <v>2546849.3150684931</v>
      </c>
      <c r="G11" s="31">
        <f t="shared" si="1"/>
        <v>-936575.3424657532</v>
      </c>
      <c r="I11" s="30">
        <v>0</v>
      </c>
      <c r="J11" s="30">
        <f>'Pension Tracker POST GR20210108'!$H$10/365*22+'Pension Tracker POST GR20210108'!$H$15/365*9</f>
        <v>438350.66301369859</v>
      </c>
      <c r="K11" s="31">
        <f t="shared" si="2"/>
        <v>-532165.42465753411</v>
      </c>
      <c r="L11" s="26"/>
      <c r="M11" s="31">
        <f t="shared" si="0"/>
        <v>-1468740.7671232873</v>
      </c>
      <c r="N11" s="31">
        <f>AVERAGE(M$5:M11)</f>
        <v>-3508336.616829745</v>
      </c>
    </row>
    <row r="12" spans="1:14">
      <c r="A12" s="32">
        <v>44592</v>
      </c>
      <c r="B12" s="2">
        <v>5580600</v>
      </c>
      <c r="C12" s="2">
        <v>969400</v>
      </c>
      <c r="D12" s="2"/>
      <c r="E12" s="2">
        <f t="shared" si="3"/>
        <v>6550000</v>
      </c>
      <c r="F12" s="35">
        <f>'Pension Tracker POST GR20210108'!$H$14/365*31</f>
        <v>2751780.8219178081</v>
      </c>
      <c r="G12" s="31">
        <f t="shared" si="1"/>
        <v>2861643.8356164391</v>
      </c>
      <c r="I12" s="30">
        <v>900000</v>
      </c>
      <c r="J12" s="35">
        <f>'Pension Tracker POST GR20210108'!$H$15/365*31</f>
        <v>373698.63013698626</v>
      </c>
      <c r="K12" s="31">
        <f t="shared" si="2"/>
        <v>-5864.0547945203725</v>
      </c>
      <c r="L12" s="26"/>
      <c r="M12" s="31">
        <f t="shared" si="0"/>
        <v>2855779.7808219185</v>
      </c>
      <c r="N12" s="31">
        <f>AVERAGE(M$5:M12)</f>
        <v>-2712822.0671232869</v>
      </c>
    </row>
    <row r="13" spans="1:14">
      <c r="A13" s="32">
        <v>44620</v>
      </c>
      <c r="B13" s="2">
        <v>0</v>
      </c>
      <c r="C13" s="2">
        <v>0</v>
      </c>
      <c r="D13" s="2"/>
      <c r="E13" s="2">
        <f t="shared" si="3"/>
        <v>0</v>
      </c>
      <c r="F13" s="35">
        <f>'Pension Tracker POST GR20210108'!$H$14/365*28</f>
        <v>2485479.4520547944</v>
      </c>
      <c r="G13" s="31">
        <f t="shared" si="1"/>
        <v>376164.3835616447</v>
      </c>
      <c r="I13" s="30">
        <v>0</v>
      </c>
      <c r="J13" s="35">
        <f>'Pension Tracker POST GR20210108'!$H$15/365*31</f>
        <v>373698.63013698626</v>
      </c>
      <c r="K13" s="31">
        <f t="shared" si="2"/>
        <v>-379562.68493150664</v>
      </c>
      <c r="L13" s="26"/>
      <c r="M13" s="31">
        <f t="shared" si="0"/>
        <v>-3398.3013698619325</v>
      </c>
      <c r="N13" s="31">
        <f>AVERAGE(M$5:M13)</f>
        <v>-2411774.9820395727</v>
      </c>
    </row>
    <row r="14" spans="1:14">
      <c r="A14" s="32">
        <v>44651</v>
      </c>
      <c r="B14" s="2">
        <v>0</v>
      </c>
      <c r="C14" s="2">
        <v>0</v>
      </c>
      <c r="D14" s="2"/>
      <c r="E14" s="2">
        <f t="shared" si="3"/>
        <v>0</v>
      </c>
      <c r="F14" s="35">
        <f>'Pension Tracker POST GR20210108'!$H$14/365*31</f>
        <v>2751780.8219178081</v>
      </c>
      <c r="G14" s="31">
        <f t="shared" si="1"/>
        <v>-2375616.4383561634</v>
      </c>
      <c r="I14" s="30">
        <v>0</v>
      </c>
      <c r="J14" s="35">
        <f>'Pension Tracker POST GR20210108'!$H$15/365*31</f>
        <v>373698.63013698626</v>
      </c>
      <c r="K14" s="31">
        <f t="shared" si="2"/>
        <v>-753261.3150684929</v>
      </c>
      <c r="L14" s="26"/>
      <c r="M14" s="31">
        <f t="shared" si="0"/>
        <v>-3128877.7534246566</v>
      </c>
      <c r="N14" s="31">
        <f>AVERAGE(M$5:M14)</f>
        <v>-2483485.2591780811</v>
      </c>
    </row>
    <row r="15" spans="1:14">
      <c r="A15" s="32">
        <v>44681</v>
      </c>
      <c r="B15" s="2">
        <v>5580600</v>
      </c>
      <c r="C15" s="2">
        <v>969400</v>
      </c>
      <c r="D15" s="2"/>
      <c r="E15" s="2">
        <f t="shared" si="3"/>
        <v>6550000</v>
      </c>
      <c r="F15" s="35">
        <f>'Pension Tracker POST GR20210108'!$H$14/365*30</f>
        <v>2663013.6986301369</v>
      </c>
      <c r="G15" s="31">
        <f t="shared" si="1"/>
        <v>1511369.8630136997</v>
      </c>
      <c r="I15" s="30">
        <v>1200000</v>
      </c>
      <c r="J15" s="35">
        <f>'Pension Tracker POST GR20210108'!$H$15/365*31</f>
        <v>373698.63013698626</v>
      </c>
      <c r="K15" s="31">
        <f t="shared" si="2"/>
        <v>73040.054794520838</v>
      </c>
      <c r="L15" s="26"/>
      <c r="M15" s="31">
        <f t="shared" si="0"/>
        <v>1584409.9178082205</v>
      </c>
      <c r="N15" s="31">
        <f>AVERAGE(M$5:M15)</f>
        <v>-2113676.606724781</v>
      </c>
    </row>
    <row r="16" spans="1:14">
      <c r="A16" s="39">
        <v>44712</v>
      </c>
      <c r="B16" s="23">
        <v>0</v>
      </c>
      <c r="C16" s="23">
        <v>0</v>
      </c>
      <c r="D16" s="23"/>
      <c r="E16" s="23">
        <f t="shared" si="3"/>
        <v>0</v>
      </c>
      <c r="F16" s="35">
        <f>'Pension Tracker POST GR20210108'!$H$14/365*31</f>
        <v>2751780.8219178081</v>
      </c>
      <c r="G16" s="31">
        <f t="shared" si="1"/>
        <v>-1240410.9589041085</v>
      </c>
      <c r="I16" s="35">
        <v>0</v>
      </c>
      <c r="J16" s="35">
        <f>'Pension Tracker POST GR20210108'!$H$15/365*31</f>
        <v>373698.63013698626</v>
      </c>
      <c r="K16" s="31">
        <f t="shared" si="2"/>
        <v>-300658.57534246542</v>
      </c>
      <c r="L16" s="26"/>
      <c r="M16" s="31">
        <f t="shared" ref="M16:M18" si="4">K16+G16</f>
        <v>-1541069.5342465739</v>
      </c>
      <c r="N16" s="31">
        <f>AVERAGE(M$5:M16)</f>
        <v>-2065959.3506849306</v>
      </c>
    </row>
    <row r="17" spans="1:14">
      <c r="A17" s="32">
        <v>44742</v>
      </c>
      <c r="B17" s="2">
        <v>0</v>
      </c>
      <c r="C17" s="2">
        <v>0</v>
      </c>
      <c r="D17" s="2"/>
      <c r="E17" s="2">
        <f t="shared" si="3"/>
        <v>0</v>
      </c>
      <c r="F17" s="35">
        <f>'Pension Tracker POST GR20210108'!$H$14/365*30</f>
        <v>2663013.6986301369</v>
      </c>
      <c r="G17" s="31">
        <f t="shared" si="1"/>
        <v>-3903424.6575342454</v>
      </c>
      <c r="I17" s="30">
        <v>0</v>
      </c>
      <c r="J17" s="35">
        <f>'Pension Tracker POST GR20210108'!$H$15/365*31</f>
        <v>373698.63013698626</v>
      </c>
      <c r="K17" s="31">
        <f t="shared" si="2"/>
        <v>-674357.20547945169</v>
      </c>
      <c r="L17" s="26"/>
      <c r="M17" s="31">
        <f t="shared" si="4"/>
        <v>-4577781.8630136969</v>
      </c>
      <c r="N17" s="31">
        <f>AVERAGE(M$5:M17)</f>
        <v>-2259176.4670179123</v>
      </c>
    </row>
    <row r="18" spans="1:14">
      <c r="A18" s="32">
        <v>44773</v>
      </c>
      <c r="B18" s="2">
        <v>5580600</v>
      </c>
      <c r="C18" s="2">
        <v>969400</v>
      </c>
      <c r="D18" s="2"/>
      <c r="E18" s="2">
        <f t="shared" si="3"/>
        <v>6550000</v>
      </c>
      <c r="F18" s="35">
        <f>'Pension Tracker POST GR20210108'!$H$14/365*31</f>
        <v>2751780.8219178081</v>
      </c>
      <c r="G18" s="31">
        <f t="shared" si="1"/>
        <v>-105205.47945205355</v>
      </c>
      <c r="I18" s="30">
        <v>1200000</v>
      </c>
      <c r="J18" s="35">
        <f>'Pension Tracker POST GR20210108'!$H$15/365*31</f>
        <v>373698.63013698626</v>
      </c>
      <c r="K18" s="31">
        <f t="shared" si="2"/>
        <v>151944.16438356205</v>
      </c>
      <c r="L18" s="26"/>
      <c r="M18" s="31">
        <f t="shared" si="4"/>
        <v>46738.684931508498</v>
      </c>
      <c r="N18" s="31">
        <f>AVERAGE(M$5:M18)</f>
        <v>-2094468.2418786681</v>
      </c>
    </row>
    <row r="19" spans="1:14">
      <c r="A19" s="32">
        <v>44804</v>
      </c>
      <c r="B19" s="2">
        <v>0</v>
      </c>
      <c r="C19" s="2">
        <v>0</v>
      </c>
      <c r="D19" s="2"/>
      <c r="E19" s="2">
        <f t="shared" si="3"/>
        <v>0</v>
      </c>
      <c r="F19" s="35">
        <f>'Pension Tracker POST GR20210108'!$H$14/365*31</f>
        <v>2751780.8219178081</v>
      </c>
      <c r="G19" s="31">
        <f t="shared" si="1"/>
        <v>-2856986.3013698617</v>
      </c>
      <c r="I19" s="35">
        <v>0</v>
      </c>
      <c r="J19" s="35">
        <f>'Pension Tracker POST GR20210108'!$H$15/365*31</f>
        <v>373698.63013698626</v>
      </c>
      <c r="K19" s="31">
        <f t="shared" si="2"/>
        <v>-221754.46575342421</v>
      </c>
      <c r="L19" s="26"/>
      <c r="M19" s="31">
        <f t="shared" ref="M19:M21" si="5">K19+G19</f>
        <v>-3078740.7671232857</v>
      </c>
      <c r="N19" s="31">
        <f>AVERAGE(M$5:M19)</f>
        <v>-2160086.4102283092</v>
      </c>
    </row>
    <row r="20" spans="1:14">
      <c r="A20" s="32">
        <v>44834</v>
      </c>
      <c r="B20" s="2">
        <v>0</v>
      </c>
      <c r="C20" s="2">
        <v>0</v>
      </c>
      <c r="D20" s="2"/>
      <c r="E20" s="2">
        <f t="shared" si="3"/>
        <v>0</v>
      </c>
      <c r="F20" s="35">
        <f>'Pension Tracker POST GR20210108'!$H$14/365*30</f>
        <v>2663013.6986301369</v>
      </c>
      <c r="G20" s="31">
        <f t="shared" si="1"/>
        <v>-5519999.9999999981</v>
      </c>
      <c r="I20" s="35">
        <v>550000</v>
      </c>
      <c r="J20" s="35">
        <f>'Pension Tracker POST GR20210108'!$H$15/365*31</f>
        <v>373698.63013698626</v>
      </c>
      <c r="K20" s="31">
        <f t="shared" si="2"/>
        <v>-45453.095890410477</v>
      </c>
      <c r="L20" s="26"/>
      <c r="M20" s="31">
        <f t="shared" si="5"/>
        <v>-5565453.0958904084</v>
      </c>
      <c r="N20" s="31">
        <f>AVERAGE(M$5:M20)</f>
        <v>-2372921.8280821904</v>
      </c>
    </row>
    <row r="21" spans="1:14">
      <c r="A21" t="s">
        <v>70</v>
      </c>
      <c r="B21" s="19">
        <f>SUM(B5:B20)</f>
        <v>30614650</v>
      </c>
      <c r="C21" s="19">
        <f>SUM(C5:C20)</f>
        <v>5185350</v>
      </c>
      <c r="D21" s="19"/>
      <c r="E21" s="19">
        <f t="shared" ref="E21:F21" si="6">SUM(E5:E20)</f>
        <v>35800000</v>
      </c>
      <c r="F21" s="19">
        <f t="shared" si="6"/>
        <v>41320000.000000007</v>
      </c>
      <c r="G21" s="33">
        <f>E21-F21</f>
        <v>-5520000.0000000075</v>
      </c>
      <c r="H21" s="34"/>
      <c r="I21" s="19">
        <f>SUM(I5:I20)</f>
        <v>6500000</v>
      </c>
      <c r="J21" s="19">
        <f>SUM(J5:J20)</f>
        <v>6545453.0958904102</v>
      </c>
      <c r="K21" s="33">
        <f>I21-J21</f>
        <v>-45453.095890410244</v>
      </c>
      <c r="L21" s="26"/>
      <c r="M21" s="31">
        <f t="shared" si="5"/>
        <v>-5565453.0958904177</v>
      </c>
    </row>
    <row r="23" spans="1:14">
      <c r="G23" s="31"/>
      <c r="K23" s="31"/>
    </row>
    <row r="24" spans="1:14">
      <c r="E24" s="31"/>
      <c r="G24" s="2"/>
      <c r="I24" s="31"/>
      <c r="J24" s="1"/>
      <c r="K24" s="2"/>
    </row>
    <row r="25" spans="1:14">
      <c r="J25" s="1"/>
    </row>
    <row r="26" spans="1:14">
      <c r="G26" s="31"/>
      <c r="J26" s="1"/>
      <c r="K26" s="31"/>
    </row>
  </sheetData>
  <mergeCells count="1">
    <mergeCell ref="M3:M4"/>
  </mergeCells>
  <pageMargins left="0.7" right="0.7" top="0.75" bottom="0.75" header="0.3" footer="0.3"/>
  <pageSetup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660-05D6-4F01-A273-5D724DA3A2E5}">
  <sheetPr>
    <pageSetUpPr fitToPage="1"/>
  </sheetPr>
  <dimension ref="A1:D47"/>
  <sheetViews>
    <sheetView topLeftCell="A34" workbookViewId="0">
      <selection activeCell="A44" sqref="A44:C47"/>
    </sheetView>
  </sheetViews>
  <sheetFormatPr defaultRowHeight="15"/>
  <cols>
    <col min="1" max="1" width="43.7109375" customWidth="1"/>
    <col min="2" max="3" width="21.140625" customWidth="1"/>
    <col min="4" max="4" width="25.140625" customWidth="1"/>
    <col min="8" max="8" width="19.140625" customWidth="1"/>
    <col min="9" max="9" width="16" bestFit="1" customWidth="1"/>
  </cols>
  <sheetData>
    <row r="1" spans="1:4">
      <c r="A1" s="13" t="s">
        <v>0</v>
      </c>
    </row>
    <row r="2" spans="1:4">
      <c r="A2" s="13" t="s">
        <v>71</v>
      </c>
    </row>
    <row r="3" spans="1:4">
      <c r="A3" s="13" t="s">
        <v>2</v>
      </c>
    </row>
    <row r="4" spans="1:4">
      <c r="A4" s="13"/>
    </row>
    <row r="6" spans="1:4" ht="63" customHeight="1">
      <c r="B6" s="18" t="s">
        <v>72</v>
      </c>
      <c r="C6" s="18" t="s">
        <v>73</v>
      </c>
      <c r="D6" s="18" t="s">
        <v>7</v>
      </c>
    </row>
    <row r="7" spans="1:4" ht="19.5" customHeight="1">
      <c r="A7" t="s">
        <v>8</v>
      </c>
      <c r="B7" s="2">
        <v>705491</v>
      </c>
      <c r="C7" s="2">
        <v>-943550</v>
      </c>
      <c r="D7" s="2">
        <f>SUM(B7:C7)</f>
        <v>-238059</v>
      </c>
    </row>
    <row r="8" spans="1:4" ht="15.75" customHeight="1"/>
    <row r="9" spans="1:4">
      <c r="A9" t="s">
        <v>9</v>
      </c>
      <c r="B9" s="2">
        <f>(5196898.51/-365)*(30+31+31+30+31+30+22)</f>
        <v>-2918806.0124657531</v>
      </c>
      <c r="C9" s="2">
        <f>(271711/-365)*(30+31+31+30+31+30+22)</f>
        <v>-152604.80821917808</v>
      </c>
      <c r="D9" s="2">
        <f t="shared" ref="D9:D15" si="0">SUM(B9:C9)</f>
        <v>-3071410.8206849312</v>
      </c>
    </row>
    <row r="10" spans="1:4">
      <c r="A10" s="38" t="s">
        <v>74</v>
      </c>
      <c r="B10" s="2">
        <f>(8600000/-365)*(30+31+31+30+31+30+22)</f>
        <v>-4830136.98630137</v>
      </c>
      <c r="C10" s="2">
        <v>0</v>
      </c>
      <c r="D10" s="2">
        <f t="shared" si="0"/>
        <v>-4830136.98630137</v>
      </c>
    </row>
    <row r="11" spans="1:4">
      <c r="A11" t="s">
        <v>10</v>
      </c>
      <c r="B11" s="2">
        <f>(88186/-365)*(9)</f>
        <v>-2174.449315068493</v>
      </c>
      <c r="C11" s="2">
        <f>(-117944/-365)*(9)</f>
        <v>2908.2082191780819</v>
      </c>
      <c r="D11" s="2">
        <f t="shared" si="0"/>
        <v>733.75890410958891</v>
      </c>
    </row>
    <row r="12" spans="1:4">
      <c r="A12" t="s">
        <v>11</v>
      </c>
      <c r="B12" s="2">
        <f>(88186/-365)*(31+28+31+30+31+30+31+31+30)</f>
        <v>-65958.295890410955</v>
      </c>
      <c r="C12" s="2">
        <f>(-117944/-365)*(31+28+31+30+31+30+31+31+30)</f>
        <v>88215.649315068484</v>
      </c>
      <c r="D12" s="2">
        <f t="shared" si="0"/>
        <v>22257.353424657529</v>
      </c>
    </row>
    <row r="13" spans="1:4">
      <c r="A13" t="s">
        <v>12</v>
      </c>
      <c r="B13" s="2">
        <f>(88186/-365)*(365)</f>
        <v>-88186</v>
      </c>
      <c r="C13" s="2">
        <f>(-117944/-365)*(365)</f>
        <v>117943.99999999999</v>
      </c>
      <c r="D13" s="2">
        <f t="shared" si="0"/>
        <v>29757.999999999985</v>
      </c>
    </row>
    <row r="14" spans="1:4">
      <c r="A14" t="s">
        <v>13</v>
      </c>
      <c r="B14" s="2">
        <f>(88186/-365)*(365)</f>
        <v>-88186</v>
      </c>
      <c r="C14" s="2">
        <f t="shared" ref="C14" si="1">(-117944/-365)*(365)</f>
        <v>117943.99999999999</v>
      </c>
      <c r="D14" s="2">
        <f t="shared" si="0"/>
        <v>29757.999999999985</v>
      </c>
    </row>
    <row r="15" spans="1:4">
      <c r="A15" t="s">
        <v>75</v>
      </c>
      <c r="B15" s="2">
        <v>0</v>
      </c>
      <c r="C15" s="2">
        <v>0</v>
      </c>
      <c r="D15" s="2">
        <f t="shared" si="0"/>
        <v>0</v>
      </c>
    </row>
    <row r="16" spans="1:4">
      <c r="B16" s="19">
        <f>SUM(B7:B15)</f>
        <v>-7287956.7439726023</v>
      </c>
      <c r="C16" s="19">
        <f>SUM(C7:C15)</f>
        <v>-769142.95068493159</v>
      </c>
      <c r="D16" s="19">
        <f>SUM(D7:D15)</f>
        <v>-8057099.6946575344</v>
      </c>
    </row>
    <row r="18" spans="1:4" ht="48.75" customHeight="1">
      <c r="A18" s="44" t="s">
        <v>76</v>
      </c>
      <c r="B18" s="45"/>
      <c r="C18" s="45"/>
      <c r="D18" s="45"/>
    </row>
    <row r="19" spans="1:4" ht="36.75" customHeight="1">
      <c r="A19" s="44" t="s">
        <v>77</v>
      </c>
      <c r="B19" s="45"/>
      <c r="C19" s="45"/>
      <c r="D19" s="45"/>
    </row>
    <row r="21" spans="1:4">
      <c r="A21" s="24" t="s">
        <v>78</v>
      </c>
      <c r="B21" t="s">
        <v>79</v>
      </c>
      <c r="C21" t="s">
        <v>79</v>
      </c>
    </row>
    <row r="22" spans="1:4">
      <c r="A22" t="s">
        <v>20</v>
      </c>
      <c r="B22" s="1">
        <f>B7</f>
        <v>705491</v>
      </c>
      <c r="C22" s="1">
        <f>C7</f>
        <v>-943550</v>
      </c>
    </row>
    <row r="23" spans="1:4">
      <c r="A23" s="22">
        <v>44377</v>
      </c>
      <c r="B23" s="2">
        <v>-433074.90999999642</v>
      </c>
      <c r="C23" s="2">
        <v>-22642.58</v>
      </c>
      <c r="D23" s="1"/>
    </row>
    <row r="24" spans="1:4">
      <c r="A24" s="22">
        <v>44408</v>
      </c>
      <c r="B24" s="2">
        <v>-433074.90999999642</v>
      </c>
      <c r="C24" s="2">
        <v>-22642.58</v>
      </c>
    </row>
    <row r="25" spans="1:4">
      <c r="A25" s="22">
        <v>44439</v>
      </c>
      <c r="B25" s="2">
        <v>-433074.90999999642</v>
      </c>
      <c r="C25" s="2">
        <v>-22642.58</v>
      </c>
    </row>
    <row r="26" spans="1:4">
      <c r="A26" s="22">
        <v>44469</v>
      </c>
      <c r="B26" s="2">
        <v>-433074.90999999642</v>
      </c>
      <c r="C26" s="2">
        <v>-22642.58</v>
      </c>
    </row>
    <row r="27" spans="1:4">
      <c r="A27" s="22">
        <v>44500</v>
      </c>
      <c r="B27" s="2">
        <v>-433074.90999999642</v>
      </c>
      <c r="C27" s="2">
        <v>-22642.58</v>
      </c>
    </row>
    <row r="28" spans="1:4">
      <c r="A28" s="22">
        <v>44530</v>
      </c>
      <c r="B28" s="2">
        <v>-433074.90999999642</v>
      </c>
      <c r="C28" s="2">
        <v>-22642.58</v>
      </c>
    </row>
    <row r="29" spans="1:4">
      <c r="A29" s="22">
        <v>44561</v>
      </c>
      <c r="B29" s="1">
        <f>B9-B28-B27-B26-B25-B24-B23+B11</f>
        <v>-322531.00178084307</v>
      </c>
      <c r="C29" s="1">
        <f>C9-C28-C27-C26-C25-C24-C23+C11</f>
        <v>-13841.119999999992</v>
      </c>
    </row>
    <row r="30" spans="1:4">
      <c r="A30" s="22" t="s">
        <v>80</v>
      </c>
      <c r="B30" s="1">
        <f>B10</f>
        <v>-4830136.98630137</v>
      </c>
      <c r="C30" s="1">
        <f>C10</f>
        <v>0</v>
      </c>
    </row>
    <row r="31" spans="1:4">
      <c r="A31" s="22" t="s">
        <v>81</v>
      </c>
      <c r="B31" s="37">
        <f>SUM(B22:B30)</f>
        <v>-7045626.4480821919</v>
      </c>
      <c r="C31" s="37">
        <f>SUM(C22:C30)</f>
        <v>-1093246.5999999999</v>
      </c>
    </row>
    <row r="32" spans="1:4">
      <c r="A32" s="22"/>
      <c r="B32" s="1"/>
      <c r="C32" s="1"/>
    </row>
    <row r="33" spans="1:4">
      <c r="A33" s="22">
        <v>44592</v>
      </c>
      <c r="B33" s="23">
        <f>ROUND(B12/9,2)</f>
        <v>-7328.7</v>
      </c>
      <c r="C33" s="23">
        <f>ROUND(C12/9,2)</f>
        <v>9801.74</v>
      </c>
      <c r="D33" s="36"/>
    </row>
    <row r="34" spans="1:4">
      <c r="A34" s="22">
        <v>44620</v>
      </c>
      <c r="B34" s="23">
        <f>B33</f>
        <v>-7328.7</v>
      </c>
      <c r="C34" s="23">
        <f>C33</f>
        <v>9801.74</v>
      </c>
    </row>
    <row r="35" spans="1:4">
      <c r="A35" s="22">
        <v>44651</v>
      </c>
      <c r="B35" s="23">
        <f t="shared" ref="B35:C37" si="2">B34</f>
        <v>-7328.7</v>
      </c>
      <c r="C35" s="23">
        <f t="shared" si="2"/>
        <v>9801.74</v>
      </c>
    </row>
    <row r="36" spans="1:4">
      <c r="A36" s="22">
        <v>44681</v>
      </c>
      <c r="B36" s="23">
        <f t="shared" si="2"/>
        <v>-7328.7</v>
      </c>
      <c r="C36" s="23">
        <f t="shared" si="2"/>
        <v>9801.74</v>
      </c>
    </row>
    <row r="37" spans="1:4">
      <c r="A37" s="22">
        <v>44712</v>
      </c>
      <c r="B37" s="23">
        <f t="shared" si="2"/>
        <v>-7328.7</v>
      </c>
      <c r="C37" s="23">
        <f t="shared" si="2"/>
        <v>9801.74</v>
      </c>
    </row>
    <row r="38" spans="1:4">
      <c r="A38" s="22">
        <v>44742</v>
      </c>
      <c r="B38" s="23">
        <f t="shared" ref="B38:C38" si="3">B37</f>
        <v>-7328.7</v>
      </c>
      <c r="C38" s="23">
        <f t="shared" si="3"/>
        <v>9801.74</v>
      </c>
    </row>
    <row r="39" spans="1:4">
      <c r="A39" s="22">
        <v>44773</v>
      </c>
      <c r="B39" s="23">
        <f t="shared" ref="B39:C39" si="4">B38</f>
        <v>-7328.7</v>
      </c>
      <c r="C39" s="23">
        <f t="shared" si="4"/>
        <v>9801.74</v>
      </c>
    </row>
    <row r="40" spans="1:4">
      <c r="A40" s="22">
        <v>44804</v>
      </c>
      <c r="B40" s="23">
        <f t="shared" ref="B40:C40" si="5">B39</f>
        <v>-7328.7</v>
      </c>
      <c r="C40" s="23">
        <f t="shared" si="5"/>
        <v>9801.74</v>
      </c>
    </row>
    <row r="41" spans="1:4">
      <c r="A41" s="22">
        <v>44834</v>
      </c>
      <c r="B41" s="23">
        <f t="shared" ref="B41:C41" si="6">B40</f>
        <v>-7328.7</v>
      </c>
      <c r="C41" s="23">
        <f t="shared" si="6"/>
        <v>9801.74</v>
      </c>
    </row>
    <row r="42" spans="1:4">
      <c r="B42" s="37">
        <f>SUM(B31:B41)</f>
        <v>-7111584.7480821935</v>
      </c>
      <c r="C42" s="37">
        <f>SUM(C31:C41)</f>
        <v>-1005030.94</v>
      </c>
    </row>
    <row r="44" spans="1:4">
      <c r="B44" s="2"/>
      <c r="C44" s="2"/>
      <c r="D44" s="1"/>
    </row>
    <row r="45" spans="1:4">
      <c r="B45" s="1"/>
      <c r="C45" s="1"/>
      <c r="D45" s="1"/>
    </row>
    <row r="47" spans="1:4">
      <c r="B47" s="1"/>
      <c r="C47" s="1"/>
    </row>
  </sheetData>
  <mergeCells count="2">
    <mergeCell ref="A18:D18"/>
    <mergeCell ref="A19:D19"/>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1D68-7C44-4BCA-8CD4-4749AD463741}">
  <sheetPr>
    <pageSetUpPr fitToPage="1"/>
  </sheetPr>
  <dimension ref="A1:G27"/>
  <sheetViews>
    <sheetView workbookViewId="0">
      <selection activeCell="B21" sqref="B21"/>
    </sheetView>
  </sheetViews>
  <sheetFormatPr defaultRowHeight="15"/>
  <cols>
    <col min="1" max="1" width="15.140625" customWidth="1"/>
    <col min="2" max="2" width="18.28515625" customWidth="1"/>
    <col min="3" max="3" width="2.85546875" customWidth="1"/>
    <col min="4" max="4" width="26.7109375" customWidth="1"/>
  </cols>
  <sheetData>
    <row r="1" spans="1:4" ht="14.1" customHeight="1">
      <c r="A1" s="13" t="s">
        <v>82</v>
      </c>
    </row>
    <row r="2" spans="1:4">
      <c r="A2" s="13" t="s">
        <v>83</v>
      </c>
    </row>
    <row r="4" spans="1:4">
      <c r="B4" s="25"/>
    </row>
    <row r="5" spans="1:4">
      <c r="A5" t="s">
        <v>84</v>
      </c>
      <c r="B5" s="26" t="s">
        <v>85</v>
      </c>
      <c r="D5" t="s">
        <v>86</v>
      </c>
    </row>
    <row r="6" spans="1:4">
      <c r="A6" s="27">
        <v>43281</v>
      </c>
      <c r="B6" s="28">
        <v>2985000</v>
      </c>
      <c r="D6" s="29">
        <f>B6</f>
        <v>2985000</v>
      </c>
    </row>
    <row r="7" spans="1:4">
      <c r="A7" s="27">
        <v>43312</v>
      </c>
      <c r="B7" s="28">
        <v>7000000</v>
      </c>
      <c r="D7" s="29">
        <v>2000000</v>
      </c>
    </row>
    <row r="8" spans="1:4">
      <c r="A8" s="27">
        <v>43496</v>
      </c>
      <c r="B8" s="28">
        <v>5700000</v>
      </c>
      <c r="D8" s="29">
        <v>621300</v>
      </c>
    </row>
    <row r="9" spans="1:4">
      <c r="A9" s="27">
        <v>43585</v>
      </c>
      <c r="B9" s="28">
        <v>5700000</v>
      </c>
      <c r="D9" s="29">
        <v>621300</v>
      </c>
    </row>
    <row r="10" spans="1:4">
      <c r="A10" s="27">
        <v>43646</v>
      </c>
      <c r="B10" s="28">
        <v>2500000</v>
      </c>
      <c r="D10" s="29">
        <v>514500</v>
      </c>
    </row>
    <row r="11" spans="1:4">
      <c r="A11" s="27">
        <v>43677</v>
      </c>
      <c r="B11" s="28">
        <v>5700000</v>
      </c>
      <c r="D11" s="29">
        <v>621300</v>
      </c>
    </row>
    <row r="12" spans="1:4">
      <c r="A12" s="27">
        <v>43769</v>
      </c>
      <c r="B12" s="28">
        <v>2800000</v>
      </c>
      <c r="D12" s="29">
        <v>305200</v>
      </c>
    </row>
    <row r="13" spans="1:4">
      <c r="A13" s="27">
        <v>43861</v>
      </c>
      <c r="B13" s="28">
        <v>5500000</v>
      </c>
      <c r="D13" s="29">
        <v>533500</v>
      </c>
    </row>
    <row r="14" spans="1:4">
      <c r="A14" s="27">
        <v>43951</v>
      </c>
      <c r="B14" s="28">
        <v>5500000</v>
      </c>
      <c r="D14" s="29">
        <v>533500</v>
      </c>
    </row>
    <row r="15" spans="1:4">
      <c r="A15" s="27">
        <v>44012</v>
      </c>
      <c r="B15" s="28">
        <v>2850000</v>
      </c>
      <c r="D15" s="29">
        <v>310650</v>
      </c>
    </row>
    <row r="16" spans="1:4">
      <c r="A16" s="27">
        <v>44043</v>
      </c>
      <c r="B16" s="28">
        <v>5500000</v>
      </c>
      <c r="D16" s="29">
        <v>533500</v>
      </c>
    </row>
    <row r="17" spans="1:7">
      <c r="A17" s="27">
        <v>44135</v>
      </c>
      <c r="B17" s="28">
        <v>5500000</v>
      </c>
      <c r="D17" s="29">
        <v>533500</v>
      </c>
    </row>
    <row r="18" spans="1:7">
      <c r="A18" s="27">
        <v>44195</v>
      </c>
      <c r="B18" s="28">
        <v>14000000</v>
      </c>
      <c r="D18" s="29">
        <v>1358000</v>
      </c>
    </row>
    <row r="19" spans="1:7">
      <c r="A19" s="27">
        <v>44227</v>
      </c>
      <c r="B19" s="28">
        <v>7350000</v>
      </c>
      <c r="D19" s="29">
        <v>1036350</v>
      </c>
    </row>
    <row r="20" spans="1:7">
      <c r="A20" s="27">
        <v>44316</v>
      </c>
      <c r="B20" s="28">
        <v>7350000</v>
      </c>
      <c r="D20" s="29">
        <v>1036350</v>
      </c>
    </row>
    <row r="21" spans="1:7">
      <c r="A21" s="27"/>
      <c r="B21" s="28"/>
      <c r="D21" s="29"/>
    </row>
    <row r="23" spans="1:7" ht="69.75" customHeight="1">
      <c r="A23" s="44" t="s">
        <v>87</v>
      </c>
      <c r="B23" s="45"/>
      <c r="C23" s="45"/>
      <c r="D23" s="45"/>
      <c r="E23" s="45"/>
      <c r="F23" s="45"/>
      <c r="G23" s="45"/>
    </row>
    <row r="24" spans="1:7" ht="6" customHeight="1"/>
    <row r="25" spans="1:7" ht="54" customHeight="1">
      <c r="A25" s="46" t="s">
        <v>88</v>
      </c>
      <c r="B25" s="45"/>
      <c r="C25" s="45"/>
      <c r="D25" s="45"/>
      <c r="E25" s="45"/>
      <c r="F25" s="45"/>
      <c r="G25" s="45"/>
    </row>
    <row r="26" spans="1:7" ht="39" customHeight="1">
      <c r="A26" s="46" t="s">
        <v>89</v>
      </c>
      <c r="B26" s="45"/>
      <c r="C26" s="45"/>
      <c r="D26" s="45"/>
      <c r="E26" s="45"/>
      <c r="F26" s="45"/>
      <c r="G26" s="45"/>
    </row>
    <row r="27" spans="1:7" ht="50.25" customHeight="1">
      <c r="A27" s="47" t="s">
        <v>90</v>
      </c>
      <c r="B27" s="45"/>
      <c r="C27" s="45"/>
      <c r="D27" s="45"/>
      <c r="E27" s="45"/>
      <c r="F27" s="45"/>
      <c r="G27" s="45"/>
    </row>
  </sheetData>
  <mergeCells count="4">
    <mergeCell ref="A23:G23"/>
    <mergeCell ref="A25:G25"/>
    <mergeCell ref="A26:G26"/>
    <mergeCell ref="A27:G27"/>
  </mergeCells>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0 xmlns="2a60d79a-f138-404c-b482-330b47cf15ef" xsi:nil="true"/>
    <lcf76f155ced4ddcb4097134ff3c332f xmlns="2a60d79a-f138-404c-b482-330b47cf15ef">
      <Terms xmlns="http://schemas.microsoft.com/office/infopath/2007/PartnerControls"/>
    </lcf76f155ced4ddcb4097134ff3c332f>
    <TaxCatchAll xmlns="cc63bd0d-0664-4b45-b648-ca7090f6b5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44E835A5248D4E8F8E5DBB6F97C8B5" ma:contentTypeVersion="15" ma:contentTypeDescription="Create a new document." ma:contentTypeScope="" ma:versionID="8643bf53e603178265a6817eee4d52d6">
  <xsd:schema xmlns:xsd="http://www.w3.org/2001/XMLSchema" xmlns:xs="http://www.w3.org/2001/XMLSchema" xmlns:p="http://schemas.microsoft.com/office/2006/metadata/properties" xmlns:ns2="2a60d79a-f138-404c-b482-330b47cf15ef" xmlns:ns3="cc63bd0d-0664-4b45-b648-ca7090f6b552" targetNamespace="http://schemas.microsoft.com/office/2006/metadata/properties" ma:root="true" ma:fieldsID="ed1e4ed2a257a59ca9799d3ddc1b9c07" ns2:_="" ns3:_="">
    <xsd:import namespace="2a60d79a-f138-404c-b482-330b47cf15ef"/>
    <xsd:import namespace="cc63bd0d-0664-4b45-b648-ca7090f6b55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0"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0d79a-f138-404c-b482-330b47cf15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0" ma:index="14" nillable="true" ma:displayName="Notes" ma:internalName="Notes0">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1d7ffd-34ab-4e39-aab1-36026de38ed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63bd0d-0664-4b45-b648-ca7090f6b55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14c434f-94bb-4fea-9805-dc0d288ff1e6}" ma:internalName="TaxCatchAll" ma:showField="CatchAllData" ma:web="cc63bd0d-0664-4b45-b648-ca7090f6b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708779-FB1E-4E26-B8F9-7976B43C08EE}"/>
</file>

<file path=customXml/itemProps2.xml><?xml version="1.0" encoding="utf-8"?>
<ds:datastoreItem xmlns:ds="http://schemas.openxmlformats.org/officeDocument/2006/customXml" ds:itemID="{5559DF97-4EB7-4E82-A145-6DA642D5B8D0}"/>
</file>

<file path=customXml/itemProps3.xml><?xml version="1.0" encoding="utf-8"?>
<ds:datastoreItem xmlns:ds="http://schemas.openxmlformats.org/officeDocument/2006/customXml" ds:itemID="{8DD96648-DC23-4C60-91D6-BA131643F8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Krick, Tim</dc:creator>
  <cp:keywords/>
  <dc:description/>
  <cp:lastModifiedBy>Aplington, Matt</cp:lastModifiedBy>
  <cp:revision/>
  <dcterms:created xsi:type="dcterms:W3CDTF">2021-08-05T17:37:04Z</dcterms:created>
  <dcterms:modified xsi:type="dcterms:W3CDTF">2022-11-04T15:37:21Z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0x010100D944E835A5248D4E8F8E5DBB6F97C8B5</vt:lpwstr>
  </property>
  <property fmtid="{D5CDD505-2E9C-101B-9397-08002B2CF9AE}" pid="5" name="MediaServiceImageTags">
    <vt:lpwstr/>
  </property>
</Properties>
</file>