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ork\ROBINETT\TESTIMONY\GR-2025-0107 Spire\Rebuttal\"/>
    </mc:Choice>
  </mc:AlternateContent>
  <xr:revisionPtr revIDLastSave="0" documentId="13_ncr:1_{7A7C1C11-0969-4800-9F55-571C8C5F3118}" xr6:coauthVersionLast="47" xr6:coauthVersionMax="47" xr10:uidLastSave="{00000000-0000-0000-0000-000000000000}"/>
  <bookViews>
    <workbookView xWindow="-120" yWindow="-120" windowWidth="29040" windowHeight="15720" xr2:uid="{5AA7AD7A-5E7C-4CEC-BEEE-15BFDF2F0582}"/>
  </bookViews>
  <sheets>
    <sheet name="Cast Iron Mains" sheetId="1" r:id="rId1"/>
    <sheet name="Avg CI replacement" sheetId="3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M19" i="1"/>
  <c r="L19" i="1"/>
  <c r="N9" i="1"/>
  <c r="M9" i="1"/>
  <c r="L9" i="1"/>
  <c r="N5" i="1"/>
  <c r="N7" i="1" s="1"/>
  <c r="N15" i="1"/>
  <c r="N17" i="1" s="1"/>
  <c r="J16" i="3" l="1"/>
  <c r="D16" i="3"/>
  <c r="D15" i="3"/>
  <c r="J15" i="3"/>
  <c r="J5" i="3"/>
  <c r="J6" i="3"/>
  <c r="J7" i="3"/>
  <c r="J8" i="3"/>
  <c r="J9" i="3"/>
  <c r="J10" i="3"/>
  <c r="J11" i="3"/>
  <c r="J12" i="3"/>
  <c r="J13" i="3"/>
  <c r="J4" i="3"/>
  <c r="D5" i="3"/>
  <c r="D6" i="3"/>
  <c r="D7" i="3"/>
  <c r="D8" i="3"/>
  <c r="D9" i="3"/>
  <c r="D10" i="3"/>
  <c r="D11" i="3"/>
  <c r="D12" i="3"/>
  <c r="D13" i="3"/>
  <c r="D4" i="3"/>
  <c r="M15" i="1"/>
  <c r="M17" i="1" s="1"/>
  <c r="M5" i="1"/>
  <c r="M7" i="1" s="1"/>
  <c r="E14" i="1"/>
  <c r="F14" i="1" s="1"/>
  <c r="G14" i="1" s="1"/>
  <c r="L14" i="1" s="1"/>
  <c r="L15" i="1" s="1"/>
  <c r="L17" i="1" s="1"/>
  <c r="E4" i="1"/>
  <c r="F4" i="1" s="1"/>
  <c r="G4" i="1" l="1"/>
  <c r="L4" i="1" s="1"/>
  <c r="L5" i="1" s="1"/>
  <c r="L7" i="1" s="1"/>
</calcChain>
</file>

<file path=xl/sharedStrings.xml><?xml version="1.0" encoding="utf-8"?>
<sst xmlns="http://schemas.openxmlformats.org/spreadsheetml/2006/main" count="63" uniqueCount="28">
  <si>
    <t>Spire MO East</t>
  </si>
  <si>
    <t>Spire MO West</t>
  </si>
  <si>
    <t>Mains-Cast Iron</t>
  </si>
  <si>
    <t>Plant-in-service</t>
  </si>
  <si>
    <t>Depreciartion Reserve</t>
  </si>
  <si>
    <t>Data pulled from Staff Data request 0027.1</t>
  </si>
  <si>
    <t>NS %</t>
  </si>
  <si>
    <t>Elimination date</t>
  </si>
  <si>
    <t>Yrs Remaining</t>
  </si>
  <si>
    <t>Need to Collect</t>
  </si>
  <si>
    <t>Remainging to Collect</t>
  </si>
  <si>
    <t>Annual recovery needed</t>
  </si>
  <si>
    <t>MISSOURI GAS ENERGY</t>
  </si>
  <si>
    <t>SPIRE MISSOURI INC. WEST</t>
  </si>
  <si>
    <t>LACLEDE GAS COMPANY</t>
  </si>
  <si>
    <t>SPIRE MISSOURI INC. EAST</t>
  </si>
  <si>
    <t>10 yr Avg</t>
  </si>
  <si>
    <t>5 yr Avg</t>
  </si>
  <si>
    <t>Missouri East</t>
  </si>
  <si>
    <t>Missouri West</t>
  </si>
  <si>
    <t>4 yrs</t>
  </si>
  <si>
    <t>Staff Recommended</t>
  </si>
  <si>
    <t>Spire Recommended</t>
  </si>
  <si>
    <t>OPC Calculated</t>
  </si>
  <si>
    <t>Projected accrual over RL</t>
  </si>
  <si>
    <t xml:space="preserve">Projected Final Reserve </t>
  </si>
  <si>
    <t>Annual Depreciation expense</t>
  </si>
  <si>
    <t>JAR-R-2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</si>
</sst>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14" fontId="0" fillId="0" borderId="0" xfId="0" applyNumberFormat="1"/>
    <xf numFmtId="44" fontId="1" fillId="0" borderId="0" xfId="1" applyNumberFormat="1"/>
    <xf numFmtId="44" fontId="2" fillId="0" borderId="0" xfId="3" applyNumberFormat="1"/>
    <xf numFmtId="10" fontId="0" fillId="0" borderId="0" xfId="0" applyNumberFormat="1"/>
    <xf numFmtId="44" fontId="0" fillId="0" borderId="0" xfId="0" applyNumberFormat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0" fillId="0" borderId="4" xfId="0" applyBorder="1"/>
    <xf numFmtId="10" fontId="0" fillId="0" borderId="1" xfId="0" applyNumberFormat="1" applyBorder="1"/>
    <xf numFmtId="44" fontId="0" fillId="0" borderId="1" xfId="0" applyNumberFormat="1" applyBorder="1"/>
    <xf numFmtId="42" fontId="0" fillId="0" borderId="1" xfId="0" applyNumberFormat="1" applyBorder="1"/>
    <xf numFmtId="0" fontId="0" fillId="0" borderId="0" xfId="0" applyBorder="1"/>
    <xf numFmtId="44" fontId="0" fillId="0" borderId="2" xfId="0" applyNumberFormat="1" applyBorder="1"/>
    <xf numFmtId="10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44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4" fillId="0" borderId="0" xfId="0" applyFont="1"/>
  </cellXfs>
  <cellStyles count="4">
    <cellStyle name="Currency 2" xfId="2" xr:uid="{5E8B4240-5D97-4398-A8D9-F2EDD4ABB3AF}"/>
    <cellStyle name="Normal" xfId="0" builtinId="0"/>
    <cellStyle name="Normal 2" xfId="1" xr:uid="{8BE5DAC1-A80F-484A-B6B1-5F1CEA6E8C05}"/>
    <cellStyle name="Normal 3" xfId="3" xr:uid="{20AEC2DD-E615-452D-BAA6-C206109CEC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3FA6B-512F-459F-9864-5CE4275DB136}">
  <dimension ref="A1:O19"/>
  <sheetViews>
    <sheetView tabSelected="1" topLeftCell="B1" workbookViewId="0">
      <selection activeCell="O1" sqref="O1"/>
    </sheetView>
  </sheetViews>
  <sheetFormatPr defaultRowHeight="15" x14ac:dyDescent="0.25"/>
  <cols>
    <col min="1" max="1" width="13.85546875" bestFit="1" customWidth="1"/>
    <col min="2" max="2" width="14.42578125" bestFit="1" customWidth="1"/>
    <col min="3" max="3" width="17.7109375" bestFit="1" customWidth="1"/>
    <col min="4" max="4" width="20.42578125" bestFit="1" customWidth="1"/>
    <col min="5" max="6" width="20.42578125" customWidth="1"/>
    <col min="7" max="7" width="22.42578125" bestFit="1" customWidth="1"/>
    <col min="9" max="9" width="15.28515625" bestFit="1" customWidth="1"/>
    <col min="10" max="10" width="26.85546875" bestFit="1" customWidth="1"/>
    <col min="11" max="11" width="1.85546875" bestFit="1" customWidth="1"/>
    <col min="12" max="12" width="15.140625" style="18" bestFit="1" customWidth="1"/>
    <col min="13" max="13" width="18.7109375" style="18" bestFit="1" customWidth="1"/>
    <col min="14" max="14" width="19.140625" style="18" bestFit="1" customWidth="1"/>
  </cols>
  <sheetData>
    <row r="1" spans="1:15" ht="15.75" x14ac:dyDescent="0.25">
      <c r="A1" t="s">
        <v>5</v>
      </c>
      <c r="O1" s="25" t="s">
        <v>27</v>
      </c>
    </row>
    <row r="2" spans="1:15" x14ac:dyDescent="0.25">
      <c r="C2" s="1">
        <v>45657</v>
      </c>
      <c r="D2" s="1">
        <v>45657</v>
      </c>
      <c r="E2" s="1"/>
      <c r="F2" s="1"/>
      <c r="G2" s="1" t="s">
        <v>20</v>
      </c>
    </row>
    <row r="3" spans="1:15" x14ac:dyDescent="0.25">
      <c r="A3" t="s">
        <v>0</v>
      </c>
      <c r="C3" t="s">
        <v>3</v>
      </c>
      <c r="D3" t="s">
        <v>4</v>
      </c>
      <c r="E3" t="s">
        <v>9</v>
      </c>
      <c r="F3" t="s">
        <v>10</v>
      </c>
      <c r="G3" t="s">
        <v>11</v>
      </c>
      <c r="H3" t="s">
        <v>6</v>
      </c>
      <c r="I3" t="s">
        <v>7</v>
      </c>
      <c r="J3" t="s">
        <v>8</v>
      </c>
      <c r="L3" s="14" t="s">
        <v>23</v>
      </c>
      <c r="M3" s="14" t="s">
        <v>21</v>
      </c>
      <c r="N3" s="14" t="s">
        <v>22</v>
      </c>
    </row>
    <row r="4" spans="1:15" x14ac:dyDescent="0.25">
      <c r="A4">
        <v>376.2</v>
      </c>
      <c r="B4" t="s">
        <v>2</v>
      </c>
      <c r="C4" s="3">
        <v>29681711</v>
      </c>
      <c r="D4" s="2">
        <v>-5970559.0099999998</v>
      </c>
      <c r="E4" s="2">
        <f>C4*2.5</f>
        <v>74204277.5</v>
      </c>
      <c r="F4" s="2">
        <f t="shared" ref="F4" si="0">E4-D4</f>
        <v>80174836.510000005</v>
      </c>
      <c r="G4" s="2">
        <f>F4/J4</f>
        <v>20043709.127500001</v>
      </c>
      <c r="H4" s="4">
        <v>-1.5</v>
      </c>
      <c r="I4">
        <v>2029</v>
      </c>
      <c r="J4" s="21">
        <v>4</v>
      </c>
      <c r="L4" s="15">
        <f>G4/C4</f>
        <v>0.67528819775585047</v>
      </c>
      <c r="M4" s="15">
        <v>0.19070000000000001</v>
      </c>
      <c r="N4" s="15">
        <v>0.19</v>
      </c>
    </row>
    <row r="5" spans="1:15" x14ac:dyDescent="0.25">
      <c r="C5" s="3"/>
      <c r="D5" s="2"/>
      <c r="E5" s="2"/>
      <c r="F5" s="2"/>
      <c r="G5" s="2"/>
      <c r="H5" s="4"/>
      <c r="J5" t="s">
        <v>26</v>
      </c>
      <c r="L5" s="16">
        <f>L4*C4</f>
        <v>20043709.127500001</v>
      </c>
      <c r="M5" s="16">
        <f>M4*C4</f>
        <v>5660302.2877000002</v>
      </c>
      <c r="N5" s="16">
        <f>N4*C4</f>
        <v>5639525.0899999999</v>
      </c>
    </row>
    <row r="6" spans="1:15" x14ac:dyDescent="0.25">
      <c r="L6" s="6"/>
      <c r="M6" s="6"/>
      <c r="N6" s="6"/>
    </row>
    <row r="7" spans="1:15" x14ac:dyDescent="0.25">
      <c r="G7" s="5"/>
      <c r="H7" s="4"/>
      <c r="J7" t="s">
        <v>24</v>
      </c>
      <c r="L7" s="17">
        <f>L5*J4</f>
        <v>80174836.510000005</v>
      </c>
      <c r="M7" s="17">
        <f>M5*J4</f>
        <v>22641209.150800001</v>
      </c>
      <c r="N7" s="17">
        <f>N5*J4</f>
        <v>22558100.359999999</v>
      </c>
    </row>
    <row r="8" spans="1:15" x14ac:dyDescent="0.25">
      <c r="L8" s="16"/>
      <c r="M8" s="6"/>
      <c r="N8" s="16"/>
    </row>
    <row r="9" spans="1:15" x14ac:dyDescent="0.25">
      <c r="J9" t="s">
        <v>25</v>
      </c>
      <c r="L9" s="19">
        <f>L7+D4</f>
        <v>74204277.5</v>
      </c>
      <c r="M9" s="19">
        <f>M7+D4</f>
        <v>16670650.140800001</v>
      </c>
      <c r="N9" s="19">
        <f>N7+D4</f>
        <v>16587541.35</v>
      </c>
    </row>
    <row r="10" spans="1:15" x14ac:dyDescent="0.25">
      <c r="L10" s="22"/>
      <c r="M10" s="23"/>
      <c r="N10" s="22"/>
    </row>
    <row r="12" spans="1:15" x14ac:dyDescent="0.25">
      <c r="C12" s="1">
        <v>45657</v>
      </c>
      <c r="D12" s="1">
        <v>45657</v>
      </c>
      <c r="E12" s="1"/>
      <c r="F12" s="1"/>
      <c r="G12" s="1"/>
      <c r="L12" s="24"/>
      <c r="M12" s="24"/>
      <c r="N12" s="24"/>
    </row>
    <row r="13" spans="1:15" x14ac:dyDescent="0.25">
      <c r="A13" t="s">
        <v>1</v>
      </c>
      <c r="C13" t="s">
        <v>3</v>
      </c>
      <c r="D13" t="s">
        <v>4</v>
      </c>
      <c r="E13" t="s">
        <v>9</v>
      </c>
      <c r="F13" t="s">
        <v>10</v>
      </c>
      <c r="G13" t="s">
        <v>11</v>
      </c>
      <c r="H13" t="s">
        <v>6</v>
      </c>
      <c r="J13" t="s">
        <v>8</v>
      </c>
      <c r="L13" s="14" t="s">
        <v>23</v>
      </c>
      <c r="M13" s="14" t="s">
        <v>21</v>
      </c>
      <c r="N13" s="14" t="s">
        <v>22</v>
      </c>
    </row>
    <row r="14" spans="1:15" x14ac:dyDescent="0.25">
      <c r="A14">
        <v>376.2</v>
      </c>
      <c r="B14" t="s">
        <v>2</v>
      </c>
      <c r="C14" s="3">
        <v>36099900.140000001</v>
      </c>
      <c r="D14" s="3">
        <v>12156599.279999999</v>
      </c>
      <c r="E14" s="2">
        <f>C14*2.5</f>
        <v>90249750.349999994</v>
      </c>
      <c r="F14" s="3">
        <f t="shared" ref="F14" si="1">E14-D14</f>
        <v>78093151.069999993</v>
      </c>
      <c r="G14" s="3">
        <f>F14/J14</f>
        <v>13015525.178333333</v>
      </c>
      <c r="H14" s="4">
        <v>-1.5</v>
      </c>
      <c r="I14">
        <v>2031</v>
      </c>
      <c r="J14" s="21">
        <v>6</v>
      </c>
      <c r="L14" s="20">
        <f>G14/C14</f>
        <v>0.36054186099843688</v>
      </c>
      <c r="M14" s="20">
        <v>0.1128</v>
      </c>
      <c r="N14" s="20">
        <v>0.1123</v>
      </c>
    </row>
    <row r="15" spans="1:15" x14ac:dyDescent="0.25">
      <c r="C15" s="3"/>
      <c r="D15" s="3"/>
      <c r="E15" s="2"/>
      <c r="F15" s="3"/>
      <c r="G15" s="3"/>
      <c r="H15" s="4"/>
      <c r="J15" t="s">
        <v>26</v>
      </c>
      <c r="L15" s="16">
        <f>L14*C14</f>
        <v>13015525.178333333</v>
      </c>
      <c r="M15" s="16">
        <f>M14*C14</f>
        <v>4072068.7357919998</v>
      </c>
      <c r="N15" s="16">
        <f>N14*C14</f>
        <v>4054018.7857220001</v>
      </c>
    </row>
    <row r="16" spans="1:15" x14ac:dyDescent="0.25">
      <c r="L16" s="6"/>
      <c r="M16" s="6"/>
      <c r="N16" s="6"/>
    </row>
    <row r="17" spans="7:14" x14ac:dyDescent="0.25">
      <c r="G17" s="5"/>
      <c r="H17" s="4"/>
      <c r="J17" t="s">
        <v>24</v>
      </c>
      <c r="L17" s="17">
        <f>L15*J14</f>
        <v>78093151.069999993</v>
      </c>
      <c r="M17" s="17">
        <f>M15*J14</f>
        <v>24432412.414751999</v>
      </c>
      <c r="N17" s="17">
        <f>N15*J14</f>
        <v>24324112.714331999</v>
      </c>
    </row>
    <row r="18" spans="7:14" x14ac:dyDescent="0.25">
      <c r="L18" s="16"/>
      <c r="M18" s="6"/>
      <c r="N18" s="16"/>
    </row>
    <row r="19" spans="7:14" x14ac:dyDescent="0.25">
      <c r="J19" t="s">
        <v>25</v>
      </c>
      <c r="L19" s="19">
        <f>L17+D14</f>
        <v>90249750.349999994</v>
      </c>
      <c r="M19" s="19">
        <f>M17+D14</f>
        <v>36589011.694752</v>
      </c>
      <c r="N19" s="19">
        <f>N17+D14</f>
        <v>36480711.994332001</v>
      </c>
    </row>
  </sheetData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F534E-DE4D-42B5-8B4B-C4A1E359A9A1}">
  <dimension ref="A1:L16"/>
  <sheetViews>
    <sheetView workbookViewId="0">
      <selection activeCell="L1" sqref="L1"/>
    </sheetView>
  </sheetViews>
  <sheetFormatPr defaultRowHeight="15" x14ac:dyDescent="0.25"/>
  <cols>
    <col min="1" max="1" width="5" bestFit="1" customWidth="1"/>
    <col min="2" max="2" width="22.140625" bestFit="1" customWidth="1"/>
    <col min="3" max="3" width="8" bestFit="1" customWidth="1"/>
    <col min="7" max="7" width="5" bestFit="1" customWidth="1"/>
    <col min="8" max="8" width="21.5703125" bestFit="1" customWidth="1"/>
  </cols>
  <sheetData>
    <row r="1" spans="1:12" ht="15.75" x14ac:dyDescent="0.25">
      <c r="B1" t="s">
        <v>19</v>
      </c>
      <c r="H1" t="s">
        <v>18</v>
      </c>
      <c r="L1" s="25" t="s">
        <v>27</v>
      </c>
    </row>
    <row r="3" spans="1:12" x14ac:dyDescent="0.25">
      <c r="A3" s="6">
        <v>2013</v>
      </c>
      <c r="B3" s="6" t="s">
        <v>12</v>
      </c>
      <c r="C3" s="7">
        <v>334.28899999999999</v>
      </c>
      <c r="G3" s="6">
        <v>2013</v>
      </c>
      <c r="H3" s="6" t="s">
        <v>14</v>
      </c>
      <c r="I3" s="7">
        <v>734.95</v>
      </c>
    </row>
    <row r="4" spans="1:12" x14ac:dyDescent="0.25">
      <c r="A4" s="6">
        <v>2014</v>
      </c>
      <c r="B4" s="6" t="s">
        <v>12</v>
      </c>
      <c r="C4" s="7">
        <v>322.89100000000002</v>
      </c>
      <c r="D4">
        <f>C3-C4</f>
        <v>11.397999999999968</v>
      </c>
      <c r="G4" s="6">
        <v>2014</v>
      </c>
      <c r="H4" s="6" t="s">
        <v>14</v>
      </c>
      <c r="I4" s="7">
        <v>703.37099999999998</v>
      </c>
      <c r="J4">
        <f>I3-I4</f>
        <v>31.579000000000065</v>
      </c>
    </row>
    <row r="5" spans="1:12" x14ac:dyDescent="0.25">
      <c r="A5" s="6">
        <v>2015</v>
      </c>
      <c r="B5" s="6" t="s">
        <v>12</v>
      </c>
      <c r="C5" s="7">
        <v>293.5</v>
      </c>
      <c r="D5">
        <f t="shared" ref="D5:D13" si="0">C4-C5</f>
        <v>29.39100000000002</v>
      </c>
      <c r="G5" s="6">
        <v>2015</v>
      </c>
      <c r="H5" s="6" t="s">
        <v>14</v>
      </c>
      <c r="I5" s="7">
        <v>621.84</v>
      </c>
      <c r="J5">
        <f t="shared" ref="J5:J13" si="1">I4-I5</f>
        <v>81.530999999999949</v>
      </c>
    </row>
    <row r="6" spans="1:12" x14ac:dyDescent="0.25">
      <c r="A6" s="6">
        <v>2016</v>
      </c>
      <c r="B6" s="6" t="s">
        <v>12</v>
      </c>
      <c r="C6" s="7">
        <v>288.88</v>
      </c>
      <c r="D6">
        <f t="shared" si="0"/>
        <v>4.6200000000000045</v>
      </c>
      <c r="G6" s="6">
        <v>2016</v>
      </c>
      <c r="H6" s="6" t="s">
        <v>14</v>
      </c>
      <c r="I6" s="7">
        <v>587.27</v>
      </c>
      <c r="J6">
        <f t="shared" si="1"/>
        <v>34.57000000000005</v>
      </c>
    </row>
    <row r="7" spans="1:12" x14ac:dyDescent="0.25">
      <c r="A7" s="6">
        <v>2017</v>
      </c>
      <c r="B7" s="8" t="s">
        <v>13</v>
      </c>
      <c r="C7" s="9">
        <v>264.95999999999998</v>
      </c>
      <c r="D7">
        <f t="shared" si="0"/>
        <v>23.920000000000016</v>
      </c>
      <c r="G7" s="6">
        <v>2017</v>
      </c>
      <c r="H7" s="8" t="s">
        <v>15</v>
      </c>
      <c r="I7" s="13">
        <v>531.46</v>
      </c>
      <c r="J7">
        <f t="shared" si="1"/>
        <v>55.809999999999945</v>
      </c>
    </row>
    <row r="8" spans="1:12" x14ac:dyDescent="0.25">
      <c r="A8" s="6">
        <v>2018</v>
      </c>
      <c r="B8" s="8" t="s">
        <v>13</v>
      </c>
      <c r="C8" s="9">
        <v>241.012</v>
      </c>
      <c r="D8">
        <f t="shared" si="0"/>
        <v>23.947999999999979</v>
      </c>
      <c r="G8" s="6">
        <v>2018</v>
      </c>
      <c r="H8" s="8" t="s">
        <v>15</v>
      </c>
      <c r="I8" s="13">
        <v>477.05099999999999</v>
      </c>
      <c r="J8">
        <f t="shared" si="1"/>
        <v>54.409000000000049</v>
      </c>
    </row>
    <row r="9" spans="1:12" x14ac:dyDescent="0.25">
      <c r="A9" s="6">
        <v>2019</v>
      </c>
      <c r="B9" s="8" t="s">
        <v>13</v>
      </c>
      <c r="C9" s="9">
        <v>208.26</v>
      </c>
      <c r="D9">
        <f t="shared" si="0"/>
        <v>32.75200000000001</v>
      </c>
      <c r="G9" s="6">
        <v>2019</v>
      </c>
      <c r="H9" s="8" t="s">
        <v>15</v>
      </c>
      <c r="I9" s="13">
        <v>421.61</v>
      </c>
      <c r="J9">
        <f t="shared" si="1"/>
        <v>55.440999999999974</v>
      </c>
    </row>
    <row r="10" spans="1:12" x14ac:dyDescent="0.25">
      <c r="A10" s="6">
        <v>2020</v>
      </c>
      <c r="B10" s="8" t="s">
        <v>13</v>
      </c>
      <c r="C10" s="9">
        <v>192.34</v>
      </c>
      <c r="D10">
        <f t="shared" si="0"/>
        <v>15.919999999999987</v>
      </c>
      <c r="G10" s="6">
        <v>2020</v>
      </c>
      <c r="H10" s="8" t="s">
        <v>15</v>
      </c>
      <c r="I10" s="9">
        <v>360.12</v>
      </c>
      <c r="J10">
        <f t="shared" si="1"/>
        <v>61.490000000000009</v>
      </c>
    </row>
    <row r="11" spans="1:12" x14ac:dyDescent="0.25">
      <c r="A11" s="6">
        <v>2021</v>
      </c>
      <c r="B11" s="8" t="s">
        <v>13</v>
      </c>
      <c r="C11" s="9">
        <v>170.59</v>
      </c>
      <c r="D11">
        <f t="shared" si="0"/>
        <v>21.75</v>
      </c>
      <c r="G11" s="6">
        <v>2021</v>
      </c>
      <c r="H11" s="8" t="s">
        <v>15</v>
      </c>
      <c r="I11" s="9">
        <v>309.89600000000002</v>
      </c>
      <c r="J11">
        <f t="shared" si="1"/>
        <v>50.22399999999999</v>
      </c>
    </row>
    <row r="12" spans="1:12" x14ac:dyDescent="0.25">
      <c r="A12" s="6">
        <v>2022</v>
      </c>
      <c r="B12" s="8" t="s">
        <v>13</v>
      </c>
      <c r="C12" s="9">
        <v>142.27799999999999</v>
      </c>
      <c r="D12">
        <f t="shared" si="0"/>
        <v>28.312000000000012</v>
      </c>
      <c r="G12" s="6">
        <v>2022</v>
      </c>
      <c r="H12" s="8" t="s">
        <v>15</v>
      </c>
      <c r="I12" s="9">
        <v>251.86</v>
      </c>
      <c r="J12">
        <f t="shared" si="1"/>
        <v>58.036000000000001</v>
      </c>
    </row>
    <row r="13" spans="1:12" x14ac:dyDescent="0.25">
      <c r="A13" s="10">
        <v>2023</v>
      </c>
      <c r="B13" s="11" t="s">
        <v>13</v>
      </c>
      <c r="C13" s="12">
        <v>107.06</v>
      </c>
      <c r="D13">
        <f t="shared" si="0"/>
        <v>35.217999999999989</v>
      </c>
      <c r="G13" s="10">
        <v>2023</v>
      </c>
      <c r="H13" s="11" t="s">
        <v>15</v>
      </c>
      <c r="I13" s="12">
        <v>207.03</v>
      </c>
      <c r="J13">
        <f t="shared" si="1"/>
        <v>44.830000000000013</v>
      </c>
    </row>
    <row r="15" spans="1:12" x14ac:dyDescent="0.25">
      <c r="C15" t="s">
        <v>16</v>
      </c>
      <c r="D15">
        <f>SUM(D4:D13)/10</f>
        <v>22.722899999999999</v>
      </c>
      <c r="I15" t="s">
        <v>16</v>
      </c>
      <c r="J15">
        <f>SUM(J4:J13)/10</f>
        <v>52.792000000000009</v>
      </c>
    </row>
    <row r="16" spans="1:12" x14ac:dyDescent="0.25">
      <c r="C16" t="s">
        <v>17</v>
      </c>
      <c r="D16">
        <f>SUM(D9:D13)/5</f>
        <v>26.790399999999998</v>
      </c>
      <c r="I16" t="s">
        <v>17</v>
      </c>
      <c r="J16">
        <f>SUM(J9:J13)/5</f>
        <v>54.00419999999999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Cast Iron Mains</vt:lpstr>
      <vt:lpstr>Avg CI replacement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Robinett, John</dc:creator>
  <cp:lastModifiedBy>Hildebrand, Tiffany</cp:lastModifiedBy>
  <dcterms:created xsi:type="dcterms:W3CDTF">2025-04-21T11:25:57Z</dcterms:created>
  <dcterms:modified xsi:type="dcterms:W3CDTF">2025-05-28T20:18:22Z</dcterms:modified>
</cp:coreProperties>
</file>