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Clark\Electric\ER-2021-0312 Exhibits\"/>
    </mc:Choice>
  </mc:AlternateContent>
  <bookViews>
    <workbookView xWindow="25200" yWindow="2565" windowWidth="12300" windowHeight="6150"/>
  </bookViews>
  <sheets>
    <sheet name="Pension-OPEB Adju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I">#REF!</definedName>
    <definedName name="\n">[1]INPUT!#REF!</definedName>
    <definedName name="\P">#REF!</definedName>
    <definedName name="\r">#REF!</definedName>
    <definedName name="\w">[1]INPUT!#REF!</definedName>
    <definedName name="__123Graph_A" hidden="1">[2]pwcc!#REF!</definedName>
    <definedName name="_Order1" hidden="1">255</definedName>
    <definedName name="a" hidden="1">[2]pwcc!#REF!</definedName>
    <definedName name="AS2DocOpenMode" hidden="1">"AS2DocumentEdit"</definedName>
    <definedName name="ASD">#REF!</definedName>
    <definedName name="b">[3]INPUT!#REF!</definedName>
    <definedName name="d">#REF!</definedName>
    <definedName name="disc">'[4]roll forward'!$B$5</definedName>
    <definedName name="disc1">'[5]Proj to 12-31'!$G$5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h">#REF!</definedName>
    <definedName name="m">#REF!</definedName>
    <definedName name="NvsEndTime">41128.1935763889</definedName>
    <definedName name="Print_Area_MI">#REF!</definedName>
    <definedName name="RECON">#REF!</definedName>
    <definedName name="SCH_A">#REF!</definedName>
    <definedName name="SCH_F">#N/A</definedName>
    <definedName name="SCHB1">#REF!</definedName>
    <definedName name="SCHB2">#REF!</definedName>
    <definedName name="SCHB3">#REF!</definedName>
    <definedName name="SCHB4">#REF!</definedName>
    <definedName name="SCHB5">#REF!</definedName>
    <definedName name="SCHB6">#REF!</definedName>
    <definedName name="wrn.fas87." hidden="1">{"WORKSHEETS",#N/A,FALSE,"A";"SCH_A",#N/A,FALSE,"A";"SCH_B",#N/A,FALSE,"A";"SCH_C",#N/A,FALSE,"A";"SCH_D",#N/A,FALSE,"A";"SCH_E",#N/A,FALSE,"A";"SCHEDULE_F",#N/A,FALSE,"A"}</definedName>
    <definedName name="WS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O24" i="1"/>
  <c r="M24" i="1"/>
  <c r="M23" i="1"/>
  <c r="O23" i="1" s="1"/>
  <c r="M22" i="1"/>
  <c r="O22" i="1" s="1"/>
  <c r="M21" i="1"/>
  <c r="M18" i="1"/>
  <c r="O17" i="1"/>
  <c r="K17" i="1"/>
  <c r="K18" i="1" s="1"/>
  <c r="K27" i="1" s="1"/>
  <c r="M16" i="1"/>
  <c r="O16" i="1" s="1"/>
  <c r="M15" i="1"/>
  <c r="O15" i="1" s="1"/>
  <c r="M14" i="1"/>
  <c r="O14" i="1" s="1"/>
  <c r="M13" i="1"/>
  <c r="O13" i="1" s="1"/>
  <c r="M25" i="1" l="1"/>
  <c r="M27" i="1" s="1"/>
  <c r="O21" i="1"/>
  <c r="O25" i="1" s="1"/>
  <c r="O18" i="1"/>
  <c r="O27" i="1" s="1"/>
</calcChain>
</file>

<file path=xl/sharedStrings.xml><?xml version="1.0" encoding="utf-8"?>
<sst xmlns="http://schemas.openxmlformats.org/spreadsheetml/2006/main" count="52" uniqueCount="41">
  <si>
    <t>Test Year Ending September 30, 2020</t>
  </si>
  <si>
    <t>ER-2021-0312</t>
  </si>
  <si>
    <t>RB ADJ 9 &amp; RB ADJ 10 - Pension and OPEB</t>
  </si>
  <si>
    <t>Total Missouri</t>
  </si>
  <si>
    <t>Line</t>
  </si>
  <si>
    <t>GL</t>
  </si>
  <si>
    <t>Test Year</t>
  </si>
  <si>
    <t>Pro Forma</t>
  </si>
  <si>
    <t>No.</t>
  </si>
  <si>
    <t>FERC</t>
  </si>
  <si>
    <t>Account</t>
  </si>
  <si>
    <t>Description</t>
  </si>
  <si>
    <t>Reference</t>
  </si>
  <si>
    <t>Ending Balance</t>
  </si>
  <si>
    <t>Adjustment</t>
  </si>
  <si>
    <t>(a)</t>
  </si>
  <si>
    <t>(b)</t>
  </si>
  <si>
    <t>(c)</t>
  </si>
  <si>
    <t>(d)</t>
  </si>
  <si>
    <t>(e)</t>
  </si>
  <si>
    <t>(f)</t>
  </si>
  <si>
    <t>(g) = (f) - (e)</t>
  </si>
  <si>
    <t>PENSION</t>
  </si>
  <si>
    <t>Prepaid Pension Asset</t>
  </si>
  <si>
    <t>WP 3.8</t>
  </si>
  <si>
    <t>Reg Pension Costs Amortization</t>
  </si>
  <si>
    <t>MO FAS87 Pension RegLiab</t>
  </si>
  <si>
    <t>WP 3.9</t>
  </si>
  <si>
    <t>MO Pension-FAS87 Expense</t>
  </si>
  <si>
    <t>Adjustment to Remove FAS 88 Tracker Balance</t>
  </si>
  <si>
    <t>Total Pension Adjustment:</t>
  </si>
  <si>
    <t>OPEB</t>
  </si>
  <si>
    <t>254111</t>
  </si>
  <si>
    <t>Reg OPEB Costs Amortization</t>
  </si>
  <si>
    <t>MO FAS106 over recd amt</t>
  </si>
  <si>
    <t>MO OPEB Tracker Amortization</t>
  </si>
  <si>
    <t>182361</t>
  </si>
  <si>
    <t>Balance in Regulatory Asset being tracked</t>
  </si>
  <si>
    <t>Total OPEB Adjustment:</t>
  </si>
  <si>
    <t>Total Pension/OPEB Adjustment:</t>
  </si>
  <si>
    <t xml:space="preserve">                                                                                                                                    The Empire District Electric Company                                                                                                        Schedule JAF-2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</si>
</sst>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 Unicode MS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49" fontId="0" fillId="0" borderId="0" xfId="0" applyNumberFormat="1"/>
    <xf numFmtId="0" fontId="5" fillId="0" borderId="0" xfId="0" applyFont="1" applyAlignment="1">
      <alignment horizontal="center"/>
    </xf>
    <xf numFmtId="164" fontId="0" fillId="0" borderId="0" xfId="2" applyNumberFormat="1" applyFont="1"/>
    <xf numFmtId="164" fontId="2" fillId="0" borderId="0" xfId="2" applyNumberFormat="1" applyFont="1"/>
    <xf numFmtId="1" fontId="7" fillId="0" borderId="0" xfId="3" applyNumberFormat="1" applyFont="1" applyAlignment="1">
      <alignment horizontal="center"/>
    </xf>
    <xf numFmtId="0" fontId="7" fillId="0" borderId="0" xfId="4" applyFont="1"/>
    <xf numFmtId="165" fontId="0" fillId="0" borderId="0" xfId="1" applyNumberFormat="1" applyFont="1"/>
    <xf numFmtId="165" fontId="0" fillId="0" borderId="3" xfId="1" applyNumberFormat="1" applyFont="1" applyBorder="1"/>
    <xf numFmtId="2" fontId="7" fillId="0" borderId="0" xfId="3" applyNumberFormat="1" applyFont="1" applyAlignment="1">
      <alignment horizontal="center"/>
    </xf>
    <xf numFmtId="0" fontId="9" fillId="0" borderId="0" xfId="4" applyFont="1"/>
    <xf numFmtId="164" fontId="0" fillId="0" borderId="0" xfId="0" applyNumberFormat="1"/>
    <xf numFmtId="0" fontId="10" fillId="0" borderId="0" xfId="4" applyFont="1"/>
    <xf numFmtId="0" fontId="7" fillId="0" borderId="0" xfId="0" applyFont="1"/>
    <xf numFmtId="2" fontId="0" fillId="0" borderId="0" xfId="0" applyNumberFormat="1"/>
    <xf numFmtId="165" fontId="0" fillId="0" borderId="0" xfId="0" applyNumberFormat="1"/>
    <xf numFmtId="0" fontId="3" fillId="0" borderId="0" xfId="0" applyFont="1"/>
    <xf numFmtId="164" fontId="2" fillId="0" borderId="5" xfId="2" applyNumberFormat="1" applyFont="1" applyBorder="1"/>
    <xf numFmtId="0" fontId="9" fillId="0" borderId="0" xfId="5" applyFont="1" applyAlignment="1">
      <alignment horizontal="left" vertical="top"/>
    </xf>
    <xf numFmtId="0" fontId="7" fillId="0" borderId="0" xfId="5" applyFont="1"/>
    <xf numFmtId="43" fontId="0" fillId="0" borderId="0" xfId="0" applyNumberFormat="1"/>
    <xf numFmtId="0" fontId="11" fillId="0" borderId="0" xfId="5" applyFont="1" applyAlignment="1">
      <alignment horizontal="left" vertical="top"/>
    </xf>
    <xf numFmtId="0" fontId="7" fillId="0" borderId="0" xfId="5" applyFont="1" applyAlignment="1">
      <alignment vertical="top" wrapText="1"/>
    </xf>
    <xf numFmtId="0" fontId="3" fillId="0" borderId="0" xfId="5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7 2" xfId="5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enefits\Liberty%20Energy\CASH%20BALANCE%20(MERGED)\LIBERTY%20CASH%20BALANCE\FAS\2015\2015%20Disclosure%20-%203.73%25%20National%20Combined%20-%20Updated%20Mortality%20Projec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Walsworth/PLANS/FAS87/FAS87_01_GAM7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Liberty%20Energy/Retiree%20Medical/PARK%20WATER%20Retiree%20Medical/2017/FAS87_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Liberty%20Energy/NEW%20HAMPSHIRE/Retiree%20Medical/2014/FAS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gulatory\Cases\RATE%20CASES\MO\Electric\ER-2021-0312\06%20-%20Rate%20Case%20Application\Filing%20Workpapers\Fallert\RB%20ADJ%209%20&amp;%20RB%20ADJ%2010%20-%20Pension%20&amp;%20OP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ONTRIB'S"/>
      <sheetName val="SCH.A"/>
      <sheetName val="SCH.B"/>
      <sheetName val="SCH.C"/>
      <sheetName val="WS1"/>
      <sheetName val="SCH.D"/>
      <sheetName val="SCH.E"/>
      <sheetName val="WS2"/>
      <sheetName val="WS3"/>
      <sheetName val="Settl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Rules &amp; Assumptions"/>
      <sheetName val="Allocation % 2020"/>
      <sheetName val="DD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87 ASSETS"/>
      <sheetName val="liability proj for disc."/>
      <sheetName val="INPUT"/>
      <sheetName val="CONTRIB'S"/>
      <sheetName val="SCH.A"/>
      <sheetName val="SCH.B"/>
      <sheetName val="SCH.C"/>
      <sheetName val="WS1"/>
      <sheetName val="SCH.D"/>
      <sheetName val="SCH.E"/>
      <sheetName val="WS2"/>
      <sheetName val="WS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 forward"/>
      <sheetName val="nppc"/>
      <sheetName val="nppc no OCI elim"/>
      <sheetName val="Liab summary"/>
      <sheetName val="maximum"/>
      <sheetName val="Curtailment"/>
      <sheetName val="projection"/>
      <sheetName val="exhibit"/>
    </sheetNames>
    <sheetDataSet>
      <sheetData sheetId="0">
        <row r="5">
          <cell r="B5">
            <v>3.56E-2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15"/>
      <sheetName val="expense14"/>
      <sheetName val="expense13"/>
      <sheetName val="expense12"/>
      <sheetName val="Proj to 12-31"/>
      <sheetName val="payouts"/>
      <sheetName val="exhibit"/>
      <sheetName val="Granite alloc14"/>
      <sheetName val="EnergN alloc14"/>
      <sheetName val="Sheet1"/>
    </sheetNames>
    <sheetDataSet>
      <sheetData sheetId="0"/>
      <sheetData sheetId="1"/>
      <sheetData sheetId="2"/>
      <sheetData sheetId="3"/>
      <sheetData sheetId="4">
        <row r="5">
          <cell r="B5">
            <v>3.8300000000000001E-2</v>
          </cell>
          <cell r="G5">
            <v>3.8300000000000001E-2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-OPEB Adjust"/>
      <sheetName val="Prepaid Pension Asset"/>
      <sheetName val="2020 Pension Contributions"/>
      <sheetName val="2021 Pension Contributions"/>
      <sheetName val="GL Balance"/>
      <sheetName val="FAS 88 Tracker Balance"/>
      <sheetName val="ER-2019-0374 Amended Rep &amp;  Ord"/>
    </sheetNames>
    <sheetDataSet>
      <sheetData sheetId="0"/>
      <sheetData sheetId="1">
        <row r="25">
          <cell r="E25">
            <v>27061539.73062551</v>
          </cell>
        </row>
      </sheetData>
      <sheetData sheetId="2"/>
      <sheetData sheetId="3"/>
      <sheetData sheetId="4">
        <row r="22">
          <cell r="E22">
            <v>0</v>
          </cell>
        </row>
        <row r="23">
          <cell r="E23">
            <v>9864355.25</v>
          </cell>
        </row>
        <row r="24">
          <cell r="E24">
            <v>-7614633.3606254989</v>
          </cell>
        </row>
        <row r="29">
          <cell r="E29">
            <v>-3747692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3276333.9451535004</v>
          </cell>
        </row>
      </sheetData>
      <sheetData sheetId="5">
        <row r="9">
          <cell r="D9">
            <v>11383920.199999999</v>
          </cell>
        </row>
        <row r="18">
          <cell r="D18">
            <v>9647389.9999999925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="90" zoomScaleNormal="90" workbookViewId="0">
      <selection activeCell="A3" sqref="A3:O3"/>
    </sheetView>
  </sheetViews>
  <sheetFormatPr defaultRowHeight="15"/>
  <cols>
    <col min="2" max="2" width="2.7109375" customWidth="1"/>
    <col min="4" max="4" width="2.7109375" customWidth="1"/>
    <col min="5" max="5" width="10.42578125" bestFit="1" customWidth="1"/>
    <col min="6" max="6" width="2.7109375" customWidth="1"/>
    <col min="7" max="7" width="51.140625" bestFit="1" customWidth="1"/>
    <col min="8" max="8" width="2.7109375" customWidth="1"/>
    <col min="9" max="9" width="12.7109375" customWidth="1"/>
    <col min="10" max="10" width="2.7109375" customWidth="1"/>
    <col min="11" max="11" width="18.7109375" customWidth="1"/>
    <col min="12" max="12" width="2.7109375" customWidth="1"/>
    <col min="13" max="13" width="18.7109375" customWidth="1"/>
    <col min="14" max="14" width="2.7109375" customWidth="1"/>
    <col min="15" max="15" width="18.7109375" customWidth="1"/>
  </cols>
  <sheetData>
    <row r="1" spans="1:1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thickBot="1"/>
    <row r="7" spans="1:15" ht="15.75" thickBot="1">
      <c r="K7" s="2" t="s">
        <v>3</v>
      </c>
      <c r="M7" s="2" t="s">
        <v>3</v>
      </c>
      <c r="O7" s="2" t="s">
        <v>3</v>
      </c>
    </row>
    <row r="8" spans="1:15">
      <c r="A8" s="1" t="s">
        <v>4</v>
      </c>
      <c r="B8" s="1"/>
      <c r="C8" s="1"/>
      <c r="E8" s="1" t="s">
        <v>5</v>
      </c>
      <c r="K8" s="3" t="s">
        <v>6</v>
      </c>
      <c r="M8" s="3" t="s">
        <v>7</v>
      </c>
      <c r="O8" s="3" t="s">
        <v>7</v>
      </c>
    </row>
    <row r="9" spans="1:15" ht="15.75" thickBot="1">
      <c r="A9" s="4" t="s">
        <v>8</v>
      </c>
      <c r="B9" s="1"/>
      <c r="C9" s="4" t="s">
        <v>9</v>
      </c>
      <c r="E9" s="4" t="s">
        <v>10</v>
      </c>
      <c r="G9" s="4" t="s">
        <v>11</v>
      </c>
      <c r="I9" s="4" t="s">
        <v>12</v>
      </c>
      <c r="K9" s="5" t="s">
        <v>13</v>
      </c>
      <c r="M9" s="5" t="s">
        <v>13</v>
      </c>
      <c r="O9" s="6" t="s">
        <v>14</v>
      </c>
    </row>
    <row r="10" spans="1:15">
      <c r="C10" s="7" t="s">
        <v>15</v>
      </c>
      <c r="D10" s="1"/>
      <c r="E10" s="7" t="s">
        <v>16</v>
      </c>
      <c r="F10" s="1"/>
      <c r="G10" s="7" t="s">
        <v>17</v>
      </c>
      <c r="H10" s="1"/>
      <c r="I10" s="7" t="s">
        <v>18</v>
      </c>
      <c r="J10" s="1"/>
      <c r="K10" s="7" t="s">
        <v>19</v>
      </c>
      <c r="L10" s="1"/>
      <c r="M10" s="7" t="s">
        <v>20</v>
      </c>
      <c r="O10" s="7" t="s">
        <v>21</v>
      </c>
    </row>
    <row r="12" spans="1:15">
      <c r="A12" s="8" t="s">
        <v>22</v>
      </c>
      <c r="B12" s="8"/>
      <c r="C12" s="8"/>
      <c r="G12" s="9"/>
    </row>
    <row r="13" spans="1:15">
      <c r="A13" s="1">
        <v>1</v>
      </c>
      <c r="B13" s="1"/>
      <c r="C13" s="1"/>
      <c r="E13" s="10"/>
      <c r="G13" t="s">
        <v>23</v>
      </c>
      <c r="I13" s="11" t="s">
        <v>24</v>
      </c>
      <c r="K13" s="12">
        <v>0</v>
      </c>
      <c r="L13" s="12"/>
      <c r="M13" s="12">
        <f>'[6]Prepaid Pension Asset'!E25</f>
        <v>27061539.73062551</v>
      </c>
      <c r="N13" s="12"/>
      <c r="O13" s="13">
        <f>M13-K13</f>
        <v>27061539.73062551</v>
      </c>
    </row>
    <row r="14" spans="1:15">
      <c r="A14" s="1">
        <v>2</v>
      </c>
      <c r="B14" s="1"/>
      <c r="C14" s="1">
        <v>182</v>
      </c>
      <c r="E14" s="14">
        <v>182359</v>
      </c>
      <c r="G14" s="15" t="s">
        <v>25</v>
      </c>
      <c r="I14" s="11" t="s">
        <v>24</v>
      </c>
      <c r="K14" s="16">
        <v>319558.05000000075</v>
      </c>
      <c r="M14" s="16">
        <f>'[6]GL Balance'!E23-'[6]FAS 88 Tracker Balance'!D18</f>
        <v>216965.25000000745</v>
      </c>
      <c r="O14" s="16">
        <f t="shared" ref="O14:O24" si="0">M14-K14</f>
        <v>-102592.79999999329</v>
      </c>
    </row>
    <row r="15" spans="1:15">
      <c r="A15" s="1">
        <v>3</v>
      </c>
      <c r="B15" s="1"/>
      <c r="C15" s="1">
        <v>254</v>
      </c>
      <c r="E15" s="14">
        <v>254101</v>
      </c>
      <c r="G15" s="15" t="s">
        <v>26</v>
      </c>
      <c r="I15" s="11" t="s">
        <v>27</v>
      </c>
      <c r="K15" s="16">
        <v>-2049293.63</v>
      </c>
      <c r="M15" s="16">
        <f>'[6]GL Balance'!E24</f>
        <v>-7614633.3606254989</v>
      </c>
      <c r="O15" s="16">
        <f t="shared" si="0"/>
        <v>-5565339.730625499</v>
      </c>
    </row>
    <row r="16" spans="1:15">
      <c r="A16" s="1">
        <v>4</v>
      </c>
      <c r="B16" s="1"/>
      <c r="C16" s="1">
        <v>182</v>
      </c>
      <c r="E16" s="14">
        <v>182353</v>
      </c>
      <c r="G16" s="15" t="s">
        <v>28</v>
      </c>
      <c r="I16" s="11" t="s">
        <v>24</v>
      </c>
      <c r="K16" s="16">
        <v>0</v>
      </c>
      <c r="M16" s="16">
        <f>'[6]GL Balance'!E22</f>
        <v>0</v>
      </c>
      <c r="O16" s="16">
        <f t="shared" si="0"/>
        <v>0</v>
      </c>
    </row>
    <row r="17" spans="1:15">
      <c r="A17" s="1">
        <v>5</v>
      </c>
      <c r="B17" s="1"/>
      <c r="C17" s="1">
        <v>182</v>
      </c>
      <c r="E17" s="14">
        <v>182359</v>
      </c>
      <c r="G17" s="15" t="s">
        <v>29</v>
      </c>
      <c r="I17" s="11" t="s">
        <v>24</v>
      </c>
      <c r="K17" s="17">
        <f>'[6]FAS 88 Tracker Balance'!D9</f>
        <v>11383920.199999999</v>
      </c>
      <c r="M17" s="17">
        <v>0</v>
      </c>
      <c r="O17" s="17">
        <f t="shared" si="0"/>
        <v>-11383920.199999999</v>
      </c>
    </row>
    <row r="18" spans="1:15">
      <c r="A18" s="1">
        <v>6</v>
      </c>
      <c r="B18" s="1"/>
      <c r="C18" s="1"/>
      <c r="E18" s="18"/>
      <c r="G18" s="19" t="s">
        <v>30</v>
      </c>
      <c r="I18" s="11"/>
      <c r="K18" s="16">
        <f>SUM(K13:K17)</f>
        <v>9654184.620000001</v>
      </c>
      <c r="M18" s="20">
        <f>SUM(M13:M17)</f>
        <v>19663871.62000002</v>
      </c>
      <c r="O18" s="16">
        <f t="shared" si="0"/>
        <v>10009687.000000019</v>
      </c>
    </row>
    <row r="19" spans="1:15">
      <c r="A19" s="1"/>
      <c r="B19" s="1"/>
      <c r="C19" s="1"/>
      <c r="E19" s="18"/>
      <c r="G19" s="15"/>
      <c r="I19" s="11"/>
      <c r="K19" s="16"/>
      <c r="O19" s="16"/>
    </row>
    <row r="20" spans="1:15">
      <c r="A20" s="8" t="s">
        <v>31</v>
      </c>
      <c r="B20" s="8"/>
      <c r="C20" s="8"/>
      <c r="E20" s="18"/>
      <c r="G20" s="21"/>
      <c r="I20" s="11"/>
      <c r="K20" s="16"/>
      <c r="O20" s="16"/>
    </row>
    <row r="21" spans="1:15">
      <c r="A21" s="1">
        <v>7</v>
      </c>
      <c r="B21" s="1"/>
      <c r="C21" s="1">
        <v>254</v>
      </c>
      <c r="E21" s="18" t="s">
        <v>32</v>
      </c>
      <c r="G21" s="15" t="s">
        <v>33</v>
      </c>
      <c r="I21" s="11" t="s">
        <v>27</v>
      </c>
      <c r="K21" s="16">
        <v>0</v>
      </c>
      <c r="M21" s="16">
        <f>'[6]GL Balance'!E30</f>
        <v>0</v>
      </c>
      <c r="O21" s="16">
        <f t="shared" si="0"/>
        <v>0</v>
      </c>
    </row>
    <row r="22" spans="1:15">
      <c r="A22" s="1">
        <v>8</v>
      </c>
      <c r="B22" s="1"/>
      <c r="C22" s="1">
        <v>254</v>
      </c>
      <c r="E22" s="14">
        <v>254108</v>
      </c>
      <c r="G22" s="15" t="s">
        <v>34</v>
      </c>
      <c r="I22" s="11" t="s">
        <v>27</v>
      </c>
      <c r="K22" s="16">
        <v>-3652653.71</v>
      </c>
      <c r="M22" s="16">
        <f>'[6]GL Balance'!E32</f>
        <v>3276333.9451535004</v>
      </c>
      <c r="O22" s="16">
        <f t="shared" si="0"/>
        <v>6928987.6551534999</v>
      </c>
    </row>
    <row r="23" spans="1:15">
      <c r="A23" s="1">
        <v>9</v>
      </c>
      <c r="B23" s="1"/>
      <c r="C23" s="1">
        <v>182</v>
      </c>
      <c r="E23" s="14">
        <v>182358</v>
      </c>
      <c r="G23" s="22" t="s">
        <v>35</v>
      </c>
      <c r="H23" s="22"/>
      <c r="I23" s="11" t="s">
        <v>24</v>
      </c>
      <c r="J23" s="22"/>
      <c r="K23" s="16">
        <v>229087</v>
      </c>
      <c r="M23" s="16">
        <f>'[6]GL Balance'!E29</f>
        <v>-3747692</v>
      </c>
      <c r="O23" s="16">
        <f t="shared" si="0"/>
        <v>-3976779</v>
      </c>
    </row>
    <row r="24" spans="1:15">
      <c r="A24" s="1">
        <v>10</v>
      </c>
      <c r="B24" s="1"/>
      <c r="C24" s="1">
        <v>182</v>
      </c>
      <c r="E24" s="18" t="s">
        <v>36</v>
      </c>
      <c r="G24" s="15" t="s">
        <v>37</v>
      </c>
      <c r="I24" s="11" t="s">
        <v>24</v>
      </c>
      <c r="K24" s="17">
        <v>0</v>
      </c>
      <c r="M24" s="17">
        <f>'[6]GL Balance'!E31</f>
        <v>0</v>
      </c>
      <c r="O24" s="17">
        <f t="shared" si="0"/>
        <v>0</v>
      </c>
    </row>
    <row r="25" spans="1:15">
      <c r="A25" s="1">
        <v>11</v>
      </c>
      <c r="B25" s="1"/>
      <c r="C25" s="1"/>
      <c r="E25" s="23"/>
      <c r="G25" s="19" t="s">
        <v>38</v>
      </c>
      <c r="K25" s="16">
        <f>SUM(K21:K24)</f>
        <v>-3423566.71</v>
      </c>
      <c r="M25" s="24">
        <f>SUM(M21:M24)</f>
        <v>-471358.05484649958</v>
      </c>
      <c r="O25" s="24">
        <f>SUM(O21:O24)</f>
        <v>2952208.6551534999</v>
      </c>
    </row>
    <row r="26" spans="1:15">
      <c r="E26" s="23"/>
      <c r="K26" s="16"/>
    </row>
    <row r="27" spans="1:15" ht="15.75" thickBot="1">
      <c r="A27" s="1">
        <v>12</v>
      </c>
      <c r="B27" s="1"/>
      <c r="C27" s="1"/>
      <c r="G27" s="25" t="s">
        <v>39</v>
      </c>
      <c r="K27" s="26">
        <f>K18+K25</f>
        <v>6230617.9100000011</v>
      </c>
      <c r="M27" s="26">
        <f>M18+M25</f>
        <v>19192513.565153521</v>
      </c>
      <c r="O27" s="26">
        <f>O18+O25</f>
        <v>12961895.655153519</v>
      </c>
    </row>
    <row r="28" spans="1:15" ht="15.75" thickTop="1">
      <c r="K28" s="16"/>
    </row>
    <row r="30" spans="1:15">
      <c r="A30" s="27"/>
      <c r="B30" s="28"/>
      <c r="O30" s="29"/>
    </row>
    <row r="31" spans="1:15">
      <c r="A31" s="30"/>
      <c r="B31" s="31"/>
    </row>
    <row r="32" spans="1:15">
      <c r="A32" s="32"/>
      <c r="B32" s="28"/>
    </row>
    <row r="33" spans="1:15">
      <c r="O33" s="24"/>
    </row>
    <row r="34" spans="1:15">
      <c r="A34" s="32"/>
    </row>
  </sheetData>
  <mergeCells count="4">
    <mergeCell ref="A1:O1"/>
    <mergeCell ref="A2:O2"/>
    <mergeCell ref="A3:O3"/>
    <mergeCell ref="A4:O4"/>
  </mergeCells>
  <pageMargins left="0.25" right="0.25" top="0.75" bottom="0.75" header="0.3" footer="0.3"/>
  <pageSetup scale="80" orientation="landscape" r:id="rId1"/>
  <headerFooter>
    <oddHeader>&amp;R&amp;"-,Bold"Direct Schedule JAF-2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9933F1FC96E242A988D0049D7B79C2" ma:contentTypeVersion="7" ma:contentTypeDescription="Create a new document." ma:contentTypeScope="" ma:versionID="266723c53abeb8b91a4116a7af53e5b1">
  <xsd:schema xmlns:xsd="http://www.w3.org/2001/XMLSchema" xmlns:xs="http://www.w3.org/2001/XMLSchema" xmlns:p="http://schemas.microsoft.com/office/2006/metadata/properties" xmlns:ns2="8d3c507d-0351-402a-aa84-77ab23f97bd9" xmlns:ns3="054a188d-c812-4649-9737-174606b45064" targetNamespace="http://schemas.microsoft.com/office/2006/metadata/properties" ma:root="true" ma:fieldsID="2e6c9588c03d512747b5fb78a485f4a4" ns2:_="" ns3:_="">
    <xsd:import namespace="8d3c507d-0351-402a-aa84-77ab23f97bd9"/>
    <xsd:import namespace="054a188d-c812-4649-9737-174606b45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c507d-0351-402a-aa84-77ab23f97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a188d-c812-4649-9737-174606b450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F443E5-B9B5-4FCE-85C2-B64E030DC7E6}">
  <ds:schemaRefs>
    <ds:schemaRef ds:uri="054a188d-c812-4649-9737-174606b4506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d3c507d-0351-402a-aa84-77ab23f97bd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F00873-1D8F-4504-B85B-D0A40F23A4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697090-FA6D-4BA4-B493-BF135E99C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c507d-0351-402a-aa84-77ab23f97bd9"/>
    <ds:schemaRef ds:uri="054a188d-c812-4649-9737-174606b45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Pension-OPEB Adjust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Emery</dc:creator>
  <cp:lastModifiedBy>Kliethermes, Kayla</cp:lastModifiedBy>
  <dcterms:created xsi:type="dcterms:W3CDTF">2021-05-20T15:02:17Z</dcterms:created>
  <dcterms:modified xsi:type="dcterms:W3CDTF">2022-03-04T17:51:25Z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0x010100639933F1FC96E242A988D0049D7B79C2</vt:lpwstr>
  </property>
</Properties>
</file>