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\\corp.dir.ameren.com\dfs\Orgdrv\MPSC Cases\EO-2023-0136  MEEIA 4\Rider EEIC\"/>
    </mc:Choice>
  </mc:AlternateContent>
  <xr:revisionPtr revIDLastSave="0" documentId="13_ncr:1_{70B447E1-CBB7-4C12-AAEA-AEA74697489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YS Interest Calc MEEIA PC" sheetId="6" r:id="rId1"/>
    <sheet name="PAYS costs Pivot" sheetId="3" r:id="rId2"/>
    <sheet name="OAC Cost Repository GL detail" sheetId="1" r:id="rId3"/>
    <sheet name="PAYS Amort schedule" sheetId="8" r:id="rId4"/>
    <sheet name="Early Payoff 9-25" sheetId="24" r:id="rId5"/>
    <sheet name="PAYS unpaid billing w-o 8-25" sheetId="23" r:id="rId6"/>
    <sheet name="Early Pay-off 4-25" sheetId="22" r:id="rId7"/>
    <sheet name="PAYS unpaid billing w-o 3-25" sheetId="21" r:id="rId8"/>
    <sheet name="PAYS unpaid billing w-o 2-24" sheetId="18" r:id="rId9"/>
    <sheet name="PAYS unpaid bal write off 12-22" sheetId="14" r:id="rId10"/>
    <sheet name="PAYS bal write off 3-22 " sheetId="11" r:id="rId11"/>
    <sheet name="PAYS Amort Crrtg Entries" sheetId="15" r:id="rId12"/>
    <sheet name="PAYS Amort Crrtg Entries (2)" sheetId="16" r:id="rId13"/>
  </sheets>
  <definedNames>
    <definedName name="\A" localSheetId="11">#REF!</definedName>
    <definedName name="\A" localSheetId="12">#REF!</definedName>
    <definedName name="\A" localSheetId="10">#REF!</definedName>
    <definedName name="\A" localSheetId="9">#REF!</definedName>
    <definedName name="\A" localSheetId="8">#REF!</definedName>
    <definedName name="\A" localSheetId="7">#REF!</definedName>
    <definedName name="\A" localSheetId="5">#REF!</definedName>
    <definedName name="\A">#REF!</definedName>
    <definedName name="\B" localSheetId="11">#REF!</definedName>
    <definedName name="\B" localSheetId="12">#REF!</definedName>
    <definedName name="\B" localSheetId="10">#REF!</definedName>
    <definedName name="\B" localSheetId="9">#REF!</definedName>
    <definedName name="\B" localSheetId="8">#REF!</definedName>
    <definedName name="\B" localSheetId="7">#REF!</definedName>
    <definedName name="\B" localSheetId="5">#REF!</definedName>
    <definedName name="\B">#REF!</definedName>
    <definedName name="\C" localSheetId="11">#REF!</definedName>
    <definedName name="\C" localSheetId="12">#REF!</definedName>
    <definedName name="\C" localSheetId="10">#REF!</definedName>
    <definedName name="\C" localSheetId="9">#REF!</definedName>
    <definedName name="\C" localSheetId="8">#REF!</definedName>
    <definedName name="\C" localSheetId="7">#REF!</definedName>
    <definedName name="\C" localSheetId="5">#REF!</definedName>
    <definedName name="\C">#REF!</definedName>
    <definedName name="\D" localSheetId="11">#REF!</definedName>
    <definedName name="\D" localSheetId="12">#REF!</definedName>
    <definedName name="\D" localSheetId="10">#REF!</definedName>
    <definedName name="\D" localSheetId="9">#REF!</definedName>
    <definedName name="\D" localSheetId="8">#REF!</definedName>
    <definedName name="\D" localSheetId="7">#REF!</definedName>
    <definedName name="\D" localSheetId="5">#REF!</definedName>
    <definedName name="\D">#REF!</definedName>
    <definedName name="\E" localSheetId="11">#REF!</definedName>
    <definedName name="\E" localSheetId="12">#REF!</definedName>
    <definedName name="\E" localSheetId="10">#REF!</definedName>
    <definedName name="\E" localSheetId="9">#REF!</definedName>
    <definedName name="\E" localSheetId="8">#REF!</definedName>
    <definedName name="\E" localSheetId="7">#REF!</definedName>
    <definedName name="\E" localSheetId="5">#REF!</definedName>
    <definedName name="\E">#REF!</definedName>
    <definedName name="\F" localSheetId="11">#REF!</definedName>
    <definedName name="\F" localSheetId="12">#REF!</definedName>
    <definedName name="\F" localSheetId="10">#REF!</definedName>
    <definedName name="\F" localSheetId="9">#REF!</definedName>
    <definedName name="\F" localSheetId="8">#REF!</definedName>
    <definedName name="\F" localSheetId="7">#REF!</definedName>
    <definedName name="\F" localSheetId="5">#REF!</definedName>
    <definedName name="\F">#REF!</definedName>
    <definedName name="\G" localSheetId="11">#REF!</definedName>
    <definedName name="\G" localSheetId="12">#REF!</definedName>
    <definedName name="\G" localSheetId="10">#REF!</definedName>
    <definedName name="\G" localSheetId="9">#REF!</definedName>
    <definedName name="\G" localSheetId="8">#REF!</definedName>
    <definedName name="\G" localSheetId="7">#REF!</definedName>
    <definedName name="\G" localSheetId="5">#REF!</definedName>
    <definedName name="\G">#REF!</definedName>
    <definedName name="\i">#N/A</definedName>
    <definedName name="\M" localSheetId="11">#REF!</definedName>
    <definedName name="\M" localSheetId="12">#REF!</definedName>
    <definedName name="\M" localSheetId="10">#REF!</definedName>
    <definedName name="\M" localSheetId="9">#REF!</definedName>
    <definedName name="\M" localSheetId="8">#REF!</definedName>
    <definedName name="\M" localSheetId="7">#REF!</definedName>
    <definedName name="\M" localSheetId="5">#REF!</definedName>
    <definedName name="\M">#REF!</definedName>
    <definedName name="\N" localSheetId="11">#REF!</definedName>
    <definedName name="\N" localSheetId="12">#REF!</definedName>
    <definedName name="\N" localSheetId="10">#REF!</definedName>
    <definedName name="\N" localSheetId="9">#REF!</definedName>
    <definedName name="\N" localSheetId="8">#REF!</definedName>
    <definedName name="\N" localSheetId="7">#REF!</definedName>
    <definedName name="\N" localSheetId="5">#REF!</definedName>
    <definedName name="\N">#REF!</definedName>
    <definedName name="\O" localSheetId="11">#REF!</definedName>
    <definedName name="\O" localSheetId="12">#REF!</definedName>
    <definedName name="\O" localSheetId="10">#REF!</definedName>
    <definedName name="\O" localSheetId="9">#REF!</definedName>
    <definedName name="\O" localSheetId="8">#REF!</definedName>
    <definedName name="\O" localSheetId="7">#REF!</definedName>
    <definedName name="\O" localSheetId="5">#REF!</definedName>
    <definedName name="\O">#REF!</definedName>
    <definedName name="\P" localSheetId="11">#REF!</definedName>
    <definedName name="\P" localSheetId="12">#REF!</definedName>
    <definedName name="\P" localSheetId="10">#REF!</definedName>
    <definedName name="\P" localSheetId="9">#REF!</definedName>
    <definedName name="\P" localSheetId="8">#REF!</definedName>
    <definedName name="\P" localSheetId="7">#REF!</definedName>
    <definedName name="\P" localSheetId="5">#REF!</definedName>
    <definedName name="\P">#REF!</definedName>
    <definedName name="\Q" localSheetId="11">#REF!</definedName>
    <definedName name="\Q" localSheetId="12">#REF!</definedName>
    <definedName name="\Q" localSheetId="10">#REF!</definedName>
    <definedName name="\Q" localSheetId="9">#REF!</definedName>
    <definedName name="\Q" localSheetId="8">#REF!</definedName>
    <definedName name="\Q" localSheetId="7">#REF!</definedName>
    <definedName name="\Q" localSheetId="5">#REF!</definedName>
    <definedName name="\Q">#REF!</definedName>
    <definedName name="\R" localSheetId="11">#REF!</definedName>
    <definedName name="\R" localSheetId="12">#REF!</definedName>
    <definedName name="\R" localSheetId="10">#REF!</definedName>
    <definedName name="\R" localSheetId="9">#REF!</definedName>
    <definedName name="\R" localSheetId="8">#REF!</definedName>
    <definedName name="\R" localSheetId="7">#REF!</definedName>
    <definedName name="\R" localSheetId="5">#REF!</definedName>
    <definedName name="\R">#REF!</definedName>
    <definedName name="\S" localSheetId="11">#REF!</definedName>
    <definedName name="\S" localSheetId="12">#REF!</definedName>
    <definedName name="\S" localSheetId="10">#REF!</definedName>
    <definedName name="\S" localSheetId="9">#REF!</definedName>
    <definedName name="\S" localSheetId="8">#REF!</definedName>
    <definedName name="\S" localSheetId="7">#REF!</definedName>
    <definedName name="\S" localSheetId="5">#REF!</definedName>
    <definedName name="\S">#REF!</definedName>
    <definedName name="\t">#N/A</definedName>
    <definedName name="\U" localSheetId="11">#REF!</definedName>
    <definedName name="\U" localSheetId="12">#REF!</definedName>
    <definedName name="\U" localSheetId="10">#REF!</definedName>
    <definedName name="\U" localSheetId="9">#REF!</definedName>
    <definedName name="\U" localSheetId="8">#REF!</definedName>
    <definedName name="\U" localSheetId="7">#REF!</definedName>
    <definedName name="\U" localSheetId="5">#REF!</definedName>
    <definedName name="\U">#REF!</definedName>
    <definedName name="\V" localSheetId="11">#REF!</definedName>
    <definedName name="\V" localSheetId="12">#REF!</definedName>
    <definedName name="\V" localSheetId="10">#REF!</definedName>
    <definedName name="\V" localSheetId="9">#REF!</definedName>
    <definedName name="\V" localSheetId="8">#REF!</definedName>
    <definedName name="\V" localSheetId="7">#REF!</definedName>
    <definedName name="\V" localSheetId="5">#REF!</definedName>
    <definedName name="\V">#REF!</definedName>
    <definedName name="\W" localSheetId="11">#REF!</definedName>
    <definedName name="\W" localSheetId="12">#REF!</definedName>
    <definedName name="\W" localSheetId="10">#REF!</definedName>
    <definedName name="\W" localSheetId="9">#REF!</definedName>
    <definedName name="\W" localSheetId="8">#REF!</definedName>
    <definedName name="\W" localSheetId="7">#REF!</definedName>
    <definedName name="\W" localSheetId="5">#REF!</definedName>
    <definedName name="\W">#REF!</definedName>
    <definedName name="\X" localSheetId="11">#REF!</definedName>
    <definedName name="\X" localSheetId="12">#REF!</definedName>
    <definedName name="\X" localSheetId="10">#REF!</definedName>
    <definedName name="\X" localSheetId="9">#REF!</definedName>
    <definedName name="\X" localSheetId="8">#REF!</definedName>
    <definedName name="\X" localSheetId="7">#REF!</definedName>
    <definedName name="\X" localSheetId="5">#REF!</definedName>
    <definedName name="\X">#REF!</definedName>
    <definedName name="\Y" localSheetId="11">#REF!</definedName>
    <definedName name="\Y" localSheetId="12">#REF!</definedName>
    <definedName name="\Y" localSheetId="10">#REF!</definedName>
    <definedName name="\Y" localSheetId="9">#REF!</definedName>
    <definedName name="\Y" localSheetId="8">#REF!</definedName>
    <definedName name="\Y" localSheetId="7">#REF!</definedName>
    <definedName name="\Y" localSheetId="5">#REF!</definedName>
    <definedName name="\Y">#REF!</definedName>
    <definedName name="\Z" localSheetId="11">#REF!</definedName>
    <definedName name="\Z" localSheetId="12">#REF!</definedName>
    <definedName name="\Z" localSheetId="10">#REF!</definedName>
    <definedName name="\Z" localSheetId="9">#REF!</definedName>
    <definedName name="\Z" localSheetId="8">#REF!</definedName>
    <definedName name="\Z" localSheetId="7">#REF!</definedName>
    <definedName name="\Z" localSheetId="5">#REF!</definedName>
    <definedName name="\Z">#REF!</definedName>
    <definedName name="_" localSheetId="11" hidden="1">#REF!</definedName>
    <definedName name="_" localSheetId="12" hidden="1">#REF!</definedName>
    <definedName name="_" localSheetId="10" hidden="1">#REF!</definedName>
    <definedName name="_" localSheetId="9" hidden="1">#REF!</definedName>
    <definedName name="_" localSheetId="8" hidden="1">#REF!</definedName>
    <definedName name="_" localSheetId="7" hidden="1">#REF!</definedName>
    <definedName name="_" localSheetId="5" hidden="1">#REF!</definedName>
    <definedName name="_" hidden="1">#REF!</definedName>
    <definedName name="____________________________________Key2" localSheetId="11" hidden="1">#REF!</definedName>
    <definedName name="____________________________________Key2" localSheetId="12" hidden="1">#REF!</definedName>
    <definedName name="____________________________________Key2" localSheetId="10" hidden="1">#REF!</definedName>
    <definedName name="____________________________________Key2" localSheetId="9" hidden="1">#REF!</definedName>
    <definedName name="____________________________________Key2" localSheetId="8" hidden="1">#REF!</definedName>
    <definedName name="____________________________________Key2" localSheetId="7" hidden="1">#REF!</definedName>
    <definedName name="____________________________________Key2" localSheetId="5" hidden="1">#REF!</definedName>
    <definedName name="____________________________________Key2" hidden="1">#REF!</definedName>
    <definedName name="___________________________________Key2" localSheetId="11" hidden="1">#REF!</definedName>
    <definedName name="___________________________________Key2" localSheetId="12" hidden="1">#REF!</definedName>
    <definedName name="___________________________________Key2" localSheetId="10" hidden="1">#REF!</definedName>
    <definedName name="___________________________________Key2" localSheetId="9" hidden="1">#REF!</definedName>
    <definedName name="___________________________________Key2" localSheetId="8" hidden="1">#REF!</definedName>
    <definedName name="___________________________________Key2" localSheetId="7" hidden="1">#REF!</definedName>
    <definedName name="___________________________________Key2" localSheetId="5" hidden="1">#REF!</definedName>
    <definedName name="___________________________________Key2" hidden="1">#REF!</definedName>
    <definedName name="__________________________________Key2" localSheetId="11" hidden="1">#REF!</definedName>
    <definedName name="__________________________________Key2" localSheetId="12" hidden="1">#REF!</definedName>
    <definedName name="__________________________________Key2" localSheetId="10" hidden="1">#REF!</definedName>
    <definedName name="__________________________________Key2" localSheetId="9" hidden="1">#REF!</definedName>
    <definedName name="__________________________________Key2" localSheetId="8" hidden="1">#REF!</definedName>
    <definedName name="__________________________________Key2" localSheetId="7" hidden="1">#REF!</definedName>
    <definedName name="__________________________________Key2" localSheetId="5" hidden="1">#REF!</definedName>
    <definedName name="__________________________________Key2" hidden="1">#REF!</definedName>
    <definedName name="_________________________________Key2" localSheetId="11" hidden="1">#REF!</definedName>
    <definedName name="_________________________________Key2" localSheetId="12" hidden="1">#REF!</definedName>
    <definedName name="_________________________________Key2" localSheetId="10" hidden="1">#REF!</definedName>
    <definedName name="_________________________________Key2" localSheetId="9" hidden="1">#REF!</definedName>
    <definedName name="_________________________________Key2" localSheetId="8" hidden="1">#REF!</definedName>
    <definedName name="_________________________________Key2" localSheetId="7" hidden="1">#REF!</definedName>
    <definedName name="_________________________________Key2" localSheetId="5" hidden="1">#REF!</definedName>
    <definedName name="_________________________________Key2" hidden="1">#REF!</definedName>
    <definedName name="________________________________Key2" localSheetId="11" hidden="1">#REF!</definedName>
    <definedName name="________________________________Key2" localSheetId="12" hidden="1">#REF!</definedName>
    <definedName name="________________________________Key2" localSheetId="10" hidden="1">#REF!</definedName>
    <definedName name="________________________________Key2" localSheetId="9" hidden="1">#REF!</definedName>
    <definedName name="________________________________Key2" localSheetId="8" hidden="1">#REF!</definedName>
    <definedName name="________________________________Key2" localSheetId="7" hidden="1">#REF!</definedName>
    <definedName name="________________________________Key2" localSheetId="5" hidden="1">#REF!</definedName>
    <definedName name="________________________________Key2" hidden="1">#REF!</definedName>
    <definedName name="_______________________________Key2" localSheetId="11" hidden="1">#REF!</definedName>
    <definedName name="_______________________________Key2" localSheetId="12" hidden="1">#REF!</definedName>
    <definedName name="_______________________________Key2" localSheetId="10" hidden="1">#REF!</definedName>
    <definedName name="_______________________________Key2" localSheetId="9" hidden="1">#REF!</definedName>
    <definedName name="_______________________________Key2" localSheetId="8" hidden="1">#REF!</definedName>
    <definedName name="_______________________________Key2" localSheetId="7" hidden="1">#REF!</definedName>
    <definedName name="_______________________________Key2" localSheetId="5" hidden="1">#REF!</definedName>
    <definedName name="_______________________________Key2" hidden="1">#REF!</definedName>
    <definedName name="______________________________Key2" localSheetId="11" hidden="1">#REF!</definedName>
    <definedName name="______________________________Key2" localSheetId="12" hidden="1">#REF!</definedName>
    <definedName name="______________________________Key2" localSheetId="10" hidden="1">#REF!</definedName>
    <definedName name="______________________________Key2" localSheetId="9" hidden="1">#REF!</definedName>
    <definedName name="______________________________Key2" localSheetId="8" hidden="1">#REF!</definedName>
    <definedName name="______________________________Key2" localSheetId="7" hidden="1">#REF!</definedName>
    <definedName name="______________________________Key2" localSheetId="5" hidden="1">#REF!</definedName>
    <definedName name="______________________________Key2" hidden="1">#REF!</definedName>
    <definedName name="_____________________________Key2" localSheetId="11" hidden="1">#REF!</definedName>
    <definedName name="_____________________________Key2" localSheetId="12" hidden="1">#REF!</definedName>
    <definedName name="_____________________________Key2" localSheetId="10" hidden="1">#REF!</definedName>
    <definedName name="_____________________________Key2" localSheetId="9" hidden="1">#REF!</definedName>
    <definedName name="_____________________________Key2" localSheetId="8" hidden="1">#REF!</definedName>
    <definedName name="_____________________________Key2" localSheetId="7" hidden="1">#REF!</definedName>
    <definedName name="_____________________________Key2" localSheetId="5" hidden="1">#REF!</definedName>
    <definedName name="_____________________________Key2" hidden="1">#REF!</definedName>
    <definedName name="____________________________Key2" localSheetId="11" hidden="1">#REF!</definedName>
    <definedName name="____________________________Key2" localSheetId="12" hidden="1">#REF!</definedName>
    <definedName name="____________________________Key2" localSheetId="10" hidden="1">#REF!</definedName>
    <definedName name="____________________________Key2" localSheetId="9" hidden="1">#REF!</definedName>
    <definedName name="____________________________Key2" localSheetId="8" hidden="1">#REF!</definedName>
    <definedName name="____________________________Key2" localSheetId="7" hidden="1">#REF!</definedName>
    <definedName name="____________________________Key2" localSheetId="5" hidden="1">#REF!</definedName>
    <definedName name="____________________________Key2" hidden="1">#REF!</definedName>
    <definedName name="___________________________Key2" localSheetId="11" hidden="1">#REF!</definedName>
    <definedName name="___________________________Key2" localSheetId="12" hidden="1">#REF!</definedName>
    <definedName name="___________________________Key2" localSheetId="10" hidden="1">#REF!</definedName>
    <definedName name="___________________________Key2" localSheetId="9" hidden="1">#REF!</definedName>
    <definedName name="___________________________Key2" localSheetId="8" hidden="1">#REF!</definedName>
    <definedName name="___________________________Key2" localSheetId="7" hidden="1">#REF!</definedName>
    <definedName name="___________________________Key2" localSheetId="5" hidden="1">#REF!</definedName>
    <definedName name="___________________________Key2" hidden="1">#REF!</definedName>
    <definedName name="__________________________Key2" localSheetId="11" hidden="1">#REF!</definedName>
    <definedName name="__________________________Key2" localSheetId="12" hidden="1">#REF!</definedName>
    <definedName name="__________________________Key2" localSheetId="10" hidden="1">#REF!</definedName>
    <definedName name="__________________________Key2" localSheetId="9" hidden="1">#REF!</definedName>
    <definedName name="__________________________Key2" localSheetId="8" hidden="1">#REF!</definedName>
    <definedName name="__________________________Key2" localSheetId="7" hidden="1">#REF!</definedName>
    <definedName name="__________________________Key2" localSheetId="5" hidden="1">#REF!</definedName>
    <definedName name="__________________________Key2" hidden="1">#REF!</definedName>
    <definedName name="_________________________Key2" localSheetId="11" hidden="1">#REF!</definedName>
    <definedName name="_________________________Key2" localSheetId="12" hidden="1">#REF!</definedName>
    <definedName name="_________________________Key2" localSheetId="10" hidden="1">#REF!</definedName>
    <definedName name="_________________________Key2" localSheetId="9" hidden="1">#REF!</definedName>
    <definedName name="_________________________Key2" localSheetId="8" hidden="1">#REF!</definedName>
    <definedName name="_________________________Key2" localSheetId="7" hidden="1">#REF!</definedName>
    <definedName name="_________________________Key2" localSheetId="5" hidden="1">#REF!</definedName>
    <definedName name="_________________________Key2" hidden="1">#REF!</definedName>
    <definedName name="________________________Key2" localSheetId="11" hidden="1">#REF!</definedName>
    <definedName name="________________________Key2" localSheetId="12" hidden="1">#REF!</definedName>
    <definedName name="________________________Key2" localSheetId="10" hidden="1">#REF!</definedName>
    <definedName name="________________________Key2" localSheetId="9" hidden="1">#REF!</definedName>
    <definedName name="________________________Key2" localSheetId="8" hidden="1">#REF!</definedName>
    <definedName name="________________________Key2" localSheetId="7" hidden="1">#REF!</definedName>
    <definedName name="________________________Key2" localSheetId="5" hidden="1">#REF!</definedName>
    <definedName name="________________________Key2" hidden="1">#REF!</definedName>
    <definedName name="_______________________Key2" localSheetId="11" hidden="1">#REF!</definedName>
    <definedName name="_______________________Key2" localSheetId="12" hidden="1">#REF!</definedName>
    <definedName name="_______________________Key2" localSheetId="10" hidden="1">#REF!</definedName>
    <definedName name="_______________________Key2" localSheetId="9" hidden="1">#REF!</definedName>
    <definedName name="_______________________Key2" localSheetId="8" hidden="1">#REF!</definedName>
    <definedName name="_______________________Key2" localSheetId="7" hidden="1">#REF!</definedName>
    <definedName name="_______________________Key2" localSheetId="5" hidden="1">#REF!</definedName>
    <definedName name="_______________________Key2" hidden="1">#REF!</definedName>
    <definedName name="______________________Key2" localSheetId="11" hidden="1">#REF!</definedName>
    <definedName name="______________________Key2" localSheetId="12" hidden="1">#REF!</definedName>
    <definedName name="______________________Key2" localSheetId="10" hidden="1">#REF!</definedName>
    <definedName name="______________________Key2" localSheetId="9" hidden="1">#REF!</definedName>
    <definedName name="______________________Key2" localSheetId="8" hidden="1">#REF!</definedName>
    <definedName name="______________________Key2" localSheetId="7" hidden="1">#REF!</definedName>
    <definedName name="______________________Key2" localSheetId="5" hidden="1">#REF!</definedName>
    <definedName name="______________________Key2" hidden="1">#REF!</definedName>
    <definedName name="_____________________Key2" localSheetId="11" hidden="1">#REF!</definedName>
    <definedName name="_____________________Key2" localSheetId="12" hidden="1">#REF!</definedName>
    <definedName name="_____________________Key2" localSheetId="10" hidden="1">#REF!</definedName>
    <definedName name="_____________________Key2" localSheetId="9" hidden="1">#REF!</definedName>
    <definedName name="_____________________Key2" localSheetId="8" hidden="1">#REF!</definedName>
    <definedName name="_____________________Key2" localSheetId="7" hidden="1">#REF!</definedName>
    <definedName name="_____________________Key2" localSheetId="5" hidden="1">#REF!</definedName>
    <definedName name="_____________________Key2" hidden="1">#REF!</definedName>
    <definedName name="_____________________p1">#REF!</definedName>
    <definedName name="____________________Com1">#REF!</definedName>
    <definedName name="____________________Com2">#REF!</definedName>
    <definedName name="____________________Com3">#REF!</definedName>
    <definedName name="____________________COM94" localSheetId="11">#REF!</definedName>
    <definedName name="____________________COM94" localSheetId="12">#REF!</definedName>
    <definedName name="____________________COM94" localSheetId="10">#REF!</definedName>
    <definedName name="____________________COM94" localSheetId="9">#REF!</definedName>
    <definedName name="____________________COM94" localSheetId="8">#REF!</definedName>
    <definedName name="____________________COM94" localSheetId="7">#REF!</definedName>
    <definedName name="____________________COM94" localSheetId="5">#REF!</definedName>
    <definedName name="____________________COM94">#REF!</definedName>
    <definedName name="____________________COM95" localSheetId="11">#REF!</definedName>
    <definedName name="____________________COM95" localSheetId="12">#REF!</definedName>
    <definedName name="____________________COM95" localSheetId="10">#REF!</definedName>
    <definedName name="____________________COM95" localSheetId="9">#REF!</definedName>
    <definedName name="____________________COM95" localSheetId="8">#REF!</definedName>
    <definedName name="____________________COM95" localSheetId="7">#REF!</definedName>
    <definedName name="____________________COM95" localSheetId="5">#REF!</definedName>
    <definedName name="____________________COM95">#REF!</definedName>
    <definedName name="____________________EXH1" localSheetId="11">#REF!</definedName>
    <definedName name="____________________EXH1" localSheetId="12">#REF!</definedName>
    <definedName name="____________________EXH1" localSheetId="10">#REF!</definedName>
    <definedName name="____________________EXH1" localSheetId="9">#REF!</definedName>
    <definedName name="____________________EXH1" localSheetId="8">#REF!</definedName>
    <definedName name="____________________EXH1" localSheetId="7">#REF!</definedName>
    <definedName name="____________________EXH1" localSheetId="5">#REF!</definedName>
    <definedName name="____________________EXH1">#REF!</definedName>
    <definedName name="____________________EXH5" localSheetId="11">#REF!</definedName>
    <definedName name="____________________EXH5" localSheetId="12">#REF!</definedName>
    <definedName name="____________________EXH5" localSheetId="10">#REF!</definedName>
    <definedName name="____________________EXH5" localSheetId="9">#REF!</definedName>
    <definedName name="____________________EXH5" localSheetId="8">#REF!</definedName>
    <definedName name="____________________EXH5" localSheetId="7">#REF!</definedName>
    <definedName name="____________________EXH5" localSheetId="5">#REF!</definedName>
    <definedName name="____________________EXH5">#REF!</definedName>
    <definedName name="____________________JV13" localSheetId="11">#REF!</definedName>
    <definedName name="____________________JV13" localSheetId="12">#REF!</definedName>
    <definedName name="____________________JV13" localSheetId="10">#REF!</definedName>
    <definedName name="____________________JV13" localSheetId="9">#REF!</definedName>
    <definedName name="____________________JV13" localSheetId="8">#REF!</definedName>
    <definedName name="____________________JV13" localSheetId="7">#REF!</definedName>
    <definedName name="____________________JV13" localSheetId="5">#REF!</definedName>
    <definedName name="____________________JV13">#REF!</definedName>
    <definedName name="____________________Key2" localSheetId="11" hidden="1">#REF!</definedName>
    <definedName name="____________________Key2" localSheetId="12" hidden="1">#REF!</definedName>
    <definedName name="____________________Key2" localSheetId="10" hidden="1">#REF!</definedName>
    <definedName name="____________________Key2" localSheetId="9" hidden="1">#REF!</definedName>
    <definedName name="____________________Key2" localSheetId="8" hidden="1">#REF!</definedName>
    <definedName name="____________________Key2" localSheetId="7" hidden="1">#REF!</definedName>
    <definedName name="____________________Key2" localSheetId="5" hidden="1">#REF!</definedName>
    <definedName name="____________________Key2" hidden="1">#REF!</definedName>
    <definedName name="____________________ms01" localSheetId="11">#REF!</definedName>
    <definedName name="____________________ms01" localSheetId="12">#REF!</definedName>
    <definedName name="____________________ms01" localSheetId="10">#REF!</definedName>
    <definedName name="____________________ms01" localSheetId="9">#REF!</definedName>
    <definedName name="____________________ms01" localSheetId="8">#REF!</definedName>
    <definedName name="____________________ms01" localSheetId="7">#REF!</definedName>
    <definedName name="____________________ms01" localSheetId="5">#REF!</definedName>
    <definedName name="____________________ms01">#REF!</definedName>
    <definedName name="____________________ms02" localSheetId="11">#REF!</definedName>
    <definedName name="____________________ms02" localSheetId="12">#REF!</definedName>
    <definedName name="____________________ms02" localSheetId="10">#REF!</definedName>
    <definedName name="____________________ms02" localSheetId="9">#REF!</definedName>
    <definedName name="____________________ms02" localSheetId="8">#REF!</definedName>
    <definedName name="____________________ms02" localSheetId="7">#REF!</definedName>
    <definedName name="____________________ms02" localSheetId="5">#REF!</definedName>
    <definedName name="____________________ms02">#REF!</definedName>
    <definedName name="____________________ms03" localSheetId="11">#REF!</definedName>
    <definedName name="____________________ms03" localSheetId="12">#REF!</definedName>
    <definedName name="____________________ms03" localSheetId="10">#REF!</definedName>
    <definedName name="____________________ms03" localSheetId="9">#REF!</definedName>
    <definedName name="____________________ms03" localSheetId="8">#REF!</definedName>
    <definedName name="____________________ms03" localSheetId="7">#REF!</definedName>
    <definedName name="____________________ms03" localSheetId="5">#REF!</definedName>
    <definedName name="____________________ms03">#REF!</definedName>
    <definedName name="____________________ms04" localSheetId="11">#REF!</definedName>
    <definedName name="____________________ms04" localSheetId="12">#REF!</definedName>
    <definedName name="____________________ms04" localSheetId="10">#REF!</definedName>
    <definedName name="____________________ms04" localSheetId="9">#REF!</definedName>
    <definedName name="____________________ms04" localSheetId="8">#REF!</definedName>
    <definedName name="____________________ms04" localSheetId="7">#REF!</definedName>
    <definedName name="____________________ms04" localSheetId="5">#REF!</definedName>
    <definedName name="____________________ms04">#REF!</definedName>
    <definedName name="____________________omd1">#REF!</definedName>
    <definedName name="____________________omd2">#REF!</definedName>
    <definedName name="____________________p1">#REF!</definedName>
    <definedName name="____________________rb1">#REF!</definedName>
    <definedName name="____________________rbd1">#REF!</definedName>
    <definedName name="____________________rbd2">#REF!</definedName>
    <definedName name="____________________RMC2" localSheetId="11">#REF!</definedName>
    <definedName name="____________________RMC2" localSheetId="12">#REF!</definedName>
    <definedName name="____________________RMC2" localSheetId="10">#REF!</definedName>
    <definedName name="____________________RMC2" localSheetId="9">#REF!</definedName>
    <definedName name="____________________RMC2" localSheetId="8">#REF!</definedName>
    <definedName name="____________________RMC2" localSheetId="7">#REF!</definedName>
    <definedName name="____________________RMC2" localSheetId="5">#REF!</definedName>
    <definedName name="____________________RMC2">#REF!</definedName>
    <definedName name="____________________SF3" localSheetId="11">#REF!</definedName>
    <definedName name="____________________SF3" localSheetId="12">#REF!</definedName>
    <definedName name="____________________SF3" localSheetId="10">#REF!</definedName>
    <definedName name="____________________SF3" localSheetId="9">#REF!</definedName>
    <definedName name="____________________SF3" localSheetId="8">#REF!</definedName>
    <definedName name="____________________SF3" localSheetId="7">#REF!</definedName>
    <definedName name="____________________SF3" localSheetId="5">#REF!</definedName>
    <definedName name="____________________SF3">#REF!</definedName>
    <definedName name="____________________td01">#REF!</definedName>
    <definedName name="____________________td02">#REF!</definedName>
    <definedName name="____________________td03">#REF!</definedName>
    <definedName name="____________________td04">#REF!</definedName>
    <definedName name="____________________TDG01">#REF!</definedName>
    <definedName name="____________________TDG02">#REF!</definedName>
    <definedName name="____________________TDG03">#REF!</definedName>
    <definedName name="____________________TDG04">#REF!</definedName>
    <definedName name="___________________Com1">#REF!</definedName>
    <definedName name="___________________Com2">#REF!</definedName>
    <definedName name="___________________Com3">#REF!</definedName>
    <definedName name="___________________COM94" localSheetId="11">#REF!</definedName>
    <definedName name="___________________COM94" localSheetId="12">#REF!</definedName>
    <definedName name="___________________COM94" localSheetId="10">#REF!</definedName>
    <definedName name="___________________COM94" localSheetId="9">#REF!</definedName>
    <definedName name="___________________COM94" localSheetId="8">#REF!</definedName>
    <definedName name="___________________COM94" localSheetId="7">#REF!</definedName>
    <definedName name="___________________COM94" localSheetId="5">#REF!</definedName>
    <definedName name="___________________COM94">#REF!</definedName>
    <definedName name="___________________COM95" localSheetId="11">#REF!</definedName>
    <definedName name="___________________COM95" localSheetId="12">#REF!</definedName>
    <definedName name="___________________COM95" localSheetId="10">#REF!</definedName>
    <definedName name="___________________COM95" localSheetId="9">#REF!</definedName>
    <definedName name="___________________COM95" localSheetId="8">#REF!</definedName>
    <definedName name="___________________COM95" localSheetId="7">#REF!</definedName>
    <definedName name="___________________COM95" localSheetId="5">#REF!</definedName>
    <definedName name="___________________COM95">#REF!</definedName>
    <definedName name="___________________EXH1" localSheetId="11">#REF!</definedName>
    <definedName name="___________________EXH1" localSheetId="12">#REF!</definedName>
    <definedName name="___________________EXH1" localSheetId="10">#REF!</definedName>
    <definedName name="___________________EXH1" localSheetId="9">#REF!</definedName>
    <definedName name="___________________EXH1" localSheetId="8">#REF!</definedName>
    <definedName name="___________________EXH1" localSheetId="7">#REF!</definedName>
    <definedName name="___________________EXH1" localSheetId="5">#REF!</definedName>
    <definedName name="___________________EXH1">#REF!</definedName>
    <definedName name="___________________EXH5" localSheetId="11">#REF!</definedName>
    <definedName name="___________________EXH5" localSheetId="12">#REF!</definedName>
    <definedName name="___________________EXH5" localSheetId="10">#REF!</definedName>
    <definedName name="___________________EXH5" localSheetId="9">#REF!</definedName>
    <definedName name="___________________EXH5" localSheetId="8">#REF!</definedName>
    <definedName name="___________________EXH5" localSheetId="7">#REF!</definedName>
    <definedName name="___________________EXH5" localSheetId="5">#REF!</definedName>
    <definedName name="___________________EXH5">#REF!</definedName>
    <definedName name="___________________JV13" localSheetId="11">#REF!</definedName>
    <definedName name="___________________JV13" localSheetId="12">#REF!</definedName>
    <definedName name="___________________JV13" localSheetId="10">#REF!</definedName>
    <definedName name="___________________JV13" localSheetId="9">#REF!</definedName>
    <definedName name="___________________JV13" localSheetId="8">#REF!</definedName>
    <definedName name="___________________JV13" localSheetId="7">#REF!</definedName>
    <definedName name="___________________JV13" localSheetId="5">#REF!</definedName>
    <definedName name="___________________JV13">#REF!</definedName>
    <definedName name="___________________Key2" localSheetId="11" hidden="1">#REF!</definedName>
    <definedName name="___________________Key2" localSheetId="12" hidden="1">#REF!</definedName>
    <definedName name="___________________Key2" localSheetId="10" hidden="1">#REF!</definedName>
    <definedName name="___________________Key2" localSheetId="9" hidden="1">#REF!</definedName>
    <definedName name="___________________Key2" localSheetId="8" hidden="1">#REF!</definedName>
    <definedName name="___________________Key2" localSheetId="7" hidden="1">#REF!</definedName>
    <definedName name="___________________Key2" localSheetId="5" hidden="1">#REF!</definedName>
    <definedName name="___________________Key2" hidden="1">#REF!</definedName>
    <definedName name="___________________ms01" localSheetId="11">#REF!</definedName>
    <definedName name="___________________ms01" localSheetId="12">#REF!</definedName>
    <definedName name="___________________ms01" localSheetId="10">#REF!</definedName>
    <definedName name="___________________ms01" localSheetId="9">#REF!</definedName>
    <definedName name="___________________ms01" localSheetId="8">#REF!</definedName>
    <definedName name="___________________ms01" localSheetId="7">#REF!</definedName>
    <definedName name="___________________ms01" localSheetId="5">#REF!</definedName>
    <definedName name="___________________ms01">#REF!</definedName>
    <definedName name="___________________ms02" localSheetId="11">#REF!</definedName>
    <definedName name="___________________ms02" localSheetId="12">#REF!</definedName>
    <definedName name="___________________ms02" localSheetId="10">#REF!</definedName>
    <definedName name="___________________ms02" localSheetId="9">#REF!</definedName>
    <definedName name="___________________ms02" localSheetId="8">#REF!</definedName>
    <definedName name="___________________ms02" localSheetId="7">#REF!</definedName>
    <definedName name="___________________ms02" localSheetId="5">#REF!</definedName>
    <definedName name="___________________ms02">#REF!</definedName>
    <definedName name="___________________ms03" localSheetId="11">#REF!</definedName>
    <definedName name="___________________ms03" localSheetId="12">#REF!</definedName>
    <definedName name="___________________ms03" localSheetId="10">#REF!</definedName>
    <definedName name="___________________ms03" localSheetId="9">#REF!</definedName>
    <definedName name="___________________ms03" localSheetId="8">#REF!</definedName>
    <definedName name="___________________ms03" localSheetId="7">#REF!</definedName>
    <definedName name="___________________ms03" localSheetId="5">#REF!</definedName>
    <definedName name="___________________ms03">#REF!</definedName>
    <definedName name="___________________ms04" localSheetId="11">#REF!</definedName>
    <definedName name="___________________ms04" localSheetId="12">#REF!</definedName>
    <definedName name="___________________ms04" localSheetId="10">#REF!</definedName>
    <definedName name="___________________ms04" localSheetId="9">#REF!</definedName>
    <definedName name="___________________ms04" localSheetId="8">#REF!</definedName>
    <definedName name="___________________ms04" localSheetId="7">#REF!</definedName>
    <definedName name="___________________ms04" localSheetId="5">#REF!</definedName>
    <definedName name="___________________ms04">#REF!</definedName>
    <definedName name="___________________omd1">#REF!</definedName>
    <definedName name="___________________omd2">#REF!</definedName>
    <definedName name="___________________p1">#REF!</definedName>
    <definedName name="___________________rb1">#REF!</definedName>
    <definedName name="___________________rbd1">#REF!</definedName>
    <definedName name="___________________rbd2">#REF!</definedName>
    <definedName name="___________________RMC2" localSheetId="11">#REF!</definedName>
    <definedName name="___________________RMC2" localSheetId="12">#REF!</definedName>
    <definedName name="___________________RMC2" localSheetId="10">#REF!</definedName>
    <definedName name="___________________RMC2" localSheetId="9">#REF!</definedName>
    <definedName name="___________________RMC2" localSheetId="8">#REF!</definedName>
    <definedName name="___________________RMC2" localSheetId="7">#REF!</definedName>
    <definedName name="___________________RMC2" localSheetId="5">#REF!</definedName>
    <definedName name="___________________RMC2">#REF!</definedName>
    <definedName name="___________________SF3" localSheetId="11">#REF!</definedName>
    <definedName name="___________________SF3" localSheetId="12">#REF!</definedName>
    <definedName name="___________________SF3" localSheetId="10">#REF!</definedName>
    <definedName name="___________________SF3" localSheetId="9">#REF!</definedName>
    <definedName name="___________________SF3" localSheetId="8">#REF!</definedName>
    <definedName name="___________________SF3" localSheetId="7">#REF!</definedName>
    <definedName name="___________________SF3" localSheetId="5">#REF!</definedName>
    <definedName name="___________________SF3">#REF!</definedName>
    <definedName name="___________________td01">#REF!</definedName>
    <definedName name="___________________td02">#REF!</definedName>
    <definedName name="___________________td03">#REF!</definedName>
    <definedName name="___________________td04">#REF!</definedName>
    <definedName name="___________________TDG01">#REF!</definedName>
    <definedName name="___________________TDG02">#REF!</definedName>
    <definedName name="___________________TDG03">#REF!</definedName>
    <definedName name="___________________TDG04">#REF!</definedName>
    <definedName name="__________________Com1">#REF!</definedName>
    <definedName name="__________________Com2">#REF!</definedName>
    <definedName name="__________________Com3">#REF!</definedName>
    <definedName name="__________________COM94" localSheetId="11">#REF!</definedName>
    <definedName name="__________________COM94" localSheetId="12">#REF!</definedName>
    <definedName name="__________________COM94" localSheetId="10">#REF!</definedName>
    <definedName name="__________________COM94" localSheetId="9">#REF!</definedName>
    <definedName name="__________________COM94" localSheetId="8">#REF!</definedName>
    <definedName name="__________________COM94" localSheetId="7">#REF!</definedName>
    <definedName name="__________________COM94" localSheetId="5">#REF!</definedName>
    <definedName name="__________________COM94">#REF!</definedName>
    <definedName name="__________________COM95" localSheetId="11">#REF!</definedName>
    <definedName name="__________________COM95" localSheetId="12">#REF!</definedName>
    <definedName name="__________________COM95" localSheetId="10">#REF!</definedName>
    <definedName name="__________________COM95" localSheetId="9">#REF!</definedName>
    <definedName name="__________________COM95" localSheetId="8">#REF!</definedName>
    <definedName name="__________________COM95" localSheetId="7">#REF!</definedName>
    <definedName name="__________________COM95" localSheetId="5">#REF!</definedName>
    <definedName name="__________________COM95">#REF!</definedName>
    <definedName name="__________________EXH1" localSheetId="11">#REF!</definedName>
    <definedName name="__________________EXH1" localSheetId="12">#REF!</definedName>
    <definedName name="__________________EXH1" localSheetId="10">#REF!</definedName>
    <definedName name="__________________EXH1" localSheetId="9">#REF!</definedName>
    <definedName name="__________________EXH1" localSheetId="8">#REF!</definedName>
    <definedName name="__________________EXH1" localSheetId="7">#REF!</definedName>
    <definedName name="__________________EXH1" localSheetId="5">#REF!</definedName>
    <definedName name="__________________EXH1">#REF!</definedName>
    <definedName name="__________________EXH5" localSheetId="11">#REF!</definedName>
    <definedName name="__________________EXH5" localSheetId="12">#REF!</definedName>
    <definedName name="__________________EXH5" localSheetId="10">#REF!</definedName>
    <definedName name="__________________EXH5" localSheetId="9">#REF!</definedName>
    <definedName name="__________________EXH5" localSheetId="8">#REF!</definedName>
    <definedName name="__________________EXH5" localSheetId="7">#REF!</definedName>
    <definedName name="__________________EXH5" localSheetId="5">#REF!</definedName>
    <definedName name="__________________EXH5">#REF!</definedName>
    <definedName name="__________________JV13" localSheetId="11">#REF!</definedName>
    <definedName name="__________________JV13" localSheetId="12">#REF!</definedName>
    <definedName name="__________________JV13" localSheetId="10">#REF!</definedName>
    <definedName name="__________________JV13" localSheetId="9">#REF!</definedName>
    <definedName name="__________________JV13" localSheetId="8">#REF!</definedName>
    <definedName name="__________________JV13" localSheetId="7">#REF!</definedName>
    <definedName name="__________________JV13" localSheetId="5">#REF!</definedName>
    <definedName name="__________________JV13">#REF!</definedName>
    <definedName name="__________________Key2" localSheetId="11" hidden="1">#REF!</definedName>
    <definedName name="__________________Key2" localSheetId="12" hidden="1">#REF!</definedName>
    <definedName name="__________________Key2" localSheetId="10" hidden="1">#REF!</definedName>
    <definedName name="__________________Key2" localSheetId="9" hidden="1">#REF!</definedName>
    <definedName name="__________________Key2" localSheetId="8" hidden="1">#REF!</definedName>
    <definedName name="__________________Key2" localSheetId="7" hidden="1">#REF!</definedName>
    <definedName name="__________________Key2" localSheetId="5" hidden="1">#REF!</definedName>
    <definedName name="__________________Key2" hidden="1">#REF!</definedName>
    <definedName name="__________________ms01" localSheetId="11">#REF!</definedName>
    <definedName name="__________________ms01" localSheetId="12">#REF!</definedName>
    <definedName name="__________________ms01" localSheetId="10">#REF!</definedName>
    <definedName name="__________________ms01" localSheetId="9">#REF!</definedName>
    <definedName name="__________________ms01" localSheetId="8">#REF!</definedName>
    <definedName name="__________________ms01" localSheetId="7">#REF!</definedName>
    <definedName name="__________________ms01" localSheetId="5">#REF!</definedName>
    <definedName name="__________________ms01">#REF!</definedName>
    <definedName name="__________________ms02" localSheetId="11">#REF!</definedName>
    <definedName name="__________________ms02" localSheetId="12">#REF!</definedName>
    <definedName name="__________________ms02" localSheetId="10">#REF!</definedName>
    <definedName name="__________________ms02" localSheetId="9">#REF!</definedName>
    <definedName name="__________________ms02" localSheetId="8">#REF!</definedName>
    <definedName name="__________________ms02" localSheetId="7">#REF!</definedName>
    <definedName name="__________________ms02" localSheetId="5">#REF!</definedName>
    <definedName name="__________________ms02">#REF!</definedName>
    <definedName name="__________________ms03" localSheetId="11">#REF!</definedName>
    <definedName name="__________________ms03" localSheetId="12">#REF!</definedName>
    <definedName name="__________________ms03" localSheetId="10">#REF!</definedName>
    <definedName name="__________________ms03" localSheetId="9">#REF!</definedName>
    <definedName name="__________________ms03" localSheetId="8">#REF!</definedName>
    <definedName name="__________________ms03" localSheetId="7">#REF!</definedName>
    <definedName name="__________________ms03" localSheetId="5">#REF!</definedName>
    <definedName name="__________________ms03">#REF!</definedName>
    <definedName name="__________________ms04" localSheetId="11">#REF!</definedName>
    <definedName name="__________________ms04" localSheetId="12">#REF!</definedName>
    <definedName name="__________________ms04" localSheetId="10">#REF!</definedName>
    <definedName name="__________________ms04" localSheetId="9">#REF!</definedName>
    <definedName name="__________________ms04" localSheetId="8">#REF!</definedName>
    <definedName name="__________________ms04" localSheetId="7">#REF!</definedName>
    <definedName name="__________________ms04" localSheetId="5">#REF!</definedName>
    <definedName name="__________________ms04">#REF!</definedName>
    <definedName name="__________________om1">#REF!</definedName>
    <definedName name="__________________om2">#REF!</definedName>
    <definedName name="__________________omd1">#REF!</definedName>
    <definedName name="__________________omd2">#REF!</definedName>
    <definedName name="__________________p1">#REF!</definedName>
    <definedName name="__________________rb1">#REF!</definedName>
    <definedName name="__________________rb2">#REF!</definedName>
    <definedName name="__________________rbd1">#REF!</definedName>
    <definedName name="__________________rbd2">#REF!</definedName>
    <definedName name="__________________RMC2" localSheetId="11">#REF!</definedName>
    <definedName name="__________________RMC2" localSheetId="12">#REF!</definedName>
    <definedName name="__________________RMC2" localSheetId="10">#REF!</definedName>
    <definedName name="__________________RMC2" localSheetId="9">#REF!</definedName>
    <definedName name="__________________RMC2" localSheetId="8">#REF!</definedName>
    <definedName name="__________________RMC2" localSheetId="7">#REF!</definedName>
    <definedName name="__________________RMC2" localSheetId="5">#REF!</definedName>
    <definedName name="__________________RMC2">#REF!</definedName>
    <definedName name="__________________SF3" localSheetId="11">#REF!</definedName>
    <definedName name="__________________SF3" localSheetId="12">#REF!</definedName>
    <definedName name="__________________SF3" localSheetId="10">#REF!</definedName>
    <definedName name="__________________SF3" localSheetId="9">#REF!</definedName>
    <definedName name="__________________SF3" localSheetId="8">#REF!</definedName>
    <definedName name="__________________SF3" localSheetId="7">#REF!</definedName>
    <definedName name="__________________SF3" localSheetId="5">#REF!</definedName>
    <definedName name="__________________SF3">#REF!</definedName>
    <definedName name="__________________td01">#REF!</definedName>
    <definedName name="__________________td02">#REF!</definedName>
    <definedName name="__________________td03">#REF!</definedName>
    <definedName name="__________________td04">#REF!</definedName>
    <definedName name="__________________TDG01">#REF!</definedName>
    <definedName name="__________________TDG02">#REF!</definedName>
    <definedName name="__________________TDG03">#REF!</definedName>
    <definedName name="__________________TDG04">#REF!</definedName>
    <definedName name="_________________Com1">#REF!</definedName>
    <definedName name="_________________Com2">#REF!</definedName>
    <definedName name="_________________Com3">#REF!</definedName>
    <definedName name="_________________COM94" localSheetId="11">#REF!</definedName>
    <definedName name="_________________COM94" localSheetId="12">#REF!</definedName>
    <definedName name="_________________COM94" localSheetId="10">#REF!</definedName>
    <definedName name="_________________COM94" localSheetId="9">#REF!</definedName>
    <definedName name="_________________COM94" localSheetId="8">#REF!</definedName>
    <definedName name="_________________COM94" localSheetId="7">#REF!</definedName>
    <definedName name="_________________COM94" localSheetId="5">#REF!</definedName>
    <definedName name="_________________COM94">#REF!</definedName>
    <definedName name="_________________COM95" localSheetId="11">#REF!</definedName>
    <definedName name="_________________COM95" localSheetId="12">#REF!</definedName>
    <definedName name="_________________COM95" localSheetId="10">#REF!</definedName>
    <definedName name="_________________COM95" localSheetId="9">#REF!</definedName>
    <definedName name="_________________COM95" localSheetId="8">#REF!</definedName>
    <definedName name="_________________COM95" localSheetId="7">#REF!</definedName>
    <definedName name="_________________COM95" localSheetId="5">#REF!</definedName>
    <definedName name="_________________COM95">#REF!</definedName>
    <definedName name="_________________EXH1" localSheetId="11">#REF!</definedName>
    <definedName name="_________________EXH1" localSheetId="12">#REF!</definedName>
    <definedName name="_________________EXH1" localSheetId="10">#REF!</definedName>
    <definedName name="_________________EXH1" localSheetId="9">#REF!</definedName>
    <definedName name="_________________EXH1" localSheetId="8">#REF!</definedName>
    <definedName name="_________________EXH1" localSheetId="7">#REF!</definedName>
    <definedName name="_________________EXH1" localSheetId="5">#REF!</definedName>
    <definedName name="_________________EXH1">#REF!</definedName>
    <definedName name="_________________EXH5" localSheetId="11">#REF!</definedName>
    <definedName name="_________________EXH5" localSheetId="12">#REF!</definedName>
    <definedName name="_________________EXH5" localSheetId="10">#REF!</definedName>
    <definedName name="_________________EXH5" localSheetId="9">#REF!</definedName>
    <definedName name="_________________EXH5" localSheetId="8">#REF!</definedName>
    <definedName name="_________________EXH5" localSheetId="7">#REF!</definedName>
    <definedName name="_________________EXH5" localSheetId="5">#REF!</definedName>
    <definedName name="_________________EXH5">#REF!</definedName>
    <definedName name="_________________JV13" localSheetId="11">#REF!</definedName>
    <definedName name="_________________JV13" localSheetId="12">#REF!</definedName>
    <definedName name="_________________JV13" localSheetId="10">#REF!</definedName>
    <definedName name="_________________JV13" localSheetId="9">#REF!</definedName>
    <definedName name="_________________JV13" localSheetId="8">#REF!</definedName>
    <definedName name="_________________JV13" localSheetId="7">#REF!</definedName>
    <definedName name="_________________JV13" localSheetId="5">#REF!</definedName>
    <definedName name="_________________JV13">#REF!</definedName>
    <definedName name="_________________Key2" localSheetId="11" hidden="1">#REF!</definedName>
    <definedName name="_________________Key2" localSheetId="12" hidden="1">#REF!</definedName>
    <definedName name="_________________Key2" localSheetId="10" hidden="1">#REF!</definedName>
    <definedName name="_________________Key2" localSheetId="9" hidden="1">#REF!</definedName>
    <definedName name="_________________Key2" localSheetId="8" hidden="1">#REF!</definedName>
    <definedName name="_________________Key2" localSheetId="7" hidden="1">#REF!</definedName>
    <definedName name="_________________Key2" localSheetId="5" hidden="1">#REF!</definedName>
    <definedName name="_________________Key2" hidden="1">#REF!</definedName>
    <definedName name="_________________ms01" localSheetId="11">#REF!</definedName>
    <definedName name="_________________ms01" localSheetId="12">#REF!</definedName>
    <definedName name="_________________ms01" localSheetId="10">#REF!</definedName>
    <definedName name="_________________ms01" localSheetId="9">#REF!</definedName>
    <definedName name="_________________ms01" localSheetId="8">#REF!</definedName>
    <definedName name="_________________ms01" localSheetId="7">#REF!</definedName>
    <definedName name="_________________ms01" localSheetId="5">#REF!</definedName>
    <definedName name="_________________ms01">#REF!</definedName>
    <definedName name="_________________ms02" localSheetId="11">#REF!</definedName>
    <definedName name="_________________ms02" localSheetId="12">#REF!</definedName>
    <definedName name="_________________ms02" localSheetId="10">#REF!</definedName>
    <definedName name="_________________ms02" localSheetId="9">#REF!</definedName>
    <definedName name="_________________ms02" localSheetId="8">#REF!</definedName>
    <definedName name="_________________ms02" localSheetId="7">#REF!</definedName>
    <definedName name="_________________ms02" localSheetId="5">#REF!</definedName>
    <definedName name="_________________ms02">#REF!</definedName>
    <definedName name="_________________ms03" localSheetId="11">#REF!</definedName>
    <definedName name="_________________ms03" localSheetId="12">#REF!</definedName>
    <definedName name="_________________ms03" localSheetId="10">#REF!</definedName>
    <definedName name="_________________ms03" localSheetId="9">#REF!</definedName>
    <definedName name="_________________ms03" localSheetId="8">#REF!</definedName>
    <definedName name="_________________ms03" localSheetId="7">#REF!</definedName>
    <definedName name="_________________ms03" localSheetId="5">#REF!</definedName>
    <definedName name="_________________ms03">#REF!</definedName>
    <definedName name="_________________ms04" localSheetId="11">#REF!</definedName>
    <definedName name="_________________ms04" localSheetId="12">#REF!</definedName>
    <definedName name="_________________ms04" localSheetId="10">#REF!</definedName>
    <definedName name="_________________ms04" localSheetId="9">#REF!</definedName>
    <definedName name="_________________ms04" localSheetId="8">#REF!</definedName>
    <definedName name="_________________ms04" localSheetId="7">#REF!</definedName>
    <definedName name="_________________ms04" localSheetId="5">#REF!</definedName>
    <definedName name="_________________ms04">#REF!</definedName>
    <definedName name="_________________om1">#REF!</definedName>
    <definedName name="_________________om2">#REF!</definedName>
    <definedName name="_________________omd1">#REF!</definedName>
    <definedName name="_________________omd2">#REF!</definedName>
    <definedName name="_________________p1">#REF!</definedName>
    <definedName name="_________________rb1">#REF!</definedName>
    <definedName name="_________________rb2">#REF!</definedName>
    <definedName name="_________________rbd1">#REF!</definedName>
    <definedName name="_________________rbd2">#REF!</definedName>
    <definedName name="_________________RMC2" localSheetId="11">#REF!</definedName>
    <definedName name="_________________RMC2" localSheetId="12">#REF!</definedName>
    <definedName name="_________________RMC2" localSheetId="10">#REF!</definedName>
    <definedName name="_________________RMC2" localSheetId="9">#REF!</definedName>
    <definedName name="_________________RMC2" localSheetId="8">#REF!</definedName>
    <definedName name="_________________RMC2" localSheetId="7">#REF!</definedName>
    <definedName name="_________________RMC2" localSheetId="5">#REF!</definedName>
    <definedName name="_________________RMC2">#REF!</definedName>
    <definedName name="_________________SF3" localSheetId="11">#REF!</definedName>
    <definedName name="_________________SF3" localSheetId="12">#REF!</definedName>
    <definedName name="_________________SF3" localSheetId="10">#REF!</definedName>
    <definedName name="_________________SF3" localSheetId="9">#REF!</definedName>
    <definedName name="_________________SF3" localSheetId="8">#REF!</definedName>
    <definedName name="_________________SF3" localSheetId="7">#REF!</definedName>
    <definedName name="_________________SF3" localSheetId="5">#REF!</definedName>
    <definedName name="_________________SF3">#REF!</definedName>
    <definedName name="_________________td01">#REF!</definedName>
    <definedName name="_________________td02">#REF!</definedName>
    <definedName name="_________________td03">#REF!</definedName>
    <definedName name="_________________td04">#REF!</definedName>
    <definedName name="_________________TDG01">#REF!</definedName>
    <definedName name="_________________TDG02">#REF!</definedName>
    <definedName name="_________________TDG03">#REF!</definedName>
    <definedName name="_________________TDG04">#REF!</definedName>
    <definedName name="________________Com1">#REF!</definedName>
    <definedName name="________________Com2">#REF!</definedName>
    <definedName name="________________Com3">#REF!</definedName>
    <definedName name="________________COM94" localSheetId="11">#REF!</definedName>
    <definedName name="________________COM94" localSheetId="12">#REF!</definedName>
    <definedName name="________________COM94" localSheetId="10">#REF!</definedName>
    <definedName name="________________COM94" localSheetId="9">#REF!</definedName>
    <definedName name="________________COM94" localSheetId="8">#REF!</definedName>
    <definedName name="________________COM94" localSheetId="7">#REF!</definedName>
    <definedName name="________________COM94" localSheetId="5">#REF!</definedName>
    <definedName name="________________COM94">#REF!</definedName>
    <definedName name="________________COM95" localSheetId="11">#REF!</definedName>
    <definedName name="________________COM95" localSheetId="12">#REF!</definedName>
    <definedName name="________________COM95" localSheetId="10">#REF!</definedName>
    <definedName name="________________COM95" localSheetId="9">#REF!</definedName>
    <definedName name="________________COM95" localSheetId="8">#REF!</definedName>
    <definedName name="________________COM95" localSheetId="7">#REF!</definedName>
    <definedName name="________________COM95" localSheetId="5">#REF!</definedName>
    <definedName name="________________COM95">#REF!</definedName>
    <definedName name="________________EXH1" localSheetId="11">#REF!</definedName>
    <definedName name="________________EXH1" localSheetId="12">#REF!</definedName>
    <definedName name="________________EXH1" localSheetId="10">#REF!</definedName>
    <definedName name="________________EXH1" localSheetId="9">#REF!</definedName>
    <definedName name="________________EXH1" localSheetId="8">#REF!</definedName>
    <definedName name="________________EXH1" localSheetId="7">#REF!</definedName>
    <definedName name="________________EXH1" localSheetId="5">#REF!</definedName>
    <definedName name="________________EXH1">#REF!</definedName>
    <definedName name="________________EXH5" localSheetId="11">#REF!</definedName>
    <definedName name="________________EXH5" localSheetId="12">#REF!</definedName>
    <definedName name="________________EXH5" localSheetId="10">#REF!</definedName>
    <definedName name="________________EXH5" localSheetId="9">#REF!</definedName>
    <definedName name="________________EXH5" localSheetId="8">#REF!</definedName>
    <definedName name="________________EXH5" localSheetId="7">#REF!</definedName>
    <definedName name="________________EXH5" localSheetId="5">#REF!</definedName>
    <definedName name="________________EXH5">#REF!</definedName>
    <definedName name="________________JV13" localSheetId="11">#REF!</definedName>
    <definedName name="________________JV13" localSheetId="12">#REF!</definedName>
    <definedName name="________________JV13" localSheetId="10">#REF!</definedName>
    <definedName name="________________JV13" localSheetId="9">#REF!</definedName>
    <definedName name="________________JV13" localSheetId="8">#REF!</definedName>
    <definedName name="________________JV13" localSheetId="7">#REF!</definedName>
    <definedName name="________________JV13" localSheetId="5">#REF!</definedName>
    <definedName name="________________JV13">#REF!</definedName>
    <definedName name="________________Key2" localSheetId="11" hidden="1">#REF!</definedName>
    <definedName name="________________Key2" localSheetId="12" hidden="1">#REF!</definedName>
    <definedName name="________________Key2" localSheetId="10" hidden="1">#REF!</definedName>
    <definedName name="________________Key2" localSheetId="9" hidden="1">#REF!</definedName>
    <definedName name="________________Key2" localSheetId="8" hidden="1">#REF!</definedName>
    <definedName name="________________Key2" localSheetId="7" hidden="1">#REF!</definedName>
    <definedName name="________________Key2" localSheetId="5" hidden="1">#REF!</definedName>
    <definedName name="________________Key2" hidden="1">#REF!</definedName>
    <definedName name="________________ms01" localSheetId="11">#REF!</definedName>
    <definedName name="________________ms01" localSheetId="12">#REF!</definedName>
    <definedName name="________________ms01" localSheetId="10">#REF!</definedName>
    <definedName name="________________ms01" localSheetId="9">#REF!</definedName>
    <definedName name="________________ms01" localSheetId="8">#REF!</definedName>
    <definedName name="________________ms01" localSheetId="7">#REF!</definedName>
    <definedName name="________________ms01" localSheetId="5">#REF!</definedName>
    <definedName name="________________ms01">#REF!</definedName>
    <definedName name="________________ms02" localSheetId="11">#REF!</definedName>
    <definedName name="________________ms02" localSheetId="12">#REF!</definedName>
    <definedName name="________________ms02" localSheetId="10">#REF!</definedName>
    <definedName name="________________ms02" localSheetId="9">#REF!</definedName>
    <definedName name="________________ms02" localSheetId="8">#REF!</definedName>
    <definedName name="________________ms02" localSheetId="7">#REF!</definedName>
    <definedName name="________________ms02" localSheetId="5">#REF!</definedName>
    <definedName name="________________ms02">#REF!</definedName>
    <definedName name="________________ms03" localSheetId="11">#REF!</definedName>
    <definedName name="________________ms03" localSheetId="12">#REF!</definedName>
    <definedName name="________________ms03" localSheetId="10">#REF!</definedName>
    <definedName name="________________ms03" localSheetId="9">#REF!</definedName>
    <definedName name="________________ms03" localSheetId="8">#REF!</definedName>
    <definedName name="________________ms03" localSheetId="7">#REF!</definedName>
    <definedName name="________________ms03" localSheetId="5">#REF!</definedName>
    <definedName name="________________ms03">#REF!</definedName>
    <definedName name="________________ms04" localSheetId="11">#REF!</definedName>
    <definedName name="________________ms04" localSheetId="12">#REF!</definedName>
    <definedName name="________________ms04" localSheetId="10">#REF!</definedName>
    <definedName name="________________ms04" localSheetId="9">#REF!</definedName>
    <definedName name="________________ms04" localSheetId="8">#REF!</definedName>
    <definedName name="________________ms04" localSheetId="7">#REF!</definedName>
    <definedName name="________________ms04" localSheetId="5">#REF!</definedName>
    <definedName name="________________ms04">#REF!</definedName>
    <definedName name="________________om1">#REF!</definedName>
    <definedName name="________________om2">#REF!</definedName>
    <definedName name="________________omd1">#REF!</definedName>
    <definedName name="________________omd2">#REF!</definedName>
    <definedName name="________________p1">#REF!</definedName>
    <definedName name="________________rb1">#REF!</definedName>
    <definedName name="________________rb2">#REF!</definedName>
    <definedName name="________________rbd1">#REF!</definedName>
    <definedName name="________________rbd2">#REF!</definedName>
    <definedName name="________________RMC2" localSheetId="11">#REF!</definedName>
    <definedName name="________________RMC2" localSheetId="12">#REF!</definedName>
    <definedName name="________________RMC2" localSheetId="10">#REF!</definedName>
    <definedName name="________________RMC2" localSheetId="9">#REF!</definedName>
    <definedName name="________________RMC2" localSheetId="8">#REF!</definedName>
    <definedName name="________________RMC2" localSheetId="7">#REF!</definedName>
    <definedName name="________________RMC2" localSheetId="5">#REF!</definedName>
    <definedName name="________________RMC2">#REF!</definedName>
    <definedName name="________________SF3" localSheetId="11">#REF!</definedName>
    <definedName name="________________SF3" localSheetId="12">#REF!</definedName>
    <definedName name="________________SF3" localSheetId="10">#REF!</definedName>
    <definedName name="________________SF3" localSheetId="9">#REF!</definedName>
    <definedName name="________________SF3" localSheetId="8">#REF!</definedName>
    <definedName name="________________SF3" localSheetId="7">#REF!</definedName>
    <definedName name="________________SF3" localSheetId="5">#REF!</definedName>
    <definedName name="________________SF3">#REF!</definedName>
    <definedName name="________________td01">#REF!</definedName>
    <definedName name="________________td02">#REF!</definedName>
    <definedName name="________________td03">#REF!</definedName>
    <definedName name="________________td04">#REF!</definedName>
    <definedName name="________________TDG01">#REF!</definedName>
    <definedName name="________________TDG02">#REF!</definedName>
    <definedName name="________________TDG03">#REF!</definedName>
    <definedName name="________________TDG04">#REF!</definedName>
    <definedName name="_______________Com1">#REF!</definedName>
    <definedName name="_______________Com2">#REF!</definedName>
    <definedName name="_______________Com3">#REF!</definedName>
    <definedName name="_______________COM94" localSheetId="11">#REF!</definedName>
    <definedName name="_______________COM94" localSheetId="12">#REF!</definedName>
    <definedName name="_______________COM94" localSheetId="10">#REF!</definedName>
    <definedName name="_______________COM94" localSheetId="9">#REF!</definedName>
    <definedName name="_______________COM94" localSheetId="8">#REF!</definedName>
    <definedName name="_______________COM94" localSheetId="7">#REF!</definedName>
    <definedName name="_______________COM94" localSheetId="5">#REF!</definedName>
    <definedName name="_______________COM94">#REF!</definedName>
    <definedName name="_______________COM95" localSheetId="11">#REF!</definedName>
    <definedName name="_______________COM95" localSheetId="12">#REF!</definedName>
    <definedName name="_______________COM95" localSheetId="10">#REF!</definedName>
    <definedName name="_______________COM95" localSheetId="9">#REF!</definedName>
    <definedName name="_______________COM95" localSheetId="8">#REF!</definedName>
    <definedName name="_______________COM95" localSheetId="7">#REF!</definedName>
    <definedName name="_______________COM95" localSheetId="5">#REF!</definedName>
    <definedName name="_______________COM95">#REF!</definedName>
    <definedName name="_______________EXH1" localSheetId="11">#REF!</definedName>
    <definedName name="_______________EXH1" localSheetId="12">#REF!</definedName>
    <definedName name="_______________EXH1" localSheetId="10">#REF!</definedName>
    <definedName name="_______________EXH1" localSheetId="9">#REF!</definedName>
    <definedName name="_______________EXH1" localSheetId="8">#REF!</definedName>
    <definedName name="_______________EXH1" localSheetId="7">#REF!</definedName>
    <definedName name="_______________EXH1" localSheetId="5">#REF!</definedName>
    <definedName name="_______________EXH1">#REF!</definedName>
    <definedName name="_______________EXH5" localSheetId="11">#REF!</definedName>
    <definedName name="_______________EXH5" localSheetId="12">#REF!</definedName>
    <definedName name="_______________EXH5" localSheetId="10">#REF!</definedName>
    <definedName name="_______________EXH5" localSheetId="9">#REF!</definedName>
    <definedName name="_______________EXH5" localSheetId="8">#REF!</definedName>
    <definedName name="_______________EXH5" localSheetId="7">#REF!</definedName>
    <definedName name="_______________EXH5" localSheetId="5">#REF!</definedName>
    <definedName name="_______________EXH5">#REF!</definedName>
    <definedName name="_______________JV13" localSheetId="11">#REF!</definedName>
    <definedName name="_______________JV13" localSheetId="12">#REF!</definedName>
    <definedName name="_______________JV13" localSheetId="10">#REF!</definedName>
    <definedName name="_______________JV13" localSheetId="9">#REF!</definedName>
    <definedName name="_______________JV13" localSheetId="8">#REF!</definedName>
    <definedName name="_______________JV13" localSheetId="7">#REF!</definedName>
    <definedName name="_______________JV13" localSheetId="5">#REF!</definedName>
    <definedName name="_______________JV13">#REF!</definedName>
    <definedName name="_______________Key2" localSheetId="11" hidden="1">#REF!</definedName>
    <definedName name="_______________Key2" localSheetId="12" hidden="1">#REF!</definedName>
    <definedName name="_______________Key2" localSheetId="10" hidden="1">#REF!</definedName>
    <definedName name="_______________Key2" localSheetId="9" hidden="1">#REF!</definedName>
    <definedName name="_______________Key2" localSheetId="8" hidden="1">#REF!</definedName>
    <definedName name="_______________Key2" localSheetId="7" hidden="1">#REF!</definedName>
    <definedName name="_______________Key2" localSheetId="5" hidden="1">#REF!</definedName>
    <definedName name="_______________Key2" hidden="1">#REF!</definedName>
    <definedName name="_______________ms01" localSheetId="11">#REF!</definedName>
    <definedName name="_______________ms01" localSheetId="12">#REF!</definedName>
    <definedName name="_______________ms01" localSheetId="10">#REF!</definedName>
    <definedName name="_______________ms01" localSheetId="9">#REF!</definedName>
    <definedName name="_______________ms01" localSheetId="8">#REF!</definedName>
    <definedName name="_______________ms01" localSheetId="7">#REF!</definedName>
    <definedName name="_______________ms01" localSheetId="5">#REF!</definedName>
    <definedName name="_______________ms01">#REF!</definedName>
    <definedName name="_______________ms02" localSheetId="11">#REF!</definedName>
    <definedName name="_______________ms02" localSheetId="12">#REF!</definedName>
    <definedName name="_______________ms02" localSheetId="10">#REF!</definedName>
    <definedName name="_______________ms02" localSheetId="9">#REF!</definedName>
    <definedName name="_______________ms02" localSheetId="8">#REF!</definedName>
    <definedName name="_______________ms02" localSheetId="7">#REF!</definedName>
    <definedName name="_______________ms02" localSheetId="5">#REF!</definedName>
    <definedName name="_______________ms02">#REF!</definedName>
    <definedName name="_______________ms03" localSheetId="11">#REF!</definedName>
    <definedName name="_______________ms03" localSheetId="12">#REF!</definedName>
    <definedName name="_______________ms03" localSheetId="10">#REF!</definedName>
    <definedName name="_______________ms03" localSheetId="9">#REF!</definedName>
    <definedName name="_______________ms03" localSheetId="8">#REF!</definedName>
    <definedName name="_______________ms03" localSheetId="7">#REF!</definedName>
    <definedName name="_______________ms03" localSheetId="5">#REF!</definedName>
    <definedName name="_______________ms03">#REF!</definedName>
    <definedName name="_______________ms04" localSheetId="11">#REF!</definedName>
    <definedName name="_______________ms04" localSheetId="12">#REF!</definedName>
    <definedName name="_______________ms04" localSheetId="10">#REF!</definedName>
    <definedName name="_______________ms04" localSheetId="9">#REF!</definedName>
    <definedName name="_______________ms04" localSheetId="8">#REF!</definedName>
    <definedName name="_______________ms04" localSheetId="7">#REF!</definedName>
    <definedName name="_______________ms04" localSheetId="5">#REF!</definedName>
    <definedName name="_______________ms04">#REF!</definedName>
    <definedName name="_______________om1">#REF!</definedName>
    <definedName name="_______________om2">#REF!</definedName>
    <definedName name="_______________omd1">#REF!</definedName>
    <definedName name="_______________omd2">#REF!</definedName>
    <definedName name="_______________p1">#REF!</definedName>
    <definedName name="_______________rb1">#REF!</definedName>
    <definedName name="_______________rb2">#REF!</definedName>
    <definedName name="_______________rbd1">#REF!</definedName>
    <definedName name="_______________rbd2">#REF!</definedName>
    <definedName name="_______________RMC2" localSheetId="11">#REF!</definedName>
    <definedName name="_______________RMC2" localSheetId="12">#REF!</definedName>
    <definedName name="_______________RMC2" localSheetId="10">#REF!</definedName>
    <definedName name="_______________RMC2" localSheetId="9">#REF!</definedName>
    <definedName name="_______________RMC2" localSheetId="8">#REF!</definedName>
    <definedName name="_______________RMC2" localSheetId="7">#REF!</definedName>
    <definedName name="_______________RMC2" localSheetId="5">#REF!</definedName>
    <definedName name="_______________RMC2">#REF!</definedName>
    <definedName name="_______________SF3" localSheetId="11">#REF!</definedName>
    <definedName name="_______________SF3" localSheetId="12">#REF!</definedName>
    <definedName name="_______________SF3" localSheetId="10">#REF!</definedName>
    <definedName name="_______________SF3" localSheetId="9">#REF!</definedName>
    <definedName name="_______________SF3" localSheetId="8">#REF!</definedName>
    <definedName name="_______________SF3" localSheetId="7">#REF!</definedName>
    <definedName name="_______________SF3" localSheetId="5">#REF!</definedName>
    <definedName name="_______________SF3">#REF!</definedName>
    <definedName name="_______________td01">#REF!</definedName>
    <definedName name="_______________td02">#REF!</definedName>
    <definedName name="_______________td03">#REF!</definedName>
    <definedName name="_______________td04">#REF!</definedName>
    <definedName name="_______________TDG01">#REF!</definedName>
    <definedName name="_______________TDG02">#REF!</definedName>
    <definedName name="_______________TDG03">#REF!</definedName>
    <definedName name="_______________TDG04">#REF!</definedName>
    <definedName name="______________Com1">#REF!</definedName>
    <definedName name="______________Com2">#REF!</definedName>
    <definedName name="______________Com3">#REF!</definedName>
    <definedName name="______________COM94" localSheetId="11">#REF!</definedName>
    <definedName name="______________COM94" localSheetId="12">#REF!</definedName>
    <definedName name="______________COM94" localSheetId="10">#REF!</definedName>
    <definedName name="______________COM94" localSheetId="9">#REF!</definedName>
    <definedName name="______________COM94" localSheetId="8">#REF!</definedName>
    <definedName name="______________COM94" localSheetId="7">#REF!</definedName>
    <definedName name="______________COM94" localSheetId="5">#REF!</definedName>
    <definedName name="______________COM94">#REF!</definedName>
    <definedName name="______________COM95" localSheetId="11">#REF!</definedName>
    <definedName name="______________COM95" localSheetId="12">#REF!</definedName>
    <definedName name="______________COM95" localSheetId="10">#REF!</definedName>
    <definedName name="______________COM95" localSheetId="9">#REF!</definedName>
    <definedName name="______________COM95" localSheetId="8">#REF!</definedName>
    <definedName name="______________COM95" localSheetId="7">#REF!</definedName>
    <definedName name="______________COM95" localSheetId="5">#REF!</definedName>
    <definedName name="______________COM95">#REF!</definedName>
    <definedName name="______________EXH1" localSheetId="11">#REF!</definedName>
    <definedName name="______________EXH1" localSheetId="12">#REF!</definedName>
    <definedName name="______________EXH1" localSheetId="10">#REF!</definedName>
    <definedName name="______________EXH1" localSheetId="9">#REF!</definedName>
    <definedName name="______________EXH1" localSheetId="8">#REF!</definedName>
    <definedName name="______________EXH1" localSheetId="7">#REF!</definedName>
    <definedName name="______________EXH1" localSheetId="5">#REF!</definedName>
    <definedName name="______________EXH1">#REF!</definedName>
    <definedName name="______________EXH5" localSheetId="11">#REF!</definedName>
    <definedName name="______________EXH5" localSheetId="12">#REF!</definedName>
    <definedName name="______________EXH5" localSheetId="10">#REF!</definedName>
    <definedName name="______________EXH5" localSheetId="9">#REF!</definedName>
    <definedName name="______________EXH5" localSheetId="8">#REF!</definedName>
    <definedName name="______________EXH5" localSheetId="7">#REF!</definedName>
    <definedName name="______________EXH5" localSheetId="5">#REF!</definedName>
    <definedName name="______________EXH5">#REF!</definedName>
    <definedName name="______________JV13" localSheetId="11">#REF!</definedName>
    <definedName name="______________JV13" localSheetId="12">#REF!</definedName>
    <definedName name="______________JV13" localSheetId="10">#REF!</definedName>
    <definedName name="______________JV13" localSheetId="9">#REF!</definedName>
    <definedName name="______________JV13" localSheetId="8">#REF!</definedName>
    <definedName name="______________JV13" localSheetId="7">#REF!</definedName>
    <definedName name="______________JV13" localSheetId="5">#REF!</definedName>
    <definedName name="______________JV13">#REF!</definedName>
    <definedName name="______________Key2" localSheetId="11" hidden="1">#REF!</definedName>
    <definedName name="______________Key2" localSheetId="12" hidden="1">#REF!</definedName>
    <definedName name="______________Key2" localSheetId="10" hidden="1">#REF!</definedName>
    <definedName name="______________Key2" localSheetId="9" hidden="1">#REF!</definedName>
    <definedName name="______________Key2" localSheetId="8" hidden="1">#REF!</definedName>
    <definedName name="______________Key2" localSheetId="7" hidden="1">#REF!</definedName>
    <definedName name="______________Key2" localSheetId="5" hidden="1">#REF!</definedName>
    <definedName name="______________Key2" hidden="1">#REF!</definedName>
    <definedName name="______________ms01" localSheetId="11">#REF!</definedName>
    <definedName name="______________ms01" localSheetId="12">#REF!</definedName>
    <definedName name="______________ms01" localSheetId="10">#REF!</definedName>
    <definedName name="______________ms01" localSheetId="9">#REF!</definedName>
    <definedName name="______________ms01" localSheetId="8">#REF!</definedName>
    <definedName name="______________ms01" localSheetId="7">#REF!</definedName>
    <definedName name="______________ms01" localSheetId="5">#REF!</definedName>
    <definedName name="______________ms01">#REF!</definedName>
    <definedName name="______________ms02" localSheetId="11">#REF!</definedName>
    <definedName name="______________ms02" localSheetId="12">#REF!</definedName>
    <definedName name="______________ms02" localSheetId="10">#REF!</definedName>
    <definedName name="______________ms02" localSheetId="9">#REF!</definedName>
    <definedName name="______________ms02" localSheetId="8">#REF!</definedName>
    <definedName name="______________ms02" localSheetId="7">#REF!</definedName>
    <definedName name="______________ms02" localSheetId="5">#REF!</definedName>
    <definedName name="______________ms02">#REF!</definedName>
    <definedName name="______________ms03" localSheetId="11">#REF!</definedName>
    <definedName name="______________ms03" localSheetId="12">#REF!</definedName>
    <definedName name="______________ms03" localSheetId="10">#REF!</definedName>
    <definedName name="______________ms03" localSheetId="9">#REF!</definedName>
    <definedName name="______________ms03" localSheetId="8">#REF!</definedName>
    <definedName name="______________ms03" localSheetId="7">#REF!</definedName>
    <definedName name="______________ms03" localSheetId="5">#REF!</definedName>
    <definedName name="______________ms03">#REF!</definedName>
    <definedName name="______________ms04" localSheetId="11">#REF!</definedName>
    <definedName name="______________ms04" localSheetId="12">#REF!</definedName>
    <definedName name="______________ms04" localSheetId="10">#REF!</definedName>
    <definedName name="______________ms04" localSheetId="9">#REF!</definedName>
    <definedName name="______________ms04" localSheetId="8">#REF!</definedName>
    <definedName name="______________ms04" localSheetId="7">#REF!</definedName>
    <definedName name="______________ms04" localSheetId="5">#REF!</definedName>
    <definedName name="______________ms04">#REF!</definedName>
    <definedName name="______________om1">#REF!</definedName>
    <definedName name="______________om2">#REF!</definedName>
    <definedName name="______________omd1">#REF!</definedName>
    <definedName name="______________omd2">#REF!</definedName>
    <definedName name="______________p1">#REF!</definedName>
    <definedName name="______________rb1">#REF!</definedName>
    <definedName name="______________rb2">#REF!</definedName>
    <definedName name="______________rbd1">#REF!</definedName>
    <definedName name="______________rbd2">#REF!</definedName>
    <definedName name="______________RMC2" localSheetId="11">#REF!</definedName>
    <definedName name="______________RMC2" localSheetId="12">#REF!</definedName>
    <definedName name="______________RMC2" localSheetId="10">#REF!</definedName>
    <definedName name="______________RMC2" localSheetId="9">#REF!</definedName>
    <definedName name="______________RMC2" localSheetId="8">#REF!</definedName>
    <definedName name="______________RMC2" localSheetId="7">#REF!</definedName>
    <definedName name="______________RMC2" localSheetId="5">#REF!</definedName>
    <definedName name="______________RMC2">#REF!</definedName>
    <definedName name="______________SF3" localSheetId="11">#REF!</definedName>
    <definedName name="______________SF3" localSheetId="12">#REF!</definedName>
    <definedName name="______________SF3" localSheetId="10">#REF!</definedName>
    <definedName name="______________SF3" localSheetId="9">#REF!</definedName>
    <definedName name="______________SF3" localSheetId="8">#REF!</definedName>
    <definedName name="______________SF3" localSheetId="7">#REF!</definedName>
    <definedName name="______________SF3" localSheetId="5">#REF!</definedName>
    <definedName name="______________SF3">#REF!</definedName>
    <definedName name="______________td01">#REF!</definedName>
    <definedName name="______________td02">#REF!</definedName>
    <definedName name="______________td03">#REF!</definedName>
    <definedName name="______________td04">#REF!</definedName>
    <definedName name="______________TDG01">#REF!</definedName>
    <definedName name="______________TDG02">#REF!</definedName>
    <definedName name="______________TDG03">#REF!</definedName>
    <definedName name="______________TDG04">#REF!</definedName>
    <definedName name="_____________Com1">#REF!</definedName>
    <definedName name="_____________Com2">#REF!</definedName>
    <definedName name="_____________Com3">#REF!</definedName>
    <definedName name="_____________COM94" localSheetId="11">#REF!</definedName>
    <definedName name="_____________COM94" localSheetId="12">#REF!</definedName>
    <definedName name="_____________COM94" localSheetId="10">#REF!</definedName>
    <definedName name="_____________COM94" localSheetId="9">#REF!</definedName>
    <definedName name="_____________COM94" localSheetId="8">#REF!</definedName>
    <definedName name="_____________COM94" localSheetId="7">#REF!</definedName>
    <definedName name="_____________COM94" localSheetId="5">#REF!</definedName>
    <definedName name="_____________COM94">#REF!</definedName>
    <definedName name="_____________COM95" localSheetId="11">#REF!</definedName>
    <definedName name="_____________COM95" localSheetId="12">#REF!</definedName>
    <definedName name="_____________COM95" localSheetId="10">#REF!</definedName>
    <definedName name="_____________COM95" localSheetId="9">#REF!</definedName>
    <definedName name="_____________COM95" localSheetId="8">#REF!</definedName>
    <definedName name="_____________COM95" localSheetId="7">#REF!</definedName>
    <definedName name="_____________COM95" localSheetId="5">#REF!</definedName>
    <definedName name="_____________COM95">#REF!</definedName>
    <definedName name="_____________EXH1" localSheetId="11">#REF!</definedName>
    <definedName name="_____________EXH1" localSheetId="12">#REF!</definedName>
    <definedName name="_____________EXH1" localSheetId="10">#REF!</definedName>
    <definedName name="_____________EXH1" localSheetId="9">#REF!</definedName>
    <definedName name="_____________EXH1" localSheetId="8">#REF!</definedName>
    <definedName name="_____________EXH1" localSheetId="7">#REF!</definedName>
    <definedName name="_____________EXH1" localSheetId="5">#REF!</definedName>
    <definedName name="_____________EXH1">#REF!</definedName>
    <definedName name="_____________EXH5" localSheetId="11">#REF!</definedName>
    <definedName name="_____________EXH5" localSheetId="12">#REF!</definedName>
    <definedName name="_____________EXH5" localSheetId="10">#REF!</definedName>
    <definedName name="_____________EXH5" localSheetId="9">#REF!</definedName>
    <definedName name="_____________EXH5" localSheetId="8">#REF!</definedName>
    <definedName name="_____________EXH5" localSheetId="7">#REF!</definedName>
    <definedName name="_____________EXH5" localSheetId="5">#REF!</definedName>
    <definedName name="_____________EXH5">#REF!</definedName>
    <definedName name="_____________JV13" localSheetId="11">#REF!</definedName>
    <definedName name="_____________JV13" localSheetId="12">#REF!</definedName>
    <definedName name="_____________JV13" localSheetId="10">#REF!</definedName>
    <definedName name="_____________JV13" localSheetId="9">#REF!</definedName>
    <definedName name="_____________JV13" localSheetId="8">#REF!</definedName>
    <definedName name="_____________JV13" localSheetId="7">#REF!</definedName>
    <definedName name="_____________JV13" localSheetId="5">#REF!</definedName>
    <definedName name="_____________JV13">#REF!</definedName>
    <definedName name="_____________Key2" localSheetId="11" hidden="1">#REF!</definedName>
    <definedName name="_____________Key2" localSheetId="12" hidden="1">#REF!</definedName>
    <definedName name="_____________Key2" localSheetId="10" hidden="1">#REF!</definedName>
    <definedName name="_____________Key2" localSheetId="9" hidden="1">#REF!</definedName>
    <definedName name="_____________Key2" localSheetId="8" hidden="1">#REF!</definedName>
    <definedName name="_____________Key2" localSheetId="7" hidden="1">#REF!</definedName>
    <definedName name="_____________Key2" localSheetId="5" hidden="1">#REF!</definedName>
    <definedName name="_____________Key2" hidden="1">#REF!</definedName>
    <definedName name="_____________ms01" localSheetId="11">#REF!</definedName>
    <definedName name="_____________ms01" localSheetId="12">#REF!</definedName>
    <definedName name="_____________ms01" localSheetId="10">#REF!</definedName>
    <definedName name="_____________ms01" localSheetId="9">#REF!</definedName>
    <definedName name="_____________ms01" localSheetId="8">#REF!</definedName>
    <definedName name="_____________ms01" localSheetId="7">#REF!</definedName>
    <definedName name="_____________ms01" localSheetId="5">#REF!</definedName>
    <definedName name="_____________ms01">#REF!</definedName>
    <definedName name="_____________ms02" localSheetId="11">#REF!</definedName>
    <definedName name="_____________ms02" localSheetId="12">#REF!</definedName>
    <definedName name="_____________ms02" localSheetId="10">#REF!</definedName>
    <definedName name="_____________ms02" localSheetId="9">#REF!</definedName>
    <definedName name="_____________ms02" localSheetId="8">#REF!</definedName>
    <definedName name="_____________ms02" localSheetId="7">#REF!</definedName>
    <definedName name="_____________ms02" localSheetId="5">#REF!</definedName>
    <definedName name="_____________ms02">#REF!</definedName>
    <definedName name="_____________ms03" localSheetId="11">#REF!</definedName>
    <definedName name="_____________ms03" localSheetId="12">#REF!</definedName>
    <definedName name="_____________ms03" localSheetId="10">#REF!</definedName>
    <definedName name="_____________ms03" localSheetId="9">#REF!</definedName>
    <definedName name="_____________ms03" localSheetId="8">#REF!</definedName>
    <definedName name="_____________ms03" localSheetId="7">#REF!</definedName>
    <definedName name="_____________ms03" localSheetId="5">#REF!</definedName>
    <definedName name="_____________ms03">#REF!</definedName>
    <definedName name="_____________ms04" localSheetId="11">#REF!</definedName>
    <definedName name="_____________ms04" localSheetId="12">#REF!</definedName>
    <definedName name="_____________ms04" localSheetId="10">#REF!</definedName>
    <definedName name="_____________ms04" localSheetId="9">#REF!</definedName>
    <definedName name="_____________ms04" localSheetId="8">#REF!</definedName>
    <definedName name="_____________ms04" localSheetId="7">#REF!</definedName>
    <definedName name="_____________ms04" localSheetId="5">#REF!</definedName>
    <definedName name="_____________ms04">#REF!</definedName>
    <definedName name="_____________om1">#REF!</definedName>
    <definedName name="_____________om2">#REF!</definedName>
    <definedName name="_____________omd1">#REF!</definedName>
    <definedName name="_____________omd2">#REF!</definedName>
    <definedName name="_____________p1">#REF!</definedName>
    <definedName name="_____________rb1">#REF!</definedName>
    <definedName name="_____________rb2">#REF!</definedName>
    <definedName name="_____________rbd1">#REF!</definedName>
    <definedName name="_____________rbd2">#REF!</definedName>
    <definedName name="_____________RMC2" localSheetId="11">#REF!</definedName>
    <definedName name="_____________RMC2" localSheetId="12">#REF!</definedName>
    <definedName name="_____________RMC2" localSheetId="10">#REF!</definedName>
    <definedName name="_____________RMC2" localSheetId="9">#REF!</definedName>
    <definedName name="_____________RMC2" localSheetId="8">#REF!</definedName>
    <definedName name="_____________RMC2" localSheetId="7">#REF!</definedName>
    <definedName name="_____________RMC2" localSheetId="5">#REF!</definedName>
    <definedName name="_____________RMC2">#REF!</definedName>
    <definedName name="_____________SF3" localSheetId="11">#REF!</definedName>
    <definedName name="_____________SF3" localSheetId="12">#REF!</definedName>
    <definedName name="_____________SF3" localSheetId="10">#REF!</definedName>
    <definedName name="_____________SF3" localSheetId="9">#REF!</definedName>
    <definedName name="_____________SF3" localSheetId="8">#REF!</definedName>
    <definedName name="_____________SF3" localSheetId="7">#REF!</definedName>
    <definedName name="_____________SF3" localSheetId="5">#REF!</definedName>
    <definedName name="_____________SF3">#REF!</definedName>
    <definedName name="_____________td01">#REF!</definedName>
    <definedName name="_____________td02">#REF!</definedName>
    <definedName name="_____________td03">#REF!</definedName>
    <definedName name="_____________td04">#REF!</definedName>
    <definedName name="_____________TDG01">#REF!</definedName>
    <definedName name="_____________TDG02">#REF!</definedName>
    <definedName name="_____________TDG03">#REF!</definedName>
    <definedName name="_____________TDG04">#REF!</definedName>
    <definedName name="____________Com1">#REF!</definedName>
    <definedName name="____________Com2">#REF!</definedName>
    <definedName name="____________Com3">#REF!</definedName>
    <definedName name="____________COM94" localSheetId="11">#REF!</definedName>
    <definedName name="____________COM94" localSheetId="12">#REF!</definedName>
    <definedName name="____________COM94" localSheetId="10">#REF!</definedName>
    <definedName name="____________COM94" localSheetId="9">#REF!</definedName>
    <definedName name="____________COM94" localSheetId="8">#REF!</definedName>
    <definedName name="____________COM94" localSheetId="7">#REF!</definedName>
    <definedName name="____________COM94" localSheetId="5">#REF!</definedName>
    <definedName name="____________COM94">#REF!</definedName>
    <definedName name="____________COM95" localSheetId="11">#REF!</definedName>
    <definedName name="____________COM95" localSheetId="12">#REF!</definedName>
    <definedName name="____________COM95" localSheetId="10">#REF!</definedName>
    <definedName name="____________COM95" localSheetId="9">#REF!</definedName>
    <definedName name="____________COM95" localSheetId="8">#REF!</definedName>
    <definedName name="____________COM95" localSheetId="7">#REF!</definedName>
    <definedName name="____________COM95" localSheetId="5">#REF!</definedName>
    <definedName name="____________COM95">#REF!</definedName>
    <definedName name="____________EXH1" localSheetId="11">#REF!</definedName>
    <definedName name="____________EXH1" localSheetId="12">#REF!</definedName>
    <definedName name="____________EXH1" localSheetId="10">#REF!</definedName>
    <definedName name="____________EXH1" localSheetId="9">#REF!</definedName>
    <definedName name="____________EXH1" localSheetId="8">#REF!</definedName>
    <definedName name="____________EXH1" localSheetId="7">#REF!</definedName>
    <definedName name="____________EXH1" localSheetId="5">#REF!</definedName>
    <definedName name="____________EXH1">#REF!</definedName>
    <definedName name="____________EXH5" localSheetId="11">#REF!</definedName>
    <definedName name="____________EXH5" localSheetId="12">#REF!</definedName>
    <definedName name="____________EXH5" localSheetId="10">#REF!</definedName>
    <definedName name="____________EXH5" localSheetId="9">#REF!</definedName>
    <definedName name="____________EXH5" localSheetId="8">#REF!</definedName>
    <definedName name="____________EXH5" localSheetId="7">#REF!</definedName>
    <definedName name="____________EXH5" localSheetId="5">#REF!</definedName>
    <definedName name="____________EXH5">#REF!</definedName>
    <definedName name="____________JV13" localSheetId="11">#REF!</definedName>
    <definedName name="____________JV13" localSheetId="12">#REF!</definedName>
    <definedName name="____________JV13" localSheetId="10">#REF!</definedName>
    <definedName name="____________JV13" localSheetId="9">#REF!</definedName>
    <definedName name="____________JV13" localSheetId="8">#REF!</definedName>
    <definedName name="____________JV13" localSheetId="7">#REF!</definedName>
    <definedName name="____________JV13" localSheetId="5">#REF!</definedName>
    <definedName name="____________JV13">#REF!</definedName>
    <definedName name="____________Key2" localSheetId="11" hidden="1">#REF!</definedName>
    <definedName name="____________Key2" localSheetId="12" hidden="1">#REF!</definedName>
    <definedName name="____________Key2" localSheetId="10" hidden="1">#REF!</definedName>
    <definedName name="____________Key2" localSheetId="9" hidden="1">#REF!</definedName>
    <definedName name="____________Key2" localSheetId="8" hidden="1">#REF!</definedName>
    <definedName name="____________Key2" localSheetId="7" hidden="1">#REF!</definedName>
    <definedName name="____________Key2" localSheetId="5" hidden="1">#REF!</definedName>
    <definedName name="____________Key2" hidden="1">#REF!</definedName>
    <definedName name="____________ms01" localSheetId="11">#REF!</definedName>
    <definedName name="____________ms01" localSheetId="12">#REF!</definedName>
    <definedName name="____________ms01" localSheetId="10">#REF!</definedName>
    <definedName name="____________ms01" localSheetId="9">#REF!</definedName>
    <definedName name="____________ms01" localSheetId="8">#REF!</definedName>
    <definedName name="____________ms01" localSheetId="7">#REF!</definedName>
    <definedName name="____________ms01" localSheetId="5">#REF!</definedName>
    <definedName name="____________ms01">#REF!</definedName>
    <definedName name="____________ms02" localSheetId="11">#REF!</definedName>
    <definedName name="____________ms02" localSheetId="12">#REF!</definedName>
    <definedName name="____________ms02" localSheetId="10">#REF!</definedName>
    <definedName name="____________ms02" localSheetId="9">#REF!</definedName>
    <definedName name="____________ms02" localSheetId="8">#REF!</definedName>
    <definedName name="____________ms02" localSheetId="7">#REF!</definedName>
    <definedName name="____________ms02" localSheetId="5">#REF!</definedName>
    <definedName name="____________ms02">#REF!</definedName>
    <definedName name="____________ms03" localSheetId="11">#REF!</definedName>
    <definedName name="____________ms03" localSheetId="12">#REF!</definedName>
    <definedName name="____________ms03" localSheetId="10">#REF!</definedName>
    <definedName name="____________ms03" localSheetId="9">#REF!</definedName>
    <definedName name="____________ms03" localSheetId="8">#REF!</definedName>
    <definedName name="____________ms03" localSheetId="7">#REF!</definedName>
    <definedName name="____________ms03" localSheetId="5">#REF!</definedName>
    <definedName name="____________ms03">#REF!</definedName>
    <definedName name="____________ms04" localSheetId="11">#REF!</definedName>
    <definedName name="____________ms04" localSheetId="12">#REF!</definedName>
    <definedName name="____________ms04" localSheetId="10">#REF!</definedName>
    <definedName name="____________ms04" localSheetId="9">#REF!</definedName>
    <definedName name="____________ms04" localSheetId="8">#REF!</definedName>
    <definedName name="____________ms04" localSheetId="7">#REF!</definedName>
    <definedName name="____________ms04" localSheetId="5">#REF!</definedName>
    <definedName name="____________ms04">#REF!</definedName>
    <definedName name="____________om1">#REF!</definedName>
    <definedName name="____________om2">#REF!</definedName>
    <definedName name="____________OMD1">#REF!</definedName>
    <definedName name="____________omd2">#REF!</definedName>
    <definedName name="____________p1">#REF!</definedName>
    <definedName name="____________rb1">#REF!</definedName>
    <definedName name="____________rb2">#REF!</definedName>
    <definedName name="____________rbd1">#REF!</definedName>
    <definedName name="____________rbd2">#REF!</definedName>
    <definedName name="____________RMC2" localSheetId="11">#REF!</definedName>
    <definedName name="____________RMC2" localSheetId="12">#REF!</definedName>
    <definedName name="____________RMC2" localSheetId="10">#REF!</definedName>
    <definedName name="____________RMC2" localSheetId="9">#REF!</definedName>
    <definedName name="____________RMC2" localSheetId="8">#REF!</definedName>
    <definedName name="____________RMC2" localSheetId="7">#REF!</definedName>
    <definedName name="____________RMC2" localSheetId="5">#REF!</definedName>
    <definedName name="____________RMC2">#REF!</definedName>
    <definedName name="____________SF3" localSheetId="11">#REF!</definedName>
    <definedName name="____________SF3" localSheetId="12">#REF!</definedName>
    <definedName name="____________SF3" localSheetId="10">#REF!</definedName>
    <definedName name="____________SF3" localSheetId="9">#REF!</definedName>
    <definedName name="____________SF3" localSheetId="8">#REF!</definedName>
    <definedName name="____________SF3" localSheetId="7">#REF!</definedName>
    <definedName name="____________SF3" localSheetId="5">#REF!</definedName>
    <definedName name="____________SF3">#REF!</definedName>
    <definedName name="____________td01">#REF!</definedName>
    <definedName name="____________td02">#REF!</definedName>
    <definedName name="____________td03">#REF!</definedName>
    <definedName name="____________td04">#REF!</definedName>
    <definedName name="____________TDG01">#REF!</definedName>
    <definedName name="____________TDG02">#REF!</definedName>
    <definedName name="____________TDG03">#REF!</definedName>
    <definedName name="____________TDG04">#REF!</definedName>
    <definedName name="___________Com1">#REF!</definedName>
    <definedName name="___________Com2">#REF!</definedName>
    <definedName name="___________Com3">#REF!</definedName>
    <definedName name="___________COM94" localSheetId="11">#REF!</definedName>
    <definedName name="___________COM94" localSheetId="12">#REF!</definedName>
    <definedName name="___________COM94" localSheetId="10">#REF!</definedName>
    <definedName name="___________COM94" localSheetId="9">#REF!</definedName>
    <definedName name="___________COM94" localSheetId="8">#REF!</definedName>
    <definedName name="___________COM94" localSheetId="7">#REF!</definedName>
    <definedName name="___________COM94" localSheetId="5">#REF!</definedName>
    <definedName name="___________COM94">#REF!</definedName>
    <definedName name="___________COM95" localSheetId="11">#REF!</definedName>
    <definedName name="___________COM95" localSheetId="12">#REF!</definedName>
    <definedName name="___________COM95" localSheetId="10">#REF!</definedName>
    <definedName name="___________COM95" localSheetId="9">#REF!</definedName>
    <definedName name="___________COM95" localSheetId="8">#REF!</definedName>
    <definedName name="___________COM95" localSheetId="7">#REF!</definedName>
    <definedName name="___________COM95" localSheetId="5">#REF!</definedName>
    <definedName name="___________COM95">#REF!</definedName>
    <definedName name="___________EXH1" localSheetId="11">#REF!</definedName>
    <definedName name="___________EXH1" localSheetId="12">#REF!</definedName>
    <definedName name="___________EXH1" localSheetId="10">#REF!</definedName>
    <definedName name="___________EXH1" localSheetId="9">#REF!</definedName>
    <definedName name="___________EXH1" localSheetId="8">#REF!</definedName>
    <definedName name="___________EXH1" localSheetId="7">#REF!</definedName>
    <definedName name="___________EXH1" localSheetId="5">#REF!</definedName>
    <definedName name="___________EXH1">#REF!</definedName>
    <definedName name="___________EXH5" localSheetId="11">#REF!</definedName>
    <definedName name="___________EXH5" localSheetId="12">#REF!</definedName>
    <definedName name="___________EXH5" localSheetId="10">#REF!</definedName>
    <definedName name="___________EXH5" localSheetId="9">#REF!</definedName>
    <definedName name="___________EXH5" localSheetId="8">#REF!</definedName>
    <definedName name="___________EXH5" localSheetId="7">#REF!</definedName>
    <definedName name="___________EXH5" localSheetId="5">#REF!</definedName>
    <definedName name="___________EXH5">#REF!</definedName>
    <definedName name="___________JV13" localSheetId="11">#REF!</definedName>
    <definedName name="___________JV13" localSheetId="12">#REF!</definedName>
    <definedName name="___________JV13" localSheetId="10">#REF!</definedName>
    <definedName name="___________JV13" localSheetId="9">#REF!</definedName>
    <definedName name="___________JV13" localSheetId="8">#REF!</definedName>
    <definedName name="___________JV13" localSheetId="7">#REF!</definedName>
    <definedName name="___________JV13" localSheetId="5">#REF!</definedName>
    <definedName name="___________JV13">#REF!</definedName>
    <definedName name="___________Key2" localSheetId="11" hidden="1">#REF!</definedName>
    <definedName name="___________Key2" localSheetId="12" hidden="1">#REF!</definedName>
    <definedName name="___________Key2" localSheetId="10" hidden="1">#REF!</definedName>
    <definedName name="___________Key2" localSheetId="9" hidden="1">#REF!</definedName>
    <definedName name="___________Key2" localSheetId="8" hidden="1">#REF!</definedName>
    <definedName name="___________Key2" localSheetId="7" hidden="1">#REF!</definedName>
    <definedName name="___________Key2" localSheetId="5" hidden="1">#REF!</definedName>
    <definedName name="___________Key2" hidden="1">#REF!</definedName>
    <definedName name="___________ms01" localSheetId="11">#REF!</definedName>
    <definedName name="___________ms01" localSheetId="12">#REF!</definedName>
    <definedName name="___________ms01" localSheetId="10">#REF!</definedName>
    <definedName name="___________ms01" localSheetId="9">#REF!</definedName>
    <definedName name="___________ms01" localSheetId="8">#REF!</definedName>
    <definedName name="___________ms01" localSheetId="7">#REF!</definedName>
    <definedName name="___________ms01" localSheetId="5">#REF!</definedName>
    <definedName name="___________ms01">#REF!</definedName>
    <definedName name="___________ms02" localSheetId="11">#REF!</definedName>
    <definedName name="___________ms02" localSheetId="12">#REF!</definedName>
    <definedName name="___________ms02" localSheetId="10">#REF!</definedName>
    <definedName name="___________ms02" localSheetId="9">#REF!</definedName>
    <definedName name="___________ms02" localSheetId="8">#REF!</definedName>
    <definedName name="___________ms02" localSheetId="7">#REF!</definedName>
    <definedName name="___________ms02" localSheetId="5">#REF!</definedName>
    <definedName name="___________ms02">#REF!</definedName>
    <definedName name="___________ms03" localSheetId="11">#REF!</definedName>
    <definedName name="___________ms03" localSheetId="12">#REF!</definedName>
    <definedName name="___________ms03" localSheetId="10">#REF!</definedName>
    <definedName name="___________ms03" localSheetId="9">#REF!</definedName>
    <definedName name="___________ms03" localSheetId="8">#REF!</definedName>
    <definedName name="___________ms03" localSheetId="7">#REF!</definedName>
    <definedName name="___________ms03" localSheetId="5">#REF!</definedName>
    <definedName name="___________ms03">#REF!</definedName>
    <definedName name="___________ms04" localSheetId="11">#REF!</definedName>
    <definedName name="___________ms04" localSheetId="12">#REF!</definedName>
    <definedName name="___________ms04" localSheetId="10">#REF!</definedName>
    <definedName name="___________ms04" localSheetId="9">#REF!</definedName>
    <definedName name="___________ms04" localSheetId="8">#REF!</definedName>
    <definedName name="___________ms04" localSheetId="7">#REF!</definedName>
    <definedName name="___________ms04" localSheetId="5">#REF!</definedName>
    <definedName name="___________ms04">#REF!</definedName>
    <definedName name="___________om1">#REF!</definedName>
    <definedName name="___________om2">#REF!</definedName>
    <definedName name="___________omd1">#REF!</definedName>
    <definedName name="___________omd2">#REF!</definedName>
    <definedName name="___________p1">#REF!</definedName>
    <definedName name="___________rb1">#REF!</definedName>
    <definedName name="___________rb2">#REF!</definedName>
    <definedName name="___________rbd1">#REF!</definedName>
    <definedName name="___________rbd2">#REF!</definedName>
    <definedName name="___________RMC2" localSheetId="11">#REF!</definedName>
    <definedName name="___________RMC2" localSheetId="12">#REF!</definedName>
    <definedName name="___________RMC2" localSheetId="10">#REF!</definedName>
    <definedName name="___________RMC2" localSheetId="9">#REF!</definedName>
    <definedName name="___________RMC2" localSheetId="8">#REF!</definedName>
    <definedName name="___________RMC2" localSheetId="7">#REF!</definedName>
    <definedName name="___________RMC2" localSheetId="5">#REF!</definedName>
    <definedName name="___________RMC2">#REF!</definedName>
    <definedName name="___________SF3" localSheetId="11">#REF!</definedName>
    <definedName name="___________SF3" localSheetId="12">#REF!</definedName>
    <definedName name="___________SF3" localSheetId="10">#REF!</definedName>
    <definedName name="___________SF3" localSheetId="9">#REF!</definedName>
    <definedName name="___________SF3" localSheetId="8">#REF!</definedName>
    <definedName name="___________SF3" localSheetId="7">#REF!</definedName>
    <definedName name="___________SF3" localSheetId="5">#REF!</definedName>
    <definedName name="___________SF3">#REF!</definedName>
    <definedName name="___________td01">#REF!</definedName>
    <definedName name="___________td02">#REF!</definedName>
    <definedName name="___________td03">#REF!</definedName>
    <definedName name="___________td04">#REF!</definedName>
    <definedName name="___________TDG01">#REF!</definedName>
    <definedName name="___________TDG02">#REF!</definedName>
    <definedName name="___________TDG03">#REF!</definedName>
    <definedName name="___________TDG04">#REF!</definedName>
    <definedName name="__________Com1">#REF!</definedName>
    <definedName name="__________Com2">#REF!</definedName>
    <definedName name="__________Com3">#REF!</definedName>
    <definedName name="__________COM94" localSheetId="11">#REF!</definedName>
    <definedName name="__________COM94" localSheetId="12">#REF!</definedName>
    <definedName name="__________COM94" localSheetId="10">#REF!</definedName>
    <definedName name="__________COM94" localSheetId="9">#REF!</definedName>
    <definedName name="__________COM94" localSheetId="8">#REF!</definedName>
    <definedName name="__________COM94" localSheetId="7">#REF!</definedName>
    <definedName name="__________COM94" localSheetId="5">#REF!</definedName>
    <definedName name="__________COM94">#REF!</definedName>
    <definedName name="__________COM95" localSheetId="11">#REF!</definedName>
    <definedName name="__________COM95" localSheetId="12">#REF!</definedName>
    <definedName name="__________COM95" localSheetId="10">#REF!</definedName>
    <definedName name="__________COM95" localSheetId="9">#REF!</definedName>
    <definedName name="__________COM95" localSheetId="8">#REF!</definedName>
    <definedName name="__________COM95" localSheetId="7">#REF!</definedName>
    <definedName name="__________COM95" localSheetId="5">#REF!</definedName>
    <definedName name="__________COM95">#REF!</definedName>
    <definedName name="__________EXH1" localSheetId="11">#REF!</definedName>
    <definedName name="__________EXH1" localSheetId="12">#REF!</definedName>
    <definedName name="__________EXH1" localSheetId="10">#REF!</definedName>
    <definedName name="__________EXH1" localSheetId="9">#REF!</definedName>
    <definedName name="__________EXH1" localSheetId="8">#REF!</definedName>
    <definedName name="__________EXH1" localSheetId="7">#REF!</definedName>
    <definedName name="__________EXH1" localSheetId="5">#REF!</definedName>
    <definedName name="__________EXH1">#REF!</definedName>
    <definedName name="__________EXH5" localSheetId="11">#REF!</definedName>
    <definedName name="__________EXH5" localSheetId="12">#REF!</definedName>
    <definedName name="__________EXH5" localSheetId="10">#REF!</definedName>
    <definedName name="__________EXH5" localSheetId="9">#REF!</definedName>
    <definedName name="__________EXH5" localSheetId="8">#REF!</definedName>
    <definedName name="__________EXH5" localSheetId="7">#REF!</definedName>
    <definedName name="__________EXH5" localSheetId="5">#REF!</definedName>
    <definedName name="__________EXH5">#REF!</definedName>
    <definedName name="__________JV13" localSheetId="11">#REF!</definedName>
    <definedName name="__________JV13" localSheetId="12">#REF!</definedName>
    <definedName name="__________JV13" localSheetId="10">#REF!</definedName>
    <definedName name="__________JV13" localSheetId="9">#REF!</definedName>
    <definedName name="__________JV13" localSheetId="8">#REF!</definedName>
    <definedName name="__________JV13" localSheetId="7">#REF!</definedName>
    <definedName name="__________JV13" localSheetId="5">#REF!</definedName>
    <definedName name="__________JV13">#REF!</definedName>
    <definedName name="__________Key2" localSheetId="11" hidden="1">#REF!</definedName>
    <definedName name="__________Key2" localSheetId="12" hidden="1">#REF!</definedName>
    <definedName name="__________Key2" localSheetId="10" hidden="1">#REF!</definedName>
    <definedName name="__________Key2" localSheetId="9" hidden="1">#REF!</definedName>
    <definedName name="__________Key2" localSheetId="8" hidden="1">#REF!</definedName>
    <definedName name="__________Key2" localSheetId="7" hidden="1">#REF!</definedName>
    <definedName name="__________Key2" localSheetId="5" hidden="1">#REF!</definedName>
    <definedName name="__________Key2" hidden="1">#REF!</definedName>
    <definedName name="__________ms01" localSheetId="11">#REF!</definedName>
    <definedName name="__________ms01" localSheetId="12">#REF!</definedName>
    <definedName name="__________ms01" localSheetId="10">#REF!</definedName>
    <definedName name="__________ms01" localSheetId="9">#REF!</definedName>
    <definedName name="__________ms01" localSheetId="8">#REF!</definedName>
    <definedName name="__________ms01" localSheetId="7">#REF!</definedName>
    <definedName name="__________ms01" localSheetId="5">#REF!</definedName>
    <definedName name="__________ms01">#REF!</definedName>
    <definedName name="__________ms02" localSheetId="11">#REF!</definedName>
    <definedName name="__________ms02" localSheetId="12">#REF!</definedName>
    <definedName name="__________ms02" localSheetId="10">#REF!</definedName>
    <definedName name="__________ms02" localSheetId="9">#REF!</definedName>
    <definedName name="__________ms02" localSheetId="8">#REF!</definedName>
    <definedName name="__________ms02" localSheetId="7">#REF!</definedName>
    <definedName name="__________ms02" localSheetId="5">#REF!</definedName>
    <definedName name="__________ms02">#REF!</definedName>
    <definedName name="__________ms03" localSheetId="11">#REF!</definedName>
    <definedName name="__________ms03" localSheetId="12">#REF!</definedName>
    <definedName name="__________ms03" localSheetId="10">#REF!</definedName>
    <definedName name="__________ms03" localSheetId="9">#REF!</definedName>
    <definedName name="__________ms03" localSheetId="8">#REF!</definedName>
    <definedName name="__________ms03" localSheetId="7">#REF!</definedName>
    <definedName name="__________ms03" localSheetId="5">#REF!</definedName>
    <definedName name="__________ms03">#REF!</definedName>
    <definedName name="__________ms04" localSheetId="11">#REF!</definedName>
    <definedName name="__________ms04" localSheetId="12">#REF!</definedName>
    <definedName name="__________ms04" localSheetId="10">#REF!</definedName>
    <definedName name="__________ms04" localSheetId="9">#REF!</definedName>
    <definedName name="__________ms04" localSheetId="8">#REF!</definedName>
    <definedName name="__________ms04" localSheetId="7">#REF!</definedName>
    <definedName name="__________ms04" localSheetId="5">#REF!</definedName>
    <definedName name="__________ms04">#REF!</definedName>
    <definedName name="__________om1">#REF!</definedName>
    <definedName name="__________om2">#REF!</definedName>
    <definedName name="__________omd1">#REF!</definedName>
    <definedName name="__________omd2">#REF!</definedName>
    <definedName name="__________p1">#REF!</definedName>
    <definedName name="__________rb1">#REF!</definedName>
    <definedName name="__________rb2">#REF!</definedName>
    <definedName name="__________rbd1">#REF!</definedName>
    <definedName name="__________rbd2">#REF!</definedName>
    <definedName name="__________RMC2" localSheetId="11">#REF!</definedName>
    <definedName name="__________RMC2" localSheetId="12">#REF!</definedName>
    <definedName name="__________RMC2" localSheetId="10">#REF!</definedName>
    <definedName name="__________RMC2" localSheetId="9">#REF!</definedName>
    <definedName name="__________RMC2" localSheetId="8">#REF!</definedName>
    <definedName name="__________RMC2" localSheetId="7">#REF!</definedName>
    <definedName name="__________RMC2" localSheetId="5">#REF!</definedName>
    <definedName name="__________RMC2">#REF!</definedName>
    <definedName name="__________SF3" localSheetId="11">#REF!</definedName>
    <definedName name="__________SF3" localSheetId="12">#REF!</definedName>
    <definedName name="__________SF3" localSheetId="10">#REF!</definedName>
    <definedName name="__________SF3" localSheetId="9">#REF!</definedName>
    <definedName name="__________SF3" localSheetId="8">#REF!</definedName>
    <definedName name="__________SF3" localSheetId="7">#REF!</definedName>
    <definedName name="__________SF3" localSheetId="5">#REF!</definedName>
    <definedName name="__________SF3">#REF!</definedName>
    <definedName name="__________td01">#REF!</definedName>
    <definedName name="__________td02">#REF!</definedName>
    <definedName name="__________td03">#REF!</definedName>
    <definedName name="__________td04">#REF!</definedName>
    <definedName name="__________TDG01">#REF!</definedName>
    <definedName name="__________TDG02">#REF!</definedName>
    <definedName name="__________TDG03">#REF!</definedName>
    <definedName name="__________TDG04">#REF!</definedName>
    <definedName name="_________Com1">#REF!</definedName>
    <definedName name="_________Com2">#REF!</definedName>
    <definedName name="_________Com3">#REF!</definedName>
    <definedName name="_________COM94" localSheetId="11">#REF!</definedName>
    <definedName name="_________COM94" localSheetId="12">#REF!</definedName>
    <definedName name="_________COM94" localSheetId="10">#REF!</definedName>
    <definedName name="_________COM94" localSheetId="9">#REF!</definedName>
    <definedName name="_________COM94" localSheetId="8">#REF!</definedName>
    <definedName name="_________COM94" localSheetId="7">#REF!</definedName>
    <definedName name="_________COM94" localSheetId="5">#REF!</definedName>
    <definedName name="_________COM94">#REF!</definedName>
    <definedName name="_________COM95" localSheetId="11">#REF!</definedName>
    <definedName name="_________COM95" localSheetId="12">#REF!</definedName>
    <definedName name="_________COM95" localSheetId="10">#REF!</definedName>
    <definedName name="_________COM95" localSheetId="9">#REF!</definedName>
    <definedName name="_________COM95" localSheetId="8">#REF!</definedName>
    <definedName name="_________COM95" localSheetId="7">#REF!</definedName>
    <definedName name="_________COM95" localSheetId="5">#REF!</definedName>
    <definedName name="_________COM95">#REF!</definedName>
    <definedName name="_________EXH1" localSheetId="11">#REF!</definedName>
    <definedName name="_________EXH1" localSheetId="12">#REF!</definedName>
    <definedName name="_________EXH1" localSheetId="10">#REF!</definedName>
    <definedName name="_________EXH1" localSheetId="9">#REF!</definedName>
    <definedName name="_________EXH1" localSheetId="8">#REF!</definedName>
    <definedName name="_________EXH1" localSheetId="7">#REF!</definedName>
    <definedName name="_________EXH1" localSheetId="5">#REF!</definedName>
    <definedName name="_________EXH1">#REF!</definedName>
    <definedName name="_________EXH5" localSheetId="11">#REF!</definedName>
    <definedName name="_________EXH5" localSheetId="12">#REF!</definedName>
    <definedName name="_________EXH5" localSheetId="10">#REF!</definedName>
    <definedName name="_________EXH5" localSheetId="9">#REF!</definedName>
    <definedName name="_________EXH5" localSheetId="8">#REF!</definedName>
    <definedName name="_________EXH5" localSheetId="7">#REF!</definedName>
    <definedName name="_________EXH5" localSheetId="5">#REF!</definedName>
    <definedName name="_________EXH5">#REF!</definedName>
    <definedName name="_________JV13" localSheetId="11">#REF!</definedName>
    <definedName name="_________JV13" localSheetId="12">#REF!</definedName>
    <definedName name="_________JV13" localSheetId="10">#REF!</definedName>
    <definedName name="_________JV13" localSheetId="9">#REF!</definedName>
    <definedName name="_________JV13" localSheetId="8">#REF!</definedName>
    <definedName name="_________JV13" localSheetId="7">#REF!</definedName>
    <definedName name="_________JV13" localSheetId="5">#REF!</definedName>
    <definedName name="_________JV13">#REF!</definedName>
    <definedName name="_________Key2" localSheetId="11" hidden="1">#REF!</definedName>
    <definedName name="_________Key2" localSheetId="12" hidden="1">#REF!</definedName>
    <definedName name="_________Key2" localSheetId="10" hidden="1">#REF!</definedName>
    <definedName name="_________Key2" localSheetId="9" hidden="1">#REF!</definedName>
    <definedName name="_________Key2" localSheetId="8" hidden="1">#REF!</definedName>
    <definedName name="_________Key2" localSheetId="7" hidden="1">#REF!</definedName>
    <definedName name="_________Key2" localSheetId="5" hidden="1">#REF!</definedName>
    <definedName name="_________Key2" hidden="1">#REF!</definedName>
    <definedName name="_________ms01" localSheetId="11">#REF!</definedName>
    <definedName name="_________ms01" localSheetId="12">#REF!</definedName>
    <definedName name="_________ms01" localSheetId="10">#REF!</definedName>
    <definedName name="_________ms01" localSheetId="9">#REF!</definedName>
    <definedName name="_________ms01" localSheetId="8">#REF!</definedName>
    <definedName name="_________ms01" localSheetId="7">#REF!</definedName>
    <definedName name="_________ms01" localSheetId="5">#REF!</definedName>
    <definedName name="_________ms01">#REF!</definedName>
    <definedName name="_________ms02" localSheetId="11">#REF!</definedName>
    <definedName name="_________ms02" localSheetId="12">#REF!</definedName>
    <definedName name="_________ms02" localSheetId="10">#REF!</definedName>
    <definedName name="_________ms02" localSheetId="9">#REF!</definedName>
    <definedName name="_________ms02" localSheetId="8">#REF!</definedName>
    <definedName name="_________ms02" localSheetId="7">#REF!</definedName>
    <definedName name="_________ms02" localSheetId="5">#REF!</definedName>
    <definedName name="_________ms02">#REF!</definedName>
    <definedName name="_________ms03" localSheetId="11">#REF!</definedName>
    <definedName name="_________ms03" localSheetId="12">#REF!</definedName>
    <definedName name="_________ms03" localSheetId="10">#REF!</definedName>
    <definedName name="_________ms03" localSheetId="9">#REF!</definedName>
    <definedName name="_________ms03" localSheetId="8">#REF!</definedName>
    <definedName name="_________ms03" localSheetId="7">#REF!</definedName>
    <definedName name="_________ms03" localSheetId="5">#REF!</definedName>
    <definedName name="_________ms03">#REF!</definedName>
    <definedName name="_________ms04" localSheetId="11">#REF!</definedName>
    <definedName name="_________ms04" localSheetId="12">#REF!</definedName>
    <definedName name="_________ms04" localSheetId="10">#REF!</definedName>
    <definedName name="_________ms04" localSheetId="9">#REF!</definedName>
    <definedName name="_________ms04" localSheetId="8">#REF!</definedName>
    <definedName name="_________ms04" localSheetId="7">#REF!</definedName>
    <definedName name="_________ms04" localSheetId="5">#REF!</definedName>
    <definedName name="_________ms04">#REF!</definedName>
    <definedName name="_________om1">#REF!</definedName>
    <definedName name="_________om2">#REF!</definedName>
    <definedName name="_________omd1">#REF!</definedName>
    <definedName name="_________omd2">#REF!</definedName>
    <definedName name="_________p1">#REF!</definedName>
    <definedName name="_________rb1">#REF!</definedName>
    <definedName name="_________rb2">#REF!</definedName>
    <definedName name="_________rbd1">#REF!</definedName>
    <definedName name="_________rbd2">#REF!</definedName>
    <definedName name="_________RMC2" localSheetId="11">#REF!</definedName>
    <definedName name="_________RMC2" localSheetId="12">#REF!</definedName>
    <definedName name="_________RMC2" localSheetId="10">#REF!</definedName>
    <definedName name="_________RMC2" localSheetId="9">#REF!</definedName>
    <definedName name="_________RMC2" localSheetId="8">#REF!</definedName>
    <definedName name="_________RMC2" localSheetId="7">#REF!</definedName>
    <definedName name="_________RMC2" localSheetId="5">#REF!</definedName>
    <definedName name="_________RMC2">#REF!</definedName>
    <definedName name="_________SF3" localSheetId="11">#REF!</definedName>
    <definedName name="_________SF3" localSheetId="12">#REF!</definedName>
    <definedName name="_________SF3" localSheetId="10">#REF!</definedName>
    <definedName name="_________SF3" localSheetId="9">#REF!</definedName>
    <definedName name="_________SF3" localSheetId="8">#REF!</definedName>
    <definedName name="_________SF3" localSheetId="7">#REF!</definedName>
    <definedName name="_________SF3" localSheetId="5">#REF!</definedName>
    <definedName name="_________SF3">#REF!</definedName>
    <definedName name="_________td01">#REF!</definedName>
    <definedName name="_________td02">#REF!</definedName>
    <definedName name="_________td03">#REF!</definedName>
    <definedName name="_________td04">#REF!</definedName>
    <definedName name="_________TDG01">#REF!</definedName>
    <definedName name="_________TDG02">#REF!</definedName>
    <definedName name="_________TDG03">#REF!</definedName>
    <definedName name="_________TDG04">#REF!</definedName>
    <definedName name="________Com1">#REF!</definedName>
    <definedName name="________Com2">#REF!</definedName>
    <definedName name="________Com3">#REF!</definedName>
    <definedName name="________COM94" localSheetId="11">#REF!</definedName>
    <definedName name="________COM94" localSheetId="12">#REF!</definedName>
    <definedName name="________COM94" localSheetId="10">#REF!</definedName>
    <definedName name="________COM94" localSheetId="9">#REF!</definedName>
    <definedName name="________COM94" localSheetId="8">#REF!</definedName>
    <definedName name="________COM94" localSheetId="7">#REF!</definedName>
    <definedName name="________COM94" localSheetId="5">#REF!</definedName>
    <definedName name="________COM94">#REF!</definedName>
    <definedName name="________COM95" localSheetId="11">#REF!</definedName>
    <definedName name="________COM95" localSheetId="12">#REF!</definedName>
    <definedName name="________COM95" localSheetId="10">#REF!</definedName>
    <definedName name="________COM95" localSheetId="9">#REF!</definedName>
    <definedName name="________COM95" localSheetId="8">#REF!</definedName>
    <definedName name="________COM95" localSheetId="7">#REF!</definedName>
    <definedName name="________COM95" localSheetId="5">#REF!</definedName>
    <definedName name="________COM95">#REF!</definedName>
    <definedName name="________EXH1" localSheetId="11">#REF!</definedName>
    <definedName name="________EXH1" localSheetId="12">#REF!</definedName>
    <definedName name="________EXH1" localSheetId="10">#REF!</definedName>
    <definedName name="________EXH1" localSheetId="9">#REF!</definedName>
    <definedName name="________EXH1" localSheetId="8">#REF!</definedName>
    <definedName name="________EXH1" localSheetId="7">#REF!</definedName>
    <definedName name="________EXH1" localSheetId="5">#REF!</definedName>
    <definedName name="________EXH1">#REF!</definedName>
    <definedName name="________EXH5" localSheetId="11">#REF!</definedName>
    <definedName name="________EXH5" localSheetId="12">#REF!</definedName>
    <definedName name="________EXH5" localSheetId="10">#REF!</definedName>
    <definedName name="________EXH5" localSheetId="9">#REF!</definedName>
    <definedName name="________EXH5" localSheetId="8">#REF!</definedName>
    <definedName name="________EXH5" localSheetId="7">#REF!</definedName>
    <definedName name="________EXH5" localSheetId="5">#REF!</definedName>
    <definedName name="________EXH5">#REF!</definedName>
    <definedName name="________JV13" localSheetId="11">#REF!</definedName>
    <definedName name="________JV13" localSheetId="12">#REF!</definedName>
    <definedName name="________JV13" localSheetId="10">#REF!</definedName>
    <definedName name="________JV13" localSheetId="9">#REF!</definedName>
    <definedName name="________JV13" localSheetId="8">#REF!</definedName>
    <definedName name="________JV13" localSheetId="7">#REF!</definedName>
    <definedName name="________JV13" localSheetId="5">#REF!</definedName>
    <definedName name="________JV13">#REF!</definedName>
    <definedName name="________Key2" localSheetId="11" hidden="1">#REF!</definedName>
    <definedName name="________Key2" localSheetId="12" hidden="1">#REF!</definedName>
    <definedName name="________Key2" localSheetId="10" hidden="1">#REF!</definedName>
    <definedName name="________Key2" localSheetId="9" hidden="1">#REF!</definedName>
    <definedName name="________Key2" localSheetId="8" hidden="1">#REF!</definedName>
    <definedName name="________Key2" localSheetId="7" hidden="1">#REF!</definedName>
    <definedName name="________Key2" localSheetId="5" hidden="1">#REF!</definedName>
    <definedName name="________Key2" hidden="1">#REF!</definedName>
    <definedName name="________ms01" localSheetId="11">#REF!</definedName>
    <definedName name="________ms01" localSheetId="12">#REF!</definedName>
    <definedName name="________ms01" localSheetId="10">#REF!</definedName>
    <definedName name="________ms01" localSheetId="9">#REF!</definedName>
    <definedName name="________ms01" localSheetId="8">#REF!</definedName>
    <definedName name="________ms01" localSheetId="7">#REF!</definedName>
    <definedName name="________ms01" localSheetId="5">#REF!</definedName>
    <definedName name="________ms01">#REF!</definedName>
    <definedName name="________ms02" localSheetId="11">#REF!</definedName>
    <definedName name="________ms02" localSheetId="12">#REF!</definedName>
    <definedName name="________ms02" localSheetId="10">#REF!</definedName>
    <definedName name="________ms02" localSheetId="9">#REF!</definedName>
    <definedName name="________ms02" localSheetId="8">#REF!</definedName>
    <definedName name="________ms02" localSheetId="7">#REF!</definedName>
    <definedName name="________ms02" localSheetId="5">#REF!</definedName>
    <definedName name="________ms02">#REF!</definedName>
    <definedName name="________ms03" localSheetId="11">#REF!</definedName>
    <definedName name="________ms03" localSheetId="12">#REF!</definedName>
    <definedName name="________ms03" localSheetId="10">#REF!</definedName>
    <definedName name="________ms03" localSheetId="9">#REF!</definedName>
    <definedName name="________ms03" localSheetId="8">#REF!</definedName>
    <definedName name="________ms03" localSheetId="7">#REF!</definedName>
    <definedName name="________ms03" localSheetId="5">#REF!</definedName>
    <definedName name="________ms03">#REF!</definedName>
    <definedName name="________ms04" localSheetId="11">#REF!</definedName>
    <definedName name="________ms04" localSheetId="12">#REF!</definedName>
    <definedName name="________ms04" localSheetId="10">#REF!</definedName>
    <definedName name="________ms04" localSheetId="9">#REF!</definedName>
    <definedName name="________ms04" localSheetId="8">#REF!</definedName>
    <definedName name="________ms04" localSheetId="7">#REF!</definedName>
    <definedName name="________ms04" localSheetId="5">#REF!</definedName>
    <definedName name="________ms04">#REF!</definedName>
    <definedName name="________om1">#REF!</definedName>
    <definedName name="________om2">#REF!</definedName>
    <definedName name="________omd1">#REF!</definedName>
    <definedName name="________omd2">#REF!</definedName>
    <definedName name="________p1">#REF!</definedName>
    <definedName name="________rb1">#REF!</definedName>
    <definedName name="________rb2">#REF!</definedName>
    <definedName name="________rbd1">#REF!</definedName>
    <definedName name="________rbd2">#REF!</definedName>
    <definedName name="________RMC2" localSheetId="11">#REF!</definedName>
    <definedName name="________RMC2" localSheetId="12">#REF!</definedName>
    <definedName name="________RMC2" localSheetId="10">#REF!</definedName>
    <definedName name="________RMC2" localSheetId="9">#REF!</definedName>
    <definedName name="________RMC2" localSheetId="8">#REF!</definedName>
    <definedName name="________RMC2" localSheetId="7">#REF!</definedName>
    <definedName name="________RMC2" localSheetId="5">#REF!</definedName>
    <definedName name="________RMC2">#REF!</definedName>
    <definedName name="________SF3" localSheetId="11">#REF!</definedName>
    <definedName name="________SF3" localSheetId="12">#REF!</definedName>
    <definedName name="________SF3" localSheetId="10">#REF!</definedName>
    <definedName name="________SF3" localSheetId="9">#REF!</definedName>
    <definedName name="________SF3" localSheetId="8">#REF!</definedName>
    <definedName name="________SF3" localSheetId="7">#REF!</definedName>
    <definedName name="________SF3" localSheetId="5">#REF!</definedName>
    <definedName name="________SF3">#REF!</definedName>
    <definedName name="________td01">#REF!</definedName>
    <definedName name="________td02">#REF!</definedName>
    <definedName name="________td03">#REF!</definedName>
    <definedName name="________td04">#REF!</definedName>
    <definedName name="________TDG01">#REF!</definedName>
    <definedName name="________TDG02">#REF!</definedName>
    <definedName name="________TDG03">#REF!</definedName>
    <definedName name="________TDG04">#REF!</definedName>
    <definedName name="_______Com1">#REF!</definedName>
    <definedName name="_______Com2">#REF!</definedName>
    <definedName name="_______Com3">#REF!</definedName>
    <definedName name="_______COM94" localSheetId="11">#REF!</definedName>
    <definedName name="_______COM94" localSheetId="12">#REF!</definedName>
    <definedName name="_______COM94" localSheetId="10">#REF!</definedName>
    <definedName name="_______COM94" localSheetId="9">#REF!</definedName>
    <definedName name="_______COM94" localSheetId="8">#REF!</definedName>
    <definedName name="_______COM94" localSheetId="7">#REF!</definedName>
    <definedName name="_______COM94" localSheetId="5">#REF!</definedName>
    <definedName name="_______COM94">#REF!</definedName>
    <definedName name="_______COM95" localSheetId="11">#REF!</definedName>
    <definedName name="_______COM95" localSheetId="12">#REF!</definedName>
    <definedName name="_______COM95" localSheetId="10">#REF!</definedName>
    <definedName name="_______COM95" localSheetId="9">#REF!</definedName>
    <definedName name="_______COM95" localSheetId="8">#REF!</definedName>
    <definedName name="_______COM95" localSheetId="7">#REF!</definedName>
    <definedName name="_______COM95" localSheetId="5">#REF!</definedName>
    <definedName name="_______COM95">#REF!</definedName>
    <definedName name="_______EXH1" localSheetId="11">#REF!</definedName>
    <definedName name="_______EXH1" localSheetId="12">#REF!</definedName>
    <definedName name="_______EXH1" localSheetId="10">#REF!</definedName>
    <definedName name="_______EXH1" localSheetId="9">#REF!</definedName>
    <definedName name="_______EXH1" localSheetId="8">#REF!</definedName>
    <definedName name="_______EXH1" localSheetId="7">#REF!</definedName>
    <definedName name="_______EXH1" localSheetId="5">#REF!</definedName>
    <definedName name="_______EXH1">#REF!</definedName>
    <definedName name="_______EXH5" localSheetId="11">#REF!</definedName>
    <definedName name="_______EXH5" localSheetId="12">#REF!</definedName>
    <definedName name="_______EXH5" localSheetId="10">#REF!</definedName>
    <definedName name="_______EXH5" localSheetId="9">#REF!</definedName>
    <definedName name="_______EXH5" localSheetId="8">#REF!</definedName>
    <definedName name="_______EXH5" localSheetId="7">#REF!</definedName>
    <definedName name="_______EXH5" localSheetId="5">#REF!</definedName>
    <definedName name="_______EXH5">#REF!</definedName>
    <definedName name="_______JV13" localSheetId="11">#REF!</definedName>
    <definedName name="_______JV13" localSheetId="12">#REF!</definedName>
    <definedName name="_______JV13" localSheetId="10">#REF!</definedName>
    <definedName name="_______JV13" localSheetId="9">#REF!</definedName>
    <definedName name="_______JV13" localSheetId="8">#REF!</definedName>
    <definedName name="_______JV13" localSheetId="7">#REF!</definedName>
    <definedName name="_______JV13" localSheetId="5">#REF!</definedName>
    <definedName name="_______JV13">#REF!</definedName>
    <definedName name="_______Key2" localSheetId="11" hidden="1">#REF!</definedName>
    <definedName name="_______Key2" localSheetId="12" hidden="1">#REF!</definedName>
    <definedName name="_______Key2" localSheetId="10" hidden="1">#REF!</definedName>
    <definedName name="_______Key2" localSheetId="9" hidden="1">#REF!</definedName>
    <definedName name="_______Key2" localSheetId="8" hidden="1">#REF!</definedName>
    <definedName name="_______Key2" localSheetId="7" hidden="1">#REF!</definedName>
    <definedName name="_______Key2" localSheetId="5" hidden="1">#REF!</definedName>
    <definedName name="_______Key2" hidden="1">#REF!</definedName>
    <definedName name="_______ms01" localSheetId="11">#REF!</definedName>
    <definedName name="_______ms01" localSheetId="12">#REF!</definedName>
    <definedName name="_______ms01" localSheetId="10">#REF!</definedName>
    <definedName name="_______ms01" localSheetId="9">#REF!</definedName>
    <definedName name="_______ms01" localSheetId="8">#REF!</definedName>
    <definedName name="_______ms01" localSheetId="7">#REF!</definedName>
    <definedName name="_______ms01" localSheetId="5">#REF!</definedName>
    <definedName name="_______ms01">#REF!</definedName>
    <definedName name="_______ms02" localSheetId="11">#REF!</definedName>
    <definedName name="_______ms02" localSheetId="12">#REF!</definedName>
    <definedName name="_______ms02" localSheetId="10">#REF!</definedName>
    <definedName name="_______ms02" localSheetId="9">#REF!</definedName>
    <definedName name="_______ms02" localSheetId="8">#REF!</definedName>
    <definedName name="_______ms02" localSheetId="7">#REF!</definedName>
    <definedName name="_______ms02" localSheetId="5">#REF!</definedName>
    <definedName name="_______ms02">#REF!</definedName>
    <definedName name="_______ms03" localSheetId="11">#REF!</definedName>
    <definedName name="_______ms03" localSheetId="12">#REF!</definedName>
    <definedName name="_______ms03" localSheetId="10">#REF!</definedName>
    <definedName name="_______ms03" localSheetId="9">#REF!</definedName>
    <definedName name="_______ms03" localSheetId="8">#REF!</definedName>
    <definedName name="_______ms03" localSheetId="7">#REF!</definedName>
    <definedName name="_______ms03" localSheetId="5">#REF!</definedName>
    <definedName name="_______ms03">#REF!</definedName>
    <definedName name="_______ms04" localSheetId="11">#REF!</definedName>
    <definedName name="_______ms04" localSheetId="12">#REF!</definedName>
    <definedName name="_______ms04" localSheetId="10">#REF!</definedName>
    <definedName name="_______ms04" localSheetId="9">#REF!</definedName>
    <definedName name="_______ms04" localSheetId="8">#REF!</definedName>
    <definedName name="_______ms04" localSheetId="7">#REF!</definedName>
    <definedName name="_______ms04" localSheetId="5">#REF!</definedName>
    <definedName name="_______ms04">#REF!</definedName>
    <definedName name="_______om1">#REF!</definedName>
    <definedName name="_______om2">#REF!</definedName>
    <definedName name="_______omd1">#REF!</definedName>
    <definedName name="_______omd2">#REF!</definedName>
    <definedName name="_______p1">#REF!</definedName>
    <definedName name="_______rb1">#REF!</definedName>
    <definedName name="_______rb2">#REF!</definedName>
    <definedName name="_______rbd1">#REF!</definedName>
    <definedName name="_______rbd2">#REF!</definedName>
    <definedName name="_______RMC2" localSheetId="11">#REF!</definedName>
    <definedName name="_______RMC2" localSheetId="12">#REF!</definedName>
    <definedName name="_______RMC2" localSheetId="10">#REF!</definedName>
    <definedName name="_______RMC2" localSheetId="9">#REF!</definedName>
    <definedName name="_______RMC2" localSheetId="8">#REF!</definedName>
    <definedName name="_______RMC2" localSheetId="7">#REF!</definedName>
    <definedName name="_______RMC2" localSheetId="5">#REF!</definedName>
    <definedName name="_______RMC2">#REF!</definedName>
    <definedName name="_______SF3" localSheetId="11">#REF!</definedName>
    <definedName name="_______SF3" localSheetId="12">#REF!</definedName>
    <definedName name="_______SF3" localSheetId="10">#REF!</definedName>
    <definedName name="_______SF3" localSheetId="9">#REF!</definedName>
    <definedName name="_______SF3" localSheetId="8">#REF!</definedName>
    <definedName name="_______SF3" localSheetId="7">#REF!</definedName>
    <definedName name="_______SF3" localSheetId="5">#REF!</definedName>
    <definedName name="_______SF3">#REF!</definedName>
    <definedName name="_______td01">#REF!</definedName>
    <definedName name="_______td02">#REF!</definedName>
    <definedName name="_______td03">#REF!</definedName>
    <definedName name="_______td04">#REF!</definedName>
    <definedName name="_______TDG01">#REF!</definedName>
    <definedName name="_______TDG02">#REF!</definedName>
    <definedName name="_______TDG03">#REF!</definedName>
    <definedName name="_______TDG04">#REF!</definedName>
    <definedName name="______Com1">#REF!</definedName>
    <definedName name="______Com2">#REF!</definedName>
    <definedName name="______Com3">#REF!</definedName>
    <definedName name="______COM94" localSheetId="11">#REF!</definedName>
    <definedName name="______COM94" localSheetId="12">#REF!</definedName>
    <definedName name="______COM94" localSheetId="10">#REF!</definedName>
    <definedName name="______COM94" localSheetId="9">#REF!</definedName>
    <definedName name="______COM94" localSheetId="8">#REF!</definedName>
    <definedName name="______COM94" localSheetId="7">#REF!</definedName>
    <definedName name="______COM94" localSheetId="5">#REF!</definedName>
    <definedName name="______COM94">#REF!</definedName>
    <definedName name="______COM95" localSheetId="11">#REF!</definedName>
    <definedName name="______COM95" localSheetId="12">#REF!</definedName>
    <definedName name="______COM95" localSheetId="10">#REF!</definedName>
    <definedName name="______COM95" localSheetId="9">#REF!</definedName>
    <definedName name="______COM95" localSheetId="8">#REF!</definedName>
    <definedName name="______COM95" localSheetId="7">#REF!</definedName>
    <definedName name="______COM95" localSheetId="5">#REF!</definedName>
    <definedName name="______COM95">#REF!</definedName>
    <definedName name="______EXH1" localSheetId="11">#REF!</definedName>
    <definedName name="______EXH1" localSheetId="12">#REF!</definedName>
    <definedName name="______EXH1" localSheetId="10">#REF!</definedName>
    <definedName name="______EXH1" localSheetId="9">#REF!</definedName>
    <definedName name="______EXH1" localSheetId="8">#REF!</definedName>
    <definedName name="______EXH1" localSheetId="7">#REF!</definedName>
    <definedName name="______EXH1" localSheetId="5">#REF!</definedName>
    <definedName name="______EXH1">#REF!</definedName>
    <definedName name="______EXH5" localSheetId="11">#REF!</definedName>
    <definedName name="______EXH5" localSheetId="12">#REF!</definedName>
    <definedName name="______EXH5" localSheetId="10">#REF!</definedName>
    <definedName name="______EXH5" localSheetId="9">#REF!</definedName>
    <definedName name="______EXH5" localSheetId="8">#REF!</definedName>
    <definedName name="______EXH5" localSheetId="7">#REF!</definedName>
    <definedName name="______EXH5" localSheetId="5">#REF!</definedName>
    <definedName name="______EXH5">#REF!</definedName>
    <definedName name="______JV13" localSheetId="11">#REF!</definedName>
    <definedName name="______JV13" localSheetId="12">#REF!</definedName>
    <definedName name="______JV13" localSheetId="10">#REF!</definedName>
    <definedName name="______JV13" localSheetId="9">#REF!</definedName>
    <definedName name="______JV13" localSheetId="8">#REF!</definedName>
    <definedName name="______JV13" localSheetId="7">#REF!</definedName>
    <definedName name="______JV13" localSheetId="5">#REF!</definedName>
    <definedName name="______JV13">#REF!</definedName>
    <definedName name="______Key2" localSheetId="11" hidden="1">#REF!</definedName>
    <definedName name="______Key2" localSheetId="12" hidden="1">#REF!</definedName>
    <definedName name="______Key2" localSheetId="10" hidden="1">#REF!</definedName>
    <definedName name="______Key2" localSheetId="9" hidden="1">#REF!</definedName>
    <definedName name="______Key2" localSheetId="8" hidden="1">#REF!</definedName>
    <definedName name="______Key2" localSheetId="7" hidden="1">#REF!</definedName>
    <definedName name="______Key2" localSheetId="5" hidden="1">#REF!</definedName>
    <definedName name="______Key2" hidden="1">#REF!</definedName>
    <definedName name="______ms01" localSheetId="11">#REF!</definedName>
    <definedName name="______ms01" localSheetId="12">#REF!</definedName>
    <definedName name="______ms01" localSheetId="10">#REF!</definedName>
    <definedName name="______ms01" localSheetId="9">#REF!</definedName>
    <definedName name="______ms01" localSheetId="8">#REF!</definedName>
    <definedName name="______ms01" localSheetId="7">#REF!</definedName>
    <definedName name="______ms01" localSheetId="5">#REF!</definedName>
    <definedName name="______ms01">#REF!</definedName>
    <definedName name="______ms02" localSheetId="11">#REF!</definedName>
    <definedName name="______ms02" localSheetId="12">#REF!</definedName>
    <definedName name="______ms02" localSheetId="10">#REF!</definedName>
    <definedName name="______ms02" localSheetId="9">#REF!</definedName>
    <definedName name="______ms02" localSheetId="8">#REF!</definedName>
    <definedName name="______ms02" localSheetId="7">#REF!</definedName>
    <definedName name="______ms02" localSheetId="5">#REF!</definedName>
    <definedName name="______ms02">#REF!</definedName>
    <definedName name="______ms03" localSheetId="11">#REF!</definedName>
    <definedName name="______ms03" localSheetId="12">#REF!</definedName>
    <definedName name="______ms03" localSheetId="10">#REF!</definedName>
    <definedName name="______ms03" localSheetId="9">#REF!</definedName>
    <definedName name="______ms03" localSheetId="8">#REF!</definedName>
    <definedName name="______ms03" localSheetId="7">#REF!</definedName>
    <definedName name="______ms03" localSheetId="5">#REF!</definedName>
    <definedName name="______ms03">#REF!</definedName>
    <definedName name="______ms04" localSheetId="11">#REF!</definedName>
    <definedName name="______ms04" localSheetId="12">#REF!</definedName>
    <definedName name="______ms04" localSheetId="10">#REF!</definedName>
    <definedName name="______ms04" localSheetId="9">#REF!</definedName>
    <definedName name="______ms04" localSheetId="8">#REF!</definedName>
    <definedName name="______ms04" localSheetId="7">#REF!</definedName>
    <definedName name="______ms04" localSheetId="5">#REF!</definedName>
    <definedName name="______ms04">#REF!</definedName>
    <definedName name="______om1">#REF!</definedName>
    <definedName name="______om2">#REF!</definedName>
    <definedName name="______OMD1">#REF!</definedName>
    <definedName name="______omd2">#REF!</definedName>
    <definedName name="______p1">#REF!</definedName>
    <definedName name="______rb1">#REF!</definedName>
    <definedName name="______rb2">#REF!</definedName>
    <definedName name="______rbd1">#REF!</definedName>
    <definedName name="______rbd2">#REF!</definedName>
    <definedName name="______RMC2" localSheetId="11">#REF!</definedName>
    <definedName name="______RMC2" localSheetId="12">#REF!</definedName>
    <definedName name="______RMC2" localSheetId="10">#REF!</definedName>
    <definedName name="______RMC2" localSheetId="9">#REF!</definedName>
    <definedName name="______RMC2" localSheetId="8">#REF!</definedName>
    <definedName name="______RMC2" localSheetId="7">#REF!</definedName>
    <definedName name="______RMC2" localSheetId="5">#REF!</definedName>
    <definedName name="______RMC2">#REF!</definedName>
    <definedName name="______SF3" localSheetId="11">#REF!</definedName>
    <definedName name="______SF3" localSheetId="12">#REF!</definedName>
    <definedName name="______SF3" localSheetId="10">#REF!</definedName>
    <definedName name="______SF3" localSheetId="9">#REF!</definedName>
    <definedName name="______SF3" localSheetId="8">#REF!</definedName>
    <definedName name="______SF3" localSheetId="7">#REF!</definedName>
    <definedName name="______SF3" localSheetId="5">#REF!</definedName>
    <definedName name="______SF3">#REF!</definedName>
    <definedName name="______td01">#REF!</definedName>
    <definedName name="______td02">#REF!</definedName>
    <definedName name="______td03">#REF!</definedName>
    <definedName name="______td04">#REF!</definedName>
    <definedName name="______TDG01">#REF!</definedName>
    <definedName name="______TDG02">#REF!</definedName>
    <definedName name="______TDG03">#REF!</definedName>
    <definedName name="______TDG04">#REF!</definedName>
    <definedName name="_____Com1">#REF!</definedName>
    <definedName name="_____Com2">#REF!</definedName>
    <definedName name="_____Com3">#REF!</definedName>
    <definedName name="_____COM94" localSheetId="11">#REF!</definedName>
    <definedName name="_____COM94" localSheetId="12">#REF!</definedName>
    <definedName name="_____COM94" localSheetId="10">#REF!</definedName>
    <definedName name="_____COM94" localSheetId="9">#REF!</definedName>
    <definedName name="_____COM94" localSheetId="8">#REF!</definedName>
    <definedName name="_____COM94" localSheetId="7">#REF!</definedName>
    <definedName name="_____COM94" localSheetId="5">#REF!</definedName>
    <definedName name="_____COM94">#REF!</definedName>
    <definedName name="_____COM95" localSheetId="11">#REF!</definedName>
    <definedName name="_____COM95" localSheetId="12">#REF!</definedName>
    <definedName name="_____COM95" localSheetId="10">#REF!</definedName>
    <definedName name="_____COM95" localSheetId="9">#REF!</definedName>
    <definedName name="_____COM95" localSheetId="8">#REF!</definedName>
    <definedName name="_____COM95" localSheetId="7">#REF!</definedName>
    <definedName name="_____COM95" localSheetId="5">#REF!</definedName>
    <definedName name="_____COM95">#REF!</definedName>
    <definedName name="_____EXH1" localSheetId="11">#REF!</definedName>
    <definedName name="_____EXH1" localSheetId="12">#REF!</definedName>
    <definedName name="_____EXH1" localSheetId="10">#REF!</definedName>
    <definedName name="_____EXH1" localSheetId="9">#REF!</definedName>
    <definedName name="_____EXH1" localSheetId="8">#REF!</definedName>
    <definedName name="_____EXH1" localSheetId="7">#REF!</definedName>
    <definedName name="_____EXH1" localSheetId="5">#REF!</definedName>
    <definedName name="_____EXH1">#REF!</definedName>
    <definedName name="_____EXH5" localSheetId="11">#REF!</definedName>
    <definedName name="_____EXH5" localSheetId="12">#REF!</definedName>
    <definedName name="_____EXH5" localSheetId="10">#REF!</definedName>
    <definedName name="_____EXH5" localSheetId="9">#REF!</definedName>
    <definedName name="_____EXH5" localSheetId="8">#REF!</definedName>
    <definedName name="_____EXH5" localSheetId="7">#REF!</definedName>
    <definedName name="_____EXH5" localSheetId="5">#REF!</definedName>
    <definedName name="_____EXH5">#REF!</definedName>
    <definedName name="_____JV13" localSheetId="11">#REF!</definedName>
    <definedName name="_____JV13" localSheetId="12">#REF!</definedName>
    <definedName name="_____JV13" localSheetId="10">#REF!</definedName>
    <definedName name="_____JV13" localSheetId="9">#REF!</definedName>
    <definedName name="_____JV13" localSheetId="8">#REF!</definedName>
    <definedName name="_____JV13" localSheetId="7">#REF!</definedName>
    <definedName name="_____JV13" localSheetId="5">#REF!</definedName>
    <definedName name="_____JV13">#REF!</definedName>
    <definedName name="_____Key2" localSheetId="11" hidden="1">#REF!</definedName>
    <definedName name="_____Key2" localSheetId="12" hidden="1">#REF!</definedName>
    <definedName name="_____Key2" localSheetId="10" hidden="1">#REF!</definedName>
    <definedName name="_____Key2" localSheetId="9" hidden="1">#REF!</definedName>
    <definedName name="_____Key2" localSheetId="8" hidden="1">#REF!</definedName>
    <definedName name="_____Key2" localSheetId="7" hidden="1">#REF!</definedName>
    <definedName name="_____Key2" localSheetId="5" hidden="1">#REF!</definedName>
    <definedName name="_____Key2" hidden="1">#REF!</definedName>
    <definedName name="_____ms01" localSheetId="11">#REF!</definedName>
    <definedName name="_____ms01" localSheetId="12">#REF!</definedName>
    <definedName name="_____ms01" localSheetId="10">#REF!</definedName>
    <definedName name="_____ms01" localSheetId="9">#REF!</definedName>
    <definedName name="_____ms01" localSheetId="8">#REF!</definedName>
    <definedName name="_____ms01" localSheetId="7">#REF!</definedName>
    <definedName name="_____ms01" localSheetId="5">#REF!</definedName>
    <definedName name="_____ms01">#REF!</definedName>
    <definedName name="_____ms02" localSheetId="11">#REF!</definedName>
    <definedName name="_____ms02" localSheetId="12">#REF!</definedName>
    <definedName name="_____ms02" localSheetId="10">#REF!</definedName>
    <definedName name="_____ms02" localSheetId="9">#REF!</definedName>
    <definedName name="_____ms02" localSheetId="8">#REF!</definedName>
    <definedName name="_____ms02" localSheetId="7">#REF!</definedName>
    <definedName name="_____ms02" localSheetId="5">#REF!</definedName>
    <definedName name="_____ms02">#REF!</definedName>
    <definedName name="_____ms03" localSheetId="11">#REF!</definedName>
    <definedName name="_____ms03" localSheetId="12">#REF!</definedName>
    <definedName name="_____ms03" localSheetId="10">#REF!</definedName>
    <definedName name="_____ms03" localSheetId="9">#REF!</definedName>
    <definedName name="_____ms03" localSheetId="8">#REF!</definedName>
    <definedName name="_____ms03" localSheetId="7">#REF!</definedName>
    <definedName name="_____ms03" localSheetId="5">#REF!</definedName>
    <definedName name="_____ms03">#REF!</definedName>
    <definedName name="_____ms04" localSheetId="11">#REF!</definedName>
    <definedName name="_____ms04" localSheetId="12">#REF!</definedName>
    <definedName name="_____ms04" localSheetId="10">#REF!</definedName>
    <definedName name="_____ms04" localSheetId="9">#REF!</definedName>
    <definedName name="_____ms04" localSheetId="8">#REF!</definedName>
    <definedName name="_____ms04" localSheetId="7">#REF!</definedName>
    <definedName name="_____ms04" localSheetId="5">#REF!</definedName>
    <definedName name="_____ms04">#REF!</definedName>
    <definedName name="_____om1">#REF!</definedName>
    <definedName name="_____om2">#REF!</definedName>
    <definedName name="_____omd1">#REF!</definedName>
    <definedName name="_____omd2">#REF!</definedName>
    <definedName name="_____p1">#REF!</definedName>
    <definedName name="_____rb1">#REF!</definedName>
    <definedName name="_____rb2">#REF!</definedName>
    <definedName name="_____rbd1">#REF!</definedName>
    <definedName name="_____rbd2">#REF!</definedName>
    <definedName name="_____RMC2" localSheetId="11">#REF!</definedName>
    <definedName name="_____RMC2" localSheetId="12">#REF!</definedName>
    <definedName name="_____RMC2" localSheetId="10">#REF!</definedName>
    <definedName name="_____RMC2" localSheetId="9">#REF!</definedName>
    <definedName name="_____RMC2" localSheetId="8">#REF!</definedName>
    <definedName name="_____RMC2" localSheetId="7">#REF!</definedName>
    <definedName name="_____RMC2" localSheetId="5">#REF!</definedName>
    <definedName name="_____RMC2">#REF!</definedName>
    <definedName name="_____SF3" localSheetId="11">#REF!</definedName>
    <definedName name="_____SF3" localSheetId="12">#REF!</definedName>
    <definedName name="_____SF3" localSheetId="10">#REF!</definedName>
    <definedName name="_____SF3" localSheetId="9">#REF!</definedName>
    <definedName name="_____SF3" localSheetId="8">#REF!</definedName>
    <definedName name="_____SF3" localSheetId="7">#REF!</definedName>
    <definedName name="_____SF3" localSheetId="5">#REF!</definedName>
    <definedName name="_____SF3">#REF!</definedName>
    <definedName name="_____td01" localSheetId="11">#REF!</definedName>
    <definedName name="_____td01" localSheetId="12">#REF!</definedName>
    <definedName name="_____td01" localSheetId="10">#REF!</definedName>
    <definedName name="_____td01" localSheetId="9">#REF!</definedName>
    <definedName name="_____td01" localSheetId="8">#REF!</definedName>
    <definedName name="_____td01" localSheetId="7">#REF!</definedName>
    <definedName name="_____td01" localSheetId="5">#REF!</definedName>
    <definedName name="_____td01">#REF!</definedName>
    <definedName name="_____td02" localSheetId="11">#REF!</definedName>
    <definedName name="_____td02" localSheetId="12">#REF!</definedName>
    <definedName name="_____td02" localSheetId="10">#REF!</definedName>
    <definedName name="_____td02" localSheetId="9">#REF!</definedName>
    <definedName name="_____td02" localSheetId="8">#REF!</definedName>
    <definedName name="_____td02" localSheetId="7">#REF!</definedName>
    <definedName name="_____td02" localSheetId="5">#REF!</definedName>
    <definedName name="_____td02">#REF!</definedName>
    <definedName name="_____td03" localSheetId="11">#REF!</definedName>
    <definedName name="_____td03" localSheetId="12">#REF!</definedName>
    <definedName name="_____td03" localSheetId="10">#REF!</definedName>
    <definedName name="_____td03" localSheetId="9">#REF!</definedName>
    <definedName name="_____td03" localSheetId="8">#REF!</definedName>
    <definedName name="_____td03" localSheetId="7">#REF!</definedName>
    <definedName name="_____td03" localSheetId="5">#REF!</definedName>
    <definedName name="_____td03">#REF!</definedName>
    <definedName name="_____td04" localSheetId="11">#REF!</definedName>
    <definedName name="_____td04" localSheetId="12">#REF!</definedName>
    <definedName name="_____td04" localSheetId="10">#REF!</definedName>
    <definedName name="_____td04" localSheetId="9">#REF!</definedName>
    <definedName name="_____td04" localSheetId="8">#REF!</definedName>
    <definedName name="_____td04" localSheetId="7">#REF!</definedName>
    <definedName name="_____td04" localSheetId="5">#REF!</definedName>
    <definedName name="_____td04">#REF!</definedName>
    <definedName name="_____TDG01" localSheetId="11">#REF!</definedName>
    <definedName name="_____TDG01" localSheetId="12">#REF!</definedName>
    <definedName name="_____TDG01" localSheetId="10">#REF!</definedName>
    <definedName name="_____TDG01" localSheetId="9">#REF!</definedName>
    <definedName name="_____TDG01" localSheetId="8">#REF!</definedName>
    <definedName name="_____TDG01" localSheetId="7">#REF!</definedName>
    <definedName name="_____TDG01" localSheetId="5">#REF!</definedName>
    <definedName name="_____TDG01">#REF!</definedName>
    <definedName name="_____TDG02" localSheetId="11">#REF!</definedName>
    <definedName name="_____TDG02" localSheetId="12">#REF!</definedName>
    <definedName name="_____TDG02" localSheetId="10">#REF!</definedName>
    <definedName name="_____TDG02" localSheetId="9">#REF!</definedName>
    <definedName name="_____TDG02" localSheetId="8">#REF!</definedName>
    <definedName name="_____TDG02" localSheetId="7">#REF!</definedName>
    <definedName name="_____TDG02" localSheetId="5">#REF!</definedName>
    <definedName name="_____TDG02">#REF!</definedName>
    <definedName name="_____TDG03" localSheetId="11">#REF!</definedName>
    <definedName name="_____TDG03" localSheetId="12">#REF!</definedName>
    <definedName name="_____TDG03" localSheetId="10">#REF!</definedName>
    <definedName name="_____TDG03" localSheetId="9">#REF!</definedName>
    <definedName name="_____TDG03" localSheetId="8">#REF!</definedName>
    <definedName name="_____TDG03" localSheetId="7">#REF!</definedName>
    <definedName name="_____TDG03" localSheetId="5">#REF!</definedName>
    <definedName name="_____TDG03">#REF!</definedName>
    <definedName name="_____TDG04" localSheetId="11">#REF!</definedName>
    <definedName name="_____TDG04" localSheetId="12">#REF!</definedName>
    <definedName name="_____TDG04" localSheetId="10">#REF!</definedName>
    <definedName name="_____TDG04" localSheetId="9">#REF!</definedName>
    <definedName name="_____TDG04" localSheetId="8">#REF!</definedName>
    <definedName name="_____TDG04" localSheetId="7">#REF!</definedName>
    <definedName name="_____TDG04" localSheetId="5">#REF!</definedName>
    <definedName name="_____TDG04">#REF!</definedName>
    <definedName name="____Com1">#REF!</definedName>
    <definedName name="____Com2">#REF!</definedName>
    <definedName name="____Com3">#REF!</definedName>
    <definedName name="____COM94" localSheetId="11">#REF!</definedName>
    <definedName name="____COM94" localSheetId="12">#REF!</definedName>
    <definedName name="____COM94" localSheetId="10">#REF!</definedName>
    <definedName name="____COM94" localSheetId="9">#REF!</definedName>
    <definedName name="____COM94" localSheetId="8">#REF!</definedName>
    <definedName name="____COM94" localSheetId="7">#REF!</definedName>
    <definedName name="____COM94" localSheetId="5">#REF!</definedName>
    <definedName name="____COM94">#REF!</definedName>
    <definedName name="____COM95" localSheetId="11">#REF!</definedName>
    <definedName name="____COM95" localSheetId="12">#REF!</definedName>
    <definedName name="____COM95" localSheetId="10">#REF!</definedName>
    <definedName name="____COM95" localSheetId="9">#REF!</definedName>
    <definedName name="____COM95" localSheetId="8">#REF!</definedName>
    <definedName name="____COM95" localSheetId="7">#REF!</definedName>
    <definedName name="____COM95" localSheetId="5">#REF!</definedName>
    <definedName name="____COM95">#REF!</definedName>
    <definedName name="____EXH1" localSheetId="11">#REF!</definedName>
    <definedName name="____EXH1" localSheetId="12">#REF!</definedName>
    <definedName name="____EXH1" localSheetId="10">#REF!</definedName>
    <definedName name="____EXH1" localSheetId="9">#REF!</definedName>
    <definedName name="____EXH1" localSheetId="8">#REF!</definedName>
    <definedName name="____EXH1" localSheetId="7">#REF!</definedName>
    <definedName name="____EXH1" localSheetId="5">#REF!</definedName>
    <definedName name="____EXH1">#REF!</definedName>
    <definedName name="____EXH5" localSheetId="11">#REF!</definedName>
    <definedName name="____EXH5" localSheetId="12">#REF!</definedName>
    <definedName name="____EXH5" localSheetId="10">#REF!</definedName>
    <definedName name="____EXH5" localSheetId="9">#REF!</definedName>
    <definedName name="____EXH5" localSheetId="8">#REF!</definedName>
    <definedName name="____EXH5" localSheetId="7">#REF!</definedName>
    <definedName name="____EXH5" localSheetId="5">#REF!</definedName>
    <definedName name="____EXH5">#REF!</definedName>
    <definedName name="____JV13" localSheetId="11">#REF!</definedName>
    <definedName name="____JV13" localSheetId="12">#REF!</definedName>
    <definedName name="____JV13" localSheetId="10">#REF!</definedName>
    <definedName name="____JV13" localSheetId="9">#REF!</definedName>
    <definedName name="____JV13" localSheetId="8">#REF!</definedName>
    <definedName name="____JV13" localSheetId="7">#REF!</definedName>
    <definedName name="____JV13" localSheetId="5">#REF!</definedName>
    <definedName name="____JV13">#REF!</definedName>
    <definedName name="____Key2" localSheetId="11" hidden="1">#REF!</definedName>
    <definedName name="____Key2" localSheetId="12" hidden="1">#REF!</definedName>
    <definedName name="____Key2" localSheetId="10" hidden="1">#REF!</definedName>
    <definedName name="____Key2" localSheetId="9" hidden="1">#REF!</definedName>
    <definedName name="____Key2" localSheetId="8" hidden="1">#REF!</definedName>
    <definedName name="____Key2" localSheetId="7" hidden="1">#REF!</definedName>
    <definedName name="____Key2" localSheetId="5" hidden="1">#REF!</definedName>
    <definedName name="____Key2" hidden="1">#REF!</definedName>
    <definedName name="____ms01" localSheetId="11">#REF!</definedName>
    <definedName name="____ms01" localSheetId="12">#REF!</definedName>
    <definedName name="____ms01" localSheetId="10">#REF!</definedName>
    <definedName name="____ms01" localSheetId="9">#REF!</definedName>
    <definedName name="____ms01" localSheetId="8">#REF!</definedName>
    <definedName name="____ms01" localSheetId="7">#REF!</definedName>
    <definedName name="____ms01" localSheetId="5">#REF!</definedName>
    <definedName name="____ms01">#REF!</definedName>
    <definedName name="____ms02" localSheetId="11">#REF!</definedName>
    <definedName name="____ms02" localSheetId="12">#REF!</definedName>
    <definedName name="____ms02" localSheetId="10">#REF!</definedName>
    <definedName name="____ms02" localSheetId="9">#REF!</definedName>
    <definedName name="____ms02" localSheetId="8">#REF!</definedName>
    <definedName name="____ms02" localSheetId="7">#REF!</definedName>
    <definedName name="____ms02" localSheetId="5">#REF!</definedName>
    <definedName name="____ms02">#REF!</definedName>
    <definedName name="____ms03" localSheetId="11">#REF!</definedName>
    <definedName name="____ms03" localSheetId="12">#REF!</definedName>
    <definedName name="____ms03" localSheetId="10">#REF!</definedName>
    <definedName name="____ms03" localSheetId="9">#REF!</definedName>
    <definedName name="____ms03" localSheetId="8">#REF!</definedName>
    <definedName name="____ms03" localSheetId="7">#REF!</definedName>
    <definedName name="____ms03" localSheetId="5">#REF!</definedName>
    <definedName name="____ms03">#REF!</definedName>
    <definedName name="____ms04" localSheetId="11">#REF!</definedName>
    <definedName name="____ms04" localSheetId="12">#REF!</definedName>
    <definedName name="____ms04" localSheetId="10">#REF!</definedName>
    <definedName name="____ms04" localSheetId="9">#REF!</definedName>
    <definedName name="____ms04" localSheetId="8">#REF!</definedName>
    <definedName name="____ms04" localSheetId="7">#REF!</definedName>
    <definedName name="____ms04" localSheetId="5">#REF!</definedName>
    <definedName name="____ms04">#REF!</definedName>
    <definedName name="____om1">#REF!</definedName>
    <definedName name="____om2">#REF!</definedName>
    <definedName name="____OMD1">#REF!</definedName>
    <definedName name="____omd2">#REF!</definedName>
    <definedName name="____p1">#REF!</definedName>
    <definedName name="____rb1">#REF!</definedName>
    <definedName name="____rb2">#REF!</definedName>
    <definedName name="____rbd1">#REF!</definedName>
    <definedName name="____rbd2">#REF!</definedName>
    <definedName name="____RMC2" localSheetId="11">#REF!</definedName>
    <definedName name="____RMC2" localSheetId="12">#REF!</definedName>
    <definedName name="____RMC2" localSheetId="10">#REF!</definedName>
    <definedName name="____RMC2" localSheetId="9">#REF!</definedName>
    <definedName name="____RMC2" localSheetId="8">#REF!</definedName>
    <definedName name="____RMC2" localSheetId="7">#REF!</definedName>
    <definedName name="____RMC2" localSheetId="5">#REF!</definedName>
    <definedName name="____RMC2">#REF!</definedName>
    <definedName name="____SF3" localSheetId="11">#REF!</definedName>
    <definedName name="____SF3" localSheetId="12">#REF!</definedName>
    <definedName name="____SF3" localSheetId="10">#REF!</definedName>
    <definedName name="____SF3" localSheetId="9">#REF!</definedName>
    <definedName name="____SF3" localSheetId="8">#REF!</definedName>
    <definedName name="____SF3" localSheetId="7">#REF!</definedName>
    <definedName name="____SF3" localSheetId="5">#REF!</definedName>
    <definedName name="____SF3">#REF!</definedName>
    <definedName name="____td01">#REF!</definedName>
    <definedName name="____td02">#REF!</definedName>
    <definedName name="____td03">#REF!</definedName>
    <definedName name="____td04">#REF!</definedName>
    <definedName name="____TDG01">#REF!</definedName>
    <definedName name="____TDG02">#REF!</definedName>
    <definedName name="____TDG03">#REF!</definedName>
    <definedName name="____TDG04">#REF!</definedName>
    <definedName name="___Com1">#REF!</definedName>
    <definedName name="___Com2">#REF!</definedName>
    <definedName name="___Com3">#REF!</definedName>
    <definedName name="___COM94" localSheetId="11">#REF!</definedName>
    <definedName name="___COM94" localSheetId="12">#REF!</definedName>
    <definedName name="___COM94" localSheetId="10">#REF!</definedName>
    <definedName name="___COM94" localSheetId="9">#REF!</definedName>
    <definedName name="___COM94" localSheetId="8">#REF!</definedName>
    <definedName name="___COM94" localSheetId="7">#REF!</definedName>
    <definedName name="___COM94" localSheetId="5">#REF!</definedName>
    <definedName name="___COM94">#REF!</definedName>
    <definedName name="___COM95" localSheetId="11">#REF!</definedName>
    <definedName name="___COM95" localSheetId="12">#REF!</definedName>
    <definedName name="___COM95" localSheetId="10">#REF!</definedName>
    <definedName name="___COM95" localSheetId="9">#REF!</definedName>
    <definedName name="___COM95" localSheetId="8">#REF!</definedName>
    <definedName name="___COM95" localSheetId="7">#REF!</definedName>
    <definedName name="___COM95" localSheetId="5">#REF!</definedName>
    <definedName name="___COM95">#REF!</definedName>
    <definedName name="___EXH1" localSheetId="11">#REF!</definedName>
    <definedName name="___EXH1" localSheetId="12">#REF!</definedName>
    <definedName name="___EXH1" localSheetId="10">#REF!</definedName>
    <definedName name="___EXH1" localSheetId="9">#REF!</definedName>
    <definedName name="___EXH1" localSheetId="8">#REF!</definedName>
    <definedName name="___EXH1" localSheetId="7">#REF!</definedName>
    <definedName name="___EXH1" localSheetId="5">#REF!</definedName>
    <definedName name="___EXH1">#REF!</definedName>
    <definedName name="___EXH5" localSheetId="11">#REF!</definedName>
    <definedName name="___EXH5" localSheetId="12">#REF!</definedName>
    <definedName name="___EXH5" localSheetId="10">#REF!</definedName>
    <definedName name="___EXH5" localSheetId="9">#REF!</definedName>
    <definedName name="___EXH5" localSheetId="8">#REF!</definedName>
    <definedName name="___EXH5" localSheetId="7">#REF!</definedName>
    <definedName name="___EXH5" localSheetId="5">#REF!</definedName>
    <definedName name="___EXH5">#REF!</definedName>
    <definedName name="___JV13" localSheetId="11">#REF!</definedName>
    <definedName name="___JV13" localSheetId="12">#REF!</definedName>
    <definedName name="___JV13" localSheetId="10">#REF!</definedName>
    <definedName name="___JV13" localSheetId="9">#REF!</definedName>
    <definedName name="___JV13" localSheetId="8">#REF!</definedName>
    <definedName name="___JV13" localSheetId="7">#REF!</definedName>
    <definedName name="___JV13" localSheetId="5">#REF!</definedName>
    <definedName name="___JV13">#REF!</definedName>
    <definedName name="___Key2" localSheetId="11" hidden="1">#REF!</definedName>
    <definedName name="___Key2" localSheetId="12" hidden="1">#REF!</definedName>
    <definedName name="___Key2" localSheetId="10" hidden="1">#REF!</definedName>
    <definedName name="___Key2" localSheetId="9" hidden="1">#REF!</definedName>
    <definedName name="___Key2" localSheetId="8" hidden="1">#REF!</definedName>
    <definedName name="___Key2" localSheetId="7" hidden="1">#REF!</definedName>
    <definedName name="___Key2" localSheetId="5" hidden="1">#REF!</definedName>
    <definedName name="___Key2" hidden="1">#REF!</definedName>
    <definedName name="___ms01" localSheetId="11">#REF!</definedName>
    <definedName name="___ms01" localSheetId="12">#REF!</definedName>
    <definedName name="___ms01" localSheetId="10">#REF!</definedName>
    <definedName name="___ms01" localSheetId="9">#REF!</definedName>
    <definedName name="___ms01" localSheetId="8">#REF!</definedName>
    <definedName name="___ms01" localSheetId="7">#REF!</definedName>
    <definedName name="___ms01" localSheetId="5">#REF!</definedName>
    <definedName name="___ms01">#REF!</definedName>
    <definedName name="___ms02" localSheetId="11">#REF!</definedName>
    <definedName name="___ms02" localSheetId="12">#REF!</definedName>
    <definedName name="___ms02" localSheetId="10">#REF!</definedName>
    <definedName name="___ms02" localSheetId="9">#REF!</definedName>
    <definedName name="___ms02" localSheetId="8">#REF!</definedName>
    <definedName name="___ms02" localSheetId="7">#REF!</definedName>
    <definedName name="___ms02" localSheetId="5">#REF!</definedName>
    <definedName name="___ms02">#REF!</definedName>
    <definedName name="___ms03" localSheetId="11">#REF!</definedName>
    <definedName name="___ms03" localSheetId="12">#REF!</definedName>
    <definedName name="___ms03" localSheetId="10">#REF!</definedName>
    <definedName name="___ms03" localSheetId="9">#REF!</definedName>
    <definedName name="___ms03" localSheetId="8">#REF!</definedName>
    <definedName name="___ms03" localSheetId="7">#REF!</definedName>
    <definedName name="___ms03" localSheetId="5">#REF!</definedName>
    <definedName name="___ms03">#REF!</definedName>
    <definedName name="___ms04" localSheetId="11">#REF!</definedName>
    <definedName name="___ms04" localSheetId="12">#REF!</definedName>
    <definedName name="___ms04" localSheetId="10">#REF!</definedName>
    <definedName name="___ms04" localSheetId="9">#REF!</definedName>
    <definedName name="___ms04" localSheetId="8">#REF!</definedName>
    <definedName name="___ms04" localSheetId="7">#REF!</definedName>
    <definedName name="___ms04" localSheetId="5">#REF!</definedName>
    <definedName name="___ms04">#REF!</definedName>
    <definedName name="___om1">#REF!</definedName>
    <definedName name="___om2">#REF!</definedName>
    <definedName name="___omd1">#REF!</definedName>
    <definedName name="___omd2">#REF!</definedName>
    <definedName name="___p1">#REF!</definedName>
    <definedName name="___rb1">#REF!</definedName>
    <definedName name="___rb2">#REF!</definedName>
    <definedName name="___rbd1">#REF!</definedName>
    <definedName name="___rbd2">#REF!</definedName>
    <definedName name="___RMC2" localSheetId="11">#REF!</definedName>
    <definedName name="___RMC2" localSheetId="12">#REF!</definedName>
    <definedName name="___RMC2" localSheetId="10">#REF!</definedName>
    <definedName name="___RMC2" localSheetId="9">#REF!</definedName>
    <definedName name="___RMC2" localSheetId="8">#REF!</definedName>
    <definedName name="___RMC2" localSheetId="7">#REF!</definedName>
    <definedName name="___RMC2" localSheetId="5">#REF!</definedName>
    <definedName name="___RMC2">#REF!</definedName>
    <definedName name="___SF3" localSheetId="11">#REF!</definedName>
    <definedName name="___SF3" localSheetId="12">#REF!</definedName>
    <definedName name="___SF3" localSheetId="10">#REF!</definedName>
    <definedName name="___SF3" localSheetId="9">#REF!</definedName>
    <definedName name="___SF3" localSheetId="8">#REF!</definedName>
    <definedName name="___SF3" localSheetId="7">#REF!</definedName>
    <definedName name="___SF3" localSheetId="5">#REF!</definedName>
    <definedName name="___SF3">#REF!</definedName>
    <definedName name="___td01">#REF!</definedName>
    <definedName name="___td02">#REF!</definedName>
    <definedName name="___td03">#REF!</definedName>
    <definedName name="___td04">#REF!</definedName>
    <definedName name="___TDG01">#REF!</definedName>
    <definedName name="___TDG02">#REF!</definedName>
    <definedName name="___TDG03">#REF!</definedName>
    <definedName name="___TDG04">#REF!</definedName>
    <definedName name="__Com1">#REF!</definedName>
    <definedName name="__Com2">#REF!</definedName>
    <definedName name="__Com3">#REF!</definedName>
    <definedName name="__COM94" localSheetId="11">#REF!</definedName>
    <definedName name="__COM94" localSheetId="12">#REF!</definedName>
    <definedName name="__COM94" localSheetId="10">#REF!</definedName>
    <definedName name="__COM94" localSheetId="9">#REF!</definedName>
    <definedName name="__COM94" localSheetId="8">#REF!</definedName>
    <definedName name="__COM94" localSheetId="7">#REF!</definedName>
    <definedName name="__COM94" localSheetId="5">#REF!</definedName>
    <definedName name="__COM94">#REF!</definedName>
    <definedName name="__COM95" localSheetId="11">#REF!</definedName>
    <definedName name="__COM95" localSheetId="12">#REF!</definedName>
    <definedName name="__COM95" localSheetId="10">#REF!</definedName>
    <definedName name="__COM95" localSheetId="9">#REF!</definedName>
    <definedName name="__COM95" localSheetId="8">#REF!</definedName>
    <definedName name="__COM95" localSheetId="7">#REF!</definedName>
    <definedName name="__COM95" localSheetId="5">#REF!</definedName>
    <definedName name="__COM95">#REF!</definedName>
    <definedName name="__EXH1" localSheetId="11">#REF!</definedName>
    <definedName name="__EXH1" localSheetId="12">#REF!</definedName>
    <definedName name="__EXH1" localSheetId="10">#REF!</definedName>
    <definedName name="__EXH1" localSheetId="9">#REF!</definedName>
    <definedName name="__EXH1" localSheetId="8">#REF!</definedName>
    <definedName name="__EXH1" localSheetId="7">#REF!</definedName>
    <definedName name="__EXH1" localSheetId="5">#REF!</definedName>
    <definedName name="__EXH1">#REF!</definedName>
    <definedName name="__EXH5" localSheetId="11">#REF!</definedName>
    <definedName name="__EXH5" localSheetId="12">#REF!</definedName>
    <definedName name="__EXH5" localSheetId="10">#REF!</definedName>
    <definedName name="__EXH5" localSheetId="9">#REF!</definedName>
    <definedName name="__EXH5" localSheetId="8">#REF!</definedName>
    <definedName name="__EXH5" localSheetId="7">#REF!</definedName>
    <definedName name="__EXH5" localSheetId="5">#REF!</definedName>
    <definedName name="__EXH5">#REF!</definedName>
    <definedName name="__JV13" localSheetId="11">#REF!</definedName>
    <definedName name="__JV13" localSheetId="12">#REF!</definedName>
    <definedName name="__JV13" localSheetId="10">#REF!</definedName>
    <definedName name="__JV13" localSheetId="9">#REF!</definedName>
    <definedName name="__JV13" localSheetId="8">#REF!</definedName>
    <definedName name="__JV13" localSheetId="7">#REF!</definedName>
    <definedName name="__JV13" localSheetId="5">#REF!</definedName>
    <definedName name="__JV13">#REF!</definedName>
    <definedName name="__key1" localSheetId="11" hidden="1">#REF!</definedName>
    <definedName name="__key1" localSheetId="12" hidden="1">#REF!</definedName>
    <definedName name="__key1" localSheetId="10" hidden="1">#REF!</definedName>
    <definedName name="__key1" localSheetId="9" hidden="1">#REF!</definedName>
    <definedName name="__key1" localSheetId="8" hidden="1">#REF!</definedName>
    <definedName name="__key1" localSheetId="7" hidden="1">#REF!</definedName>
    <definedName name="__key1" localSheetId="5" hidden="1">#REF!</definedName>
    <definedName name="__key1" hidden="1">#REF!</definedName>
    <definedName name="__Key2" localSheetId="11" hidden="1">#REF!</definedName>
    <definedName name="__Key2" localSheetId="12" hidden="1">#REF!</definedName>
    <definedName name="__Key2" localSheetId="10" hidden="1">#REF!</definedName>
    <definedName name="__Key2" localSheetId="9" hidden="1">#REF!</definedName>
    <definedName name="__Key2" localSheetId="8" hidden="1">#REF!</definedName>
    <definedName name="__Key2" localSheetId="7" hidden="1">#REF!</definedName>
    <definedName name="__Key2" localSheetId="5" hidden="1">#REF!</definedName>
    <definedName name="__Key2" hidden="1">#REF!</definedName>
    <definedName name="__ms01" localSheetId="11">#REF!</definedName>
    <definedName name="__ms01" localSheetId="12">#REF!</definedName>
    <definedName name="__ms01" localSheetId="10">#REF!</definedName>
    <definedName name="__ms01" localSheetId="9">#REF!</definedName>
    <definedName name="__ms01" localSheetId="8">#REF!</definedName>
    <definedName name="__ms01" localSheetId="7">#REF!</definedName>
    <definedName name="__ms01" localSheetId="5">#REF!</definedName>
    <definedName name="__ms01">#REF!</definedName>
    <definedName name="__ms02" localSheetId="11">#REF!</definedName>
    <definedName name="__ms02" localSheetId="12">#REF!</definedName>
    <definedName name="__ms02" localSheetId="10">#REF!</definedName>
    <definedName name="__ms02" localSheetId="9">#REF!</definedName>
    <definedName name="__ms02" localSheetId="8">#REF!</definedName>
    <definedName name="__ms02" localSheetId="7">#REF!</definedName>
    <definedName name="__ms02" localSheetId="5">#REF!</definedName>
    <definedName name="__ms02">#REF!</definedName>
    <definedName name="__ms03" localSheetId="11">#REF!</definedName>
    <definedName name="__ms03" localSheetId="12">#REF!</definedName>
    <definedName name="__ms03" localSheetId="10">#REF!</definedName>
    <definedName name="__ms03" localSheetId="9">#REF!</definedName>
    <definedName name="__ms03" localSheetId="8">#REF!</definedName>
    <definedName name="__ms03" localSheetId="7">#REF!</definedName>
    <definedName name="__ms03" localSheetId="5">#REF!</definedName>
    <definedName name="__ms03">#REF!</definedName>
    <definedName name="__ms04" localSheetId="11">#REF!</definedName>
    <definedName name="__ms04" localSheetId="12">#REF!</definedName>
    <definedName name="__ms04" localSheetId="10">#REF!</definedName>
    <definedName name="__ms04" localSheetId="9">#REF!</definedName>
    <definedName name="__ms04" localSheetId="8">#REF!</definedName>
    <definedName name="__ms04" localSheetId="7">#REF!</definedName>
    <definedName name="__ms04" localSheetId="5">#REF!</definedName>
    <definedName name="__ms04">#REF!</definedName>
    <definedName name="__om1">#REF!</definedName>
    <definedName name="__om2">#REF!</definedName>
    <definedName name="__omd1">#REF!</definedName>
    <definedName name="__omd2">#REF!</definedName>
    <definedName name="__p1">#REF!</definedName>
    <definedName name="__rb1">#REF!</definedName>
    <definedName name="__rb2">#REF!</definedName>
    <definedName name="__rbd1">#REF!</definedName>
    <definedName name="__rbd2">#REF!</definedName>
    <definedName name="__RMC2" localSheetId="11">#REF!</definedName>
    <definedName name="__RMC2" localSheetId="12">#REF!</definedName>
    <definedName name="__RMC2" localSheetId="10">#REF!</definedName>
    <definedName name="__RMC2" localSheetId="9">#REF!</definedName>
    <definedName name="__RMC2" localSheetId="8">#REF!</definedName>
    <definedName name="__RMC2" localSheetId="7">#REF!</definedName>
    <definedName name="__RMC2" localSheetId="5">#REF!</definedName>
    <definedName name="__RMC2">#REF!</definedName>
    <definedName name="__SF3" localSheetId="11">#REF!</definedName>
    <definedName name="__SF3" localSheetId="12">#REF!</definedName>
    <definedName name="__SF3" localSheetId="10">#REF!</definedName>
    <definedName name="__SF3" localSheetId="9">#REF!</definedName>
    <definedName name="__SF3" localSheetId="8">#REF!</definedName>
    <definedName name="__SF3" localSheetId="7">#REF!</definedName>
    <definedName name="__SF3" localSheetId="5">#REF!</definedName>
    <definedName name="__SF3">#REF!</definedName>
    <definedName name="__td01">#REF!</definedName>
    <definedName name="__td02">#REF!</definedName>
    <definedName name="__td03">#REF!</definedName>
    <definedName name="__td04">#REF!</definedName>
    <definedName name="__TDG01">#REF!</definedName>
    <definedName name="__TDG02">#REF!</definedName>
    <definedName name="__TDG03">#REF!</definedName>
    <definedName name="__TDG04">#REF!</definedName>
    <definedName name="_1__123Graph_ACONTRACT_BY_B_U" hidden="1">#REF!</definedName>
    <definedName name="_10__123Graph_BQRE_S_BY_TYPE" hidden="1">#REF!</definedName>
    <definedName name="_11__123Graph_BSENS_COMPARISON" hidden="1">#REF!</definedName>
    <definedName name="_12__123Graph_BSUPPLIES_BY_B_U" hidden="1">#REF!</definedName>
    <definedName name="_13__123Graph_BTAX_CREDIT" hidden="1">#REF!</definedName>
    <definedName name="_14__123Graph_BWAGES_BY_B_U" hidden="1">#REF!</definedName>
    <definedName name="_15__123Graph_CCONTRACT_BY_B_U" hidden="1">#REF!</definedName>
    <definedName name="_16__123Graph_CQRE_S_BY_CO." hidden="1">#REF!</definedName>
    <definedName name="_17__123Graph_CQRE_S_BY_TYPE" hidden="1">#REF!</definedName>
    <definedName name="_18__123Graph_CSENS_COMPARISON" hidden="1">#REF!</definedName>
    <definedName name="_19__123Graph_CSUPPLIES_BY_B_U" hidden="1">#REF!</definedName>
    <definedName name="_2__123Graph_AQRE_S_BY_CO." hidden="1">#REF!</definedName>
    <definedName name="_20__123Graph_CWAGES_BY_B_U" hidden="1">#REF!</definedName>
    <definedName name="_20_MWS" localSheetId="11">#REF!</definedName>
    <definedName name="_20_MWS" localSheetId="12">#REF!</definedName>
    <definedName name="_20_MWS" localSheetId="10">#REF!</definedName>
    <definedName name="_20_MWS" localSheetId="9">#REF!</definedName>
    <definedName name="_20_MWS" localSheetId="8">#REF!</definedName>
    <definedName name="_20_MWS" localSheetId="7">#REF!</definedName>
    <definedName name="_20_MWS" localSheetId="5">#REF!</definedName>
    <definedName name="_20_MWS">#REF!</definedName>
    <definedName name="_21__123Graph_DCONTRACT_BY_B_U" hidden="1">#REF!</definedName>
    <definedName name="_21_MWS" localSheetId="11">#REF!</definedName>
    <definedName name="_21_MWS" localSheetId="12">#REF!</definedName>
    <definedName name="_21_MWS" localSheetId="10">#REF!</definedName>
    <definedName name="_21_MWS" localSheetId="9">#REF!</definedName>
    <definedName name="_21_MWS" localSheetId="8">#REF!</definedName>
    <definedName name="_21_MWS" localSheetId="7">#REF!</definedName>
    <definedName name="_21_MWS" localSheetId="5">#REF!</definedName>
    <definedName name="_21_MWS">#REF!</definedName>
    <definedName name="_22__123Graph_DQRE_S_BY_CO." hidden="1">#REF!</definedName>
    <definedName name="_23__123Graph_DSUPPLIES_BY_B_U" hidden="1">#REF!</definedName>
    <definedName name="_23_MWS" localSheetId="11">#REF!</definedName>
    <definedName name="_23_MWS" localSheetId="12">#REF!</definedName>
    <definedName name="_23_MWS" localSheetId="10">#REF!</definedName>
    <definedName name="_23_MWS" localSheetId="9">#REF!</definedName>
    <definedName name="_23_MWS" localSheetId="8">#REF!</definedName>
    <definedName name="_23_MWS" localSheetId="7">#REF!</definedName>
    <definedName name="_23_MWS" localSheetId="5">#REF!</definedName>
    <definedName name="_23_MWS">#REF!</definedName>
    <definedName name="_24__123Graph_DWAGES_BY_B_U" hidden="1">#REF!</definedName>
    <definedName name="_24_MWS" localSheetId="11">#REF!</definedName>
    <definedName name="_24_MWS" localSheetId="12">#REF!</definedName>
    <definedName name="_24_MWS" localSheetId="10">#REF!</definedName>
    <definedName name="_24_MWS" localSheetId="9">#REF!</definedName>
    <definedName name="_24_MWS" localSheetId="8">#REF!</definedName>
    <definedName name="_24_MWS" localSheetId="7">#REF!</definedName>
    <definedName name="_24_MWS" localSheetId="5">#REF!</definedName>
    <definedName name="_24_MWS">#REF!</definedName>
    <definedName name="_25__123Graph_ECONTRACT_BY_B_U" hidden="1">#REF!</definedName>
    <definedName name="_26__123Graph_EQRE_S_BY_CO." hidden="1">#REF!</definedName>
    <definedName name="_27__123Graph_ESUPPLIES_BY_B_U" hidden="1">#REF!</definedName>
    <definedName name="_28__123Graph_EWAGES_BY_B_U" hidden="1">#REF!</definedName>
    <definedName name="_29__123Graph_FCONTRACT_BY_B_U" hidden="1">#REF!</definedName>
    <definedName name="_3__123Graph_AQRE_S_BY_TYPE" hidden="1">#REF!</definedName>
    <definedName name="_30__123Graph_FQRE_S_BY_CO." hidden="1">#REF!</definedName>
    <definedName name="_31__123Graph_FSUPPLIES_BY_B_U" hidden="1">#REF!</definedName>
    <definedName name="_32__123Graph_FWAGES_BY_B_U" hidden="1">#REF!</definedName>
    <definedName name="_33__123Graph_XCONTRACT_BY_B_U" hidden="1">#REF!</definedName>
    <definedName name="_34__123Graph_XQRE_S_BY_CO." hidden="1">#REF!</definedName>
    <definedName name="_35__123Graph_XQRE_S_BY_TYPE" hidden="1">#REF!</definedName>
    <definedName name="_35_MWS" localSheetId="11">#REF!</definedName>
    <definedName name="_35_MWS" localSheetId="12">#REF!</definedName>
    <definedName name="_35_MWS" localSheetId="10">#REF!</definedName>
    <definedName name="_35_MWS" localSheetId="9">#REF!</definedName>
    <definedName name="_35_MWS" localSheetId="8">#REF!</definedName>
    <definedName name="_35_MWS" localSheetId="7">#REF!</definedName>
    <definedName name="_35_MWS" localSheetId="5">#REF!</definedName>
    <definedName name="_35_MWS">#REF!</definedName>
    <definedName name="_36__123Graph_XSUPPLIES_BY_B_U" hidden="1">#REF!</definedName>
    <definedName name="_37__123Graph_XTAX_CREDIT" hidden="1">#REF!</definedName>
    <definedName name="_38_0_0_K" localSheetId="11" hidden="1">#REF!</definedName>
    <definedName name="_38_0_0_K" localSheetId="12" hidden="1">#REF!</definedName>
    <definedName name="_38_0_0_K" localSheetId="10" hidden="1">#REF!</definedName>
    <definedName name="_38_0_0_K" localSheetId="9" hidden="1">#REF!</definedName>
    <definedName name="_38_0_0_K" localSheetId="8" hidden="1">#REF!</definedName>
    <definedName name="_38_0_0_K" localSheetId="7" hidden="1">#REF!</definedName>
    <definedName name="_38_0_0_K" localSheetId="5" hidden="1">#REF!</definedName>
    <definedName name="_38_0_0_K" hidden="1">#REF!</definedName>
    <definedName name="_39_0_0_K" localSheetId="11" hidden="1">#REF!</definedName>
    <definedName name="_39_0_0_K" localSheetId="12" hidden="1">#REF!</definedName>
    <definedName name="_39_0_0_K" localSheetId="10" hidden="1">#REF!</definedName>
    <definedName name="_39_0_0_K" localSheetId="9" hidden="1">#REF!</definedName>
    <definedName name="_39_0_0_K" localSheetId="8" hidden="1">#REF!</definedName>
    <definedName name="_39_0_0_K" localSheetId="7" hidden="1">#REF!</definedName>
    <definedName name="_39_0_0_K" localSheetId="5" hidden="1">#REF!</definedName>
    <definedName name="_39_0_0_K" hidden="1">#REF!</definedName>
    <definedName name="_3YR_SUMMARY" localSheetId="11">#REF!</definedName>
    <definedName name="_3YR_SUMMARY" localSheetId="12">#REF!</definedName>
    <definedName name="_3YR_SUMMARY" localSheetId="10">#REF!</definedName>
    <definedName name="_3YR_SUMMARY" localSheetId="9">#REF!</definedName>
    <definedName name="_3YR_SUMMARY" localSheetId="8">#REF!</definedName>
    <definedName name="_3YR_SUMMARY" localSheetId="7">#REF!</definedName>
    <definedName name="_3YR_SUMMARY" localSheetId="5">#REF!</definedName>
    <definedName name="_3YR_SUMMARY">#REF!</definedName>
    <definedName name="_4__123Graph_ASENS_COMPARISON" hidden="1">#REF!</definedName>
    <definedName name="_40_0_0_S" localSheetId="11" hidden="1">#REF!</definedName>
    <definedName name="_40_0_0_S" localSheetId="12" hidden="1">#REF!</definedName>
    <definedName name="_40_0_0_S" localSheetId="10" hidden="1">#REF!</definedName>
    <definedName name="_40_0_0_S" localSheetId="9" hidden="1">#REF!</definedName>
    <definedName name="_40_0_0_S" localSheetId="8" hidden="1">#REF!</definedName>
    <definedName name="_40_0_0_S" localSheetId="7" hidden="1">#REF!</definedName>
    <definedName name="_40_0_0_S" localSheetId="5" hidden="1">#REF!</definedName>
    <definedName name="_40_0_0_S" hidden="1">#REF!</definedName>
    <definedName name="_40_MWS" localSheetId="11">#REF!</definedName>
    <definedName name="_40_MWS" localSheetId="12">#REF!</definedName>
    <definedName name="_40_MWS" localSheetId="10">#REF!</definedName>
    <definedName name="_40_MWS" localSheetId="9">#REF!</definedName>
    <definedName name="_40_MWS" localSheetId="8">#REF!</definedName>
    <definedName name="_40_MWS" localSheetId="7">#REF!</definedName>
    <definedName name="_40_MWS" localSheetId="5">#REF!</definedName>
    <definedName name="_40_MWS">#REF!</definedName>
    <definedName name="_41_0_0_S" localSheetId="11" hidden="1">#REF!</definedName>
    <definedName name="_41_0_0_S" localSheetId="12" hidden="1">#REF!</definedName>
    <definedName name="_41_0_0_S" localSheetId="10" hidden="1">#REF!</definedName>
    <definedName name="_41_0_0_S" localSheetId="9" hidden="1">#REF!</definedName>
    <definedName name="_41_0_0_S" localSheetId="8" hidden="1">#REF!</definedName>
    <definedName name="_41_0_0_S" localSheetId="7" hidden="1">#REF!</definedName>
    <definedName name="_41_0_0_S" localSheetId="5" hidden="1">#REF!</definedName>
    <definedName name="_41_0_0_S" hidden="1">#REF!</definedName>
    <definedName name="_45_MWS" localSheetId="11">#REF!</definedName>
    <definedName name="_45_MWS" localSheetId="12">#REF!</definedName>
    <definedName name="_45_MWS" localSheetId="10">#REF!</definedName>
    <definedName name="_45_MWS" localSheetId="9">#REF!</definedName>
    <definedName name="_45_MWS" localSheetId="8">#REF!</definedName>
    <definedName name="_45_MWS" localSheetId="7">#REF!</definedName>
    <definedName name="_45_MWS" localSheetId="5">#REF!</definedName>
    <definedName name="_45_MWS">#REF!</definedName>
    <definedName name="_5__123Graph_ASUPPLIES_BY_B_U" hidden="1">#REF!</definedName>
    <definedName name="_50_MWS" localSheetId="11">#REF!</definedName>
    <definedName name="_50_MWS" localSheetId="12">#REF!</definedName>
    <definedName name="_50_MWS" localSheetId="10">#REF!</definedName>
    <definedName name="_50_MWS" localSheetId="9">#REF!</definedName>
    <definedName name="_50_MWS" localSheetId="8">#REF!</definedName>
    <definedName name="_50_MWS" localSheetId="7">#REF!</definedName>
    <definedName name="_50_MWS" localSheetId="5">#REF!</definedName>
    <definedName name="_50_MWS">#REF!</definedName>
    <definedName name="_55_MWS" localSheetId="11">#REF!</definedName>
    <definedName name="_55_MWS" localSheetId="12">#REF!</definedName>
    <definedName name="_55_MWS" localSheetId="10">#REF!</definedName>
    <definedName name="_55_MWS" localSheetId="9">#REF!</definedName>
    <definedName name="_55_MWS" localSheetId="8">#REF!</definedName>
    <definedName name="_55_MWS" localSheetId="7">#REF!</definedName>
    <definedName name="_55_MWS" localSheetId="5">#REF!</definedName>
    <definedName name="_55_MWS">#REF!</definedName>
    <definedName name="_6__123Graph_ATAX_CREDIT" hidden="1">#REF!</definedName>
    <definedName name="_7__123Graph_AWAGES_BY_B_U" hidden="1">#REF!</definedName>
    <definedName name="_8__123Graph_BCONTRACT_BY_B_U" hidden="1">#REF!</definedName>
    <definedName name="_84_PHASE1">#REF!</definedName>
    <definedName name="_85_PHASE1">#REF!</definedName>
    <definedName name="_86_PHASE1">#REF!</definedName>
    <definedName name="_87_PHASE1">#REF!</definedName>
    <definedName name="_88_PHASE1">#REF!</definedName>
    <definedName name="_89_PHASE1">#REF!</definedName>
    <definedName name="_9__123Graph_BQRE_S_BY_CO." hidden="1">#REF!</definedName>
    <definedName name="_90_PHASE1">#REF!</definedName>
    <definedName name="_91_PHASE1">#REF!</definedName>
    <definedName name="_92_PHASE1">#REF!</definedName>
    <definedName name="_93_PHASE1">#REF!</definedName>
    <definedName name="_94_PHASE1">#REF!</definedName>
    <definedName name="_95_PHASE1">#REF!</definedName>
    <definedName name="_96_PHASE1">#REF!</definedName>
    <definedName name="_97_PHASE1">#REF!</definedName>
    <definedName name="_98_PHASE1">#REF!</definedName>
    <definedName name="_AAL1" localSheetId="11">#REF!</definedName>
    <definedName name="_AAL1" localSheetId="12">#REF!</definedName>
    <definedName name="_AAL1" localSheetId="10">#REF!</definedName>
    <definedName name="_AAL1" localSheetId="9">#REF!</definedName>
    <definedName name="_AAL1" localSheetId="8">#REF!</definedName>
    <definedName name="_AAL1" localSheetId="7">#REF!</definedName>
    <definedName name="_AAL1" localSheetId="5">#REF!</definedName>
    <definedName name="_AAL1">#REF!</definedName>
    <definedName name="_agr8690">#REF!</definedName>
    <definedName name="_agr8790">#REF!</definedName>
    <definedName name="_agr8791">#REF!</definedName>
    <definedName name="_agr8890">#REF!</definedName>
    <definedName name="_agr8891">#REF!</definedName>
    <definedName name="_agr8892">#REF!</definedName>
    <definedName name="_agr8990">#REF!</definedName>
    <definedName name="_agr8991">#REF!</definedName>
    <definedName name="_agr8992">#REF!</definedName>
    <definedName name="_agr8993">#REF!</definedName>
    <definedName name="_agr9091">#REF!</definedName>
    <definedName name="_agr9092">#REF!</definedName>
    <definedName name="_agr9093">#REF!</definedName>
    <definedName name="_agr9094">#REF!</definedName>
    <definedName name="_agr9192">#REF!</definedName>
    <definedName name="_agr9193">#REF!</definedName>
    <definedName name="_agr9194">#REF!</definedName>
    <definedName name="_agr9195">#REF!</definedName>
    <definedName name="_agr9293">#REF!</definedName>
    <definedName name="_agr9294">#REF!</definedName>
    <definedName name="_agr9295">#REF!</definedName>
    <definedName name="_agr9296">#REF!</definedName>
    <definedName name="_agr9394">#REF!</definedName>
    <definedName name="_agr9395">#REF!</definedName>
    <definedName name="_agr9396">#REF!</definedName>
    <definedName name="_agr9397">#REF!</definedName>
    <definedName name="_agr9495">#REF!</definedName>
    <definedName name="_agr9496">#REF!</definedName>
    <definedName name="_agr9497">#REF!</definedName>
    <definedName name="_agr9498">#REF!</definedName>
    <definedName name="_agr9596">#REF!</definedName>
    <definedName name="_agr9597">#REF!</definedName>
    <definedName name="_agr9598">#REF!</definedName>
    <definedName name="_agr9697">#REF!</definedName>
    <definedName name="_agr9698">#REF!</definedName>
    <definedName name="_agr9798">#REF!</definedName>
    <definedName name="_ALT_PPONU_D__Q" localSheetId="11">#REF!</definedName>
    <definedName name="_ALT_PPONU_D__Q" localSheetId="12">#REF!</definedName>
    <definedName name="_ALT_PPONU_D__Q" localSheetId="10">#REF!</definedName>
    <definedName name="_ALT_PPONU_D__Q" localSheetId="9">#REF!</definedName>
    <definedName name="_ALT_PPONU_D__Q" localSheetId="8">#REF!</definedName>
    <definedName name="_ALT_PPONU_D__Q" localSheetId="7">#REF!</definedName>
    <definedName name="_ALT_PPONU_D__Q" localSheetId="5">#REF!</definedName>
    <definedName name="_ALT_PPONU_D__Q">#REF!</definedName>
    <definedName name="_AMO_UniqueIdentifier" hidden="1">"'bcb5811d-712a-4535-a3da-8914e2dcdab9'"</definedName>
    <definedName name="_Com1" localSheetId="11">#REF!</definedName>
    <definedName name="_Com1" localSheetId="12">#REF!</definedName>
    <definedName name="_Com1" localSheetId="10">#REF!</definedName>
    <definedName name="_Com1" localSheetId="9">#REF!</definedName>
    <definedName name="_Com1" localSheetId="8">#REF!</definedName>
    <definedName name="_Com1" localSheetId="7">#REF!</definedName>
    <definedName name="_Com1" localSheetId="5">#REF!</definedName>
    <definedName name="_Com1">#REF!</definedName>
    <definedName name="_Com2" localSheetId="11">#REF!</definedName>
    <definedName name="_Com2" localSheetId="12">#REF!</definedName>
    <definedName name="_Com2" localSheetId="10">#REF!</definedName>
    <definedName name="_Com2" localSheetId="9">#REF!</definedName>
    <definedName name="_Com2" localSheetId="8">#REF!</definedName>
    <definedName name="_Com2" localSheetId="7">#REF!</definedName>
    <definedName name="_Com2" localSheetId="5">#REF!</definedName>
    <definedName name="_Com2">#REF!</definedName>
    <definedName name="_Com3" localSheetId="11">#REF!</definedName>
    <definedName name="_Com3" localSheetId="12">#REF!</definedName>
    <definedName name="_Com3" localSheetId="10">#REF!</definedName>
    <definedName name="_Com3" localSheetId="9">#REF!</definedName>
    <definedName name="_Com3" localSheetId="8">#REF!</definedName>
    <definedName name="_Com3" localSheetId="7">#REF!</definedName>
    <definedName name="_Com3" localSheetId="5">#REF!</definedName>
    <definedName name="_Com3">#REF!</definedName>
    <definedName name="_COM94" localSheetId="11">#REF!</definedName>
    <definedName name="_COM94" localSheetId="12">#REF!</definedName>
    <definedName name="_COM94" localSheetId="10">#REF!</definedName>
    <definedName name="_COM94" localSheetId="9">#REF!</definedName>
    <definedName name="_COM94" localSheetId="8">#REF!</definedName>
    <definedName name="_COM94" localSheetId="7">#REF!</definedName>
    <definedName name="_COM94" localSheetId="5">#REF!</definedName>
    <definedName name="_COM94">#REF!</definedName>
    <definedName name="_COM95" localSheetId="11">#REF!</definedName>
    <definedName name="_COM95" localSheetId="12">#REF!</definedName>
    <definedName name="_COM95" localSheetId="10">#REF!</definedName>
    <definedName name="_COM95" localSheetId="9">#REF!</definedName>
    <definedName name="_COM95" localSheetId="8">#REF!</definedName>
    <definedName name="_COM95" localSheetId="7">#REF!</definedName>
    <definedName name="_COM95" localSheetId="5">#REF!</definedName>
    <definedName name="_COM95">#REF!</definedName>
    <definedName name="_EXH1" localSheetId="11">#REF!</definedName>
    <definedName name="_EXH1" localSheetId="12">#REF!</definedName>
    <definedName name="_EXH1" localSheetId="10">#REF!</definedName>
    <definedName name="_EXH1" localSheetId="9">#REF!</definedName>
    <definedName name="_EXH1" localSheetId="8">#REF!</definedName>
    <definedName name="_EXH1" localSheetId="7">#REF!</definedName>
    <definedName name="_EXH1" localSheetId="5">#REF!</definedName>
    <definedName name="_EXH1">#REF!</definedName>
    <definedName name="_EXH5" localSheetId="11">#REF!</definedName>
    <definedName name="_EXH5" localSheetId="12">#REF!</definedName>
    <definedName name="_EXH5" localSheetId="10">#REF!</definedName>
    <definedName name="_EXH5" localSheetId="9">#REF!</definedName>
    <definedName name="_EXH5" localSheetId="8">#REF!</definedName>
    <definedName name="_EXH5" localSheetId="7">#REF!</definedName>
    <definedName name="_EXH5" localSheetId="5">#REF!</definedName>
    <definedName name="_EXH5">#REF!</definedName>
    <definedName name="_Fill" localSheetId="11" hidden="1">#REF!</definedName>
    <definedName name="_Fill" localSheetId="12" hidden="1">#REF!</definedName>
    <definedName name="_Fill" localSheetId="10" hidden="1">#REF!</definedName>
    <definedName name="_Fill" localSheetId="9" hidden="1">#REF!</definedName>
    <definedName name="_Fill" localSheetId="8" hidden="1">#REF!</definedName>
    <definedName name="_Fill" localSheetId="7" hidden="1">#REF!</definedName>
    <definedName name="_Fill" localSheetId="5" hidden="1">#REF!</definedName>
    <definedName name="_Fill" hidden="1">#REF!</definedName>
    <definedName name="_xlnm._FilterDatabase" localSheetId="2" hidden="1">'OAC Cost Repository GL detail'!$A$1:$AD$84</definedName>
    <definedName name="_JV13" localSheetId="11">#REF!</definedName>
    <definedName name="_JV13" localSheetId="12">#REF!</definedName>
    <definedName name="_JV13" localSheetId="10">#REF!</definedName>
    <definedName name="_JV13" localSheetId="9">#REF!</definedName>
    <definedName name="_JV13" localSheetId="8">#REF!</definedName>
    <definedName name="_JV13" localSheetId="7">#REF!</definedName>
    <definedName name="_JV13" localSheetId="5">#REF!</definedName>
    <definedName name="_JV13">#REF!</definedName>
    <definedName name="_Key1" localSheetId="11" hidden="1">#REF!</definedName>
    <definedName name="_Key1" localSheetId="12" hidden="1">#REF!</definedName>
    <definedName name="_Key1" localSheetId="10" hidden="1">#REF!</definedName>
    <definedName name="_Key1" localSheetId="9" hidden="1">#REF!</definedName>
    <definedName name="_Key1" localSheetId="8" hidden="1">#REF!</definedName>
    <definedName name="_Key1" localSheetId="7" hidden="1">#REF!</definedName>
    <definedName name="_Key1" localSheetId="5" hidden="1">#REF!</definedName>
    <definedName name="_Key1" hidden="1">#REF!</definedName>
    <definedName name="_Key2" localSheetId="11" hidden="1">#REF!</definedName>
    <definedName name="_Key2" localSheetId="12" hidden="1">#REF!</definedName>
    <definedName name="_Key2" localSheetId="10" hidden="1">#REF!</definedName>
    <definedName name="_Key2" localSheetId="9" hidden="1">#REF!</definedName>
    <definedName name="_Key2" localSheetId="8" hidden="1">#REF!</definedName>
    <definedName name="_Key2" localSheetId="7" hidden="1">#REF!</definedName>
    <definedName name="_Key2" localSheetId="5" hidden="1">#REF!</definedName>
    <definedName name="_Key2" hidden="1">#REF!</definedName>
    <definedName name="_key7">#REF!</definedName>
    <definedName name="_mm1" localSheetId="11">#REF!</definedName>
    <definedName name="_mm1" localSheetId="12">#REF!</definedName>
    <definedName name="_mm1" localSheetId="10">#REF!</definedName>
    <definedName name="_mm1" localSheetId="9">#REF!</definedName>
    <definedName name="_mm1" localSheetId="8">#REF!</definedName>
    <definedName name="_mm1" localSheetId="7">#REF!</definedName>
    <definedName name="_mm1" localSheetId="5">#REF!</definedName>
    <definedName name="_mm1">#REF!</definedName>
    <definedName name="_mm10" localSheetId="11">#REF!</definedName>
    <definedName name="_mm10" localSheetId="12">#REF!</definedName>
    <definedName name="_mm10" localSheetId="10">#REF!</definedName>
    <definedName name="_mm10" localSheetId="9">#REF!</definedName>
    <definedName name="_mm10" localSheetId="8">#REF!</definedName>
    <definedName name="_mm10" localSheetId="7">#REF!</definedName>
    <definedName name="_mm10" localSheetId="5">#REF!</definedName>
    <definedName name="_mm10">#REF!</definedName>
    <definedName name="_mm11" localSheetId="11">#REF!</definedName>
    <definedName name="_mm11" localSheetId="12">#REF!</definedName>
    <definedName name="_mm11" localSheetId="10">#REF!</definedName>
    <definedName name="_mm11" localSheetId="9">#REF!</definedName>
    <definedName name="_mm11" localSheetId="8">#REF!</definedName>
    <definedName name="_mm11" localSheetId="7">#REF!</definedName>
    <definedName name="_mm11" localSheetId="5">#REF!</definedName>
    <definedName name="_mm11">#REF!</definedName>
    <definedName name="_mm12" localSheetId="11">#REF!</definedName>
    <definedName name="_mm12" localSheetId="12">#REF!</definedName>
    <definedName name="_mm12" localSheetId="10">#REF!</definedName>
    <definedName name="_mm12" localSheetId="9">#REF!</definedName>
    <definedName name="_mm12" localSheetId="8">#REF!</definedName>
    <definedName name="_mm12" localSheetId="7">#REF!</definedName>
    <definedName name="_mm12" localSheetId="5">#REF!</definedName>
    <definedName name="_mm12">#REF!</definedName>
    <definedName name="_mm13" localSheetId="11">#REF!</definedName>
    <definedName name="_mm13" localSheetId="12">#REF!</definedName>
    <definedName name="_mm13" localSheetId="10">#REF!</definedName>
    <definedName name="_mm13" localSheetId="9">#REF!</definedName>
    <definedName name="_mm13" localSheetId="8">#REF!</definedName>
    <definedName name="_mm13" localSheetId="7">#REF!</definedName>
    <definedName name="_mm13" localSheetId="5">#REF!</definedName>
    <definedName name="_mm13">#REF!</definedName>
    <definedName name="_mm14" localSheetId="11">#REF!</definedName>
    <definedName name="_mm14" localSheetId="12">#REF!</definedName>
    <definedName name="_mm14" localSheetId="10">#REF!</definedName>
    <definedName name="_mm14" localSheetId="9">#REF!</definedName>
    <definedName name="_mm14" localSheetId="8">#REF!</definedName>
    <definedName name="_mm14" localSheetId="7">#REF!</definedName>
    <definedName name="_mm14" localSheetId="5">#REF!</definedName>
    <definedName name="_mm14">#REF!</definedName>
    <definedName name="_mm15" localSheetId="11">#REF!</definedName>
    <definedName name="_mm15" localSheetId="12">#REF!</definedName>
    <definedName name="_mm15" localSheetId="10">#REF!</definedName>
    <definedName name="_mm15" localSheetId="9">#REF!</definedName>
    <definedName name="_mm15" localSheetId="8">#REF!</definedName>
    <definedName name="_mm15" localSheetId="7">#REF!</definedName>
    <definedName name="_mm15" localSheetId="5">#REF!</definedName>
    <definedName name="_mm15">#REF!</definedName>
    <definedName name="_mm16" localSheetId="11">#REF!</definedName>
    <definedName name="_mm16" localSheetId="12">#REF!</definedName>
    <definedName name="_mm16" localSheetId="10">#REF!</definedName>
    <definedName name="_mm16" localSheetId="9">#REF!</definedName>
    <definedName name="_mm16" localSheetId="8">#REF!</definedName>
    <definedName name="_mm16" localSheetId="7">#REF!</definedName>
    <definedName name="_mm16" localSheetId="5">#REF!</definedName>
    <definedName name="_mm16">#REF!</definedName>
    <definedName name="_mm17" localSheetId="11">#REF!</definedName>
    <definedName name="_mm17" localSheetId="12">#REF!</definedName>
    <definedName name="_mm17" localSheetId="10">#REF!</definedName>
    <definedName name="_mm17" localSheetId="9">#REF!</definedName>
    <definedName name="_mm17" localSheetId="8">#REF!</definedName>
    <definedName name="_mm17" localSheetId="7">#REF!</definedName>
    <definedName name="_mm17" localSheetId="5">#REF!</definedName>
    <definedName name="_mm17">#REF!</definedName>
    <definedName name="_mm18" localSheetId="11">#REF!</definedName>
    <definedName name="_mm18" localSheetId="12">#REF!</definedName>
    <definedName name="_mm18" localSheetId="10">#REF!</definedName>
    <definedName name="_mm18" localSheetId="9">#REF!</definedName>
    <definedName name="_mm18" localSheetId="8">#REF!</definedName>
    <definedName name="_mm18" localSheetId="7">#REF!</definedName>
    <definedName name="_mm18" localSheetId="5">#REF!</definedName>
    <definedName name="_mm18">#REF!</definedName>
    <definedName name="_mm19" localSheetId="11">#REF!</definedName>
    <definedName name="_mm19" localSheetId="12">#REF!</definedName>
    <definedName name="_mm19" localSheetId="10">#REF!</definedName>
    <definedName name="_mm19" localSheetId="9">#REF!</definedName>
    <definedName name="_mm19" localSheetId="8">#REF!</definedName>
    <definedName name="_mm19" localSheetId="7">#REF!</definedName>
    <definedName name="_mm19" localSheetId="5">#REF!</definedName>
    <definedName name="_mm19">#REF!</definedName>
    <definedName name="_mm2" localSheetId="11">#REF!</definedName>
    <definedName name="_mm2" localSheetId="12">#REF!</definedName>
    <definedName name="_mm2" localSheetId="10">#REF!</definedName>
    <definedName name="_mm2" localSheetId="9">#REF!</definedName>
    <definedName name="_mm2" localSheetId="8">#REF!</definedName>
    <definedName name="_mm2" localSheetId="7">#REF!</definedName>
    <definedName name="_mm2" localSheetId="5">#REF!</definedName>
    <definedName name="_mm2">#REF!</definedName>
    <definedName name="_mm3" localSheetId="11">#REF!</definedName>
    <definedName name="_mm3" localSheetId="12">#REF!</definedName>
    <definedName name="_mm3" localSheetId="10">#REF!</definedName>
    <definedName name="_mm3" localSheetId="9">#REF!</definedName>
    <definedName name="_mm3" localSheetId="8">#REF!</definedName>
    <definedName name="_mm3" localSheetId="7">#REF!</definedName>
    <definedName name="_mm3" localSheetId="5">#REF!</definedName>
    <definedName name="_mm3">#REF!</definedName>
    <definedName name="_mm4" localSheetId="11">#REF!</definedName>
    <definedName name="_mm4" localSheetId="12">#REF!</definedName>
    <definedName name="_mm4" localSheetId="10">#REF!</definedName>
    <definedName name="_mm4" localSheetId="9">#REF!</definedName>
    <definedName name="_mm4" localSheetId="8">#REF!</definedName>
    <definedName name="_mm4" localSheetId="7">#REF!</definedName>
    <definedName name="_mm4" localSheetId="5">#REF!</definedName>
    <definedName name="_mm4">#REF!</definedName>
    <definedName name="_mm5" localSheetId="11">#REF!</definedName>
    <definedName name="_mm5" localSheetId="12">#REF!</definedName>
    <definedName name="_mm5" localSheetId="10">#REF!</definedName>
    <definedName name="_mm5" localSheetId="9">#REF!</definedName>
    <definedName name="_mm5" localSheetId="8">#REF!</definedName>
    <definedName name="_mm5" localSheetId="7">#REF!</definedName>
    <definedName name="_mm5" localSheetId="5">#REF!</definedName>
    <definedName name="_mm5">#REF!</definedName>
    <definedName name="_mm7" localSheetId="11">#REF!</definedName>
    <definedName name="_mm7" localSheetId="12">#REF!</definedName>
    <definedName name="_mm7" localSheetId="10">#REF!</definedName>
    <definedName name="_mm7" localSheetId="9">#REF!</definedName>
    <definedName name="_mm7" localSheetId="8">#REF!</definedName>
    <definedName name="_mm7" localSheetId="7">#REF!</definedName>
    <definedName name="_mm7" localSheetId="5">#REF!</definedName>
    <definedName name="_mm7">#REF!</definedName>
    <definedName name="_mm8" localSheetId="11">#REF!</definedName>
    <definedName name="_mm8" localSheetId="12">#REF!</definedName>
    <definedName name="_mm8" localSheetId="10">#REF!</definedName>
    <definedName name="_mm8" localSheetId="9">#REF!</definedName>
    <definedName name="_mm8" localSheetId="8">#REF!</definedName>
    <definedName name="_mm8" localSheetId="7">#REF!</definedName>
    <definedName name="_mm8" localSheetId="5">#REF!</definedName>
    <definedName name="_mm8">#REF!</definedName>
    <definedName name="_mm9" localSheetId="11">#REF!</definedName>
    <definedName name="_mm9" localSheetId="12">#REF!</definedName>
    <definedName name="_mm9" localSheetId="10">#REF!</definedName>
    <definedName name="_mm9" localSheetId="9">#REF!</definedName>
    <definedName name="_mm9" localSheetId="8">#REF!</definedName>
    <definedName name="_mm9" localSheetId="7">#REF!</definedName>
    <definedName name="_mm9" localSheetId="5">#REF!</definedName>
    <definedName name="_mm9">#REF!</definedName>
    <definedName name="_ms01" localSheetId="11">#REF!</definedName>
    <definedName name="_ms01" localSheetId="12">#REF!</definedName>
    <definedName name="_ms01" localSheetId="10">#REF!</definedName>
    <definedName name="_ms01" localSheetId="9">#REF!</definedName>
    <definedName name="_ms01" localSheetId="8">#REF!</definedName>
    <definedName name="_ms01" localSheetId="7">#REF!</definedName>
    <definedName name="_ms01" localSheetId="5">#REF!</definedName>
    <definedName name="_ms01">#REF!</definedName>
    <definedName name="_ms02" localSheetId="11">#REF!</definedName>
    <definedName name="_ms02" localSheetId="12">#REF!</definedName>
    <definedName name="_ms02" localSheetId="10">#REF!</definedName>
    <definedName name="_ms02" localSheetId="9">#REF!</definedName>
    <definedName name="_ms02" localSheetId="8">#REF!</definedName>
    <definedName name="_ms02" localSheetId="7">#REF!</definedName>
    <definedName name="_ms02" localSheetId="5">#REF!</definedName>
    <definedName name="_ms02">#REF!</definedName>
    <definedName name="_ms03" localSheetId="11">#REF!</definedName>
    <definedName name="_ms03" localSheetId="12">#REF!</definedName>
    <definedName name="_ms03" localSheetId="10">#REF!</definedName>
    <definedName name="_ms03" localSheetId="9">#REF!</definedName>
    <definedName name="_ms03" localSheetId="8">#REF!</definedName>
    <definedName name="_ms03" localSheetId="7">#REF!</definedName>
    <definedName name="_ms03" localSheetId="5">#REF!</definedName>
    <definedName name="_ms03">#REF!</definedName>
    <definedName name="_ms04" localSheetId="11">#REF!</definedName>
    <definedName name="_ms04" localSheetId="12">#REF!</definedName>
    <definedName name="_ms04" localSheetId="10">#REF!</definedName>
    <definedName name="_ms04" localSheetId="9">#REF!</definedName>
    <definedName name="_ms04" localSheetId="8">#REF!</definedName>
    <definedName name="_ms04" localSheetId="7">#REF!</definedName>
    <definedName name="_ms04" localSheetId="5">#REF!</definedName>
    <definedName name="_ms04">#REF!</definedName>
    <definedName name="_om1">#REF!</definedName>
    <definedName name="_om2">#REF!</definedName>
    <definedName name="_OMD1" localSheetId="11">#REF!</definedName>
    <definedName name="_OMD1" localSheetId="12">#REF!</definedName>
    <definedName name="_OMD1" localSheetId="10">#REF!</definedName>
    <definedName name="_OMD1" localSheetId="9">#REF!</definedName>
    <definedName name="_OMD1" localSheetId="8">#REF!</definedName>
    <definedName name="_OMD1" localSheetId="7">#REF!</definedName>
    <definedName name="_OMD1" localSheetId="5">#REF!</definedName>
    <definedName name="_OMD1">#REF!</definedName>
    <definedName name="_OMD2" localSheetId="11">#REF!</definedName>
    <definedName name="_OMD2" localSheetId="12">#REF!</definedName>
    <definedName name="_OMD2" localSheetId="10">#REF!</definedName>
    <definedName name="_OMD2" localSheetId="9">#REF!</definedName>
    <definedName name="_OMD2" localSheetId="8">#REF!</definedName>
    <definedName name="_OMD2" localSheetId="7">#REF!</definedName>
    <definedName name="_OMD2" localSheetId="5">#REF!</definedName>
    <definedName name="_OMD2">#REF!</definedName>
    <definedName name="_Order1" hidden="1">255</definedName>
    <definedName name="_Order2" hidden="1">255</definedName>
    <definedName name="_p1">#REF!</definedName>
    <definedName name="_pgm5">#REF!</definedName>
    <definedName name="_qre2">#REF!</definedName>
    <definedName name="_qre84">#REF!</definedName>
    <definedName name="_qre8490">#REF!</definedName>
    <definedName name="_qre8491">#REF!</definedName>
    <definedName name="_qre8492">#REF!</definedName>
    <definedName name="_qre8493">#REF!</definedName>
    <definedName name="_qre8494">#REF!</definedName>
    <definedName name="_qre8495">#REF!</definedName>
    <definedName name="_qre8496">#REF!</definedName>
    <definedName name="_qre8497">#REF!</definedName>
    <definedName name="_qre8498">#REF!</definedName>
    <definedName name="_qre85">#REF!</definedName>
    <definedName name="_qre8590">#REF!</definedName>
    <definedName name="_qre8591">#REF!</definedName>
    <definedName name="_qre8592">#REF!</definedName>
    <definedName name="_qre8593">#REF!</definedName>
    <definedName name="_qre8594">#REF!</definedName>
    <definedName name="_qre8595">#REF!</definedName>
    <definedName name="_qre8596">#REF!</definedName>
    <definedName name="_qre8597">#REF!</definedName>
    <definedName name="_qre8598">#REF!</definedName>
    <definedName name="_qre86">#REF!</definedName>
    <definedName name="_qre8690">#REF!</definedName>
    <definedName name="_qre8691">#REF!</definedName>
    <definedName name="_qre8692">#REF!</definedName>
    <definedName name="_qre8693">#REF!</definedName>
    <definedName name="_qre8694">#REF!</definedName>
    <definedName name="_qre8695">#REF!</definedName>
    <definedName name="_qre8696">#REF!</definedName>
    <definedName name="_qre8697">#REF!</definedName>
    <definedName name="_qre8698">#REF!</definedName>
    <definedName name="_qre87">#REF!</definedName>
    <definedName name="_qre8790">#REF!</definedName>
    <definedName name="_qre8791">#REF!</definedName>
    <definedName name="_qre8792">#REF!</definedName>
    <definedName name="_qre8793">#REF!</definedName>
    <definedName name="_qre8794">#REF!</definedName>
    <definedName name="_qre8795">#REF!</definedName>
    <definedName name="_qre8796">#REF!</definedName>
    <definedName name="_qre8797">#REF!</definedName>
    <definedName name="_qre8798">#REF!</definedName>
    <definedName name="_qre88">#REF!</definedName>
    <definedName name="_qre8890">#REF!</definedName>
    <definedName name="_qre8891">#REF!</definedName>
    <definedName name="_qre8892">#REF!</definedName>
    <definedName name="_qre8893">#REF!</definedName>
    <definedName name="_qre8894">#REF!</definedName>
    <definedName name="_qre8895">#REF!</definedName>
    <definedName name="_qre8896">#REF!</definedName>
    <definedName name="_qre8897">#REF!</definedName>
    <definedName name="_qre8898">#REF!</definedName>
    <definedName name="_qre89">#REF!</definedName>
    <definedName name="_qre90">#REF!</definedName>
    <definedName name="_qre91">#REF!</definedName>
    <definedName name="_qre92">#REF!</definedName>
    <definedName name="_qre93">#REF!</definedName>
    <definedName name="_qre94">#REF!</definedName>
    <definedName name="_qre95">#REF!</definedName>
    <definedName name="_qre96">#REF!</definedName>
    <definedName name="_qre97">#REF!</definedName>
    <definedName name="_qre98">#REF!</definedName>
    <definedName name="_rb1">#REF!</definedName>
    <definedName name="_rb2">#REF!</definedName>
    <definedName name="_RBD1" localSheetId="11">#REF!</definedName>
    <definedName name="_RBD1" localSheetId="12">#REF!</definedName>
    <definedName name="_RBD1" localSheetId="10">#REF!</definedName>
    <definedName name="_RBD1" localSheetId="9">#REF!</definedName>
    <definedName name="_RBD1" localSheetId="8">#REF!</definedName>
    <definedName name="_RBD1" localSheetId="7">#REF!</definedName>
    <definedName name="_RBD1" localSheetId="5">#REF!</definedName>
    <definedName name="_RBD1">#REF!</definedName>
    <definedName name="_RBD2" localSheetId="11">#REF!</definedName>
    <definedName name="_RBD2" localSheetId="12">#REF!</definedName>
    <definedName name="_RBD2" localSheetId="10">#REF!</definedName>
    <definedName name="_RBD2" localSheetId="9">#REF!</definedName>
    <definedName name="_RBD2" localSheetId="8">#REF!</definedName>
    <definedName name="_RBD2" localSheetId="7">#REF!</definedName>
    <definedName name="_RBD2" localSheetId="5">#REF!</definedName>
    <definedName name="_RBD2">#REF!</definedName>
    <definedName name="_reg4">#REF!</definedName>
    <definedName name="_RMC2" localSheetId="11">#REF!</definedName>
    <definedName name="_RMC2" localSheetId="12">#REF!</definedName>
    <definedName name="_RMC2" localSheetId="10">#REF!</definedName>
    <definedName name="_RMC2" localSheetId="9">#REF!</definedName>
    <definedName name="_RMC2" localSheetId="8">#REF!</definedName>
    <definedName name="_RMC2" localSheetId="7">#REF!</definedName>
    <definedName name="_RMC2" localSheetId="5">#REF!</definedName>
    <definedName name="_RMC2">#REF!</definedName>
    <definedName name="_ryr56565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SF3" localSheetId="11">#REF!</definedName>
    <definedName name="_SF3" localSheetId="12">#REF!</definedName>
    <definedName name="_SF3" localSheetId="10">#REF!</definedName>
    <definedName name="_SF3" localSheetId="9">#REF!</definedName>
    <definedName name="_SF3" localSheetId="8">#REF!</definedName>
    <definedName name="_SF3" localSheetId="7">#REF!</definedName>
    <definedName name="_SF3" localSheetId="5">#REF!</definedName>
    <definedName name="_SF3">#REF!</definedName>
    <definedName name="_Sort" localSheetId="11" hidden="1">#REF!</definedName>
    <definedName name="_Sort" localSheetId="12" hidden="1">#REF!</definedName>
    <definedName name="_Sort" localSheetId="10" hidden="1">#REF!</definedName>
    <definedName name="_Sort" localSheetId="9" hidden="1">#REF!</definedName>
    <definedName name="_Sort" localSheetId="8" hidden="1">#REF!</definedName>
    <definedName name="_Sort" localSheetId="7" hidden="1">#REF!</definedName>
    <definedName name="_Sort" localSheetId="5" hidden="1">#REF!</definedName>
    <definedName name="_Sort" hidden="1">#REF!</definedName>
    <definedName name="_td01">#REF!</definedName>
    <definedName name="_td02">#REF!</definedName>
    <definedName name="_td03">#REF!</definedName>
    <definedName name="_td04">#REF!</definedName>
    <definedName name="_TDG01">#REF!</definedName>
    <definedName name="_TDG02">#REF!</definedName>
    <definedName name="_TDG03">#REF!</definedName>
    <definedName name="_TDG04">#REF!</definedName>
    <definedName name="_tqc90">#REF!</definedName>
    <definedName name="_tqc91">#REF!</definedName>
    <definedName name="_tqc92">#REF!</definedName>
    <definedName name="_tqc93">#REF!</definedName>
    <definedName name="_tqc94">#REF!</definedName>
    <definedName name="_tqc95">#REF!</definedName>
    <definedName name="_tqc96">#REF!</definedName>
    <definedName name="_tqc97">#REF!</definedName>
    <definedName name="_tqc98">#REF!</definedName>
    <definedName name="_tql90">#REF!</definedName>
    <definedName name="_tql91">#REF!</definedName>
    <definedName name="_tql92">#REF!</definedName>
    <definedName name="_tql93">#REF!</definedName>
    <definedName name="_tql94">#REF!</definedName>
    <definedName name="_tql95">#REF!</definedName>
    <definedName name="_tql96">#REF!</definedName>
    <definedName name="_tql97">#REF!</definedName>
    <definedName name="_tql98">#REF!</definedName>
    <definedName name="_tqs90">#REF!</definedName>
    <definedName name="_tqs91">#REF!</definedName>
    <definedName name="_tqs92">#REF!</definedName>
    <definedName name="_tqs93">#REF!</definedName>
    <definedName name="_tqs94">#REF!</definedName>
    <definedName name="_tqs95">#REF!</definedName>
    <definedName name="_tqs96">#REF!</definedName>
    <definedName name="_tqs97">#REF!</definedName>
    <definedName name="_tqs98">#REF!</definedName>
    <definedName name="_WORLDOX" localSheetId="11">#REF!</definedName>
    <definedName name="_WORLDOX" localSheetId="12">#REF!</definedName>
    <definedName name="_WORLDOX" localSheetId="10">#REF!</definedName>
    <definedName name="_WORLDOX" localSheetId="9">#REF!</definedName>
    <definedName name="_WORLDOX" localSheetId="8">#REF!</definedName>
    <definedName name="_WORLDOX" localSheetId="7">#REF!</definedName>
    <definedName name="_WORLDOX" localSheetId="5">#REF!</definedName>
    <definedName name="_WORLDOX">#REF!</definedName>
    <definedName name="a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a" localSheetId="11">#REF!</definedName>
    <definedName name="aa" localSheetId="12">#REF!</definedName>
    <definedName name="aa" localSheetId="10">#REF!</definedName>
    <definedName name="aa" localSheetId="9">#REF!</definedName>
    <definedName name="aa" localSheetId="8">#REF!</definedName>
    <definedName name="aa" localSheetId="7">#REF!</definedName>
    <definedName name="aa" localSheetId="5">#REF!</definedName>
    <definedName name="aa">#REF!</definedName>
    <definedName name="AAL" localSheetId="11">#REF!</definedName>
    <definedName name="AAL" localSheetId="12">#REF!</definedName>
    <definedName name="AAL" localSheetId="10">#REF!</definedName>
    <definedName name="AAL" localSheetId="9">#REF!</definedName>
    <definedName name="AAL" localSheetId="8">#REF!</definedName>
    <definedName name="AAL" localSheetId="7">#REF!</definedName>
    <definedName name="AAL" localSheetId="5">#REF!</definedName>
    <definedName name="AAL">#REF!</definedName>
    <definedName name="AALDR" localSheetId="11">#REF!</definedName>
    <definedName name="AALDR" localSheetId="12">#REF!</definedName>
    <definedName name="AALDR" localSheetId="10">#REF!</definedName>
    <definedName name="AALDR" localSheetId="9">#REF!</definedName>
    <definedName name="AALDR" localSheetId="8">#REF!</definedName>
    <definedName name="AALDR" localSheetId="7">#REF!</definedName>
    <definedName name="AALDR" localSheetId="5">#REF!</definedName>
    <definedName name="AALDR">#REF!</definedName>
    <definedName name="AALSAP" localSheetId="11">#REF!</definedName>
    <definedName name="AALSAP" localSheetId="12">#REF!</definedName>
    <definedName name="AALSAP" localSheetId="10">#REF!</definedName>
    <definedName name="AALSAP" localSheetId="9">#REF!</definedName>
    <definedName name="AALSAP" localSheetId="8">#REF!</definedName>
    <definedName name="AALSAP" localSheetId="7">#REF!</definedName>
    <definedName name="AALSAP" localSheetId="5">#REF!</definedName>
    <definedName name="AALSAP">#REF!</definedName>
    <definedName name="aashitii">#REF!</definedName>
    <definedName name="ac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count_name" localSheetId="11">#REF!</definedName>
    <definedName name="Account_name" localSheetId="12">#REF!</definedName>
    <definedName name="Account_name" localSheetId="10">#REF!</definedName>
    <definedName name="Account_name" localSheetId="9">#REF!</definedName>
    <definedName name="Account_name" localSheetId="8">#REF!</definedName>
    <definedName name="Account_name" localSheetId="7">#REF!</definedName>
    <definedName name="Account_name" localSheetId="5">#REF!</definedName>
    <definedName name="Account_name">#REF!</definedName>
    <definedName name="Account_Number" localSheetId="11">#REF!</definedName>
    <definedName name="Account_Number" localSheetId="12">#REF!</definedName>
    <definedName name="Account_Number" localSheetId="10">#REF!</definedName>
    <definedName name="Account_Number" localSheetId="9">#REF!</definedName>
    <definedName name="Account_Number" localSheetId="8">#REF!</definedName>
    <definedName name="Account_Number" localSheetId="7">#REF!</definedName>
    <definedName name="Account_Number" localSheetId="5">#REF!</definedName>
    <definedName name="Account_Number">#REF!</definedName>
    <definedName name="Accounts" localSheetId="11">#REF!</definedName>
    <definedName name="Accounts" localSheetId="12">#REF!</definedName>
    <definedName name="Accounts" localSheetId="10">#REF!</definedName>
    <definedName name="Accounts" localSheetId="9">#REF!</definedName>
    <definedName name="Accounts" localSheetId="8">#REF!</definedName>
    <definedName name="Accounts" localSheetId="7">#REF!</definedName>
    <definedName name="Accounts" localSheetId="5">#REF!</definedName>
    <definedName name="Accounts">#REF!</definedName>
    <definedName name="ACCTG_SERV" localSheetId="11">#REF!</definedName>
    <definedName name="ACCTG_SERV" localSheetId="12">#REF!</definedName>
    <definedName name="ACCTG_SERV" localSheetId="10">#REF!</definedName>
    <definedName name="ACCTG_SERV" localSheetId="9">#REF!</definedName>
    <definedName name="ACCTG_SERV" localSheetId="8">#REF!</definedName>
    <definedName name="ACCTG_SERV" localSheetId="7">#REF!</definedName>
    <definedName name="ACCTG_SERV" localSheetId="5">#REF!</definedName>
    <definedName name="ACCTG_SERV">#REF!</definedName>
    <definedName name="ACTUAL_YTD">#REF!</definedName>
    <definedName name="acx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dress" localSheetId="11">#REF!</definedName>
    <definedName name="Address" localSheetId="12">#REF!</definedName>
    <definedName name="Address" localSheetId="10">#REF!</definedName>
    <definedName name="Address" localSheetId="9">#REF!</definedName>
    <definedName name="Address" localSheetId="8">#REF!</definedName>
    <definedName name="Address" localSheetId="7">#REF!</definedName>
    <definedName name="Address" localSheetId="5">#REF!</definedName>
    <definedName name="Address">#REF!</definedName>
    <definedName name="adfsadfds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f" localSheetId="11">#REF!</definedName>
    <definedName name="af" localSheetId="12">#REF!</definedName>
    <definedName name="af" localSheetId="10">#REF!</definedName>
    <definedName name="af" localSheetId="9">#REF!</definedName>
    <definedName name="af" localSheetId="8">#REF!</definedName>
    <definedName name="af" localSheetId="7">#REF!</definedName>
    <definedName name="af" localSheetId="5">#REF!</definedName>
    <definedName name="af">#REF!</definedName>
    <definedName name="afds">#REF!</definedName>
    <definedName name="afdsE">#REF!</definedName>
    <definedName name="afE" localSheetId="11">#REF!</definedName>
    <definedName name="afE" localSheetId="12">#REF!</definedName>
    <definedName name="afE" localSheetId="10">#REF!</definedName>
    <definedName name="afE" localSheetId="9">#REF!</definedName>
    <definedName name="afE" localSheetId="8">#REF!</definedName>
    <definedName name="afE" localSheetId="7">#REF!</definedName>
    <definedName name="afE" localSheetId="5">#REF!</definedName>
    <definedName name="afE">#REF!</definedName>
    <definedName name="AIP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rcgrtm1" localSheetId="11">#REF!</definedName>
    <definedName name="aircgrtm1" localSheetId="12">#REF!</definedName>
    <definedName name="aircgrtm1" localSheetId="10">#REF!</definedName>
    <definedName name="aircgrtm1" localSheetId="9">#REF!</definedName>
    <definedName name="aircgrtm1" localSheetId="8">#REF!</definedName>
    <definedName name="aircgrtm1" localSheetId="7">#REF!</definedName>
    <definedName name="aircgrtm1" localSheetId="5">#REF!</definedName>
    <definedName name="aircgrtm1">#REF!</definedName>
    <definedName name="aircgrtm2" localSheetId="11">#REF!</definedName>
    <definedName name="aircgrtm2" localSheetId="12">#REF!</definedName>
    <definedName name="aircgrtm2" localSheetId="10">#REF!</definedName>
    <definedName name="aircgrtm2" localSheetId="9">#REF!</definedName>
    <definedName name="aircgrtm2" localSheetId="8">#REF!</definedName>
    <definedName name="aircgrtm2" localSheetId="7">#REF!</definedName>
    <definedName name="aircgrtm2" localSheetId="5">#REF!</definedName>
    <definedName name="aircgrtm2">#REF!</definedName>
    <definedName name="aircgrtm3" localSheetId="11">#REF!</definedName>
    <definedName name="aircgrtm3" localSheetId="12">#REF!</definedName>
    <definedName name="aircgrtm3" localSheetId="10">#REF!</definedName>
    <definedName name="aircgrtm3" localSheetId="9">#REF!</definedName>
    <definedName name="aircgrtm3" localSheetId="8">#REF!</definedName>
    <definedName name="aircgrtm3" localSheetId="7">#REF!</definedName>
    <definedName name="aircgrtm3" localSheetId="5">#REF!</definedName>
    <definedName name="aircgrtm3">#REF!</definedName>
    <definedName name="aircgrtm4" localSheetId="11">#REF!</definedName>
    <definedName name="aircgrtm4" localSheetId="12">#REF!</definedName>
    <definedName name="aircgrtm4" localSheetId="10">#REF!</definedName>
    <definedName name="aircgrtm4" localSheetId="9">#REF!</definedName>
    <definedName name="aircgrtm4" localSheetId="8">#REF!</definedName>
    <definedName name="aircgrtm4" localSheetId="7">#REF!</definedName>
    <definedName name="aircgrtm4" localSheetId="5">#REF!</definedName>
    <definedName name="aircgrtm4">#REF!</definedName>
    <definedName name="aircqre">#REF!</definedName>
    <definedName name="aircqrelabel">#REF!</definedName>
    <definedName name="airctitle">#REF!</definedName>
    <definedName name="airctm1" localSheetId="11">#REF!</definedName>
    <definedName name="airctm1" localSheetId="12">#REF!</definedName>
    <definedName name="airctm1" localSheetId="10">#REF!</definedName>
    <definedName name="airctm1" localSheetId="9">#REF!</definedName>
    <definedName name="airctm1" localSheetId="8">#REF!</definedName>
    <definedName name="airctm1" localSheetId="7">#REF!</definedName>
    <definedName name="airctm1" localSheetId="5">#REF!</definedName>
    <definedName name="airctm1">#REF!</definedName>
    <definedName name="airctm2" localSheetId="11">#REF!</definedName>
    <definedName name="airctm2" localSheetId="12">#REF!</definedName>
    <definedName name="airctm2" localSheetId="10">#REF!</definedName>
    <definedName name="airctm2" localSheetId="9">#REF!</definedName>
    <definedName name="airctm2" localSheetId="8">#REF!</definedName>
    <definedName name="airctm2" localSheetId="7">#REF!</definedName>
    <definedName name="airctm2" localSheetId="5">#REF!</definedName>
    <definedName name="airctm2">#REF!</definedName>
    <definedName name="airctm3" localSheetId="11">#REF!</definedName>
    <definedName name="airctm3" localSheetId="12">#REF!</definedName>
    <definedName name="airctm3" localSheetId="10">#REF!</definedName>
    <definedName name="airctm3" localSheetId="9">#REF!</definedName>
    <definedName name="airctm3" localSheetId="8">#REF!</definedName>
    <definedName name="airctm3" localSheetId="7">#REF!</definedName>
    <definedName name="airctm3" localSheetId="5">#REF!</definedName>
    <definedName name="airctm3">#REF!</definedName>
    <definedName name="airctm4" localSheetId="11">#REF!</definedName>
    <definedName name="airctm4" localSheetId="12">#REF!</definedName>
    <definedName name="airctm4" localSheetId="10">#REF!</definedName>
    <definedName name="airctm4" localSheetId="9">#REF!</definedName>
    <definedName name="airctm4" localSheetId="8">#REF!</definedName>
    <definedName name="airctm4" localSheetId="7">#REF!</definedName>
    <definedName name="airctm4" localSheetId="5">#REF!</definedName>
    <definedName name="airctm4">#REF!</definedName>
    <definedName name="ALERT1" localSheetId="11">#REF!</definedName>
    <definedName name="ALERT1" localSheetId="12">#REF!</definedName>
    <definedName name="ALERT1" localSheetId="10">#REF!</definedName>
    <definedName name="ALERT1" localSheetId="9">#REF!</definedName>
    <definedName name="ALERT1" localSheetId="8">#REF!</definedName>
    <definedName name="ALERT1" localSheetId="7">#REF!</definedName>
    <definedName name="ALERT1" localSheetId="5">#REF!</definedName>
    <definedName name="ALERT1">#REF!</definedName>
    <definedName name="ALERT2" localSheetId="11">#REF!</definedName>
    <definedName name="ALERT2" localSheetId="12">#REF!</definedName>
    <definedName name="ALERT2" localSheetId="10">#REF!</definedName>
    <definedName name="ALERT2" localSheetId="9">#REF!</definedName>
    <definedName name="ALERT2" localSheetId="8">#REF!</definedName>
    <definedName name="ALERT2" localSheetId="7">#REF!</definedName>
    <definedName name="ALERT2" localSheetId="5">#REF!</definedName>
    <definedName name="ALERT2">#REF!</definedName>
    <definedName name="ALERT3" localSheetId="11">#REF!</definedName>
    <definedName name="ALERT3" localSheetId="12">#REF!</definedName>
    <definedName name="ALERT3" localSheetId="10">#REF!</definedName>
    <definedName name="ALERT3" localSheetId="9">#REF!</definedName>
    <definedName name="ALERT3" localSheetId="8">#REF!</definedName>
    <definedName name="ALERT3" localSheetId="7">#REF!</definedName>
    <definedName name="ALERT3" localSheetId="5">#REF!</definedName>
    <definedName name="ALERT3">#REF!</definedName>
    <definedName name="all" localSheetId="11">#REF!</definedName>
    <definedName name="all" localSheetId="12">#REF!</definedName>
    <definedName name="all" localSheetId="10">#REF!</definedName>
    <definedName name="all" localSheetId="9">#REF!</definedName>
    <definedName name="all" localSheetId="8">#REF!</definedName>
    <definedName name="all" localSheetId="7">#REF!</definedName>
    <definedName name="all" localSheetId="5">#REF!</definedName>
    <definedName name="all">#REF!</definedName>
    <definedName name="ALL_ACCRUALS" localSheetId="11">#REF!</definedName>
    <definedName name="ALL_ACCRUALS" localSheetId="12">#REF!</definedName>
    <definedName name="ALL_ACCRUALS" localSheetId="10">#REF!</definedName>
    <definedName name="ALL_ACCRUALS" localSheetId="9">#REF!</definedName>
    <definedName name="ALL_ACCRUALS" localSheetId="8">#REF!</definedName>
    <definedName name="ALL_ACCRUALS" localSheetId="7">#REF!</definedName>
    <definedName name="ALL_ACCRUALS" localSheetId="5">#REF!</definedName>
    <definedName name="ALL_ACCRUALS">#REF!</definedName>
    <definedName name="ALL_PAYMENTS" localSheetId="11">#REF!</definedName>
    <definedName name="ALL_PAYMENTS" localSheetId="12">#REF!</definedName>
    <definedName name="ALL_PAYMENTS" localSheetId="10">#REF!</definedName>
    <definedName name="ALL_PAYMENTS" localSheetId="9">#REF!</definedName>
    <definedName name="ALL_PAYMENTS" localSheetId="8">#REF!</definedName>
    <definedName name="ALL_PAYMENTS" localSheetId="7">#REF!</definedName>
    <definedName name="ALL_PAYMENTS" localSheetId="5">#REF!</definedName>
    <definedName name="ALL_PAYMENTS">#REF!</definedName>
    <definedName name="ALL_QRES">#REF!</definedName>
    <definedName name="ALL_QRES0.75">#REF!</definedName>
    <definedName name="ALL_QRES0.80">#REF!</definedName>
    <definedName name="ALL_QRES0.85">#REF!</definedName>
    <definedName name="ALL_QRES0.90">#REF!</definedName>
    <definedName name="ALL_QRES0.95">#REF!</definedName>
    <definedName name="ALL_QRES1.00">#REF!</definedName>
    <definedName name="ALL_QRES1.05">#REF!</definedName>
    <definedName name="ALL_QRES1.10">#REF!</definedName>
    <definedName name="ALL_QRES1.15">#REF!</definedName>
    <definedName name="ALL_QRES1.20">#REF!</definedName>
    <definedName name="ALL_QRES1.25">#REF!</definedName>
    <definedName name="ALL_SENS_FACT" localSheetId="11">#REF!</definedName>
    <definedName name="ALL_SENS_FACT" localSheetId="12">#REF!</definedName>
    <definedName name="ALL_SENS_FACT" localSheetId="10">#REF!</definedName>
    <definedName name="ALL_SENS_FACT" localSheetId="9">#REF!</definedName>
    <definedName name="ALL_SENS_FACT" localSheetId="8">#REF!</definedName>
    <definedName name="ALL_SENS_FACT" localSheetId="7">#REF!</definedName>
    <definedName name="ALL_SENS_FACT" localSheetId="5">#REF!</definedName>
    <definedName name="ALL_SENS_FACT">#REF!</definedName>
    <definedName name="Allocation">#REF!</definedName>
    <definedName name="AllocationE">#REF!</definedName>
    <definedName name="Allocators">#REF!</definedName>
    <definedName name="ALLYRS_MESSAGE" localSheetId="11">#REF!</definedName>
    <definedName name="ALLYRS_MESSAGE" localSheetId="12">#REF!</definedName>
    <definedName name="ALLYRS_MESSAGE" localSheetId="10">#REF!</definedName>
    <definedName name="ALLYRS_MESSAGE" localSheetId="9">#REF!</definedName>
    <definedName name="ALLYRS_MESSAGE" localSheetId="8">#REF!</definedName>
    <definedName name="ALLYRS_MESSAGE" localSheetId="7">#REF!</definedName>
    <definedName name="ALLYRS_MESSAGE" localSheetId="5">#REF!</definedName>
    <definedName name="ALLYRS_MESSAGE">#REF!</definedName>
    <definedName name="alsdfa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merenCIPS" localSheetId="11">#REF!</definedName>
    <definedName name="AmerenCIPS" localSheetId="12">#REF!</definedName>
    <definedName name="AmerenCIPS" localSheetId="10">#REF!</definedName>
    <definedName name="AmerenCIPS" localSheetId="9">#REF!</definedName>
    <definedName name="AmerenCIPS" localSheetId="8">#REF!</definedName>
    <definedName name="AmerenCIPS" localSheetId="7">#REF!</definedName>
    <definedName name="AmerenCIPS" localSheetId="5">#REF!</definedName>
    <definedName name="AmerenCIPS">#REF!</definedName>
    <definedName name="AmerenCIPSE" localSheetId="11">#REF!</definedName>
    <definedName name="AmerenCIPSE" localSheetId="12">#REF!</definedName>
    <definedName name="AmerenCIPSE" localSheetId="10">#REF!</definedName>
    <definedName name="AmerenCIPSE" localSheetId="9">#REF!</definedName>
    <definedName name="AmerenCIPSE" localSheetId="8">#REF!</definedName>
    <definedName name="AmerenCIPSE" localSheetId="7">#REF!</definedName>
    <definedName name="AmerenCIPSE" localSheetId="5">#REF!</definedName>
    <definedName name="AmerenCIPSE">#REF!</definedName>
    <definedName name="Amounts" localSheetId="11">#REF!</definedName>
    <definedName name="Amounts" localSheetId="12">#REF!</definedName>
    <definedName name="Amounts" localSheetId="10">#REF!</definedName>
    <definedName name="Amounts" localSheetId="9">#REF!</definedName>
    <definedName name="Amounts" localSheetId="8">#REF!</definedName>
    <definedName name="Amounts" localSheetId="7">#REF!</definedName>
    <definedName name="Amounts" localSheetId="5">#REF!</definedName>
    <definedName name="Amounts">#REF!</definedName>
    <definedName name="anish" localSheetId="11">#REF!</definedName>
    <definedName name="anish" localSheetId="12">#REF!</definedName>
    <definedName name="anish" localSheetId="10">#REF!</definedName>
    <definedName name="anish" localSheetId="9">#REF!</definedName>
    <definedName name="anish" localSheetId="8">#REF!</definedName>
    <definedName name="anish" localSheetId="7">#REF!</definedName>
    <definedName name="anish" localSheetId="5">#REF!</definedName>
    <definedName name="anish">#REF!</definedName>
    <definedName name="anish21212" localSheetId="11">#REF!</definedName>
    <definedName name="anish21212" localSheetId="12">#REF!</definedName>
    <definedName name="anish21212" localSheetId="10">#REF!</definedName>
    <definedName name="anish21212" localSheetId="9">#REF!</definedName>
    <definedName name="anish21212" localSheetId="8">#REF!</definedName>
    <definedName name="anish21212" localSheetId="7">#REF!</definedName>
    <definedName name="anish21212" localSheetId="5">#REF!</definedName>
    <definedName name="anish21212">#REF!</definedName>
    <definedName name="anisha2157">#REF!</definedName>
    <definedName name="anisha216">#REF!</definedName>
    <definedName name="anishhh">#REF!</definedName>
    <definedName name="anishilov">#REF!</definedName>
    <definedName name="ANT" localSheetId="11">#REF!</definedName>
    <definedName name="ANT" localSheetId="12">#REF!</definedName>
    <definedName name="ANT" localSheetId="10">#REF!</definedName>
    <definedName name="ANT" localSheetId="9">#REF!</definedName>
    <definedName name="ANT" localSheetId="8">#REF!</definedName>
    <definedName name="ANT" localSheetId="7">#REF!</definedName>
    <definedName name="ANT" localSheetId="5">#REF!</definedName>
    <definedName name="ANT">#REF!</definedName>
    <definedName name="APA" localSheetId="11">#REF!</definedName>
    <definedName name="APA" localSheetId="12">#REF!</definedName>
    <definedName name="APA" localSheetId="10">#REF!</definedName>
    <definedName name="APA" localSheetId="9">#REF!</definedName>
    <definedName name="APA" localSheetId="8">#REF!</definedName>
    <definedName name="APA" localSheetId="7">#REF!</definedName>
    <definedName name="APA" localSheetId="5">#REF!</definedName>
    <definedName name="APA">#REF!</definedName>
    <definedName name="ApprvDate" localSheetId="11">#REF!</definedName>
    <definedName name="ApprvDate" localSheetId="12">#REF!</definedName>
    <definedName name="ApprvDate" localSheetId="10">#REF!</definedName>
    <definedName name="ApprvDate" localSheetId="9">#REF!</definedName>
    <definedName name="ApprvDate" localSheetId="8">#REF!</definedName>
    <definedName name="ApprvDate" localSheetId="7">#REF!</definedName>
    <definedName name="ApprvDate" localSheetId="5">#REF!</definedName>
    <definedName name="ApprvDate">#REF!</definedName>
    <definedName name="ApprvEmplNbr" localSheetId="11">#REF!</definedName>
    <definedName name="ApprvEmplNbr" localSheetId="12">#REF!</definedName>
    <definedName name="ApprvEmplNbr" localSheetId="10">#REF!</definedName>
    <definedName name="ApprvEmplNbr" localSheetId="9">#REF!</definedName>
    <definedName name="ApprvEmplNbr" localSheetId="8">#REF!</definedName>
    <definedName name="ApprvEmplNbr" localSheetId="7">#REF!</definedName>
    <definedName name="ApprvEmplNbr" localSheetId="5">#REF!</definedName>
    <definedName name="ApprvEmplNbr">#REF!</definedName>
    <definedName name="Apr" localSheetId="11">#REF!</definedName>
    <definedName name="Apr" localSheetId="12">#REF!</definedName>
    <definedName name="Apr" localSheetId="10">#REF!</definedName>
    <definedName name="Apr" localSheetId="9">#REF!</definedName>
    <definedName name="Apr" localSheetId="8">#REF!</definedName>
    <definedName name="Apr" localSheetId="7">#REF!</definedName>
    <definedName name="Apr" localSheetId="5">#REF!</definedName>
    <definedName name="Apr">#REF!</definedName>
    <definedName name="APV" localSheetId="11">#REF!</definedName>
    <definedName name="APV" localSheetId="12">#REF!</definedName>
    <definedName name="APV" localSheetId="10">#REF!</definedName>
    <definedName name="APV" localSheetId="9">#REF!</definedName>
    <definedName name="APV" localSheetId="8">#REF!</definedName>
    <definedName name="APV" localSheetId="7">#REF!</definedName>
    <definedName name="APV" localSheetId="5">#REF!</definedName>
    <definedName name="APV">#REF!</definedName>
    <definedName name="Area">#REF!</definedName>
    <definedName name="as">#REF!</definedName>
    <definedName name="AS2DocOpenMode" hidden="1">"AS2DocumentEdit"</definedName>
    <definedName name="asasasas">#REF!</definedName>
    <definedName name="ASD" localSheetId="11">#REF!</definedName>
    <definedName name="ASD" localSheetId="12">#REF!</definedName>
    <definedName name="ASD" localSheetId="10">#REF!</definedName>
    <definedName name="ASD" localSheetId="9">#REF!</definedName>
    <definedName name="ASD" localSheetId="8">#REF!</definedName>
    <definedName name="ASD" localSheetId="7">#REF!</definedName>
    <definedName name="ASD" localSheetId="5">#REF!</definedName>
    <definedName name="ASD">#REF!</definedName>
    <definedName name="asdada" localSheetId="11">#REF!</definedName>
    <definedName name="asdada" localSheetId="12">#REF!</definedName>
    <definedName name="asdada" localSheetId="10">#REF!</definedName>
    <definedName name="asdada" localSheetId="9">#REF!</definedName>
    <definedName name="asdada" localSheetId="8">#REF!</definedName>
    <definedName name="asdada" localSheetId="7">#REF!</definedName>
    <definedName name="asdada" localSheetId="5">#REF!</definedName>
    <definedName name="asdada">#REF!</definedName>
    <definedName name="asdasd">#REF!</definedName>
    <definedName name="asdasda" localSheetId="11">#REF!</definedName>
    <definedName name="asdasda" localSheetId="12">#REF!</definedName>
    <definedName name="asdasda" localSheetId="10">#REF!</definedName>
    <definedName name="asdasda" localSheetId="9">#REF!</definedName>
    <definedName name="asdasda" localSheetId="8">#REF!</definedName>
    <definedName name="asdasda" localSheetId="7">#REF!</definedName>
    <definedName name="asdasda" localSheetId="5">#REF!</definedName>
    <definedName name="asdasda">#REF!</definedName>
    <definedName name="asd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fasf" localSheetId="11">#REF!</definedName>
    <definedName name="asdfasfasf" localSheetId="12">#REF!</definedName>
    <definedName name="asdfasfasf" localSheetId="10">#REF!</definedName>
    <definedName name="asdfasfasf" localSheetId="9">#REF!</definedName>
    <definedName name="asdfasfasf" localSheetId="8">#REF!</definedName>
    <definedName name="asdfasfasf" localSheetId="7">#REF!</definedName>
    <definedName name="asdfasfasf" localSheetId="5">#REF!</definedName>
    <definedName name="asdfasfasf">#REF!</definedName>
    <definedName name="asdfsd" localSheetId="11">#REF!</definedName>
    <definedName name="asdfsd" localSheetId="12">#REF!</definedName>
    <definedName name="asdfsd" localSheetId="10">#REF!</definedName>
    <definedName name="asdfsd" localSheetId="9">#REF!</definedName>
    <definedName name="asdfsd" localSheetId="8">#REF!</definedName>
    <definedName name="asdfsd" localSheetId="7">#REF!</definedName>
    <definedName name="asdfsd" localSheetId="5">#REF!</definedName>
    <definedName name="asdfsd">#REF!</definedName>
    <definedName name="asdfsdf">#REF!</definedName>
    <definedName name="asdfsdfsadfs">#REF!</definedName>
    <definedName name="asfas" localSheetId="11">#REF!</definedName>
    <definedName name="asfas" localSheetId="12">#REF!</definedName>
    <definedName name="asfas" localSheetId="10">#REF!</definedName>
    <definedName name="asfas" localSheetId="9">#REF!</definedName>
    <definedName name="asfas" localSheetId="8">#REF!</definedName>
    <definedName name="asfas" localSheetId="7">#REF!</definedName>
    <definedName name="asfas" localSheetId="5">#REF!</definedName>
    <definedName name="asfas">#REF!</definedName>
    <definedName name="asfasdfasfasfsadf" localSheetId="11">#REF!</definedName>
    <definedName name="asfasdfasfasfsadf" localSheetId="12">#REF!</definedName>
    <definedName name="asfasdfasfasfsadf" localSheetId="10">#REF!</definedName>
    <definedName name="asfasdfasfasfsadf" localSheetId="9">#REF!</definedName>
    <definedName name="asfasdfasfasfsadf" localSheetId="8">#REF!</definedName>
    <definedName name="asfasdfasfasfsadf" localSheetId="7">#REF!</definedName>
    <definedName name="asfasdfasfasfsadf" localSheetId="5">#REF!</definedName>
    <definedName name="asfasdfasfasfsadf">#REF!</definedName>
    <definedName name="asfsdfsdfsdfsfwer" localSheetId="11">#REF!</definedName>
    <definedName name="asfsdfsdfsdfsfwer" localSheetId="12">#REF!</definedName>
    <definedName name="asfsdfsdfsdfsfwer" localSheetId="10">#REF!</definedName>
    <definedName name="asfsdfsdfsdfsfwer" localSheetId="9">#REF!</definedName>
    <definedName name="asfsdfsdfsdfsfwer" localSheetId="8">#REF!</definedName>
    <definedName name="asfsdfsdfsdfsfwer" localSheetId="7">#REF!</definedName>
    <definedName name="asfsdfsdfsdfsfwer" localSheetId="5">#REF!</definedName>
    <definedName name="asfsdfsdfsdfsfwer">#REF!</definedName>
    <definedName name="asfsdfsfs" localSheetId="11">#REF!</definedName>
    <definedName name="asfsdfsfs" localSheetId="12">#REF!</definedName>
    <definedName name="asfsdfsfs" localSheetId="10">#REF!</definedName>
    <definedName name="asfsdfsfs" localSheetId="9">#REF!</definedName>
    <definedName name="asfsdfsfs" localSheetId="8">#REF!</definedName>
    <definedName name="asfsdfsfs" localSheetId="7">#REF!</definedName>
    <definedName name="asfsdfsfs" localSheetId="5">#REF!</definedName>
    <definedName name="asfsdfsfs">#REF!</definedName>
    <definedName name="asfsft" localSheetId="11">#REF!</definedName>
    <definedName name="asfsft" localSheetId="12">#REF!</definedName>
    <definedName name="asfsft" localSheetId="10">#REF!</definedName>
    <definedName name="asfsft" localSheetId="9">#REF!</definedName>
    <definedName name="asfsft" localSheetId="8">#REF!</definedName>
    <definedName name="asfsft" localSheetId="7">#REF!</definedName>
    <definedName name="asfsft" localSheetId="5">#REF!</definedName>
    <definedName name="asfsft">#REF!</definedName>
    <definedName name="asgdfsjgfdk1">#REF!</definedName>
    <definedName name="ashaita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hhjjjjjj">#REF!</definedName>
    <definedName name="ashi21">#REF!</definedName>
    <definedName name="ashia" localSheetId="11">#REF!</definedName>
    <definedName name="ashia" localSheetId="12">#REF!</definedName>
    <definedName name="ashia" localSheetId="10">#REF!</definedName>
    <definedName name="ashia" localSheetId="9">#REF!</definedName>
    <definedName name="ashia" localSheetId="8">#REF!</definedName>
    <definedName name="ashia" localSheetId="7">#REF!</definedName>
    <definedName name="ashia" localSheetId="5">#REF!</definedName>
    <definedName name="ashia">#REF!</definedName>
    <definedName name="ashita" localSheetId="11">#REF!</definedName>
    <definedName name="ashita" localSheetId="12">#REF!</definedName>
    <definedName name="ashita" localSheetId="10">#REF!</definedName>
    <definedName name="ashita" localSheetId="9">#REF!</definedName>
    <definedName name="ashita" localSheetId="8">#REF!</definedName>
    <definedName name="ashita" localSheetId="7">#REF!</definedName>
    <definedName name="ashita" localSheetId="5">#REF!</definedName>
    <definedName name="ashita">#REF!</definedName>
    <definedName name="ashita216">#REF!</definedName>
    <definedName name="ASO_SUMMARY" localSheetId="11">#REF!</definedName>
    <definedName name="ASO_SUMMARY" localSheetId="12">#REF!</definedName>
    <definedName name="ASO_SUMMARY" localSheetId="10">#REF!</definedName>
    <definedName name="ASO_SUMMARY" localSheetId="9">#REF!</definedName>
    <definedName name="ASO_SUMMARY" localSheetId="8">#REF!</definedName>
    <definedName name="ASO_SUMMARY" localSheetId="7">#REF!</definedName>
    <definedName name="ASO_SUMMARY" localSheetId="5">#REF!</definedName>
    <definedName name="ASO_SUMMARY">#REF!</definedName>
    <definedName name="AsOfDt">#REF!</definedName>
    <definedName name="ASPGE" localSheetId="11">#REF!</definedName>
    <definedName name="ASPGE" localSheetId="12">#REF!</definedName>
    <definedName name="ASPGE" localSheetId="10">#REF!</definedName>
    <definedName name="ASPGE" localSheetId="9">#REF!</definedName>
    <definedName name="ASPGE" localSheetId="8">#REF!</definedName>
    <definedName name="ASPGE" localSheetId="7">#REF!</definedName>
    <definedName name="ASPGE" localSheetId="5">#REF!</definedName>
    <definedName name="ASPGE">#REF!</definedName>
    <definedName name="ASPINTAN" localSheetId="11">#REF!</definedName>
    <definedName name="ASPINTAN" localSheetId="12">#REF!</definedName>
    <definedName name="ASPINTAN" localSheetId="10">#REF!</definedName>
    <definedName name="ASPINTAN" localSheetId="9">#REF!</definedName>
    <definedName name="ASPINTAN" localSheetId="8">#REF!</definedName>
    <definedName name="ASPINTAN" localSheetId="7">#REF!</definedName>
    <definedName name="ASPINTAN" localSheetId="5">#REF!</definedName>
    <definedName name="ASPINTAN">#REF!</definedName>
    <definedName name="asrada" localSheetId="11">#REF!</definedName>
    <definedName name="asrada" localSheetId="12">#REF!</definedName>
    <definedName name="asrada" localSheetId="10">#REF!</definedName>
    <definedName name="asrada" localSheetId="9">#REF!</definedName>
    <definedName name="asrada" localSheetId="8">#REF!</definedName>
    <definedName name="asrada" localSheetId="7">#REF!</definedName>
    <definedName name="asrada" localSheetId="5">#REF!</definedName>
    <definedName name="asrada">#REF!</definedName>
    <definedName name="assd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et_Management" localSheetId="11">#REF!</definedName>
    <definedName name="Asset_Management" localSheetId="12">#REF!</definedName>
    <definedName name="Asset_Management" localSheetId="10">#REF!</definedName>
    <definedName name="Asset_Management" localSheetId="9">#REF!</definedName>
    <definedName name="Asset_Management" localSheetId="8">#REF!</definedName>
    <definedName name="Asset_Management" localSheetId="7">#REF!</definedName>
    <definedName name="Asset_Management" localSheetId="5">#REF!</definedName>
    <definedName name="Asset_Management">#REF!</definedName>
    <definedName name="Asset_Management_" localSheetId="11">#REF!</definedName>
    <definedName name="Asset_Management_" localSheetId="12">#REF!</definedName>
    <definedName name="Asset_Management_" localSheetId="10">#REF!</definedName>
    <definedName name="Asset_Management_" localSheetId="9">#REF!</definedName>
    <definedName name="Asset_Management_" localSheetId="8">#REF!</definedName>
    <definedName name="Asset_Management_" localSheetId="7">#REF!</definedName>
    <definedName name="Asset_Management_" localSheetId="5">#REF!</definedName>
    <definedName name="Asset_Management_">#REF!</definedName>
    <definedName name="AuditDescr" localSheetId="11">#REF!</definedName>
    <definedName name="AuditDescr" localSheetId="12">#REF!</definedName>
    <definedName name="AuditDescr" localSheetId="10">#REF!</definedName>
    <definedName name="AuditDescr" localSheetId="9">#REF!</definedName>
    <definedName name="AuditDescr" localSheetId="8">#REF!</definedName>
    <definedName name="AuditDescr" localSheetId="7">#REF!</definedName>
    <definedName name="AuditDescr" localSheetId="5">#REF!</definedName>
    <definedName name="AuditDescr">#REF!</definedName>
    <definedName name="Aug" localSheetId="11">#REF!</definedName>
    <definedName name="Aug" localSheetId="12">#REF!</definedName>
    <definedName name="Aug" localSheetId="10">#REF!</definedName>
    <definedName name="Aug" localSheetId="9">#REF!</definedName>
    <definedName name="Aug" localSheetId="8">#REF!</definedName>
    <definedName name="Aug" localSheetId="7">#REF!</definedName>
    <definedName name="Aug" localSheetId="5">#REF!</definedName>
    <definedName name="Aug">#REF!</definedName>
    <definedName name="b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_u_10">#REF!</definedName>
    <definedName name="b_u_11">#REF!</definedName>
    <definedName name="b_u_12">#REF!</definedName>
    <definedName name="b_u_13">#REF!</definedName>
    <definedName name="b_u_14">#REF!</definedName>
    <definedName name="b_u_15">#REF!</definedName>
    <definedName name="b_u_16">#REF!</definedName>
    <definedName name="b_u_17">#REF!</definedName>
    <definedName name="b_u_18">#REF!</definedName>
    <definedName name="b_u_19">#REF!</definedName>
    <definedName name="b_u_2">#REF!</definedName>
    <definedName name="b_u_20">#REF!</definedName>
    <definedName name="b_u_21">#REF!</definedName>
    <definedName name="b_u_22">#REF!</definedName>
    <definedName name="b_u_23">#REF!</definedName>
    <definedName name="b_u_3">#REF!</definedName>
    <definedName name="b_u_4">#REF!</definedName>
    <definedName name="b_u_5">#REF!</definedName>
    <definedName name="b_u_6">#REF!</definedName>
    <definedName name="b_u_7">#REF!</definedName>
    <definedName name="b_u_8">#REF!</definedName>
    <definedName name="b_u_9">#REF!</definedName>
    <definedName name="Balance_Sheet_Date">#REF!</definedName>
    <definedName name="Balance_Sheet_Heading">#REF!</definedName>
    <definedName name="BalSht" localSheetId="11">#REF!</definedName>
    <definedName name="BalSht" localSheetId="12">#REF!</definedName>
    <definedName name="BalSht" localSheetId="10">#REF!</definedName>
    <definedName name="BalSht" localSheetId="9">#REF!</definedName>
    <definedName name="BalSht" localSheetId="8">#REF!</definedName>
    <definedName name="BalSht" localSheetId="7">#REF!</definedName>
    <definedName name="BalSht" localSheetId="5">#REF!</definedName>
    <definedName name="BalSht">#REF!</definedName>
    <definedName name="BalShtE" localSheetId="11">#REF!</definedName>
    <definedName name="BalShtE" localSheetId="12">#REF!</definedName>
    <definedName name="BalShtE" localSheetId="10">#REF!</definedName>
    <definedName name="BalShtE" localSheetId="9">#REF!</definedName>
    <definedName name="BalShtE" localSheetId="8">#REF!</definedName>
    <definedName name="BalShtE" localSheetId="7">#REF!</definedName>
    <definedName name="BalShtE" localSheetId="5">#REF!</definedName>
    <definedName name="BalShtE">#REF!</definedName>
    <definedName name="bankidrange">#REF!</definedName>
    <definedName name="BASE_DETAIL_QRE">#REF!</definedName>
    <definedName name="BASE_MESSAGE" localSheetId="11">#REF!</definedName>
    <definedName name="BASE_MESSAGE" localSheetId="12">#REF!</definedName>
    <definedName name="BASE_MESSAGE" localSheetId="10">#REF!</definedName>
    <definedName name="BASE_MESSAGE" localSheetId="9">#REF!</definedName>
    <definedName name="BASE_MESSAGE" localSheetId="8">#REF!</definedName>
    <definedName name="BASE_MESSAGE" localSheetId="7">#REF!</definedName>
    <definedName name="BASE_MESSAGE" localSheetId="5">#REF!</definedName>
    <definedName name="BASE_MESSAGE">#REF!</definedName>
    <definedName name="BASE_QRES">#REF!</definedName>
    <definedName name="BASE_QRES0.75">#REF!</definedName>
    <definedName name="BASE_QRES0.80">#REF!</definedName>
    <definedName name="BASE_QRES0.85">#REF!</definedName>
    <definedName name="BASE_QRES0.90">#REF!</definedName>
    <definedName name="BASE_QRES0.95">#REF!</definedName>
    <definedName name="BASE_QRES1.00">#REF!</definedName>
    <definedName name="BASE_QRES1.05">#REF!</definedName>
    <definedName name="BASE_QRES1.10">#REF!</definedName>
    <definedName name="BASE_QRES1.15">#REF!</definedName>
    <definedName name="BASE_QRES1.20">#REF!</definedName>
    <definedName name="BASE_QRES1.25">#REF!</definedName>
    <definedName name="BASE_SENS_FACT" localSheetId="11">#REF!</definedName>
    <definedName name="BASE_SENS_FACT" localSheetId="12">#REF!</definedName>
    <definedName name="BASE_SENS_FACT" localSheetId="10">#REF!</definedName>
    <definedName name="BASE_SENS_FACT" localSheetId="9">#REF!</definedName>
    <definedName name="BASE_SENS_FACT" localSheetId="8">#REF!</definedName>
    <definedName name="BASE_SENS_FACT" localSheetId="7">#REF!</definedName>
    <definedName name="BASE_SENS_FACT" localSheetId="5">#REF!</definedName>
    <definedName name="BASE_SENS_FACT">#REF!</definedName>
    <definedName name="Baseline" localSheetId="11">#REF!</definedName>
    <definedName name="Baseline" localSheetId="12">#REF!</definedName>
    <definedName name="Baseline" localSheetId="10">#REF!</definedName>
    <definedName name="Baseline" localSheetId="9">#REF!</definedName>
    <definedName name="Baseline" localSheetId="8">#REF!</definedName>
    <definedName name="Baseline" localSheetId="7">#REF!</definedName>
    <definedName name="Baseline" localSheetId="5">#REF!</definedName>
    <definedName name="Baseline">#REF!</definedName>
    <definedName name="bcbcvb">#REF!</definedName>
    <definedName name="beny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i10LTIP_Table">#REF!</definedName>
    <definedName name="booka_g" localSheetId="11">#REF!</definedName>
    <definedName name="booka_g" localSheetId="12">#REF!</definedName>
    <definedName name="booka_g" localSheetId="10">#REF!</definedName>
    <definedName name="booka_g" localSheetId="9">#REF!</definedName>
    <definedName name="booka_g" localSheetId="8">#REF!</definedName>
    <definedName name="booka_g" localSheetId="7">#REF!</definedName>
    <definedName name="booka_g" localSheetId="5">#REF!</definedName>
    <definedName name="booka_g">#REF!</definedName>
    <definedName name="bpgr84">#REF!</definedName>
    <definedName name="bpgr85">#REF!</definedName>
    <definedName name="bpgr86">#REF!</definedName>
    <definedName name="bpgr87">#REF!</definedName>
    <definedName name="bpgr88">#REF!</definedName>
    <definedName name="bpqre84">#REF!</definedName>
    <definedName name="bpqre85">#REF!</definedName>
    <definedName name="bpqre86">#REF!</definedName>
    <definedName name="bpqre87">#REF!</definedName>
    <definedName name="bpqre88">#REF!</definedName>
    <definedName name="Brett041">#REF!</definedName>
    <definedName name="Brett0415">#REF!</definedName>
    <definedName name="Brett0416" localSheetId="11">#REF!</definedName>
    <definedName name="Brett0416" localSheetId="12">#REF!</definedName>
    <definedName name="Brett0416" localSheetId="10">#REF!</definedName>
    <definedName name="Brett0416" localSheetId="9">#REF!</definedName>
    <definedName name="Brett0416" localSheetId="8">#REF!</definedName>
    <definedName name="Brett0416" localSheetId="7">#REF!</definedName>
    <definedName name="Brett0416" localSheetId="5">#REF!</definedName>
    <definedName name="Brett0416">#REF!</definedName>
    <definedName name="Brett042" localSheetId="11">#REF!</definedName>
    <definedName name="Brett042" localSheetId="12">#REF!</definedName>
    <definedName name="Brett042" localSheetId="10">#REF!</definedName>
    <definedName name="Brett042" localSheetId="9">#REF!</definedName>
    <definedName name="Brett042" localSheetId="8">#REF!</definedName>
    <definedName name="Brett042" localSheetId="7">#REF!</definedName>
    <definedName name="Brett042" localSheetId="5">#REF!</definedName>
    <definedName name="Brett042">#REF!</definedName>
    <definedName name="brett0420">#REF!</definedName>
    <definedName name="brett0421" localSheetId="11">#REF!</definedName>
    <definedName name="brett0421" localSheetId="12">#REF!</definedName>
    <definedName name="brett0421" localSheetId="10">#REF!</definedName>
    <definedName name="brett0421" localSheetId="9">#REF!</definedName>
    <definedName name="brett0421" localSheetId="8">#REF!</definedName>
    <definedName name="brett0421" localSheetId="7">#REF!</definedName>
    <definedName name="brett0421" localSheetId="5">#REF!</definedName>
    <definedName name="brett0421">#REF!</definedName>
    <definedName name="Brett0422">#REF!</definedName>
    <definedName name="Brett0423" localSheetId="11">#REF!</definedName>
    <definedName name="Brett0423" localSheetId="12">#REF!</definedName>
    <definedName name="Brett0423" localSheetId="10">#REF!</definedName>
    <definedName name="Brett0423" localSheetId="9">#REF!</definedName>
    <definedName name="Brett0423" localSheetId="8">#REF!</definedName>
    <definedName name="Brett0423" localSheetId="7">#REF!</definedName>
    <definedName name="Brett0423" localSheetId="5">#REF!</definedName>
    <definedName name="Brett0423">#REF!</definedName>
    <definedName name="Brett0601">#REF!</definedName>
    <definedName name="Brett0602" localSheetId="11">#REF!</definedName>
    <definedName name="Brett0602" localSheetId="12">#REF!</definedName>
    <definedName name="Brett0602" localSheetId="10">#REF!</definedName>
    <definedName name="Brett0602" localSheetId="9">#REF!</definedName>
    <definedName name="Brett0602" localSheetId="8">#REF!</definedName>
    <definedName name="Brett0602" localSheetId="7">#REF!</definedName>
    <definedName name="Brett0602" localSheetId="5">#REF!</definedName>
    <definedName name="Brett0602">#REF!</definedName>
    <definedName name="Brett403">#REF!</definedName>
    <definedName name="Brett404" localSheetId="11">#REF!</definedName>
    <definedName name="Brett404" localSheetId="12">#REF!</definedName>
    <definedName name="Brett404" localSheetId="10">#REF!</definedName>
    <definedName name="Brett404" localSheetId="9">#REF!</definedName>
    <definedName name="Brett404" localSheetId="8">#REF!</definedName>
    <definedName name="Brett404" localSheetId="7">#REF!</definedName>
    <definedName name="Brett404" localSheetId="5">#REF!</definedName>
    <definedName name="Brett404">#REF!</definedName>
    <definedName name="Brett406">#REF!</definedName>
    <definedName name="Brett407" localSheetId="11">#REF!</definedName>
    <definedName name="Brett407" localSheetId="12">#REF!</definedName>
    <definedName name="Brett407" localSheetId="10">#REF!</definedName>
    <definedName name="Brett407" localSheetId="9">#REF!</definedName>
    <definedName name="Brett407" localSheetId="8">#REF!</definedName>
    <definedName name="Brett407" localSheetId="7">#REF!</definedName>
    <definedName name="Brett407" localSheetId="5">#REF!</definedName>
    <definedName name="Brett407">#REF!</definedName>
    <definedName name="Brett408">#REF!</definedName>
    <definedName name="Brett409" localSheetId="11">#REF!</definedName>
    <definedName name="Brett409" localSheetId="12">#REF!</definedName>
    <definedName name="Brett409" localSheetId="10">#REF!</definedName>
    <definedName name="Brett409" localSheetId="9">#REF!</definedName>
    <definedName name="Brett409" localSheetId="8">#REF!</definedName>
    <definedName name="Brett409" localSheetId="7">#REF!</definedName>
    <definedName name="Brett409" localSheetId="5">#REF!</definedName>
    <definedName name="Brett409">#REF!</definedName>
    <definedName name="Brett410">#REF!</definedName>
    <definedName name="Brett411" localSheetId="11">#REF!</definedName>
    <definedName name="Brett411" localSheetId="12">#REF!</definedName>
    <definedName name="Brett411" localSheetId="10">#REF!</definedName>
    <definedName name="Brett411" localSheetId="9">#REF!</definedName>
    <definedName name="Brett411" localSheetId="8">#REF!</definedName>
    <definedName name="Brett411" localSheetId="7">#REF!</definedName>
    <definedName name="Brett411" localSheetId="5">#REF!</definedName>
    <definedName name="Brett411">#REF!</definedName>
    <definedName name="Brett418">#REF!</definedName>
    <definedName name="Brett419" localSheetId="11">#REF!</definedName>
    <definedName name="Brett419" localSheetId="12">#REF!</definedName>
    <definedName name="Brett419" localSheetId="10">#REF!</definedName>
    <definedName name="Brett419" localSheetId="9">#REF!</definedName>
    <definedName name="Brett419" localSheetId="8">#REF!</definedName>
    <definedName name="Brett419" localSheetId="7">#REF!</definedName>
    <definedName name="Brett419" localSheetId="5">#REF!</definedName>
    <definedName name="Brett419">#REF!</definedName>
    <definedName name="BSYEAREND">#REF!</definedName>
    <definedName name="bu10total84">#REF!</definedName>
    <definedName name="bu10total84a">#REF!</definedName>
    <definedName name="bu10total85">#REF!</definedName>
    <definedName name="bu10total85a">#REF!</definedName>
    <definedName name="bu10total86">#REF!</definedName>
    <definedName name="bu10total86a">#REF!</definedName>
    <definedName name="bu10total87">#REF!</definedName>
    <definedName name="bu10total87a">#REF!</definedName>
    <definedName name="bu10total88">#REF!</definedName>
    <definedName name="bu10total88a">#REF!</definedName>
    <definedName name="bu10total89">#REF!</definedName>
    <definedName name="bu10total89a">#REF!</definedName>
    <definedName name="bu10total90">#REF!</definedName>
    <definedName name="bu10total90a">#REF!</definedName>
    <definedName name="bu10total91">#REF!</definedName>
    <definedName name="bu10total91a">#REF!</definedName>
    <definedName name="bu10total92">#REF!</definedName>
    <definedName name="bu10total92a">#REF!</definedName>
    <definedName name="bu10total93">#REF!</definedName>
    <definedName name="bu10total93a">#REF!</definedName>
    <definedName name="bu10total94">#REF!</definedName>
    <definedName name="bu10total94a">#REF!</definedName>
    <definedName name="bu10total95">#REF!</definedName>
    <definedName name="bu10total95a">#REF!</definedName>
    <definedName name="bu10total96">#REF!</definedName>
    <definedName name="bu10total96a">#REF!</definedName>
    <definedName name="bu10total97">#REF!</definedName>
    <definedName name="bu10total97a">#REF!</definedName>
    <definedName name="bu10total98">#REF!</definedName>
    <definedName name="bu10total98a">#REF!</definedName>
    <definedName name="bu11total84">#REF!</definedName>
    <definedName name="bu11total84a">#REF!</definedName>
    <definedName name="bu11total85">#REF!</definedName>
    <definedName name="bu11total85a">#REF!</definedName>
    <definedName name="bu11total86">#REF!</definedName>
    <definedName name="bu11total86a">#REF!</definedName>
    <definedName name="bu11total87">#REF!</definedName>
    <definedName name="bu11total87a">#REF!</definedName>
    <definedName name="bu11total88">#REF!</definedName>
    <definedName name="bu11total88a">#REF!</definedName>
    <definedName name="bu11total89">#REF!</definedName>
    <definedName name="bu11total89a">#REF!</definedName>
    <definedName name="bu11total90">#REF!</definedName>
    <definedName name="bu11total90a">#REF!</definedName>
    <definedName name="bu11total91">#REF!</definedName>
    <definedName name="bu11total91a">#REF!</definedName>
    <definedName name="bu11total92">#REF!</definedName>
    <definedName name="bu11total92a">#REF!</definedName>
    <definedName name="bu11total93">#REF!</definedName>
    <definedName name="bu11total93a">#REF!</definedName>
    <definedName name="bu11total94">#REF!</definedName>
    <definedName name="bu11total94a">#REF!</definedName>
    <definedName name="bu11total95">#REF!</definedName>
    <definedName name="bu11total95a">#REF!</definedName>
    <definedName name="bu11total96">#REF!</definedName>
    <definedName name="bu11total96a">#REF!</definedName>
    <definedName name="bu11total97">#REF!</definedName>
    <definedName name="bu11total97a">#REF!</definedName>
    <definedName name="bu11total98">#REF!</definedName>
    <definedName name="bu11total98a">#REF!</definedName>
    <definedName name="bu12total84">#REF!</definedName>
    <definedName name="bu12total84a">#REF!</definedName>
    <definedName name="bu12total85">#REF!</definedName>
    <definedName name="bu12total85a">#REF!</definedName>
    <definedName name="bu12total86">#REF!</definedName>
    <definedName name="bu12total86a">#REF!</definedName>
    <definedName name="bu12total87">#REF!</definedName>
    <definedName name="bu12total87a">#REF!</definedName>
    <definedName name="bu12total88">#REF!</definedName>
    <definedName name="bu12total88a">#REF!</definedName>
    <definedName name="bu12total89">#REF!</definedName>
    <definedName name="bu12total89a">#REF!</definedName>
    <definedName name="bu12total90">#REF!</definedName>
    <definedName name="bu12total90a">#REF!</definedName>
    <definedName name="bu12total91">#REF!</definedName>
    <definedName name="bu12total91a">#REF!</definedName>
    <definedName name="bu12total92">#REF!</definedName>
    <definedName name="bu12total92a">#REF!</definedName>
    <definedName name="bu12total93">#REF!</definedName>
    <definedName name="bu12total93a">#REF!</definedName>
    <definedName name="bu12total94">#REF!</definedName>
    <definedName name="bu12total94a">#REF!</definedName>
    <definedName name="bu12total95">#REF!</definedName>
    <definedName name="bu12total95a">#REF!</definedName>
    <definedName name="bu12total96">#REF!</definedName>
    <definedName name="bu12total96a">#REF!</definedName>
    <definedName name="bu12total97">#REF!</definedName>
    <definedName name="bu12total97a">#REF!</definedName>
    <definedName name="bu12total98">#REF!</definedName>
    <definedName name="bu12total98a">#REF!</definedName>
    <definedName name="bu13total84">#REF!</definedName>
    <definedName name="bu13total84a">#REF!</definedName>
    <definedName name="bu13total85">#REF!</definedName>
    <definedName name="bu13total85a">#REF!</definedName>
    <definedName name="bu13total86">#REF!</definedName>
    <definedName name="bu13total86a">#REF!</definedName>
    <definedName name="bu13total87">#REF!</definedName>
    <definedName name="bu13total87a">#REF!</definedName>
    <definedName name="bu13total88">#REF!</definedName>
    <definedName name="bu13total88a">#REF!</definedName>
    <definedName name="bu13total89">#REF!</definedName>
    <definedName name="bu13total89a">#REF!</definedName>
    <definedName name="bu13total90">#REF!</definedName>
    <definedName name="bu13total90a">#REF!</definedName>
    <definedName name="bu13total91">#REF!</definedName>
    <definedName name="bu13total91a">#REF!</definedName>
    <definedName name="bu13total92">#REF!</definedName>
    <definedName name="bu13total92a">#REF!</definedName>
    <definedName name="bu13total93">#REF!</definedName>
    <definedName name="bu13total93a">#REF!</definedName>
    <definedName name="bu13total94">#REF!</definedName>
    <definedName name="bu13total94a">#REF!</definedName>
    <definedName name="bu13total95">#REF!</definedName>
    <definedName name="bu13total95a">#REF!</definedName>
    <definedName name="bu13total96">#REF!</definedName>
    <definedName name="bu13total96a">#REF!</definedName>
    <definedName name="bu13total97">#REF!</definedName>
    <definedName name="bu13total97a">#REF!</definedName>
    <definedName name="bu13total98">#REF!</definedName>
    <definedName name="bu13total98a">#REF!</definedName>
    <definedName name="bu14total84">#REF!</definedName>
    <definedName name="bu14total84a">#REF!</definedName>
    <definedName name="bu14total85">#REF!</definedName>
    <definedName name="bu14total85a">#REF!</definedName>
    <definedName name="bu14total86">#REF!</definedName>
    <definedName name="bu14total86a">#REF!</definedName>
    <definedName name="bu14total87">#REF!</definedName>
    <definedName name="bu14total87a">#REF!</definedName>
    <definedName name="bu14total88">#REF!</definedName>
    <definedName name="bu14total88a">#REF!</definedName>
    <definedName name="bu14total89">#REF!</definedName>
    <definedName name="bu14total89a">#REF!</definedName>
    <definedName name="bu14total90">#REF!</definedName>
    <definedName name="bu14total90a">#REF!</definedName>
    <definedName name="bu14total91">#REF!</definedName>
    <definedName name="bu14total91a">#REF!</definedName>
    <definedName name="bu14total92">#REF!</definedName>
    <definedName name="bu14total92a">#REF!</definedName>
    <definedName name="bu14total93">#REF!</definedName>
    <definedName name="bu14total93a">#REF!</definedName>
    <definedName name="bu14total94">#REF!</definedName>
    <definedName name="bu14total94a">#REF!</definedName>
    <definedName name="bu14total95">#REF!</definedName>
    <definedName name="bu14total95a">#REF!</definedName>
    <definedName name="bu14total96">#REF!</definedName>
    <definedName name="bu14total96a">#REF!</definedName>
    <definedName name="bu14total97">#REF!</definedName>
    <definedName name="bu14total97a">#REF!</definedName>
    <definedName name="bu14total98">#REF!</definedName>
    <definedName name="bu14total98a">#REF!</definedName>
    <definedName name="bu15total84">#REF!</definedName>
    <definedName name="bu15total84a">#REF!</definedName>
    <definedName name="bu15total85">#REF!</definedName>
    <definedName name="bu15total85a">#REF!</definedName>
    <definedName name="bu15total86">#REF!</definedName>
    <definedName name="bu15total86a">#REF!</definedName>
    <definedName name="bu15total87">#REF!</definedName>
    <definedName name="bu15total87a">#REF!</definedName>
    <definedName name="bu15total88">#REF!</definedName>
    <definedName name="bu15total88a">#REF!</definedName>
    <definedName name="bu15total89">#REF!</definedName>
    <definedName name="bu15total89a">#REF!</definedName>
    <definedName name="bu15total90">#REF!</definedName>
    <definedName name="bu15total90a">#REF!</definedName>
    <definedName name="bu15total91">#REF!</definedName>
    <definedName name="bu15total91a">#REF!</definedName>
    <definedName name="bu15total92">#REF!</definedName>
    <definedName name="bu15total92a">#REF!</definedName>
    <definedName name="bu15total93">#REF!</definedName>
    <definedName name="bu15total93a">#REF!</definedName>
    <definedName name="bu15total94">#REF!</definedName>
    <definedName name="bu15total94a">#REF!</definedName>
    <definedName name="bu15total95">#REF!</definedName>
    <definedName name="bu15total95a">#REF!</definedName>
    <definedName name="bu15total96">#REF!</definedName>
    <definedName name="bu15total96a">#REF!</definedName>
    <definedName name="bu15total97">#REF!</definedName>
    <definedName name="bu15total97a">#REF!</definedName>
    <definedName name="bu15total98">#REF!</definedName>
    <definedName name="bu15total98a">#REF!</definedName>
    <definedName name="bu16total84">#REF!</definedName>
    <definedName name="bu16total84a">#REF!</definedName>
    <definedName name="bu16total85">#REF!</definedName>
    <definedName name="bu16total85a">#REF!</definedName>
    <definedName name="bu16total86">#REF!</definedName>
    <definedName name="bu16total86a">#REF!</definedName>
    <definedName name="bu16total87">#REF!</definedName>
    <definedName name="bu16total87a">#REF!</definedName>
    <definedName name="bu16total88">#REF!</definedName>
    <definedName name="bu16total88a">#REF!</definedName>
    <definedName name="bu16total89">#REF!</definedName>
    <definedName name="bu16total89a">#REF!</definedName>
    <definedName name="bu16total90">#REF!</definedName>
    <definedName name="bu16total90a">#REF!</definedName>
    <definedName name="bu16total91">#REF!</definedName>
    <definedName name="bu16total91a">#REF!</definedName>
    <definedName name="bu16total92">#REF!</definedName>
    <definedName name="bu16total92a">#REF!</definedName>
    <definedName name="bu16total93">#REF!</definedName>
    <definedName name="bu16total93a">#REF!</definedName>
    <definedName name="bu16total94">#REF!</definedName>
    <definedName name="bu16total94a">#REF!</definedName>
    <definedName name="bu16total95">#REF!</definedName>
    <definedName name="bu16total95a">#REF!</definedName>
    <definedName name="bu16total96">#REF!</definedName>
    <definedName name="bu16total96a">#REF!</definedName>
    <definedName name="bu16total97">#REF!</definedName>
    <definedName name="bu16total97a">#REF!</definedName>
    <definedName name="bu16total98">#REF!</definedName>
    <definedName name="bu16total98a">#REF!</definedName>
    <definedName name="bu17total84">#REF!</definedName>
    <definedName name="bu17total84a">#REF!</definedName>
    <definedName name="bu17total85">#REF!</definedName>
    <definedName name="bu17total85a">#REF!</definedName>
    <definedName name="bu17total86">#REF!</definedName>
    <definedName name="bu17total86a">#REF!</definedName>
    <definedName name="bu17total87">#REF!</definedName>
    <definedName name="bu17total87a">#REF!</definedName>
    <definedName name="bu17total88">#REF!</definedName>
    <definedName name="bu17total88a">#REF!</definedName>
    <definedName name="bu17total89">#REF!</definedName>
    <definedName name="bu17total89a">#REF!</definedName>
    <definedName name="bu17total90">#REF!</definedName>
    <definedName name="bu17total90a">#REF!</definedName>
    <definedName name="bu17total91">#REF!</definedName>
    <definedName name="bu17total91a">#REF!</definedName>
    <definedName name="bu17total92">#REF!</definedName>
    <definedName name="bu17total92a">#REF!</definedName>
    <definedName name="bu17total93">#REF!</definedName>
    <definedName name="bu17total93a">#REF!</definedName>
    <definedName name="bu17total94">#REF!</definedName>
    <definedName name="bu17total94a">#REF!</definedName>
    <definedName name="bu17total95">#REF!</definedName>
    <definedName name="bu17total95a">#REF!</definedName>
    <definedName name="bu17total96">#REF!</definedName>
    <definedName name="bu17total96a">#REF!</definedName>
    <definedName name="bu17total97">#REF!</definedName>
    <definedName name="bu17total97a">#REF!</definedName>
    <definedName name="bu17total98">#REF!</definedName>
    <definedName name="bu17total98a">#REF!</definedName>
    <definedName name="bu18total84">#REF!</definedName>
    <definedName name="bu18total84a">#REF!</definedName>
    <definedName name="bu18total85">#REF!</definedName>
    <definedName name="bu18total85a">#REF!</definedName>
    <definedName name="bu18total86">#REF!</definedName>
    <definedName name="bu18total86a">#REF!</definedName>
    <definedName name="bu18total87">#REF!</definedName>
    <definedName name="bu18total87a">#REF!</definedName>
    <definedName name="bu18total88">#REF!</definedName>
    <definedName name="bu18total88a">#REF!</definedName>
    <definedName name="bu18total89">#REF!</definedName>
    <definedName name="bu18total89a">#REF!</definedName>
    <definedName name="bu18total90">#REF!</definedName>
    <definedName name="bu18total90a">#REF!</definedName>
    <definedName name="bu18total91">#REF!</definedName>
    <definedName name="bu18total91a">#REF!</definedName>
    <definedName name="bu18total92">#REF!</definedName>
    <definedName name="bu18total92a">#REF!</definedName>
    <definedName name="bu18total93">#REF!</definedName>
    <definedName name="bu18total93a">#REF!</definedName>
    <definedName name="bu18total94">#REF!</definedName>
    <definedName name="bu18total94a">#REF!</definedName>
    <definedName name="bu18total95">#REF!</definedName>
    <definedName name="bu18total95a">#REF!</definedName>
    <definedName name="bu18total96">#REF!</definedName>
    <definedName name="bu18total96a">#REF!</definedName>
    <definedName name="bu18total97">#REF!</definedName>
    <definedName name="bu18total97a">#REF!</definedName>
    <definedName name="bu18total98">#REF!</definedName>
    <definedName name="bu18total98a">#REF!</definedName>
    <definedName name="bu19total84">#REF!</definedName>
    <definedName name="bu19total84a">#REF!</definedName>
    <definedName name="bu19total85">#REF!</definedName>
    <definedName name="bu19total85a">#REF!</definedName>
    <definedName name="bu19total86">#REF!</definedName>
    <definedName name="bu19total86a">#REF!</definedName>
    <definedName name="bu19total87">#REF!</definedName>
    <definedName name="bu19total87a">#REF!</definedName>
    <definedName name="bu19total88">#REF!</definedName>
    <definedName name="bu19total88a">#REF!</definedName>
    <definedName name="bu19total89">#REF!</definedName>
    <definedName name="bu19total89a">#REF!</definedName>
    <definedName name="bu19total90">#REF!</definedName>
    <definedName name="bu19total90a">#REF!</definedName>
    <definedName name="bu19total91">#REF!</definedName>
    <definedName name="bu19total91a">#REF!</definedName>
    <definedName name="bu19total92">#REF!</definedName>
    <definedName name="bu19total92a">#REF!</definedName>
    <definedName name="bu19total93">#REF!</definedName>
    <definedName name="bu19total93a">#REF!</definedName>
    <definedName name="bu19total94">#REF!</definedName>
    <definedName name="bu19total94a">#REF!</definedName>
    <definedName name="bu19total95">#REF!</definedName>
    <definedName name="bu19total95a">#REF!</definedName>
    <definedName name="bu19total96">#REF!</definedName>
    <definedName name="bu19total96a">#REF!</definedName>
    <definedName name="bu19total97">#REF!</definedName>
    <definedName name="bu19total97a">#REF!</definedName>
    <definedName name="bu19total98">#REF!</definedName>
    <definedName name="bu19total98a">#REF!</definedName>
    <definedName name="bu1total84">#REF!</definedName>
    <definedName name="bu1total84a">#REF!</definedName>
    <definedName name="bu1total85">#REF!</definedName>
    <definedName name="bu1total85a">#REF!</definedName>
    <definedName name="bu1total86">#REF!</definedName>
    <definedName name="bu1total86a">#REF!</definedName>
    <definedName name="bu1total87">#REF!</definedName>
    <definedName name="bu1total87a">#REF!</definedName>
    <definedName name="bu1total88">#REF!</definedName>
    <definedName name="bu1total88a">#REF!</definedName>
    <definedName name="bu1total89">#REF!</definedName>
    <definedName name="bu1total89a">#REF!</definedName>
    <definedName name="bu1total90">#REF!</definedName>
    <definedName name="bu1total90a">#REF!</definedName>
    <definedName name="bu1total91">#REF!</definedName>
    <definedName name="bu1total91a">#REF!</definedName>
    <definedName name="bu1total92">#REF!</definedName>
    <definedName name="bu1total92a">#REF!</definedName>
    <definedName name="bu1total93">#REF!</definedName>
    <definedName name="bu1total93a">#REF!</definedName>
    <definedName name="bu1total94">#REF!</definedName>
    <definedName name="bu1total94a">#REF!</definedName>
    <definedName name="bu1total95">#REF!</definedName>
    <definedName name="bu1total95a">#REF!</definedName>
    <definedName name="bu1total96">#REF!</definedName>
    <definedName name="bu1total96a">#REF!</definedName>
    <definedName name="bu1total97">#REF!</definedName>
    <definedName name="bu1total97a">#REF!</definedName>
    <definedName name="bu1total98">#REF!</definedName>
    <definedName name="bu1total98a">#REF!</definedName>
    <definedName name="bu20total84">#REF!</definedName>
    <definedName name="bu20total84a">#REF!</definedName>
    <definedName name="bu20total85">#REF!</definedName>
    <definedName name="bu20total85a">#REF!</definedName>
    <definedName name="bu20total86">#REF!</definedName>
    <definedName name="bu20total86a">#REF!</definedName>
    <definedName name="bu20total87">#REF!</definedName>
    <definedName name="bu20total87a">#REF!</definedName>
    <definedName name="bu20total88">#REF!</definedName>
    <definedName name="bu20total88a">#REF!</definedName>
    <definedName name="bu20total89">#REF!</definedName>
    <definedName name="bu20total89a">#REF!</definedName>
    <definedName name="bu20total90">#REF!</definedName>
    <definedName name="bu20total90a">#REF!</definedName>
    <definedName name="bu20total91">#REF!</definedName>
    <definedName name="bu20total91a">#REF!</definedName>
    <definedName name="bu20total92">#REF!</definedName>
    <definedName name="bu20total92a">#REF!</definedName>
    <definedName name="bu20total93">#REF!</definedName>
    <definedName name="bu20total93a">#REF!</definedName>
    <definedName name="bu20total94">#REF!</definedName>
    <definedName name="bu20total94a">#REF!</definedName>
    <definedName name="bu20total95">#REF!</definedName>
    <definedName name="bu20total95a">#REF!</definedName>
    <definedName name="bu20total96">#REF!</definedName>
    <definedName name="bu20total96a">#REF!</definedName>
    <definedName name="bu20total97">#REF!</definedName>
    <definedName name="bu20total97a">#REF!</definedName>
    <definedName name="bu20total98">#REF!</definedName>
    <definedName name="bu20total98a">#REF!</definedName>
    <definedName name="bu21total84">#REF!</definedName>
    <definedName name="bu21total84a">#REF!</definedName>
    <definedName name="bu21total85">#REF!</definedName>
    <definedName name="bu21total85a">#REF!</definedName>
    <definedName name="bu21total86">#REF!</definedName>
    <definedName name="bu21total86a">#REF!</definedName>
    <definedName name="bu21total87">#REF!</definedName>
    <definedName name="bu21total87a">#REF!</definedName>
    <definedName name="bu21total88">#REF!</definedName>
    <definedName name="bu21total88a">#REF!</definedName>
    <definedName name="bu21total89">#REF!</definedName>
    <definedName name="bu21total89a">#REF!</definedName>
    <definedName name="bu21total90">#REF!</definedName>
    <definedName name="bu21total90a">#REF!</definedName>
    <definedName name="bu21total91">#REF!</definedName>
    <definedName name="bu21total91a">#REF!</definedName>
    <definedName name="bu21total92">#REF!</definedName>
    <definedName name="bu21total92a">#REF!</definedName>
    <definedName name="bu21total93">#REF!</definedName>
    <definedName name="bu21total93a">#REF!</definedName>
    <definedName name="bu21total94">#REF!</definedName>
    <definedName name="bu21total94a">#REF!</definedName>
    <definedName name="bu21total95">#REF!</definedName>
    <definedName name="bu21total95a">#REF!</definedName>
    <definedName name="bu21total96">#REF!</definedName>
    <definedName name="bu21total96a">#REF!</definedName>
    <definedName name="bu21total97">#REF!</definedName>
    <definedName name="bu21total97a">#REF!</definedName>
    <definedName name="bu21total98">#REF!</definedName>
    <definedName name="bu21total98a">#REF!</definedName>
    <definedName name="bu22total84">#REF!</definedName>
    <definedName name="bu22total84a">#REF!</definedName>
    <definedName name="bu22total85">#REF!</definedName>
    <definedName name="bu22total85a">#REF!</definedName>
    <definedName name="bu22total86">#REF!</definedName>
    <definedName name="bu22total86a">#REF!</definedName>
    <definedName name="bu22total87">#REF!</definedName>
    <definedName name="bu22total87a">#REF!</definedName>
    <definedName name="bu22total88">#REF!</definedName>
    <definedName name="bu22total88a">#REF!</definedName>
    <definedName name="bu22total89">#REF!</definedName>
    <definedName name="bu22total89a">#REF!</definedName>
    <definedName name="bu22total90">#REF!</definedName>
    <definedName name="bu22total90a">#REF!</definedName>
    <definedName name="bu22total91">#REF!</definedName>
    <definedName name="bu22total91a">#REF!</definedName>
    <definedName name="bu22total92">#REF!</definedName>
    <definedName name="bu22total92a">#REF!</definedName>
    <definedName name="bu22total93">#REF!</definedName>
    <definedName name="bu22total93a">#REF!</definedName>
    <definedName name="bu22total94">#REF!</definedName>
    <definedName name="bu22total94a">#REF!</definedName>
    <definedName name="bu22total95">#REF!</definedName>
    <definedName name="bu22total95a">#REF!</definedName>
    <definedName name="bu22total96">#REF!</definedName>
    <definedName name="bu22total96a">#REF!</definedName>
    <definedName name="bu22total97">#REF!</definedName>
    <definedName name="bu22total97a">#REF!</definedName>
    <definedName name="bu22total98">#REF!</definedName>
    <definedName name="bu22total98a">#REF!</definedName>
    <definedName name="bu23total84">#REF!</definedName>
    <definedName name="bu23total84a">#REF!</definedName>
    <definedName name="bu23total85">#REF!</definedName>
    <definedName name="bu23total85a">#REF!</definedName>
    <definedName name="bu23total86">#REF!</definedName>
    <definedName name="bu23total86a">#REF!</definedName>
    <definedName name="bu23total87">#REF!</definedName>
    <definedName name="bu23total87a">#REF!</definedName>
    <definedName name="bu23total88">#REF!</definedName>
    <definedName name="bu23total88a">#REF!</definedName>
    <definedName name="bu23total89">#REF!</definedName>
    <definedName name="bu23total89a">#REF!</definedName>
    <definedName name="bu23total90">#REF!</definedName>
    <definedName name="bu23total90a">#REF!</definedName>
    <definedName name="bu23total91">#REF!</definedName>
    <definedName name="bu23total91a">#REF!</definedName>
    <definedName name="bu23total92">#REF!</definedName>
    <definedName name="bu23total92a">#REF!</definedName>
    <definedName name="bu23total93">#REF!</definedName>
    <definedName name="bu23total93a">#REF!</definedName>
    <definedName name="bu23total94">#REF!</definedName>
    <definedName name="bu23total94a">#REF!</definedName>
    <definedName name="bu23total95">#REF!</definedName>
    <definedName name="bu23total95a">#REF!</definedName>
    <definedName name="bu23total96">#REF!</definedName>
    <definedName name="bu23total96a">#REF!</definedName>
    <definedName name="bu23total97">#REF!</definedName>
    <definedName name="bu23total97a">#REF!</definedName>
    <definedName name="bu23total98">#REF!</definedName>
    <definedName name="bu23total98a">#REF!</definedName>
    <definedName name="bu2total84">#REF!</definedName>
    <definedName name="bu2total84a">#REF!</definedName>
    <definedName name="bu2total85">#REF!</definedName>
    <definedName name="bu2total85a">#REF!</definedName>
    <definedName name="bu2total86">#REF!</definedName>
    <definedName name="bu2total86a">#REF!</definedName>
    <definedName name="bu2total87">#REF!</definedName>
    <definedName name="bu2total87a">#REF!</definedName>
    <definedName name="bu2total88">#REF!</definedName>
    <definedName name="bu2total88a">#REF!</definedName>
    <definedName name="bu2total89">#REF!</definedName>
    <definedName name="bu2total89a">#REF!</definedName>
    <definedName name="bu2total90">#REF!</definedName>
    <definedName name="bu2total90a">#REF!</definedName>
    <definedName name="bu2total91">#REF!</definedName>
    <definedName name="bu2total91a">#REF!</definedName>
    <definedName name="bu2total92">#REF!</definedName>
    <definedName name="bu2total92a">#REF!</definedName>
    <definedName name="bu2total93">#REF!</definedName>
    <definedName name="bu2total93a">#REF!</definedName>
    <definedName name="bu2total94">#REF!</definedName>
    <definedName name="bu2total94a">#REF!</definedName>
    <definedName name="bu2total95">#REF!</definedName>
    <definedName name="bu2total95a">#REF!</definedName>
    <definedName name="bu2total96">#REF!</definedName>
    <definedName name="bu2total96a">#REF!</definedName>
    <definedName name="bu2total97">#REF!</definedName>
    <definedName name="bu2total97a">#REF!</definedName>
    <definedName name="bu2total98">#REF!</definedName>
    <definedName name="bu2total98a">#REF!</definedName>
    <definedName name="bu3total84">#REF!</definedName>
    <definedName name="bu3total84a">#REF!</definedName>
    <definedName name="bu3total85">#REF!</definedName>
    <definedName name="bu3total85a">#REF!</definedName>
    <definedName name="bu3total86">#REF!</definedName>
    <definedName name="bu3total86a">#REF!</definedName>
    <definedName name="bu3total87">#REF!</definedName>
    <definedName name="bu3total87a">#REF!</definedName>
    <definedName name="bu3total88">#REF!</definedName>
    <definedName name="bu3total88a">#REF!</definedName>
    <definedName name="bu3total89">#REF!</definedName>
    <definedName name="bu3total89a">#REF!</definedName>
    <definedName name="bu3total90">#REF!</definedName>
    <definedName name="bu3total90a">#REF!</definedName>
    <definedName name="bu3total91">#REF!</definedName>
    <definedName name="bu3total91a">#REF!</definedName>
    <definedName name="bu3total92">#REF!</definedName>
    <definedName name="bu3total92a">#REF!</definedName>
    <definedName name="bu3total93">#REF!</definedName>
    <definedName name="bu3total93a">#REF!</definedName>
    <definedName name="bu3total94">#REF!</definedName>
    <definedName name="bu3total94a">#REF!</definedName>
    <definedName name="bu3total95">#REF!</definedName>
    <definedName name="bu3total95a">#REF!</definedName>
    <definedName name="bu3total96">#REF!</definedName>
    <definedName name="bu3total96a">#REF!</definedName>
    <definedName name="bu3total97">#REF!</definedName>
    <definedName name="bu3total97a">#REF!</definedName>
    <definedName name="bu3total98">#REF!</definedName>
    <definedName name="bu3total98a">#REF!</definedName>
    <definedName name="bu4total84">#REF!</definedName>
    <definedName name="bu4total84a">#REF!</definedName>
    <definedName name="bu4total85">#REF!</definedName>
    <definedName name="bu4total85a">#REF!</definedName>
    <definedName name="bu4total86">#REF!</definedName>
    <definedName name="bu4total86a">#REF!</definedName>
    <definedName name="bu4total87">#REF!</definedName>
    <definedName name="bu4total87a">#REF!</definedName>
    <definedName name="bu4total88">#REF!</definedName>
    <definedName name="bu4total88a">#REF!</definedName>
    <definedName name="bu4total89">#REF!</definedName>
    <definedName name="bu4total89a">#REF!</definedName>
    <definedName name="bu4total90">#REF!</definedName>
    <definedName name="bu4total90a">#REF!</definedName>
    <definedName name="bu4total91">#REF!</definedName>
    <definedName name="bu4total91a">#REF!</definedName>
    <definedName name="bu4total92">#REF!</definedName>
    <definedName name="bu4total92a">#REF!</definedName>
    <definedName name="bu4total93">#REF!</definedName>
    <definedName name="bu4total93a">#REF!</definedName>
    <definedName name="bu4total94">#REF!</definedName>
    <definedName name="bu4total94a">#REF!</definedName>
    <definedName name="bu4total95">#REF!</definedName>
    <definedName name="bu4total95a">#REF!</definedName>
    <definedName name="bu4total96">#REF!</definedName>
    <definedName name="bu4total96a">#REF!</definedName>
    <definedName name="bu4total97">#REF!</definedName>
    <definedName name="bu4total97a">#REF!</definedName>
    <definedName name="bu4total98">#REF!</definedName>
    <definedName name="bu4total98a">#REF!</definedName>
    <definedName name="bu5total84">#REF!</definedName>
    <definedName name="bu5total84a">#REF!</definedName>
    <definedName name="bu5total85">#REF!</definedName>
    <definedName name="bu5total85a">#REF!</definedName>
    <definedName name="bu5total86">#REF!</definedName>
    <definedName name="bu5total86a">#REF!</definedName>
    <definedName name="bu5total87">#REF!</definedName>
    <definedName name="bu5total87a">#REF!</definedName>
    <definedName name="bu5total88">#REF!</definedName>
    <definedName name="bu5total88a">#REF!</definedName>
    <definedName name="bu5total89">#REF!</definedName>
    <definedName name="bu5total89a">#REF!</definedName>
    <definedName name="bu5total90">#REF!</definedName>
    <definedName name="bu5total90a">#REF!</definedName>
    <definedName name="bu5total91">#REF!</definedName>
    <definedName name="bu5total91a">#REF!</definedName>
    <definedName name="bu5total92">#REF!</definedName>
    <definedName name="bu5total92a">#REF!</definedName>
    <definedName name="bu5total93">#REF!</definedName>
    <definedName name="bu5total93a">#REF!</definedName>
    <definedName name="bu5total94">#REF!</definedName>
    <definedName name="bu5total94a">#REF!</definedName>
    <definedName name="bu5total95">#REF!</definedName>
    <definedName name="bu5total95a">#REF!</definedName>
    <definedName name="bu5total96">#REF!</definedName>
    <definedName name="bu5total96a">#REF!</definedName>
    <definedName name="bu5total97">#REF!</definedName>
    <definedName name="bu5total97a">#REF!</definedName>
    <definedName name="bu5total98">#REF!</definedName>
    <definedName name="bu5total98a">#REF!</definedName>
    <definedName name="bu6total84">#REF!</definedName>
    <definedName name="bu6total84a">#REF!</definedName>
    <definedName name="bu6total85">#REF!</definedName>
    <definedName name="bu6total85a">#REF!</definedName>
    <definedName name="bu6total86">#REF!</definedName>
    <definedName name="bu6total86a">#REF!</definedName>
    <definedName name="bu6total87">#REF!</definedName>
    <definedName name="bu6total87a">#REF!</definedName>
    <definedName name="bu6total88">#REF!</definedName>
    <definedName name="bu6total88a">#REF!</definedName>
    <definedName name="bu6total89">#REF!</definedName>
    <definedName name="bu6total89a">#REF!</definedName>
    <definedName name="bu6total90">#REF!</definedName>
    <definedName name="bu6total90a">#REF!</definedName>
    <definedName name="bu6total91">#REF!</definedName>
    <definedName name="bu6total91a">#REF!</definedName>
    <definedName name="bu6total92">#REF!</definedName>
    <definedName name="bu6total92a">#REF!</definedName>
    <definedName name="bu6total93">#REF!</definedName>
    <definedName name="bu6total93a">#REF!</definedName>
    <definedName name="bu6total94">#REF!</definedName>
    <definedName name="bu6total94a">#REF!</definedName>
    <definedName name="bu6total95">#REF!</definedName>
    <definedName name="bu6total95a">#REF!</definedName>
    <definedName name="bu6total96">#REF!</definedName>
    <definedName name="bu6total96a">#REF!</definedName>
    <definedName name="bu6total97">#REF!</definedName>
    <definedName name="bu6total97a">#REF!</definedName>
    <definedName name="bu6total98">#REF!</definedName>
    <definedName name="bu6total98a">#REF!</definedName>
    <definedName name="bu7total84">#REF!</definedName>
    <definedName name="bu7total84a">#REF!</definedName>
    <definedName name="bu7total85">#REF!</definedName>
    <definedName name="bu7total85a">#REF!</definedName>
    <definedName name="bu7total86">#REF!</definedName>
    <definedName name="bu7total86a">#REF!</definedName>
    <definedName name="bu7total87">#REF!</definedName>
    <definedName name="bu7total87a">#REF!</definedName>
    <definedName name="bu7total88">#REF!</definedName>
    <definedName name="bu7total88a">#REF!</definedName>
    <definedName name="bu7total89">#REF!</definedName>
    <definedName name="bu7total89a">#REF!</definedName>
    <definedName name="bu7total90">#REF!</definedName>
    <definedName name="bu7total90a">#REF!</definedName>
    <definedName name="bu7total91">#REF!</definedName>
    <definedName name="bu7total91a">#REF!</definedName>
    <definedName name="bu7total92">#REF!</definedName>
    <definedName name="bu7total92a">#REF!</definedName>
    <definedName name="bu7total93">#REF!</definedName>
    <definedName name="bu7total93a">#REF!</definedName>
    <definedName name="bu7total94">#REF!</definedName>
    <definedName name="bu7total94a">#REF!</definedName>
    <definedName name="bu7total95">#REF!</definedName>
    <definedName name="bu7total95a">#REF!</definedName>
    <definedName name="bu7total96">#REF!</definedName>
    <definedName name="bu7total96a">#REF!</definedName>
    <definedName name="bu7total97">#REF!</definedName>
    <definedName name="bu7total97a">#REF!</definedName>
    <definedName name="bu7total98">#REF!</definedName>
    <definedName name="bu7total98a">#REF!</definedName>
    <definedName name="bu8total84">#REF!</definedName>
    <definedName name="bu8total84a">#REF!</definedName>
    <definedName name="bu8total85">#REF!</definedName>
    <definedName name="bu8total85a">#REF!</definedName>
    <definedName name="bu8total86">#REF!</definedName>
    <definedName name="bu8total86a">#REF!</definedName>
    <definedName name="bu8total87">#REF!</definedName>
    <definedName name="bu8total87a">#REF!</definedName>
    <definedName name="bu8total88">#REF!</definedName>
    <definedName name="bu8total88a">#REF!</definedName>
    <definedName name="bu8total89">#REF!</definedName>
    <definedName name="bu8total89a">#REF!</definedName>
    <definedName name="bu8total90">#REF!</definedName>
    <definedName name="bu8total90a">#REF!</definedName>
    <definedName name="bu8total91">#REF!</definedName>
    <definedName name="bu8total91a">#REF!</definedName>
    <definedName name="bu8total92">#REF!</definedName>
    <definedName name="bu8total92a">#REF!</definedName>
    <definedName name="bu8total93">#REF!</definedName>
    <definedName name="bu8total93a">#REF!</definedName>
    <definedName name="bu8total94">#REF!</definedName>
    <definedName name="bu8total94a">#REF!</definedName>
    <definedName name="bu8total95">#REF!</definedName>
    <definedName name="bu8total95a">#REF!</definedName>
    <definedName name="bu8total96">#REF!</definedName>
    <definedName name="bu8total96a">#REF!</definedName>
    <definedName name="bu8total97">#REF!</definedName>
    <definedName name="bu8total97a">#REF!</definedName>
    <definedName name="bu8total98">#REF!</definedName>
    <definedName name="bu8total98a">#REF!</definedName>
    <definedName name="bu9total84">#REF!</definedName>
    <definedName name="bu9total84a">#REF!</definedName>
    <definedName name="bu9total85">#REF!</definedName>
    <definedName name="bu9total85a">#REF!</definedName>
    <definedName name="bu9total86">#REF!</definedName>
    <definedName name="bu9total86a">#REF!</definedName>
    <definedName name="bu9total87">#REF!</definedName>
    <definedName name="bu9total87a">#REF!</definedName>
    <definedName name="bu9total88">#REF!</definedName>
    <definedName name="bu9total88a">#REF!</definedName>
    <definedName name="bu9total89">#REF!</definedName>
    <definedName name="bu9total89a">#REF!</definedName>
    <definedName name="bu9total90">#REF!</definedName>
    <definedName name="bu9total90a">#REF!</definedName>
    <definedName name="bu9total91">#REF!</definedName>
    <definedName name="bu9total91a">#REF!</definedName>
    <definedName name="bu9total92">#REF!</definedName>
    <definedName name="bu9total92a">#REF!</definedName>
    <definedName name="bu9total93">#REF!</definedName>
    <definedName name="bu9total93a">#REF!</definedName>
    <definedName name="bu9total94">#REF!</definedName>
    <definedName name="bu9total94a">#REF!</definedName>
    <definedName name="bu9total95">#REF!</definedName>
    <definedName name="bu9total95a">#REF!</definedName>
    <definedName name="bu9total96">#REF!</definedName>
    <definedName name="bu9total96a">#REF!</definedName>
    <definedName name="bu9total97">#REF!</definedName>
    <definedName name="bu9total97a">#REF!</definedName>
    <definedName name="bu9total98">#REF!</definedName>
    <definedName name="bu9total98a">#REF!</definedName>
    <definedName name="BUDGET_YTD">#REF!</definedName>
    <definedName name="BudgetPJF">#REF!</definedName>
    <definedName name="BUName">#REF!</definedName>
    <definedName name="BUTypeAreaRes">#REF!</definedName>
    <definedName name="bvfzxcvxczxc">#REF!</definedName>
    <definedName name="bvvlhlkhjl" localSheetId="11">#REF!</definedName>
    <definedName name="bvvlhlkhjl" localSheetId="12">#REF!</definedName>
    <definedName name="bvvlhlkhjl" localSheetId="10">#REF!</definedName>
    <definedName name="bvvlhlkhjl" localSheetId="9">#REF!</definedName>
    <definedName name="bvvlhlkhjl" localSheetId="8">#REF!</definedName>
    <definedName name="bvvlhlkhjl" localSheetId="7">#REF!</definedName>
    <definedName name="bvvlhlkhjl" localSheetId="5">#REF!</definedName>
    <definedName name="bvvlhlkhjl">#REF!</definedName>
    <definedName name="C_" localSheetId="11">#REF!</definedName>
    <definedName name="C_" localSheetId="12">#REF!</definedName>
    <definedName name="C_" localSheetId="10">#REF!</definedName>
    <definedName name="C_" localSheetId="9">#REF!</definedName>
    <definedName name="C_" localSheetId="8">#REF!</definedName>
    <definedName name="C_" localSheetId="7">#REF!</definedName>
    <definedName name="C_" localSheetId="5">#REF!</definedName>
    <definedName name="C_">#REF!</definedName>
    <definedName name="C_3" localSheetId="11">#REF!</definedName>
    <definedName name="C_3" localSheetId="12">#REF!</definedName>
    <definedName name="C_3" localSheetId="10">#REF!</definedName>
    <definedName name="C_3" localSheetId="9">#REF!</definedName>
    <definedName name="C_3" localSheetId="8">#REF!</definedName>
    <definedName name="C_3" localSheetId="7">#REF!</definedName>
    <definedName name="C_3" localSheetId="5">#REF!</definedName>
    <definedName name="C_3">#REF!</definedName>
    <definedName name="C_3_10" localSheetId="11">#REF!</definedName>
    <definedName name="C_3_10" localSheetId="12">#REF!</definedName>
    <definedName name="C_3_10" localSheetId="10">#REF!</definedName>
    <definedName name="C_3_10" localSheetId="9">#REF!</definedName>
    <definedName name="C_3_10" localSheetId="8">#REF!</definedName>
    <definedName name="C_3_10" localSheetId="7">#REF!</definedName>
    <definedName name="C_3_10" localSheetId="5">#REF!</definedName>
    <definedName name="C_3_10">#REF!</definedName>
    <definedName name="Cal">#REF!</definedName>
    <definedName name="CalculationC">#REF!</definedName>
    <definedName name="CalculationCom">#REF!</definedName>
    <definedName name="CalculationComEd" localSheetId="11">#REF!</definedName>
    <definedName name="CalculationComEd" localSheetId="12">#REF!</definedName>
    <definedName name="CalculationComEd" localSheetId="10">#REF!</definedName>
    <definedName name="CalculationComEd" localSheetId="9">#REF!</definedName>
    <definedName name="CalculationComEd" localSheetId="8">#REF!</definedName>
    <definedName name="CalculationComEd" localSheetId="7">#REF!</definedName>
    <definedName name="CalculationComEd" localSheetId="5">#REF!</definedName>
    <definedName name="CalculationComEd">#REF!</definedName>
    <definedName name="calculationD">#REF!</definedName>
    <definedName name="CalculationP">#REF!</definedName>
    <definedName name="CalculationPeco">#REF!</definedName>
    <definedName name="Calculations">#REF!</definedName>
    <definedName name="CalculationsC">#REF!</definedName>
    <definedName name="CalculationsC1">#REF!</definedName>
    <definedName name="CalculationsC3" localSheetId="11">#REF!</definedName>
    <definedName name="CalculationsC3" localSheetId="12">#REF!</definedName>
    <definedName name="CalculationsC3" localSheetId="10">#REF!</definedName>
    <definedName name="CalculationsC3" localSheetId="9">#REF!</definedName>
    <definedName name="CalculationsC3" localSheetId="8">#REF!</definedName>
    <definedName name="CalculationsC3" localSheetId="7">#REF!</definedName>
    <definedName name="CalculationsC3" localSheetId="5">#REF!</definedName>
    <definedName name="CalculationsC3">#REF!</definedName>
    <definedName name="CalculationsC4" localSheetId="11">#REF!</definedName>
    <definedName name="CalculationsC4" localSheetId="12">#REF!</definedName>
    <definedName name="CalculationsC4" localSheetId="10">#REF!</definedName>
    <definedName name="CalculationsC4" localSheetId="9">#REF!</definedName>
    <definedName name="CalculationsC4" localSheetId="8">#REF!</definedName>
    <definedName name="CalculationsC4" localSheetId="7">#REF!</definedName>
    <definedName name="CalculationsC4" localSheetId="5">#REF!</definedName>
    <definedName name="CalculationsC4">#REF!</definedName>
    <definedName name="CalculationsC5" localSheetId="11">#REF!</definedName>
    <definedName name="CalculationsC5" localSheetId="12">#REF!</definedName>
    <definedName name="CalculationsC5" localSheetId="10">#REF!</definedName>
    <definedName name="CalculationsC5" localSheetId="9">#REF!</definedName>
    <definedName name="CalculationsC5" localSheetId="8">#REF!</definedName>
    <definedName name="CalculationsC5" localSheetId="7">#REF!</definedName>
    <definedName name="CalculationsC5" localSheetId="5">#REF!</definedName>
    <definedName name="CalculationsC5">#REF!</definedName>
    <definedName name="CalculationsP">#REF!</definedName>
    <definedName name="CalculationsP1">#REF!</definedName>
    <definedName name="CalculationsP2">#REF!</definedName>
    <definedName name="CalculationsP3" localSheetId="11">#REF!</definedName>
    <definedName name="CalculationsP3" localSheetId="12">#REF!</definedName>
    <definedName name="CalculationsP3" localSheetId="10">#REF!</definedName>
    <definedName name="CalculationsP3" localSheetId="9">#REF!</definedName>
    <definedName name="CalculationsP3" localSheetId="8">#REF!</definedName>
    <definedName name="CalculationsP3" localSheetId="7">#REF!</definedName>
    <definedName name="CalculationsP3" localSheetId="5">#REF!</definedName>
    <definedName name="CalculationsP3">#REF!</definedName>
    <definedName name="CalculationsP4" localSheetId="11">#REF!</definedName>
    <definedName name="CalculationsP4" localSheetId="12">#REF!</definedName>
    <definedName name="CalculationsP4" localSheetId="10">#REF!</definedName>
    <definedName name="CalculationsP4" localSheetId="9">#REF!</definedName>
    <definedName name="CalculationsP4" localSheetId="8">#REF!</definedName>
    <definedName name="CalculationsP4" localSheetId="7">#REF!</definedName>
    <definedName name="CalculationsP4" localSheetId="5">#REF!</definedName>
    <definedName name="CalculationsP4">#REF!</definedName>
    <definedName name="CalculationsP5" localSheetId="11">#REF!</definedName>
    <definedName name="CalculationsP5" localSheetId="12">#REF!</definedName>
    <definedName name="CalculationsP5" localSheetId="10">#REF!</definedName>
    <definedName name="CalculationsP5" localSheetId="9">#REF!</definedName>
    <definedName name="CalculationsP5" localSheetId="8">#REF!</definedName>
    <definedName name="CalculationsP5" localSheetId="7">#REF!</definedName>
    <definedName name="CalculationsP5" localSheetId="5">#REF!</definedName>
    <definedName name="CalculationsP5">#REF!</definedName>
    <definedName name="CalculationsP6" localSheetId="11">#REF!</definedName>
    <definedName name="CalculationsP6" localSheetId="12">#REF!</definedName>
    <definedName name="CalculationsP6" localSheetId="10">#REF!</definedName>
    <definedName name="CalculationsP6" localSheetId="9">#REF!</definedName>
    <definedName name="CalculationsP6" localSheetId="8">#REF!</definedName>
    <definedName name="CalculationsP6" localSheetId="7">#REF!</definedName>
    <definedName name="CalculationsP6" localSheetId="5">#REF!</definedName>
    <definedName name="CalculationsP6">#REF!</definedName>
    <definedName name="CalculationsPe">#REF!</definedName>
    <definedName name="CalculationsPeco">#REF!</definedName>
    <definedName name="CalculatP">#REF!</definedName>
    <definedName name="CAPA">#REF!</definedName>
    <definedName name="CAPB">#REF!</definedName>
    <definedName name="Capital" localSheetId="11">#REF!</definedName>
    <definedName name="Capital" localSheetId="12">#REF!</definedName>
    <definedName name="Capital" localSheetId="10">#REF!</definedName>
    <definedName name="Capital" localSheetId="9">#REF!</definedName>
    <definedName name="Capital" localSheetId="8">#REF!</definedName>
    <definedName name="Capital" localSheetId="7">#REF!</definedName>
    <definedName name="Capital" localSheetId="5">#REF!</definedName>
    <definedName name="Capital">#REF!</definedName>
    <definedName name="CapitalExpenditures" localSheetId="11">#REF!</definedName>
    <definedName name="CapitalExpenditures" localSheetId="12">#REF!</definedName>
    <definedName name="CapitalExpenditures" localSheetId="10">#REF!</definedName>
    <definedName name="CapitalExpenditures" localSheetId="9">#REF!</definedName>
    <definedName name="CapitalExpenditures" localSheetId="8">#REF!</definedName>
    <definedName name="CapitalExpenditures" localSheetId="7">#REF!</definedName>
    <definedName name="CapitalExpenditures" localSheetId="5">#REF!</definedName>
    <definedName name="CapitalExpenditures">#REF!</definedName>
    <definedName name="cbcvbcv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East">#REF!</definedName>
    <definedName name="CBWest">#REF!</definedName>
    <definedName name="CBWorkbookPriority" hidden="1">-250256570</definedName>
    <definedName name="cc1end">#REF!</definedName>
    <definedName name="cc1subrange">#REF!</definedName>
    <definedName name="cc2origin">#REF!</definedName>
    <definedName name="cc2subrange">#REF!</definedName>
    <definedName name="cc3subrange">#REF!</definedName>
    <definedName name="ccbbcvbc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cc" localSheetId="11">#REF!</definedName>
    <definedName name="cccc" localSheetId="12">#REF!</definedName>
    <definedName name="cccc" localSheetId="10">#REF!</definedName>
    <definedName name="cccc" localSheetId="9">#REF!</definedName>
    <definedName name="cccc" localSheetId="8">#REF!</definedName>
    <definedName name="cccc" localSheetId="7">#REF!</definedName>
    <definedName name="cccc" localSheetId="5">#REF!</definedName>
    <definedName name="cccc">#REF!</definedName>
    <definedName name="Choose_Prefs" localSheetId="11">#REF!</definedName>
    <definedName name="Choose_Prefs" localSheetId="12">#REF!</definedName>
    <definedName name="Choose_Prefs" localSheetId="9">#REF!</definedName>
    <definedName name="Choose_Prefs" localSheetId="8">#REF!</definedName>
    <definedName name="Choose_Prefs" localSheetId="7">#REF!</definedName>
    <definedName name="Choose_Prefs" localSheetId="5">#REF!</definedName>
    <definedName name="Choose_Prefs">#REF!</definedName>
    <definedName name="chrtContract">#REF!</definedName>
    <definedName name="chrtSensitivity">#REF!</definedName>
    <definedName name="chrtSensWages">#REF!</definedName>
    <definedName name="chrtSupplies">#REF!</definedName>
    <definedName name="chrtTax">#REF!</definedName>
    <definedName name="chrtTotalByCo">#REF!</definedName>
    <definedName name="chrtTotalByType">#REF!</definedName>
    <definedName name="chrtWages">#REF!</definedName>
    <definedName name="CKDATES" localSheetId="11">#REF!</definedName>
    <definedName name="CKDATES" localSheetId="12">#REF!</definedName>
    <definedName name="CKDATES" localSheetId="10">#REF!</definedName>
    <definedName name="CKDATES" localSheetId="9">#REF!</definedName>
    <definedName name="CKDATES" localSheetId="8">#REF!</definedName>
    <definedName name="CKDATES" localSheetId="7">#REF!</definedName>
    <definedName name="CKDATES" localSheetId="5">#REF!</definedName>
    <definedName name="CKDATES">#REF!</definedName>
    <definedName name="CkDescr" localSheetId="11">#REF!</definedName>
    <definedName name="CkDescr" localSheetId="12">#REF!</definedName>
    <definedName name="CkDescr" localSheetId="10">#REF!</definedName>
    <definedName name="CkDescr" localSheetId="9">#REF!</definedName>
    <definedName name="CkDescr" localSheetId="8">#REF!</definedName>
    <definedName name="CkDescr" localSheetId="7">#REF!</definedName>
    <definedName name="CkDescr" localSheetId="5">#REF!</definedName>
    <definedName name="CkDescr">#REF!</definedName>
    <definedName name="ClaculationC" localSheetId="11">#REF!</definedName>
    <definedName name="ClaculationC" localSheetId="12">#REF!</definedName>
    <definedName name="ClaculationC" localSheetId="10">#REF!</definedName>
    <definedName name="ClaculationC" localSheetId="9">#REF!</definedName>
    <definedName name="ClaculationC" localSheetId="8">#REF!</definedName>
    <definedName name="ClaculationC" localSheetId="7">#REF!</definedName>
    <definedName name="ClaculationC" localSheetId="5">#REF!</definedName>
    <definedName name="ClaculationC">#REF!</definedName>
    <definedName name="ClaculationP" localSheetId="11">#REF!</definedName>
    <definedName name="ClaculationP" localSheetId="12">#REF!</definedName>
    <definedName name="ClaculationP" localSheetId="10">#REF!</definedName>
    <definedName name="ClaculationP" localSheetId="9">#REF!</definedName>
    <definedName name="ClaculationP" localSheetId="8">#REF!</definedName>
    <definedName name="ClaculationP" localSheetId="7">#REF!</definedName>
    <definedName name="ClaculationP" localSheetId="5">#REF!</definedName>
    <definedName name="ClaculationP">#REF!</definedName>
    <definedName name="ClaculationsC" localSheetId="11">#REF!</definedName>
    <definedName name="ClaculationsC" localSheetId="12">#REF!</definedName>
    <definedName name="ClaculationsC" localSheetId="10">#REF!</definedName>
    <definedName name="ClaculationsC" localSheetId="9">#REF!</definedName>
    <definedName name="ClaculationsC" localSheetId="8">#REF!</definedName>
    <definedName name="ClaculationsC" localSheetId="7">#REF!</definedName>
    <definedName name="ClaculationsC" localSheetId="5">#REF!</definedName>
    <definedName name="ClaculationsC">#REF!</definedName>
    <definedName name="Class" localSheetId="11">#REF!</definedName>
    <definedName name="Class" localSheetId="12">#REF!</definedName>
    <definedName name="Class" localSheetId="10">#REF!</definedName>
    <definedName name="Class" localSheetId="9">#REF!</definedName>
    <definedName name="Class" localSheetId="8">#REF!</definedName>
    <definedName name="Class" localSheetId="7">#REF!</definedName>
    <definedName name="Class" localSheetId="5">#REF!</definedName>
    <definedName name="Class">#REF!</definedName>
    <definedName name="CLDR" localSheetId="11">#REF!</definedName>
    <definedName name="CLDR" localSheetId="12">#REF!</definedName>
    <definedName name="CLDR" localSheetId="10">#REF!</definedName>
    <definedName name="CLDR" localSheetId="9">#REF!</definedName>
    <definedName name="CLDR" localSheetId="8">#REF!</definedName>
    <definedName name="CLDR" localSheetId="7">#REF!</definedName>
    <definedName name="CLDR" localSheetId="5">#REF!</definedName>
    <definedName name="CLDR">#REF!</definedName>
    <definedName name="CoAreaDept">#REF!</definedName>
    <definedName name="com">#REF!</definedName>
    <definedName name="Com1E">#REF!</definedName>
    <definedName name="Com2E">#REF!</definedName>
    <definedName name="comed1">#REF!</definedName>
    <definedName name="comed2">#REF!</definedName>
    <definedName name="comedmfr2">#REF!</definedName>
    <definedName name="Company">#REF!</definedName>
    <definedName name="Company_Name">#REF!</definedName>
    <definedName name="CompanyCount">#REF!</definedName>
    <definedName name="COMPAR_PRT_RNG">#REF!</definedName>
    <definedName name="complex" localSheetId="11">#REF!</definedName>
    <definedName name="complex" localSheetId="12">#REF!</definedName>
    <definedName name="complex" localSheetId="10">#REF!</definedName>
    <definedName name="complex" localSheetId="9">#REF!</definedName>
    <definedName name="complex" localSheetId="8">#REF!</definedName>
    <definedName name="complex" localSheetId="7">#REF!</definedName>
    <definedName name="complex" localSheetId="5">#REF!</definedName>
    <definedName name="complex">#REF!</definedName>
    <definedName name="ContactExt" localSheetId="11">#REF!</definedName>
    <definedName name="ContactExt" localSheetId="12">#REF!</definedName>
    <definedName name="ContactExt" localSheetId="10">#REF!</definedName>
    <definedName name="ContactExt" localSheetId="9">#REF!</definedName>
    <definedName name="ContactExt" localSheetId="8">#REF!</definedName>
    <definedName name="ContactExt" localSheetId="7">#REF!</definedName>
    <definedName name="ContactExt" localSheetId="5">#REF!</definedName>
    <definedName name="ContactExt">#REF!</definedName>
    <definedName name="ContactName" localSheetId="11">#REF!</definedName>
    <definedName name="ContactName" localSheetId="12">#REF!</definedName>
    <definedName name="ContactName" localSheetId="10">#REF!</definedName>
    <definedName name="ContactName" localSheetId="9">#REF!</definedName>
    <definedName name="ContactName" localSheetId="8">#REF!</definedName>
    <definedName name="ContactName" localSheetId="7">#REF!</definedName>
    <definedName name="ContactName" localSheetId="5">#REF!</definedName>
    <definedName name="ContactName">#REF!</definedName>
    <definedName name="CONVERT_IT" localSheetId="11">#REF!</definedName>
    <definedName name="CONVERT_IT" localSheetId="12">#REF!</definedName>
    <definedName name="CONVERT_IT" localSheetId="10">#REF!</definedName>
    <definedName name="CONVERT_IT" localSheetId="9">#REF!</definedName>
    <definedName name="CONVERT_IT" localSheetId="8">#REF!</definedName>
    <definedName name="CONVERT_IT" localSheetId="7">#REF!</definedName>
    <definedName name="CONVERT_IT" localSheetId="5">#REF!</definedName>
    <definedName name="CONVERT_IT">#REF!</definedName>
    <definedName name="CONVERT_RTN" localSheetId="11">#REF!</definedName>
    <definedName name="CONVERT_RTN" localSheetId="12">#REF!</definedName>
    <definedName name="CONVERT_RTN" localSheetId="10">#REF!</definedName>
    <definedName name="CONVERT_RTN" localSheetId="9">#REF!</definedName>
    <definedName name="CONVERT_RTN" localSheetId="8">#REF!</definedName>
    <definedName name="CONVERT_RTN" localSheetId="7">#REF!</definedName>
    <definedName name="CONVERT_RTN" localSheetId="5">#REF!</definedName>
    <definedName name="CONVERT_RTN">#REF!</definedName>
    <definedName name="Corp">#REF!</definedName>
    <definedName name="corp1">#REF!</definedName>
    <definedName name="corp1E">#REF!</definedName>
    <definedName name="corp2">#REF!</definedName>
    <definedName name="CorpE">#REF!</definedName>
    <definedName name="COSTCARECAPCHAR" localSheetId="11">#REF!</definedName>
    <definedName name="COSTCARECAPCHAR" localSheetId="12">#REF!</definedName>
    <definedName name="COSTCARECAPCHAR" localSheetId="10">#REF!</definedName>
    <definedName name="COSTCARECAPCHAR" localSheetId="9">#REF!</definedName>
    <definedName name="COSTCARECAPCHAR" localSheetId="8">#REF!</definedName>
    <definedName name="COSTCARECAPCHAR" localSheetId="7">#REF!</definedName>
    <definedName name="COSTCARECAPCHAR" localSheetId="5">#REF!</definedName>
    <definedName name="COSTCARECAPCHAR">#REF!</definedName>
    <definedName name="COSTCAREMEDCASE" localSheetId="11">#REF!</definedName>
    <definedName name="COSTCAREMEDCASE" localSheetId="12">#REF!</definedName>
    <definedName name="COSTCAREMEDCASE" localSheetId="10">#REF!</definedName>
    <definedName name="COSTCAREMEDCASE" localSheetId="9">#REF!</definedName>
    <definedName name="COSTCAREMEDCASE" localSheetId="8">#REF!</definedName>
    <definedName name="COSTCAREMEDCASE" localSheetId="7">#REF!</definedName>
    <definedName name="COSTCAREMEDCASE" localSheetId="5">#REF!</definedName>
    <definedName name="COSTCAREMEDCASE">#REF!</definedName>
    <definedName name="COSTCARESUM" localSheetId="11">#REF!</definedName>
    <definedName name="COSTCARESUM" localSheetId="12">#REF!</definedName>
    <definedName name="COSTCARESUM" localSheetId="10">#REF!</definedName>
    <definedName name="COSTCARESUM" localSheetId="9">#REF!</definedName>
    <definedName name="COSTCARESUM" localSheetId="8">#REF!</definedName>
    <definedName name="COSTCARESUM" localSheetId="7">#REF!</definedName>
    <definedName name="COSTCARESUM" localSheetId="5">#REF!</definedName>
    <definedName name="COSTCARESUM">#REF!</definedName>
    <definedName name="COUNTER">#REF!</definedName>
    <definedName name="CPTL94" localSheetId="11">#REF!</definedName>
    <definedName name="CPTL94" localSheetId="12">#REF!</definedName>
    <definedName name="CPTL94" localSheetId="10">#REF!</definedName>
    <definedName name="CPTL94" localSheetId="9">#REF!</definedName>
    <definedName name="CPTL94" localSheetId="8">#REF!</definedName>
    <definedName name="CPTL94" localSheetId="7">#REF!</definedName>
    <definedName name="CPTL94" localSheetId="5">#REF!</definedName>
    <definedName name="CPTL94">#REF!</definedName>
    <definedName name="CPTL95" localSheetId="11">#REF!</definedName>
    <definedName name="CPTL95" localSheetId="12">#REF!</definedName>
    <definedName name="CPTL95" localSheetId="10">#REF!</definedName>
    <definedName name="CPTL95" localSheetId="9">#REF!</definedName>
    <definedName name="CPTL95" localSheetId="8">#REF!</definedName>
    <definedName name="CPTL95" localSheetId="7">#REF!</definedName>
    <definedName name="CPTL95" localSheetId="5">#REF!</definedName>
    <definedName name="CPTL95">#REF!</definedName>
    <definedName name="CR_AMT" localSheetId="11">#REF!</definedName>
    <definedName name="CR_AMT" localSheetId="12">#REF!</definedName>
    <definedName name="CR_AMT" localSheetId="10">#REF!</definedName>
    <definedName name="CR_AMT" localSheetId="9">#REF!</definedName>
    <definedName name="CR_AMT" localSheetId="8">#REF!</definedName>
    <definedName name="CR_AMT" localSheetId="7">#REF!</definedName>
    <definedName name="CR_AMT" localSheetId="5">#REF!</definedName>
    <definedName name="CR_AMT">#REF!</definedName>
    <definedName name="credit_rate">#REF!</definedName>
    <definedName name="CREDIT1">#REF!</definedName>
    <definedName name="creditsummary">#REF!</definedName>
    <definedName name="CUR_QRES">#REF!</definedName>
    <definedName name="CUR_QRES0.75">#REF!</definedName>
    <definedName name="CUR_QRES0.80">#REF!</definedName>
    <definedName name="CUR_QRES0.85">#REF!</definedName>
    <definedName name="CUR_QRES0.90">#REF!</definedName>
    <definedName name="CUR_QRES0.95">#REF!</definedName>
    <definedName name="CUR_QRES1.00">#REF!</definedName>
    <definedName name="CUR_QRES1.05">#REF!</definedName>
    <definedName name="CUR_QRES1.10">#REF!</definedName>
    <definedName name="CUR_QRES1.15">#REF!</definedName>
    <definedName name="CUR_QRES1.20">#REF!</definedName>
    <definedName name="CUR_QRES1.25">#REF!</definedName>
    <definedName name="CUR_SENS_FACT" localSheetId="11">#REF!</definedName>
    <definedName name="CUR_SENS_FACT" localSheetId="12">#REF!</definedName>
    <definedName name="CUR_SENS_FACT" localSheetId="10">#REF!</definedName>
    <definedName name="CUR_SENS_FACT" localSheetId="9">#REF!</definedName>
    <definedName name="CUR_SENS_FACT" localSheetId="8">#REF!</definedName>
    <definedName name="CUR_SENS_FACT" localSheetId="7">#REF!</definedName>
    <definedName name="CUR_SENS_FACT" localSheetId="5">#REF!</definedName>
    <definedName name="CUR_SENS_FACT">#REF!</definedName>
    <definedName name="CURRENT" localSheetId="11">#REF!</definedName>
    <definedName name="CURRENT" localSheetId="12">#REF!</definedName>
    <definedName name="CURRENT" localSheetId="10">#REF!</definedName>
    <definedName name="CURRENT" localSheetId="9">#REF!</definedName>
    <definedName name="CURRENT" localSheetId="8">#REF!</definedName>
    <definedName name="CURRENT" localSheetId="7">#REF!</definedName>
    <definedName name="CURRENT" localSheetId="5">#REF!</definedName>
    <definedName name="CURRENT">#REF!</definedName>
    <definedName name="CURRENT_MESSAGE" localSheetId="11">#REF!</definedName>
    <definedName name="CURRENT_MESSAGE" localSheetId="12">#REF!</definedName>
    <definedName name="CURRENT_MESSAGE" localSheetId="10">#REF!</definedName>
    <definedName name="CURRENT_MESSAGE" localSheetId="9">#REF!</definedName>
    <definedName name="CURRENT_MESSAGE" localSheetId="8">#REF!</definedName>
    <definedName name="CURRENT_MESSAGE" localSheetId="7">#REF!</definedName>
    <definedName name="CURRENT_MESSAGE" localSheetId="5">#REF!</definedName>
    <definedName name="CURRENT_MESSAGE">#REF!</definedName>
    <definedName name="CurrentEndDate" localSheetId="11">#REF!</definedName>
    <definedName name="CurrentEndDate" localSheetId="12">#REF!</definedName>
    <definedName name="CurrentEndDate" localSheetId="10">#REF!</definedName>
    <definedName name="CurrentEndDate" localSheetId="9">#REF!</definedName>
    <definedName name="CurrentEndDate" localSheetId="8">#REF!</definedName>
    <definedName name="CurrentEndDate" localSheetId="7">#REF!</definedName>
    <definedName name="CurrentEndDate" localSheetId="5">#REF!</definedName>
    <definedName name="CurrentEndDate">#REF!</definedName>
    <definedName name="CurrPeriod">#REF!</definedName>
    <definedName name="CustCred4thQtr" localSheetId="11">#REF!</definedName>
    <definedName name="CustCred4thQtr" localSheetId="12">#REF!</definedName>
    <definedName name="CustCred4thQtr" localSheetId="10">#REF!</definedName>
    <definedName name="CustCred4thQtr" localSheetId="9">#REF!</definedName>
    <definedName name="CustCred4thQtr" localSheetId="8">#REF!</definedName>
    <definedName name="CustCred4thQtr" localSheetId="7">#REF!</definedName>
    <definedName name="CustCred4thQtr" localSheetId="5">#REF!</definedName>
    <definedName name="CustCred4thQtr">#REF!</definedName>
    <definedName name="CustCred4thQtrE" localSheetId="11">#REF!</definedName>
    <definedName name="CustCred4thQtrE" localSheetId="12">#REF!</definedName>
    <definedName name="CustCred4thQtrE" localSheetId="10">#REF!</definedName>
    <definedName name="CustCred4thQtrE" localSheetId="9">#REF!</definedName>
    <definedName name="CustCred4thQtrE" localSheetId="8">#REF!</definedName>
    <definedName name="CustCred4thQtrE" localSheetId="7">#REF!</definedName>
    <definedName name="CustCred4thQtrE" localSheetId="5">#REF!</definedName>
    <definedName name="CustCred4thQtrE">#REF!</definedName>
    <definedName name="CustCredDec" localSheetId="11">#REF!</definedName>
    <definedName name="CustCredDec" localSheetId="12">#REF!</definedName>
    <definedName name="CustCredDec" localSheetId="10">#REF!</definedName>
    <definedName name="CustCredDec" localSheetId="9">#REF!</definedName>
    <definedName name="CustCredDec" localSheetId="8">#REF!</definedName>
    <definedName name="CustCredDec" localSheetId="7">#REF!</definedName>
    <definedName name="CustCredDec" localSheetId="5">#REF!</definedName>
    <definedName name="CustCredDec">#REF!</definedName>
    <definedName name="CustCredDecE" localSheetId="11">#REF!</definedName>
    <definedName name="CustCredDecE" localSheetId="12">#REF!</definedName>
    <definedName name="CustCredDecE" localSheetId="10">#REF!</definedName>
    <definedName name="CustCredDecE" localSheetId="9">#REF!</definedName>
    <definedName name="CustCredDecE" localSheetId="8">#REF!</definedName>
    <definedName name="CustCredDecE" localSheetId="7">#REF!</definedName>
    <definedName name="CustCredDecE" localSheetId="5">#REF!</definedName>
    <definedName name="CustCredDecE">#REF!</definedName>
    <definedName name="cvxvvdxzv">#REF!</definedName>
    <definedName name="CYDR">#REF!</definedName>
    <definedName name="d">#REF!</definedName>
    <definedName name="D_1" localSheetId="11">#REF!</definedName>
    <definedName name="D_1" localSheetId="12">#REF!</definedName>
    <definedName name="D_1" localSheetId="10">#REF!</definedName>
    <definedName name="D_1" localSheetId="9">#REF!</definedName>
    <definedName name="D_1" localSheetId="8">#REF!</definedName>
    <definedName name="D_1" localSheetId="7">#REF!</definedName>
    <definedName name="D_1" localSheetId="5">#REF!</definedName>
    <definedName name="D_1">#REF!</definedName>
    <definedName name="D3CY_AMOUNT" localSheetId="11">#REF!</definedName>
    <definedName name="D3CY_AMOUNT" localSheetId="12">#REF!</definedName>
    <definedName name="D3CY_AMOUNT" localSheetId="10">#REF!</definedName>
    <definedName name="D3CY_AMOUNT" localSheetId="9">#REF!</definedName>
    <definedName name="D3CY_AMOUNT" localSheetId="8">#REF!</definedName>
    <definedName name="D3CY_AMOUNT" localSheetId="7">#REF!</definedName>
    <definedName name="D3CY_AMOUNT" localSheetId="5">#REF!</definedName>
    <definedName name="D3CY_AMOUNT">#REF!</definedName>
    <definedName name="D3CY_COST" localSheetId="11">#REF!</definedName>
    <definedName name="D3CY_COST" localSheetId="12">#REF!</definedName>
    <definedName name="D3CY_COST" localSheetId="10">#REF!</definedName>
    <definedName name="D3CY_COST" localSheetId="9">#REF!</definedName>
    <definedName name="D3CY_COST" localSheetId="8">#REF!</definedName>
    <definedName name="D3CY_COST" localSheetId="7">#REF!</definedName>
    <definedName name="D3CY_COST" localSheetId="5">#REF!</definedName>
    <definedName name="D3CY_COST">#REF!</definedName>
    <definedName name="D3HY_COST" localSheetId="11">#REF!</definedName>
    <definedName name="D3HY_COST" localSheetId="12">#REF!</definedName>
    <definedName name="D3HY_COST" localSheetId="10">#REF!</definedName>
    <definedName name="D3HY_COST" localSheetId="9">#REF!</definedName>
    <definedName name="D3HY_COST" localSheetId="8">#REF!</definedName>
    <definedName name="D3HY_COST" localSheetId="7">#REF!</definedName>
    <definedName name="D3HY_COST" localSheetId="5">#REF!</definedName>
    <definedName name="D3HY_COST">#REF!</definedName>
    <definedName name="D3TY_AMOUNT" localSheetId="11">#REF!</definedName>
    <definedName name="D3TY_AMOUNT" localSheetId="12">#REF!</definedName>
    <definedName name="D3TY_AMOUNT" localSheetId="10">#REF!</definedName>
    <definedName name="D3TY_AMOUNT" localSheetId="9">#REF!</definedName>
    <definedName name="D3TY_AMOUNT" localSheetId="8">#REF!</definedName>
    <definedName name="D3TY_AMOUNT" localSheetId="7">#REF!</definedName>
    <definedName name="D3TY_AMOUNT" localSheetId="5">#REF!</definedName>
    <definedName name="D3TY_AMOUNT">#REF!</definedName>
    <definedName name="D3TY_COST" localSheetId="11">#REF!</definedName>
    <definedName name="D3TY_COST" localSheetId="12">#REF!</definedName>
    <definedName name="D3TY_COST" localSheetId="10">#REF!</definedName>
    <definedName name="D3TY_COST" localSheetId="9">#REF!</definedName>
    <definedName name="D3TY_COST" localSheetId="8">#REF!</definedName>
    <definedName name="D3TY_COST" localSheetId="7">#REF!</definedName>
    <definedName name="D3TY_COST" localSheetId="5">#REF!</definedName>
    <definedName name="D3TY_COST">#REF!</definedName>
    <definedName name="dadasdad">#REF!</definedName>
    <definedName name="dadasdas" localSheetId="11">#REF!</definedName>
    <definedName name="dadasdas" localSheetId="12">#REF!</definedName>
    <definedName name="dadasdas" localSheetId="10">#REF!</definedName>
    <definedName name="dadasdas" localSheetId="9">#REF!</definedName>
    <definedName name="dadasdas" localSheetId="8">#REF!</definedName>
    <definedName name="dadasdas" localSheetId="7">#REF!</definedName>
    <definedName name="dadasdas" localSheetId="5">#REF!</definedName>
    <definedName name="dadasdas">#REF!</definedName>
    <definedName name="dafklaf">#REF!</definedName>
    <definedName name="dasdadad">#REF!</definedName>
    <definedName name="DASDD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fasfdsdaf">#REF!</definedName>
    <definedName name="Data" localSheetId="11">#REF!</definedName>
    <definedName name="Data" localSheetId="12">#REF!</definedName>
    <definedName name="Data" localSheetId="10">#REF!</definedName>
    <definedName name="Data" localSheetId="9">#REF!</definedName>
    <definedName name="Data" localSheetId="8">#REF!</definedName>
    <definedName name="Data" localSheetId="7">#REF!</definedName>
    <definedName name="Data" localSheetId="5">#REF!</definedName>
    <definedName name="Data">#REF!</definedName>
    <definedName name="_xlnm.Database" localSheetId="11">#REF!</definedName>
    <definedName name="_xlnm.Database" localSheetId="12">#REF!</definedName>
    <definedName name="_xlnm.Database" localSheetId="10">#REF!</definedName>
    <definedName name="_xlnm.Database" localSheetId="9">#REF!</definedName>
    <definedName name="_xlnm.Database" localSheetId="8">#REF!</definedName>
    <definedName name="_xlnm.Database" localSheetId="7">#REF!</definedName>
    <definedName name="_xlnm.Database" localSheetId="5">#REF!</definedName>
    <definedName name="_xlnm.Database">#REF!</definedName>
    <definedName name="Database2" localSheetId="11">#REF!</definedName>
    <definedName name="Database2" localSheetId="12">#REF!</definedName>
    <definedName name="Database2" localSheetId="10">#REF!</definedName>
    <definedName name="Database2" localSheetId="9">#REF!</definedName>
    <definedName name="Database2" localSheetId="8">#REF!</definedName>
    <definedName name="Database2" localSheetId="7">#REF!</definedName>
    <definedName name="Database2" localSheetId="5">#REF!</definedName>
    <definedName name="Database2">#REF!</definedName>
    <definedName name="DatabaseE" localSheetId="11">#REF!</definedName>
    <definedName name="DatabaseE" localSheetId="12">#REF!</definedName>
    <definedName name="DatabaseE" localSheetId="10">#REF!</definedName>
    <definedName name="DatabaseE" localSheetId="9">#REF!</definedName>
    <definedName name="DatabaseE" localSheetId="8">#REF!</definedName>
    <definedName name="DatabaseE" localSheetId="7">#REF!</definedName>
    <definedName name="DatabaseE" localSheetId="5">#REF!</definedName>
    <definedName name="DatabaseE">#REF!</definedName>
    <definedName name="DATAFEEDER">#REF!</definedName>
    <definedName name="DateNumber" localSheetId="11">#REF!</definedName>
    <definedName name="DateNumber" localSheetId="12">#REF!</definedName>
    <definedName name="DateNumber" localSheetId="10">#REF!</definedName>
    <definedName name="DateNumber" localSheetId="9">#REF!</definedName>
    <definedName name="DateNumber" localSheetId="8">#REF!</definedName>
    <definedName name="DateNumber" localSheetId="7">#REF!</definedName>
    <definedName name="DateNumber" localSheetId="5">#REF!</definedName>
    <definedName name="DateNumber">#REF!</definedName>
    <definedName name="DateNumberCurrentPrior" localSheetId="11">#REF!</definedName>
    <definedName name="DateNumberCurrentPrior" localSheetId="12">#REF!</definedName>
    <definedName name="DateNumberCurrentPrior" localSheetId="10">#REF!</definedName>
    <definedName name="DateNumberCurrentPrior" localSheetId="9">#REF!</definedName>
    <definedName name="DateNumberCurrentPrior" localSheetId="8">#REF!</definedName>
    <definedName name="DateNumberCurrentPrior" localSheetId="7">#REF!</definedName>
    <definedName name="DateNumberCurrentPrior" localSheetId="5">#REF!</definedName>
    <definedName name="DateNumberCurrentPrior">#REF!</definedName>
    <definedName name="DateNumberQtrPrior" localSheetId="11">#REF!</definedName>
    <definedName name="DateNumberQtrPrior" localSheetId="12">#REF!</definedName>
    <definedName name="DateNumberQtrPrior" localSheetId="10">#REF!</definedName>
    <definedName name="DateNumberQtrPrior" localSheetId="9">#REF!</definedName>
    <definedName name="DateNumberQtrPrior" localSheetId="8">#REF!</definedName>
    <definedName name="DateNumberQtrPrior" localSheetId="7">#REF!</definedName>
    <definedName name="DateNumberQtrPrior" localSheetId="5">#REF!</definedName>
    <definedName name="DateNumberQtrPrior">#REF!</definedName>
    <definedName name="DateNumberYearEndPrior" localSheetId="11">#REF!</definedName>
    <definedName name="DateNumberYearEndPrior" localSheetId="12">#REF!</definedName>
    <definedName name="DateNumberYearEndPrior" localSheetId="10">#REF!</definedName>
    <definedName name="DateNumberYearEndPrior" localSheetId="9">#REF!</definedName>
    <definedName name="DateNumberYearEndPrior" localSheetId="8">#REF!</definedName>
    <definedName name="DateNumberYearEndPrior" localSheetId="7">#REF!</definedName>
    <definedName name="DateNumberYearEndPrior" localSheetId="5">#REF!</definedName>
    <definedName name="DateNumberYearEndPrior">#REF!</definedName>
    <definedName name="DateText" localSheetId="11">#REF!</definedName>
    <definedName name="DateText" localSheetId="12">#REF!</definedName>
    <definedName name="DateText" localSheetId="10">#REF!</definedName>
    <definedName name="DateText" localSheetId="9">#REF!</definedName>
    <definedName name="DateText" localSheetId="8">#REF!</definedName>
    <definedName name="DateText" localSheetId="7">#REF!</definedName>
    <definedName name="DateText" localSheetId="5">#REF!</definedName>
    <definedName name="DateText">#REF!</definedName>
    <definedName name="DB_AMT" localSheetId="11">#REF!</definedName>
    <definedName name="DB_AMT" localSheetId="12">#REF!</definedName>
    <definedName name="DB_AMT" localSheetId="10">#REF!</definedName>
    <definedName name="DB_AMT" localSheetId="9">#REF!</definedName>
    <definedName name="DB_AMT" localSheetId="8">#REF!</definedName>
    <definedName name="DB_AMT" localSheetId="7">#REF!</definedName>
    <definedName name="DB_AMT" localSheetId="5">#REF!</definedName>
    <definedName name="DB_AMT">#REF!</definedName>
    <definedName name="dd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d" localSheetId="11">#REF!</definedName>
    <definedName name="ddd" localSheetId="12">#REF!</definedName>
    <definedName name="ddd" localSheetId="10">#REF!</definedName>
    <definedName name="ddd" localSheetId="9">#REF!</definedName>
    <definedName name="ddd" localSheetId="8">#REF!</definedName>
    <definedName name="ddd" localSheetId="7">#REF!</definedName>
    <definedName name="ddd" localSheetId="5">#REF!</definedName>
    <definedName name="ddd">#REF!</definedName>
    <definedName name="dddd" localSheetId="11">#REF!</definedName>
    <definedName name="dddd" localSheetId="12">#REF!</definedName>
    <definedName name="dddd" localSheetId="10">#REF!</definedName>
    <definedName name="dddd" localSheetId="9">#REF!</definedName>
    <definedName name="dddd" localSheetId="8">#REF!</definedName>
    <definedName name="dddd" localSheetId="7">#REF!</definedName>
    <definedName name="dddd" localSheetId="5">#REF!</definedName>
    <definedName name="dddd">#REF!</definedName>
    <definedName name="ddfsa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vsdfsdfsdf">#REF!</definedName>
    <definedName name="DEANNA" localSheetId="11">#REF!</definedName>
    <definedName name="DEANNA" localSheetId="12">#REF!</definedName>
    <definedName name="DEANNA" localSheetId="10">#REF!</definedName>
    <definedName name="DEANNA" localSheetId="9">#REF!</definedName>
    <definedName name="DEANNA" localSheetId="8">#REF!</definedName>
    <definedName name="DEANNA" localSheetId="7">#REF!</definedName>
    <definedName name="DEANNA" localSheetId="5">#REF!</definedName>
    <definedName name="DEANNA">#REF!</definedName>
    <definedName name="Dec" localSheetId="11">#REF!</definedName>
    <definedName name="Dec" localSheetId="12">#REF!</definedName>
    <definedName name="Dec" localSheetId="10">#REF!</definedName>
    <definedName name="Dec" localSheetId="9">#REF!</definedName>
    <definedName name="Dec" localSheetId="8">#REF!</definedName>
    <definedName name="Dec" localSheetId="7">#REF!</definedName>
    <definedName name="Dec" localSheetId="5">#REF!</definedName>
    <definedName name="Dec">#REF!</definedName>
    <definedName name="DELAWARE" localSheetId="11">#REF!</definedName>
    <definedName name="DELAWARE" localSheetId="12">#REF!</definedName>
    <definedName name="DELAWARE" localSheetId="10">#REF!</definedName>
    <definedName name="DELAWARE" localSheetId="9">#REF!</definedName>
    <definedName name="DELAWARE" localSheetId="8">#REF!</definedName>
    <definedName name="DELAWARE" localSheetId="7">#REF!</definedName>
    <definedName name="DELAWARE" localSheetId="5">#REF!</definedName>
    <definedName name="DELAWARE">#REF!</definedName>
    <definedName name="DeliverCk" localSheetId="11">#REF!</definedName>
    <definedName name="DeliverCk" localSheetId="12">#REF!</definedName>
    <definedName name="DeliverCk" localSheetId="10">#REF!</definedName>
    <definedName name="DeliverCk" localSheetId="9">#REF!</definedName>
    <definedName name="DeliverCk" localSheetId="8">#REF!</definedName>
    <definedName name="DeliverCk" localSheetId="7">#REF!</definedName>
    <definedName name="DeliverCk" localSheetId="5">#REF!</definedName>
    <definedName name="DeliverCk">#REF!</definedName>
    <definedName name="DeliverExt" localSheetId="11">#REF!</definedName>
    <definedName name="DeliverExt" localSheetId="12">#REF!</definedName>
    <definedName name="DeliverExt" localSheetId="10">#REF!</definedName>
    <definedName name="DeliverExt" localSheetId="9">#REF!</definedName>
    <definedName name="DeliverExt" localSheetId="8">#REF!</definedName>
    <definedName name="DeliverExt" localSheetId="7">#REF!</definedName>
    <definedName name="DeliverExt" localSheetId="5">#REF!</definedName>
    <definedName name="DeliverExt">#REF!</definedName>
    <definedName name="DENT_NU" localSheetId="11">#REF!</definedName>
    <definedName name="DENT_NU" localSheetId="12">#REF!</definedName>
    <definedName name="DENT_NU" localSheetId="10">#REF!</definedName>
    <definedName name="DENT_NU" localSheetId="9">#REF!</definedName>
    <definedName name="DENT_NU" localSheetId="8">#REF!</definedName>
    <definedName name="DENT_NU" localSheetId="7">#REF!</definedName>
    <definedName name="DENT_NU" localSheetId="5">#REF!</definedName>
    <definedName name="DENT_NU">#REF!</definedName>
    <definedName name="DENT_U" localSheetId="11">#REF!</definedName>
    <definedName name="DENT_U" localSheetId="12">#REF!</definedName>
    <definedName name="DENT_U" localSheetId="10">#REF!</definedName>
    <definedName name="DENT_U" localSheetId="9">#REF!</definedName>
    <definedName name="DENT_U" localSheetId="8">#REF!</definedName>
    <definedName name="DENT_U" localSheetId="7">#REF!</definedName>
    <definedName name="DENT_U" localSheetId="5">#REF!</definedName>
    <definedName name="DENT_U">#REF!</definedName>
    <definedName name="DETAIL" localSheetId="11">#REF!</definedName>
    <definedName name="DETAIL" localSheetId="12">#REF!</definedName>
    <definedName name="DETAIL" localSheetId="10">#REF!</definedName>
    <definedName name="DETAIL" localSheetId="9">#REF!</definedName>
    <definedName name="DETAIL" localSheetId="8">#REF!</definedName>
    <definedName name="DETAIL" localSheetId="7">#REF!</definedName>
    <definedName name="DETAIL" localSheetId="5">#REF!</definedName>
    <definedName name="DETAIL">#REF!</definedName>
    <definedName name="dfasdfsdfZX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">36787.5547596065</definedName>
    <definedName name="dfdffgdfgd" localSheetId="11">#REF!</definedName>
    <definedName name="dfdffgdfgd" localSheetId="12">#REF!</definedName>
    <definedName name="dfdffgdfgd" localSheetId="10">#REF!</definedName>
    <definedName name="dfdffgdfgd" localSheetId="9">#REF!</definedName>
    <definedName name="dfdffgdfgd" localSheetId="8">#REF!</definedName>
    <definedName name="dfdffgdfgd" localSheetId="7">#REF!</definedName>
    <definedName name="dfdffgdfgd" localSheetId="5">#REF!</definedName>
    <definedName name="dfdffgdfgd">#REF!</definedName>
    <definedName name="dfdsfs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gdfgh" localSheetId="11">#REF!</definedName>
    <definedName name="dfgdfgh" localSheetId="12">#REF!</definedName>
    <definedName name="dfgdfgh" localSheetId="10">#REF!</definedName>
    <definedName name="dfgdfgh" localSheetId="9">#REF!</definedName>
    <definedName name="dfgdfgh" localSheetId="8">#REF!</definedName>
    <definedName name="dfgdfgh" localSheetId="7">#REF!</definedName>
    <definedName name="dfgdfgh" localSheetId="5">#REF!</definedName>
    <definedName name="dfgdfgh">#REF!</definedName>
    <definedName name="dfgsdgdsfgd">#REF!</definedName>
    <definedName name="dfsasdfasdfsdfasdfasd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fs" localSheetId="11">#REF!</definedName>
    <definedName name="dfsasdfasfs" localSheetId="12">#REF!</definedName>
    <definedName name="dfsasdfasfs" localSheetId="10">#REF!</definedName>
    <definedName name="dfsasdfasfs" localSheetId="9">#REF!</definedName>
    <definedName name="dfsasdfasfs" localSheetId="8">#REF!</definedName>
    <definedName name="dfsasdfasfs" localSheetId="7">#REF!</definedName>
    <definedName name="dfsasdfasfs" localSheetId="5">#REF!</definedName>
    <definedName name="dfsasdfasfs">#REF!</definedName>
    <definedName name="dfsdfsf" localSheetId="11">#REF!</definedName>
    <definedName name="dfsdfsf" localSheetId="12">#REF!</definedName>
    <definedName name="dfsdfsf" localSheetId="10">#REF!</definedName>
    <definedName name="dfsdfsf" localSheetId="9">#REF!</definedName>
    <definedName name="dfsdfsf" localSheetId="8">#REF!</definedName>
    <definedName name="dfsdfsf" localSheetId="7">#REF!</definedName>
    <definedName name="dfsdfsf" localSheetId="5">#REF!</definedName>
    <definedName name="dfsdfsf">#REF!</definedName>
    <definedName name="dfsfasfasfs" localSheetId="11">#REF!</definedName>
    <definedName name="dfsfasfasfs" localSheetId="12">#REF!</definedName>
    <definedName name="dfsfasfasfs" localSheetId="10">#REF!</definedName>
    <definedName name="dfsfasfasfs" localSheetId="9">#REF!</definedName>
    <definedName name="dfsfasfasfs" localSheetId="8">#REF!</definedName>
    <definedName name="dfsfasfasfs" localSheetId="7">#REF!</definedName>
    <definedName name="dfsfasfasfs" localSheetId="5">#REF!</definedName>
    <definedName name="dfsfasfasfs">#REF!</definedName>
    <definedName name="dfssdfsdfsdfsdf">#REF!</definedName>
    <definedName name="Discount10" localSheetId="11">#REF!</definedName>
    <definedName name="Discount10" localSheetId="12">#REF!</definedName>
    <definedName name="Discount10" localSheetId="10">#REF!</definedName>
    <definedName name="Discount10" localSheetId="9">#REF!</definedName>
    <definedName name="Discount10" localSheetId="8">#REF!</definedName>
    <definedName name="Discount10" localSheetId="7">#REF!</definedName>
    <definedName name="Discount10" localSheetId="5">#REF!</definedName>
    <definedName name="Discount10">#REF!</definedName>
    <definedName name="Discount11" localSheetId="11">#REF!</definedName>
    <definedName name="Discount11" localSheetId="12">#REF!</definedName>
    <definedName name="Discount11" localSheetId="10">#REF!</definedName>
    <definedName name="Discount11" localSheetId="9">#REF!</definedName>
    <definedName name="Discount11" localSheetId="8">#REF!</definedName>
    <definedName name="Discount11" localSheetId="7">#REF!</definedName>
    <definedName name="Discount11" localSheetId="5">#REF!</definedName>
    <definedName name="Discount11">#REF!</definedName>
    <definedName name="Discount12" localSheetId="11">#REF!</definedName>
    <definedName name="Discount12" localSheetId="12">#REF!</definedName>
    <definedName name="Discount12" localSheetId="10">#REF!</definedName>
    <definedName name="Discount12" localSheetId="9">#REF!</definedName>
    <definedName name="Discount12" localSheetId="8">#REF!</definedName>
    <definedName name="Discount12" localSheetId="7">#REF!</definedName>
    <definedName name="Discount12" localSheetId="5">#REF!</definedName>
    <definedName name="Discount12">#REF!</definedName>
    <definedName name="Discount13" localSheetId="11">#REF!</definedName>
    <definedName name="Discount13" localSheetId="12">#REF!</definedName>
    <definedName name="Discount13" localSheetId="10">#REF!</definedName>
    <definedName name="Discount13" localSheetId="9">#REF!</definedName>
    <definedName name="Discount13" localSheetId="8">#REF!</definedName>
    <definedName name="Discount13" localSheetId="7">#REF!</definedName>
    <definedName name="Discount13" localSheetId="5">#REF!</definedName>
    <definedName name="Discount13">#REF!</definedName>
    <definedName name="Discount14" localSheetId="11">#REF!</definedName>
    <definedName name="Discount14" localSheetId="12">#REF!</definedName>
    <definedName name="Discount14" localSheetId="10">#REF!</definedName>
    <definedName name="Discount14" localSheetId="9">#REF!</definedName>
    <definedName name="Discount14" localSheetId="8">#REF!</definedName>
    <definedName name="Discount14" localSheetId="7">#REF!</definedName>
    <definedName name="Discount14" localSheetId="5">#REF!</definedName>
    <definedName name="Discount14">#REF!</definedName>
    <definedName name="Discount15" localSheetId="11">#REF!</definedName>
    <definedName name="Discount15" localSheetId="12">#REF!</definedName>
    <definedName name="Discount15" localSheetId="10">#REF!</definedName>
    <definedName name="Discount15" localSheetId="9">#REF!</definedName>
    <definedName name="Discount15" localSheetId="8">#REF!</definedName>
    <definedName name="Discount15" localSheetId="7">#REF!</definedName>
    <definedName name="Discount15" localSheetId="5">#REF!</definedName>
    <definedName name="Discount15">#REF!</definedName>
    <definedName name="Discount2" localSheetId="11">#REF!</definedName>
    <definedName name="Discount2" localSheetId="12">#REF!</definedName>
    <definedName name="Discount2" localSheetId="10">#REF!</definedName>
    <definedName name="Discount2" localSheetId="9">#REF!</definedName>
    <definedName name="Discount2" localSheetId="8">#REF!</definedName>
    <definedName name="Discount2" localSheetId="7">#REF!</definedName>
    <definedName name="Discount2" localSheetId="5">#REF!</definedName>
    <definedName name="Discount2">#REF!</definedName>
    <definedName name="Discount3" localSheetId="11">#REF!</definedName>
    <definedName name="Discount3" localSheetId="12">#REF!</definedName>
    <definedName name="Discount3" localSheetId="10">#REF!</definedName>
    <definedName name="Discount3" localSheetId="9">#REF!</definedName>
    <definedName name="Discount3" localSheetId="8">#REF!</definedName>
    <definedName name="Discount3" localSheetId="7">#REF!</definedName>
    <definedName name="Discount3" localSheetId="5">#REF!</definedName>
    <definedName name="Discount3">#REF!</definedName>
    <definedName name="Discount4" localSheetId="11">#REF!</definedName>
    <definedName name="Discount4" localSheetId="12">#REF!</definedName>
    <definedName name="Discount4" localSheetId="10">#REF!</definedName>
    <definedName name="Discount4" localSheetId="9">#REF!</definedName>
    <definedName name="Discount4" localSheetId="8">#REF!</definedName>
    <definedName name="Discount4" localSheetId="7">#REF!</definedName>
    <definedName name="Discount4" localSheetId="5">#REF!</definedName>
    <definedName name="Discount4">#REF!</definedName>
    <definedName name="Discount5" localSheetId="11">#REF!</definedName>
    <definedName name="Discount5" localSheetId="12">#REF!</definedName>
    <definedName name="Discount5" localSheetId="10">#REF!</definedName>
    <definedName name="Discount5" localSheetId="9">#REF!</definedName>
    <definedName name="Discount5" localSheetId="8">#REF!</definedName>
    <definedName name="Discount5" localSheetId="7">#REF!</definedName>
    <definedName name="Discount5" localSheetId="5">#REF!</definedName>
    <definedName name="Discount5">#REF!</definedName>
    <definedName name="Discount6" localSheetId="11">#REF!</definedName>
    <definedName name="Discount6" localSheetId="12">#REF!</definedName>
    <definedName name="Discount6" localSheetId="10">#REF!</definedName>
    <definedName name="Discount6" localSheetId="9">#REF!</definedName>
    <definedName name="Discount6" localSheetId="8">#REF!</definedName>
    <definedName name="Discount6" localSheetId="7">#REF!</definedName>
    <definedName name="Discount6" localSheetId="5">#REF!</definedName>
    <definedName name="Discount6">#REF!</definedName>
    <definedName name="Discount7" localSheetId="11">#REF!</definedName>
    <definedName name="Discount7" localSheetId="12">#REF!</definedName>
    <definedName name="Discount7" localSheetId="10">#REF!</definedName>
    <definedName name="Discount7" localSheetId="9">#REF!</definedName>
    <definedName name="Discount7" localSheetId="8">#REF!</definedName>
    <definedName name="Discount7" localSheetId="7">#REF!</definedName>
    <definedName name="Discount7" localSheetId="5">#REF!</definedName>
    <definedName name="Discount7">#REF!</definedName>
    <definedName name="Discount8" localSheetId="11">#REF!</definedName>
    <definedName name="Discount8" localSheetId="12">#REF!</definedName>
    <definedName name="Discount8" localSheetId="10">#REF!</definedName>
    <definedName name="Discount8" localSheetId="9">#REF!</definedName>
    <definedName name="Discount8" localSheetId="8">#REF!</definedName>
    <definedName name="Discount8" localSheetId="7">#REF!</definedName>
    <definedName name="Discount8" localSheetId="5">#REF!</definedName>
    <definedName name="Discount8">#REF!</definedName>
    <definedName name="Discount9" localSheetId="11">#REF!</definedName>
    <definedName name="Discount9" localSheetId="12">#REF!</definedName>
    <definedName name="Discount9" localSheetId="10">#REF!</definedName>
    <definedName name="Discount9" localSheetId="9">#REF!</definedName>
    <definedName name="Discount9" localSheetId="8">#REF!</definedName>
    <definedName name="Discount9" localSheetId="7">#REF!</definedName>
    <definedName name="Discount9" localSheetId="5">#REF!</definedName>
    <definedName name="Discount9">#REF!</definedName>
    <definedName name="discrate" localSheetId="11">#REF!</definedName>
    <definedName name="discrate" localSheetId="12">#REF!</definedName>
    <definedName name="discrate" localSheetId="10">#REF!</definedName>
    <definedName name="discrate" localSheetId="9">#REF!</definedName>
    <definedName name="discrate" localSheetId="8">#REF!</definedName>
    <definedName name="discrate" localSheetId="7">#REF!</definedName>
    <definedName name="discrate" localSheetId="5">#REF!</definedName>
    <definedName name="discrate">#REF!</definedName>
    <definedName name="Docket">#REF!</definedName>
    <definedName name="DOIT">#REF!</definedName>
    <definedName name="DP1875TB" localSheetId="11">#REF!</definedName>
    <definedName name="DP1875TB" localSheetId="12">#REF!</definedName>
    <definedName name="DP1875TB" localSheetId="10">#REF!</definedName>
    <definedName name="DP1875TB" localSheetId="9">#REF!</definedName>
    <definedName name="DP1875TB" localSheetId="8">#REF!</definedName>
    <definedName name="DP1875TB" localSheetId="7">#REF!</definedName>
    <definedName name="DP1875TB" localSheetId="5">#REF!</definedName>
    <definedName name="DP1875TB">#REF!</definedName>
    <definedName name="DR" localSheetId="11">#REF!</definedName>
    <definedName name="DR" localSheetId="12">#REF!</definedName>
    <definedName name="DR" localSheetId="10">#REF!</definedName>
    <definedName name="DR" localSheetId="9">#REF!</definedName>
    <definedName name="DR" localSheetId="8">#REF!</definedName>
    <definedName name="DR" localSheetId="7">#REF!</definedName>
    <definedName name="DR" localSheetId="5">#REF!</definedName>
    <definedName name="DR">#REF!</definedName>
    <definedName name="dsfasfsadfsdfsa">#REF!</definedName>
    <definedName name="dskdlss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y">#REF!</definedName>
    <definedName name="dyCR">#REF!</definedName>
    <definedName name="dyqre90">#REF!</definedName>
    <definedName name="dyqre91">#REF!</definedName>
    <definedName name="dyqre92">#REF!</definedName>
    <definedName name="dyqre93">#REF!</definedName>
    <definedName name="dyqre94">#REF!</definedName>
    <definedName name="dyqre95">#REF!</definedName>
    <definedName name="dyqre96">#REF!</definedName>
    <definedName name="dyqre97">#REF!</definedName>
    <definedName name="dyqre98">#REF!</definedName>
    <definedName name="dyQW">#REF!</definedName>
    <definedName name="dyS">#REF!</definedName>
    <definedName name="E" localSheetId="11">#REF!</definedName>
    <definedName name="E" localSheetId="12">#REF!</definedName>
    <definedName name="E" localSheetId="10">#REF!</definedName>
    <definedName name="E" localSheetId="9">#REF!</definedName>
    <definedName name="E" localSheetId="8">#REF!</definedName>
    <definedName name="E" localSheetId="7">#REF!</definedName>
    <definedName name="E" localSheetId="5">#REF!</definedName>
    <definedName name="E">#REF!</definedName>
    <definedName name="eaewq" localSheetId="11">#REF!</definedName>
    <definedName name="eaewq" localSheetId="12">#REF!</definedName>
    <definedName name="eaewq" localSheetId="10">#REF!</definedName>
    <definedName name="eaewq" localSheetId="9">#REF!</definedName>
    <definedName name="eaewq" localSheetId="8">#REF!</definedName>
    <definedName name="eaewq" localSheetId="7">#REF!</definedName>
    <definedName name="eaewq" localSheetId="5">#REF!</definedName>
    <definedName name="eaewq">#REF!</definedName>
    <definedName name="EASTERN" localSheetId="11">#REF!</definedName>
    <definedName name="EASTERN" localSheetId="12">#REF!</definedName>
    <definedName name="EASTERN" localSheetId="10">#REF!</definedName>
    <definedName name="EASTERN" localSheetId="9">#REF!</definedName>
    <definedName name="EASTERN" localSheetId="8">#REF!</definedName>
    <definedName name="EASTERN" localSheetId="7">#REF!</definedName>
    <definedName name="EASTERN" localSheetId="5">#REF!</definedName>
    <definedName name="EASTERN">#REF!</definedName>
    <definedName name="EDPlt01" localSheetId="11">#REF!</definedName>
    <definedName name="EDPlt01" localSheetId="12">#REF!</definedName>
    <definedName name="EDPlt01" localSheetId="10">#REF!</definedName>
    <definedName name="EDPlt01" localSheetId="9">#REF!</definedName>
    <definedName name="EDPlt01" localSheetId="8">#REF!</definedName>
    <definedName name="EDPlt01" localSheetId="7">#REF!</definedName>
    <definedName name="EDPlt01" localSheetId="5">#REF!</definedName>
    <definedName name="EDPlt01">#REF!</definedName>
    <definedName name="EDPlt02" localSheetId="11">#REF!</definedName>
    <definedName name="EDPlt02" localSheetId="12">#REF!</definedName>
    <definedName name="EDPlt02" localSheetId="10">#REF!</definedName>
    <definedName name="EDPlt02" localSheetId="9">#REF!</definedName>
    <definedName name="EDPlt02" localSheetId="8">#REF!</definedName>
    <definedName name="EDPlt02" localSheetId="7">#REF!</definedName>
    <definedName name="EDPlt02" localSheetId="5">#REF!</definedName>
    <definedName name="EDPlt02">#REF!</definedName>
    <definedName name="EDPlt03" localSheetId="11">#REF!</definedName>
    <definedName name="EDPlt03" localSheetId="12">#REF!</definedName>
    <definedName name="EDPlt03" localSheetId="10">#REF!</definedName>
    <definedName name="EDPlt03" localSheetId="9">#REF!</definedName>
    <definedName name="EDPlt03" localSheetId="8">#REF!</definedName>
    <definedName name="EDPlt03" localSheetId="7">#REF!</definedName>
    <definedName name="EDPlt03" localSheetId="5">#REF!</definedName>
    <definedName name="EDPlt03">#REF!</definedName>
    <definedName name="EDPlt04" localSheetId="11">#REF!</definedName>
    <definedName name="EDPlt04" localSheetId="12">#REF!</definedName>
    <definedName name="EDPlt04" localSheetId="10">#REF!</definedName>
    <definedName name="EDPlt04" localSheetId="9">#REF!</definedName>
    <definedName name="EDPlt04" localSheetId="8">#REF!</definedName>
    <definedName name="EDPlt04" localSheetId="7">#REF!</definedName>
    <definedName name="EDPlt04" localSheetId="5">#REF!</definedName>
    <definedName name="EDPlt04">#REF!</definedName>
    <definedName name="edred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ED" localSheetId="11">#REF!</definedName>
    <definedName name="EED" localSheetId="12">#REF!</definedName>
    <definedName name="EED" localSheetId="10">#REF!</definedName>
    <definedName name="EED" localSheetId="9">#REF!</definedName>
    <definedName name="EED" localSheetId="8">#REF!</definedName>
    <definedName name="EED" localSheetId="7">#REF!</definedName>
    <definedName name="EED" localSheetId="5">#REF!</definedName>
    <definedName name="EED">#REF!</definedName>
    <definedName name="EL_PR_ACC" localSheetId="11">#REF!</definedName>
    <definedName name="EL_PR_ACC" localSheetId="12">#REF!</definedName>
    <definedName name="EL_PR_ACC" localSheetId="10">#REF!</definedName>
    <definedName name="EL_PR_ACC" localSheetId="9">#REF!</definedName>
    <definedName name="EL_PR_ACC" localSheetId="8">#REF!</definedName>
    <definedName name="EL_PR_ACC" localSheetId="7">#REF!</definedName>
    <definedName name="EL_PR_ACC" localSheetId="5">#REF!</definedName>
    <definedName name="EL_PR_ACC">#REF!</definedName>
    <definedName name="EL_PR_PMT" localSheetId="11">#REF!</definedName>
    <definedName name="EL_PR_PMT" localSheetId="12">#REF!</definedName>
    <definedName name="EL_PR_PMT" localSheetId="10">#REF!</definedName>
    <definedName name="EL_PR_PMT" localSheetId="9">#REF!</definedName>
    <definedName name="EL_PR_PMT" localSheetId="8">#REF!</definedName>
    <definedName name="EL_PR_PMT" localSheetId="7">#REF!</definedName>
    <definedName name="EL_PR_PMT" localSheetId="5">#REF!</definedName>
    <definedName name="EL_PR_PMT">#REF!</definedName>
    <definedName name="ELEC_ACC" localSheetId="11">#REF!</definedName>
    <definedName name="ELEC_ACC" localSheetId="12">#REF!</definedName>
    <definedName name="ELEC_ACC" localSheetId="10">#REF!</definedName>
    <definedName name="ELEC_ACC" localSheetId="9">#REF!</definedName>
    <definedName name="ELEC_ACC" localSheetId="8">#REF!</definedName>
    <definedName name="ELEC_ACC" localSheetId="7">#REF!</definedName>
    <definedName name="ELEC_ACC" localSheetId="5">#REF!</definedName>
    <definedName name="ELEC_ACC">#REF!</definedName>
    <definedName name="ELEC_CUST" localSheetId="11">#REF!</definedName>
    <definedName name="ELEC_CUST" localSheetId="12">#REF!</definedName>
    <definedName name="ELEC_CUST" localSheetId="10">#REF!</definedName>
    <definedName name="ELEC_CUST" localSheetId="9">#REF!</definedName>
    <definedName name="ELEC_CUST" localSheetId="8">#REF!</definedName>
    <definedName name="ELEC_CUST" localSheetId="7">#REF!</definedName>
    <definedName name="ELEC_CUST" localSheetId="5">#REF!</definedName>
    <definedName name="ELEC_CUST">#REF!</definedName>
    <definedName name="ELEC_PMT" localSheetId="11">#REF!</definedName>
    <definedName name="ELEC_PMT" localSheetId="12">#REF!</definedName>
    <definedName name="ELEC_PMT" localSheetId="10">#REF!</definedName>
    <definedName name="ELEC_PMT" localSheetId="9">#REF!</definedName>
    <definedName name="ELEC_PMT" localSheetId="8">#REF!</definedName>
    <definedName name="ELEC_PMT" localSheetId="7">#REF!</definedName>
    <definedName name="ELEC_PMT" localSheetId="5">#REF!</definedName>
    <definedName name="ELEC_PMT">#REF!</definedName>
    <definedName name="ELEC_REV" localSheetId="11">#REF!</definedName>
    <definedName name="ELEC_REV" localSheetId="12">#REF!</definedName>
    <definedName name="ELEC_REV" localSheetId="10">#REF!</definedName>
    <definedName name="ELEC_REV" localSheetId="9">#REF!</definedName>
    <definedName name="ELEC_REV" localSheetId="8">#REF!</definedName>
    <definedName name="ELEC_REV" localSheetId="7">#REF!</definedName>
    <definedName name="ELEC_REV" localSheetId="5">#REF!</definedName>
    <definedName name="ELEC_REV">#REF!</definedName>
    <definedName name="ELEC_SALES" localSheetId="11">#REF!</definedName>
    <definedName name="ELEC_SALES" localSheetId="12">#REF!</definedName>
    <definedName name="ELEC_SALES" localSheetId="10">#REF!</definedName>
    <definedName name="ELEC_SALES" localSheetId="9">#REF!</definedName>
    <definedName name="ELEC_SALES" localSheetId="8">#REF!</definedName>
    <definedName name="ELEC_SALES" localSheetId="7">#REF!</definedName>
    <definedName name="ELEC_SALES" localSheetId="5">#REF!</definedName>
    <definedName name="ELEC_SALES">#REF!</definedName>
    <definedName name="EMPALL" localSheetId="11">#REF!</definedName>
    <definedName name="EMPALL" localSheetId="12">#REF!</definedName>
    <definedName name="EMPALL" localSheetId="10">#REF!</definedName>
    <definedName name="EMPALL" localSheetId="9">#REF!</definedName>
    <definedName name="EMPALL" localSheetId="8">#REF!</definedName>
    <definedName name="EMPALL" localSheetId="7">#REF!</definedName>
    <definedName name="EMPALL" localSheetId="5">#REF!</definedName>
    <definedName name="EMPALL">#REF!</definedName>
    <definedName name="empid" localSheetId="11">#REF!</definedName>
    <definedName name="empid" localSheetId="12">#REF!</definedName>
    <definedName name="empid" localSheetId="10">#REF!</definedName>
    <definedName name="empid" localSheetId="9">#REF!</definedName>
    <definedName name="empid" localSheetId="8">#REF!</definedName>
    <definedName name="empid" localSheetId="7">#REF!</definedName>
    <definedName name="empid" localSheetId="5">#REF!</definedName>
    <definedName name="empid">#REF!</definedName>
    <definedName name="ENT" localSheetId="11">#REF!</definedName>
    <definedName name="ENT" localSheetId="12">#REF!</definedName>
    <definedName name="ENT" localSheetId="10">#REF!</definedName>
    <definedName name="ENT" localSheetId="9">#REF!</definedName>
    <definedName name="ENT" localSheetId="8">#REF!</definedName>
    <definedName name="ENT" localSheetId="7">#REF!</definedName>
    <definedName name="ENT" localSheetId="5">#REF!</definedName>
    <definedName name="ENT">#REF!</definedName>
    <definedName name="EPG" localSheetId="11">#REF!</definedName>
    <definedName name="EPG" localSheetId="12">#REF!</definedName>
    <definedName name="EPG" localSheetId="10">#REF!</definedName>
    <definedName name="EPG" localSheetId="9">#REF!</definedName>
    <definedName name="EPG" localSheetId="8">#REF!</definedName>
    <definedName name="EPG" localSheetId="7">#REF!</definedName>
    <definedName name="EPG" localSheetId="5">#REF!</definedName>
    <definedName name="EPG">#REF!</definedName>
    <definedName name="EPJFTable">#REF!</definedName>
    <definedName name="EPJFTableE">#REF!</definedName>
    <definedName name="err" localSheetId="11">#REF!</definedName>
    <definedName name="err" localSheetId="12">#REF!</definedName>
    <definedName name="err" localSheetId="10">#REF!</definedName>
    <definedName name="err" localSheetId="9">#REF!</definedName>
    <definedName name="err" localSheetId="8">#REF!</definedName>
    <definedName name="err" localSheetId="7">#REF!</definedName>
    <definedName name="err" localSheetId="5">#REF!</definedName>
    <definedName name="err">#REF!</definedName>
    <definedName name="erser" localSheetId="11">#REF!</definedName>
    <definedName name="erser" localSheetId="12">#REF!</definedName>
    <definedName name="erser" localSheetId="10">#REF!</definedName>
    <definedName name="erser" localSheetId="9">#REF!</definedName>
    <definedName name="erser" localSheetId="8">#REF!</definedName>
    <definedName name="erser" localSheetId="7">#REF!</definedName>
    <definedName name="erser" localSheetId="5">#REF!</definedName>
    <definedName name="erser">#REF!</definedName>
    <definedName name="EssOptions">"1100000000130100_11-          00"</definedName>
    <definedName name="Estimated_Fair_Value">"fair_value"</definedName>
    <definedName name="EstimateRetirement">#REF!</definedName>
    <definedName name="expnoyear">#REF!</definedName>
    <definedName name="expnoyearE">#REF!</definedName>
    <definedName name="exptitle">#REF!</definedName>
    <definedName name="exptitleE">#REF!</definedName>
    <definedName name="expwmoney">#REF!</definedName>
    <definedName name="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ACTOR_.75">#REF!</definedName>
    <definedName name="FACTOR_.80">#REF!</definedName>
    <definedName name="FACTOR_.85">#REF!</definedName>
    <definedName name="FACTOR_.90">#REF!</definedName>
    <definedName name="FACTOR_.95">#REF!</definedName>
    <definedName name="FACTOR_1">#REF!</definedName>
    <definedName name="FACTOR_1.05">#REF!</definedName>
    <definedName name="FACTOR_1.1">#REF!</definedName>
    <definedName name="FACTOR_1.15">#REF!</definedName>
    <definedName name="FACTOR_1.2">#REF!</definedName>
    <definedName name="FACTOR_1.25">#REF!</definedName>
    <definedName name="Factor_Category_Lookup">#REF!</definedName>
    <definedName name="Factor_Lookup">#REF!</definedName>
    <definedName name="FACTOR_NAME">#REF!</definedName>
    <definedName name="FACTOR_TABLE">#REF!</definedName>
    <definedName name="FACTOR_VALUE">#REF!</definedName>
    <definedName name="fafasfasf" localSheetId="11">#REF!</definedName>
    <definedName name="fafasfasf" localSheetId="12">#REF!</definedName>
    <definedName name="fafasfasf" localSheetId="10">#REF!</definedName>
    <definedName name="fafasfasf" localSheetId="9">#REF!</definedName>
    <definedName name="fafasfasf" localSheetId="8">#REF!</definedName>
    <definedName name="fafasfasf" localSheetId="7">#REF!</definedName>
    <definedName name="fafasfasf" localSheetId="5">#REF!</definedName>
    <definedName name="fafasfasf">#REF!</definedName>
    <definedName name="fair_value">#REF!</definedName>
    <definedName name="fasdfsadf">#REF!</definedName>
    <definedName name="fasfsafasf" localSheetId="11">#REF!</definedName>
    <definedName name="fasfsafasf" localSheetId="12">#REF!</definedName>
    <definedName name="fasfsafasf" localSheetId="10">#REF!</definedName>
    <definedName name="fasfsafasf" localSheetId="9">#REF!</definedName>
    <definedName name="fasfsafasf" localSheetId="8">#REF!</definedName>
    <definedName name="fasfsafasf" localSheetId="7">#REF!</definedName>
    <definedName name="fasfsafasf" localSheetId="5">#REF!</definedName>
    <definedName name="fasfsafasf">#REF!</definedName>
    <definedName name="fasfsdf" localSheetId="11">#REF!</definedName>
    <definedName name="fasfsdf" localSheetId="12">#REF!</definedName>
    <definedName name="fasfsdf" localSheetId="10">#REF!</definedName>
    <definedName name="fasfsdf" localSheetId="9">#REF!</definedName>
    <definedName name="fasfsdf" localSheetId="8">#REF!</definedName>
    <definedName name="fasfsdf" localSheetId="7">#REF!</definedName>
    <definedName name="fasfsdf" localSheetId="5">#REF!</definedName>
    <definedName name="fasfsdf">#REF!</definedName>
    <definedName name="fasfsfsdfsf">#REF!</definedName>
    <definedName name="fdfsdfsdfsdfsdfsd">#REF!</definedName>
    <definedName name="FDSDFS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fafs" localSheetId="11">#REF!</definedName>
    <definedName name="fdsfafs" localSheetId="12">#REF!</definedName>
    <definedName name="fdsfafs" localSheetId="10">#REF!</definedName>
    <definedName name="fdsfafs" localSheetId="9">#REF!</definedName>
    <definedName name="fdsfafs" localSheetId="8">#REF!</definedName>
    <definedName name="fdsfafs" localSheetId="7">#REF!</definedName>
    <definedName name="fdsfafs" localSheetId="5">#REF!</definedName>
    <definedName name="fdsfafs">#REF!</definedName>
    <definedName name="FEBRUARY" localSheetId="11">#REF!</definedName>
    <definedName name="FEBRUARY" localSheetId="12">#REF!</definedName>
    <definedName name="FEBRUARY" localSheetId="10">#REF!</definedName>
    <definedName name="FEBRUARY" localSheetId="9">#REF!</definedName>
    <definedName name="FEBRUARY" localSheetId="8">#REF!</definedName>
    <definedName name="FEBRUARY" localSheetId="7">#REF!</definedName>
    <definedName name="FEBRUARY" localSheetId="5">#REF!</definedName>
    <definedName name="FEBRUARY">#REF!</definedName>
    <definedName name="FERC.ICC" localSheetId="11">#REF!</definedName>
    <definedName name="FERC.ICC" localSheetId="12">#REF!</definedName>
    <definedName name="FERC.ICC" localSheetId="10">#REF!</definedName>
    <definedName name="FERC.ICC" localSheetId="9">#REF!</definedName>
    <definedName name="FERC.ICC" localSheetId="8">#REF!</definedName>
    <definedName name="FERC.ICC" localSheetId="7">#REF!</definedName>
    <definedName name="FERC.ICC" localSheetId="5">#REF!</definedName>
    <definedName name="FERC.ICC">#REF!</definedName>
    <definedName name="f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f">#REF!</definedName>
    <definedName name="ffmbs" localSheetId="11">#REF!</definedName>
    <definedName name="ffmbs" localSheetId="12">#REF!</definedName>
    <definedName name="ffmbs" localSheetId="10">#REF!</definedName>
    <definedName name="ffmbs" localSheetId="9">#REF!</definedName>
    <definedName name="ffmbs" localSheetId="8">#REF!</definedName>
    <definedName name="ffmbs" localSheetId="7">#REF!</definedName>
    <definedName name="ffmbs" localSheetId="5">#REF!</definedName>
    <definedName name="ffmbs">#REF!</definedName>
    <definedName name="fghjghjfgj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sdfgdfgdfhdhdf">#REF!</definedName>
    <definedName name="Finance3">#REF!</definedName>
    <definedName name="FinanceOther">#REF!</definedName>
    <definedName name="FinDate" localSheetId="11">#REF!</definedName>
    <definedName name="FinDate" localSheetId="12">#REF!</definedName>
    <definedName name="FinDate" localSheetId="10">#REF!</definedName>
    <definedName name="FinDate" localSheetId="9">#REF!</definedName>
    <definedName name="FinDate" localSheetId="8">#REF!</definedName>
    <definedName name="FinDate" localSheetId="7">#REF!</definedName>
    <definedName name="FinDate" localSheetId="5">#REF!</definedName>
    <definedName name="FinDate">#REF!</definedName>
    <definedName name="findate2">#REF!</definedName>
    <definedName name="findate3">#REF!</definedName>
    <definedName name="FIT">#REF!</definedName>
    <definedName name="fjriesmd" localSheetId="11">#REF!</definedName>
    <definedName name="fjriesmd" localSheetId="12">#REF!</definedName>
    <definedName name="fjriesmd" localSheetId="10">#REF!</definedName>
    <definedName name="fjriesmd" localSheetId="9">#REF!</definedName>
    <definedName name="fjriesmd" localSheetId="8">#REF!</definedName>
    <definedName name="fjriesmd" localSheetId="7">#REF!</definedName>
    <definedName name="fjriesmd" localSheetId="5">#REF!</definedName>
    <definedName name="fjriesmd">#REF!</definedName>
    <definedName name="flap">#REF!</definedName>
    <definedName name="fmbs" localSheetId="11">#REF!</definedName>
    <definedName name="fmbs" localSheetId="12">#REF!</definedName>
    <definedName name="fmbs" localSheetId="10">#REF!</definedName>
    <definedName name="fmbs" localSheetId="9">#REF!</definedName>
    <definedName name="fmbs" localSheetId="8">#REF!</definedName>
    <definedName name="fmbs" localSheetId="7">#REF!</definedName>
    <definedName name="fmbs" localSheetId="5">#REF!</definedName>
    <definedName name="fmbs">#REF!</definedName>
    <definedName name="fnklsdfjklsgf">#REF!</definedName>
    <definedName name="Forecast">#REF!</definedName>
    <definedName name="fsafsfsaf" localSheetId="11">#REF!</definedName>
    <definedName name="fsafsfsaf" localSheetId="12">#REF!</definedName>
    <definedName name="fsafsfsaf" localSheetId="10">#REF!</definedName>
    <definedName name="fsafsfsaf" localSheetId="9">#REF!</definedName>
    <definedName name="fsafsfsaf" localSheetId="8">#REF!</definedName>
    <definedName name="fsafsfsaf" localSheetId="7">#REF!</definedName>
    <definedName name="fsafsfsaf" localSheetId="5">#REF!</definedName>
    <definedName name="fsafsfsaf">#REF!</definedName>
    <definedName name="fsdafas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" localSheetId="11">#REF!</definedName>
    <definedName name="fsdf" localSheetId="12">#REF!</definedName>
    <definedName name="fsdf" localSheetId="10">#REF!</definedName>
    <definedName name="fsdf" localSheetId="9">#REF!</definedName>
    <definedName name="fsdf" localSheetId="8">#REF!</definedName>
    <definedName name="fsdf" localSheetId="7">#REF!</definedName>
    <definedName name="fsdf" localSheetId="5">#REF!</definedName>
    <definedName name="fsdf">#REF!</definedName>
    <definedName name="fsdfaf" localSheetId="11">#REF!</definedName>
    <definedName name="fsdfaf" localSheetId="12">#REF!</definedName>
    <definedName name="fsdfaf" localSheetId="10">#REF!</definedName>
    <definedName name="fsdfaf" localSheetId="9">#REF!</definedName>
    <definedName name="fsdfaf" localSheetId="8">#REF!</definedName>
    <definedName name="fsdfaf" localSheetId="7">#REF!</definedName>
    <definedName name="fsdfaf" localSheetId="5">#REF!</definedName>
    <definedName name="fsdfaf">#REF!</definedName>
    <definedName name="fsdfas" localSheetId="11">#REF!</definedName>
    <definedName name="fsdfas" localSheetId="12">#REF!</definedName>
    <definedName name="fsdfas" localSheetId="10">#REF!</definedName>
    <definedName name="fsdfas" localSheetId="9">#REF!</definedName>
    <definedName name="fsdfas" localSheetId="8">#REF!</definedName>
    <definedName name="fsdfas" localSheetId="7">#REF!</definedName>
    <definedName name="fsdfas" localSheetId="5">#REF!</definedName>
    <definedName name="fsdfas">#REF!</definedName>
    <definedName name="fsdfsd" localSheetId="11">#REF!</definedName>
    <definedName name="fsdfsd" localSheetId="12">#REF!</definedName>
    <definedName name="fsdfsd" localSheetId="10">#REF!</definedName>
    <definedName name="fsdfsd" localSheetId="9">#REF!</definedName>
    <definedName name="fsdfsd" localSheetId="8">#REF!</definedName>
    <definedName name="fsdfsd" localSheetId="7">#REF!</definedName>
    <definedName name="fsdfsd" localSheetId="5">#REF!</definedName>
    <definedName name="fsdfsd">#REF!</definedName>
    <definedName name="fsdfsdfas" localSheetId="11">#REF!</definedName>
    <definedName name="fsdfsdfas" localSheetId="12">#REF!</definedName>
    <definedName name="fsdfsdfas" localSheetId="10">#REF!</definedName>
    <definedName name="fsdfsdfas" localSheetId="9">#REF!</definedName>
    <definedName name="fsdfsdfas" localSheetId="8">#REF!</definedName>
    <definedName name="fsdfsdfas" localSheetId="7">#REF!</definedName>
    <definedName name="fsdfsdfas" localSheetId="5">#REF!</definedName>
    <definedName name="fsdfsdfas">#REF!</definedName>
    <definedName name="fsdfsdfsfs" localSheetId="11">#REF!</definedName>
    <definedName name="fsdfsdfsfs" localSheetId="12">#REF!</definedName>
    <definedName name="fsdfsdfsfs" localSheetId="10">#REF!</definedName>
    <definedName name="fsdfsdfsfs" localSheetId="9">#REF!</definedName>
    <definedName name="fsdfsdfsfs" localSheetId="8">#REF!</definedName>
    <definedName name="fsdfsdfsfs" localSheetId="7">#REF!</definedName>
    <definedName name="fsdfsdfsfs" localSheetId="5">#REF!</definedName>
    <definedName name="fsdfsdfsfs">#REF!</definedName>
    <definedName name="fsdfsfs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f" localSheetId="11">#REF!</definedName>
    <definedName name="fsdfsfsf" localSheetId="12">#REF!</definedName>
    <definedName name="fsdfsfsf" localSheetId="10">#REF!</definedName>
    <definedName name="fsdfsfsf" localSheetId="9">#REF!</definedName>
    <definedName name="fsdfsfsf" localSheetId="8">#REF!</definedName>
    <definedName name="fsdfsfsf" localSheetId="7">#REF!</definedName>
    <definedName name="fsdfsfsf" localSheetId="5">#REF!</definedName>
    <definedName name="fsdfsfsf">#REF!</definedName>
    <definedName name="fsdfwer" localSheetId="11">#REF!</definedName>
    <definedName name="fsdfwer" localSheetId="12">#REF!</definedName>
    <definedName name="fsdfwer" localSheetId="10">#REF!</definedName>
    <definedName name="fsdfwer" localSheetId="9">#REF!</definedName>
    <definedName name="fsdfwer" localSheetId="8">#REF!</definedName>
    <definedName name="fsdfwer" localSheetId="7">#REF!</definedName>
    <definedName name="fsdfwer" localSheetId="5">#REF!</definedName>
    <definedName name="fsdfwer">#REF!</definedName>
    <definedName name="fsfsafkskfsf" localSheetId="11">#REF!</definedName>
    <definedName name="fsfsafkskfsf" localSheetId="12">#REF!</definedName>
    <definedName name="fsfsafkskfsf" localSheetId="10">#REF!</definedName>
    <definedName name="fsfsafkskfsf" localSheetId="9">#REF!</definedName>
    <definedName name="fsfsafkskfsf" localSheetId="8">#REF!</definedName>
    <definedName name="fsfsafkskfsf" localSheetId="7">#REF!</definedName>
    <definedName name="fsfsafkskfsf" localSheetId="5">#REF!</definedName>
    <definedName name="fsfsafkskfsf">#REF!</definedName>
    <definedName name="fsfsafs" localSheetId="11">#REF!</definedName>
    <definedName name="fsfsafs" localSheetId="12">#REF!</definedName>
    <definedName name="fsfsafs" localSheetId="10">#REF!</definedName>
    <definedName name="fsfsafs" localSheetId="9">#REF!</definedName>
    <definedName name="fsfsafs" localSheetId="8">#REF!</definedName>
    <definedName name="fsfsafs" localSheetId="7">#REF!</definedName>
    <definedName name="fsfsafs" localSheetId="5">#REF!</definedName>
    <definedName name="fsfsafs">#REF!</definedName>
    <definedName name="fsfsdfsafs">#REF!</definedName>
    <definedName name="fsfsfsafas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ull_credit">#REF!</definedName>
    <definedName name="Function">#REF!</definedName>
    <definedName name="fwrwerwerwerwer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Y4D" localSheetId="11">#REF!</definedName>
    <definedName name="FY4D" localSheetId="12">#REF!</definedName>
    <definedName name="FY4D" localSheetId="10">#REF!</definedName>
    <definedName name="FY4D" localSheetId="9">#REF!</definedName>
    <definedName name="FY4D" localSheetId="8">#REF!</definedName>
    <definedName name="FY4D" localSheetId="7">#REF!</definedName>
    <definedName name="FY4D" localSheetId="5">#REF!</definedName>
    <definedName name="FY4D">#REF!</definedName>
    <definedName name="G">#REF!</definedName>
    <definedName name="GAM83M" localSheetId="11">#REF!</definedName>
    <definedName name="GAM83M" localSheetId="12">#REF!</definedName>
    <definedName name="GAM83M" localSheetId="10">#REF!</definedName>
    <definedName name="GAM83M" localSheetId="9">#REF!</definedName>
    <definedName name="GAM83M" localSheetId="8">#REF!</definedName>
    <definedName name="GAM83M" localSheetId="7">#REF!</definedName>
    <definedName name="GAM83M" localSheetId="5">#REF!</definedName>
    <definedName name="GAM83M">#REF!</definedName>
    <definedName name="gatt">#REF!</definedName>
    <definedName name="gattmale">#REF!</definedName>
    <definedName name="gdfgdgdg" localSheetId="11">#REF!</definedName>
    <definedName name="gdfgdgdg" localSheetId="12">#REF!</definedName>
    <definedName name="gdfgdgdg" localSheetId="10">#REF!</definedName>
    <definedName name="gdfgdgdg" localSheetId="9">#REF!</definedName>
    <definedName name="gdfgdgdg" localSheetId="8">#REF!</definedName>
    <definedName name="gdfgdgdg" localSheetId="7">#REF!</definedName>
    <definedName name="gdfgdgdg" localSheetId="5">#REF!</definedName>
    <definedName name="gdfgdgdg">#REF!</definedName>
    <definedName name="gdfgsdfgsdfgsadf">#REF!</definedName>
    <definedName name="gdistrres" localSheetId="11">#REF!</definedName>
    <definedName name="gdistrres" localSheetId="12">#REF!</definedName>
    <definedName name="gdistrres" localSheetId="10">#REF!</definedName>
    <definedName name="gdistrres" localSheetId="9">#REF!</definedName>
    <definedName name="gdistrres" localSheetId="8">#REF!</definedName>
    <definedName name="gdistrres" localSheetId="7">#REF!</definedName>
    <definedName name="gdistrres" localSheetId="5">#REF!</definedName>
    <definedName name="gdistrres">#REF!</definedName>
    <definedName name="gdistrupis" localSheetId="11">#REF!</definedName>
    <definedName name="gdistrupis" localSheetId="12">#REF!</definedName>
    <definedName name="gdistrupis" localSheetId="10">#REF!</definedName>
    <definedName name="gdistrupis" localSheetId="9">#REF!</definedName>
    <definedName name="gdistrupis" localSheetId="8">#REF!</definedName>
    <definedName name="gdistrupis" localSheetId="7">#REF!</definedName>
    <definedName name="gdistrupis" localSheetId="5">#REF!</definedName>
    <definedName name="gdistrupis">#REF!</definedName>
    <definedName name="GEN_INST" localSheetId="11">#REF!</definedName>
    <definedName name="GEN_INST" localSheetId="12">#REF!</definedName>
    <definedName name="GEN_INST" localSheetId="10">#REF!</definedName>
    <definedName name="GEN_INST" localSheetId="9">#REF!</definedName>
    <definedName name="GEN_INST" localSheetId="8">#REF!</definedName>
    <definedName name="GEN_INST" localSheetId="7">#REF!</definedName>
    <definedName name="GEN_INST" localSheetId="5">#REF!</definedName>
    <definedName name="GEN_INST">#REF!</definedName>
    <definedName name="GENERAL_HELP" localSheetId="11">#REF!</definedName>
    <definedName name="GENERAL_HELP" localSheetId="12">#REF!</definedName>
    <definedName name="GENERAL_HELP" localSheetId="10">#REF!</definedName>
    <definedName name="GENERAL_HELP" localSheetId="9">#REF!</definedName>
    <definedName name="GENERAL_HELP" localSheetId="8">#REF!</definedName>
    <definedName name="GENERAL_HELP" localSheetId="7">#REF!</definedName>
    <definedName name="GENERAL_HELP" localSheetId="5">#REF!</definedName>
    <definedName name="GENERAL_HELP">#REF!</definedName>
    <definedName name="GenInput" localSheetId="11">#REF!</definedName>
    <definedName name="GenInput" localSheetId="12">#REF!</definedName>
    <definedName name="GenInput" localSheetId="10">#REF!</definedName>
    <definedName name="GenInput" localSheetId="9">#REF!</definedName>
    <definedName name="GenInput" localSheetId="8">#REF!</definedName>
    <definedName name="GenInput" localSheetId="7">#REF!</definedName>
    <definedName name="GenInput" localSheetId="5">#REF!</definedName>
    <definedName name="GenInput">#REF!</definedName>
    <definedName name="GenPay" localSheetId="11">#REF!</definedName>
    <definedName name="GenPay" localSheetId="12">#REF!</definedName>
    <definedName name="GenPay" localSheetId="10">#REF!</definedName>
    <definedName name="GenPay" localSheetId="9">#REF!</definedName>
    <definedName name="GenPay" localSheetId="8">#REF!</definedName>
    <definedName name="GenPay" localSheetId="7">#REF!</definedName>
    <definedName name="GenPay" localSheetId="5">#REF!</definedName>
    <definedName name="GenPay">#REF!</definedName>
    <definedName name="gfdfxdf">#REF!</definedName>
    <definedName name="gfdsgsdgfsd">#REF!</definedName>
    <definedName name="gfhfhfdhg" localSheetId="11">#REF!</definedName>
    <definedName name="gfhfhfdhg" localSheetId="12">#REF!</definedName>
    <definedName name="gfhfhfdhg" localSheetId="10">#REF!</definedName>
    <definedName name="gfhfhfdhg" localSheetId="9">#REF!</definedName>
    <definedName name="gfhfhfdhg" localSheetId="8">#REF!</definedName>
    <definedName name="gfhfhfdhg" localSheetId="7">#REF!</definedName>
    <definedName name="gfhfhfdhg" localSheetId="5">#REF!</definedName>
    <definedName name="gfhfhfdhg">#REF!</definedName>
    <definedName name="gg" localSheetId="11">#REF!</definedName>
    <definedName name="gg" localSheetId="12">#REF!</definedName>
    <definedName name="gg" localSheetId="10">#REF!</definedName>
    <definedName name="gg" localSheetId="9">#REF!</definedName>
    <definedName name="gg" localSheetId="8">#REF!</definedName>
    <definedName name="gg" localSheetId="7">#REF!</definedName>
    <definedName name="gg" localSheetId="5">#REF!</definedName>
    <definedName name="gg">#REF!</definedName>
    <definedName name="ggg" localSheetId="11">#REF!</definedName>
    <definedName name="ggg" localSheetId="12">#REF!</definedName>
    <definedName name="ggg" localSheetId="10">#REF!</definedName>
    <definedName name="ggg" localSheetId="9">#REF!</definedName>
    <definedName name="ggg" localSheetId="8">#REF!</definedName>
    <definedName name="ggg" localSheetId="7">#REF!</definedName>
    <definedName name="ggg" localSheetId="5">#REF!</definedName>
    <definedName name="ggg">#REF!</definedName>
    <definedName name="ghjgfj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prodres" localSheetId="11">#REF!</definedName>
    <definedName name="gprodres" localSheetId="12">#REF!</definedName>
    <definedName name="gprodres" localSheetId="10">#REF!</definedName>
    <definedName name="gprodres" localSheetId="9">#REF!</definedName>
    <definedName name="gprodres" localSheetId="8">#REF!</definedName>
    <definedName name="gprodres" localSheetId="7">#REF!</definedName>
    <definedName name="gprodres" localSheetId="5">#REF!</definedName>
    <definedName name="gprodres">#REF!</definedName>
    <definedName name="gprodupis" localSheetId="11">#REF!</definedName>
    <definedName name="gprodupis" localSheetId="12">#REF!</definedName>
    <definedName name="gprodupis" localSheetId="10">#REF!</definedName>
    <definedName name="gprodupis" localSheetId="9">#REF!</definedName>
    <definedName name="gprodupis" localSheetId="8">#REF!</definedName>
    <definedName name="gprodupis" localSheetId="7">#REF!</definedName>
    <definedName name="gprodupis" localSheetId="5">#REF!</definedName>
    <definedName name="gprodupis">#REF!</definedName>
    <definedName name="GR_PRT_RANGE">#REF!</definedName>
    <definedName name="GRAPH_SELECT" localSheetId="11">#REF!</definedName>
    <definedName name="GRAPH_SELECT" localSheetId="12">#REF!</definedName>
    <definedName name="GRAPH_SELECT" localSheetId="10">#REF!</definedName>
    <definedName name="GRAPH_SELECT" localSheetId="9">#REF!</definedName>
    <definedName name="GRAPH_SELECT" localSheetId="8">#REF!</definedName>
    <definedName name="GRAPH_SELECT" localSheetId="7">#REF!</definedName>
    <definedName name="GRAPH_SELECT" localSheetId="5">#REF!</definedName>
    <definedName name="GRAPH_SELECT">#REF!</definedName>
    <definedName name="GRAPH_TABLE" localSheetId="11">#REF!</definedName>
    <definedName name="GRAPH_TABLE" localSheetId="12">#REF!</definedName>
    <definedName name="GRAPH_TABLE" localSheetId="10">#REF!</definedName>
    <definedName name="GRAPH_TABLE" localSheetId="9">#REF!</definedName>
    <definedName name="GRAPH_TABLE" localSheetId="8">#REF!</definedName>
    <definedName name="GRAPH_TABLE" localSheetId="7">#REF!</definedName>
    <definedName name="GRAPH_TABLE" localSheetId="5">#REF!</definedName>
    <definedName name="GRAPH_TABLE">#REF!</definedName>
    <definedName name="grec8490">#REF!</definedName>
    <definedName name="grec8491">#REF!</definedName>
    <definedName name="grec8492">#REF!</definedName>
    <definedName name="grec8493">#REF!</definedName>
    <definedName name="grec8494">#REF!</definedName>
    <definedName name="grec8495">#REF!</definedName>
    <definedName name="grec8496">#REF!</definedName>
    <definedName name="grec8497">#REF!</definedName>
    <definedName name="grec8498">#REF!</definedName>
    <definedName name="grec8590">#REF!</definedName>
    <definedName name="grec8591">#REF!</definedName>
    <definedName name="grec8592">#REF!</definedName>
    <definedName name="grec8593">#REF!</definedName>
    <definedName name="grec8594">#REF!</definedName>
    <definedName name="grec8595">#REF!</definedName>
    <definedName name="grec8596">#REF!</definedName>
    <definedName name="grec8597">#REF!</definedName>
    <definedName name="grec8598">#REF!</definedName>
    <definedName name="grec8690">#REF!</definedName>
    <definedName name="grec8691">#REF!</definedName>
    <definedName name="grec8692">#REF!</definedName>
    <definedName name="grec8693">#REF!</definedName>
    <definedName name="grec8694">#REF!</definedName>
    <definedName name="grec8695">#REF!</definedName>
    <definedName name="grec8696">#REF!</definedName>
    <definedName name="grec8697">#REF!</definedName>
    <definedName name="grec8698">#REF!</definedName>
    <definedName name="grec8790">#REF!</definedName>
    <definedName name="grec8791">#REF!</definedName>
    <definedName name="grec8792">#REF!</definedName>
    <definedName name="grec8793">#REF!</definedName>
    <definedName name="grec8794">#REF!</definedName>
    <definedName name="grec8795">#REF!</definedName>
    <definedName name="grec8796">#REF!</definedName>
    <definedName name="grec8797">#REF!</definedName>
    <definedName name="grec8798">#REF!</definedName>
    <definedName name="grec8890">#REF!</definedName>
    <definedName name="grec8891">#REF!</definedName>
    <definedName name="grec8892">#REF!</definedName>
    <definedName name="grec8893">#REF!</definedName>
    <definedName name="grec8894">#REF!</definedName>
    <definedName name="grec8895">#REF!</definedName>
    <definedName name="grec8896">#REF!</definedName>
    <definedName name="grec8897">#REF!</definedName>
    <definedName name="grec8898">#REF!</definedName>
    <definedName name="gross_rec_caution">#REF!</definedName>
    <definedName name="GRS">#REF!</definedName>
    <definedName name="grtm1">#REF!</definedName>
    <definedName name="grtm2">#REF!</definedName>
    <definedName name="grtm3">#REF!</definedName>
    <definedName name="grtm4">#REF!</definedName>
    <definedName name="gtransres" localSheetId="11">#REF!</definedName>
    <definedName name="gtransres" localSheetId="12">#REF!</definedName>
    <definedName name="gtransres" localSheetId="10">#REF!</definedName>
    <definedName name="gtransres" localSheetId="9">#REF!</definedName>
    <definedName name="gtransres" localSheetId="8">#REF!</definedName>
    <definedName name="gtransres" localSheetId="7">#REF!</definedName>
    <definedName name="gtransres" localSheetId="5">#REF!</definedName>
    <definedName name="gtransres">#REF!</definedName>
    <definedName name="gtransupis" localSheetId="11">#REF!</definedName>
    <definedName name="gtransupis" localSheetId="12">#REF!</definedName>
    <definedName name="gtransupis" localSheetId="10">#REF!</definedName>
    <definedName name="gtransupis" localSheetId="9">#REF!</definedName>
    <definedName name="gtransupis" localSheetId="8">#REF!</definedName>
    <definedName name="gtransupis" localSheetId="7">#REF!</definedName>
    <definedName name="gtransupis" localSheetId="5">#REF!</definedName>
    <definedName name="gtransupis">#REF!</definedName>
    <definedName name="GVKey">""</definedName>
    <definedName name="h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ELP_LOCATOR" localSheetId="11">#REF!</definedName>
    <definedName name="HELP_LOCATOR" localSheetId="12">#REF!</definedName>
    <definedName name="HELP_LOCATOR" localSheetId="10">#REF!</definedName>
    <definedName name="HELP_LOCATOR" localSheetId="9">#REF!</definedName>
    <definedName name="HELP_LOCATOR" localSheetId="8">#REF!</definedName>
    <definedName name="HELP_LOCATOR" localSheetId="7">#REF!</definedName>
    <definedName name="HELP_LOCATOR" localSheetId="5">#REF!</definedName>
    <definedName name="HELP_LOCATOR">#REF!</definedName>
    <definedName name="hh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ifgfcgfcg" localSheetId="11">#REF!</definedName>
    <definedName name="hhifgfcgfcg" localSheetId="12">#REF!</definedName>
    <definedName name="hhifgfcgfcg" localSheetId="10">#REF!</definedName>
    <definedName name="hhifgfcgfcg" localSheetId="9">#REF!</definedName>
    <definedName name="hhifgfcgfcg" localSheetId="8">#REF!</definedName>
    <definedName name="hhifgfcgfcg" localSheetId="7">#REF!</definedName>
    <definedName name="hhifgfcgfcg" localSheetId="5">#REF!</definedName>
    <definedName name="hhifgfcgfcg">#REF!</definedName>
    <definedName name="hjfjghjgfjgj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i">#REF!</definedName>
    <definedName name="IDN" localSheetId="11">#REF!</definedName>
    <definedName name="IDN" localSheetId="12">#REF!</definedName>
    <definedName name="IDN" localSheetId="10">#REF!</definedName>
    <definedName name="IDN" localSheetId="9">#REF!</definedName>
    <definedName name="IDN" localSheetId="8">#REF!</definedName>
    <definedName name="IDN" localSheetId="7">#REF!</definedName>
    <definedName name="IDN" localSheetId="5">#REF!</definedName>
    <definedName name="IDN">#REF!</definedName>
    <definedName name="IL_AG_SRs">#REF!</definedName>
    <definedName name="ImplementDate" localSheetId="11">#REF!</definedName>
    <definedName name="ImplementDate" localSheetId="12">#REF!</definedName>
    <definedName name="ImplementDate" localSheetId="10">#REF!</definedName>
    <definedName name="ImplementDate" localSheetId="9">#REF!</definedName>
    <definedName name="ImplementDate" localSheetId="8">#REF!</definedName>
    <definedName name="ImplementDate" localSheetId="7">#REF!</definedName>
    <definedName name="ImplementDate" localSheetId="5">#REF!</definedName>
    <definedName name="ImplementDate">#REF!</definedName>
    <definedName name="Indirect">#REF!</definedName>
    <definedName name="INPUT">#N/A</definedName>
    <definedName name="INPUT1" localSheetId="11">#REF!</definedName>
    <definedName name="INPUT1" localSheetId="12">#REF!</definedName>
    <definedName name="INPUT1" localSheetId="10">#REF!</definedName>
    <definedName name="INPUT1" localSheetId="9">#REF!</definedName>
    <definedName name="INPUT1" localSheetId="8">#REF!</definedName>
    <definedName name="INPUT1" localSheetId="7">#REF!</definedName>
    <definedName name="INPUT1" localSheetId="5">#REF!</definedName>
    <definedName name="INPUT1">#REF!</definedName>
    <definedName name="INPUT2" localSheetId="11">#REF!</definedName>
    <definedName name="INPUT2" localSheetId="12">#REF!</definedName>
    <definedName name="INPUT2" localSheetId="10">#REF!</definedName>
    <definedName name="INPUT2" localSheetId="9">#REF!</definedName>
    <definedName name="INPUT2" localSheetId="8">#REF!</definedName>
    <definedName name="INPUT2" localSheetId="7">#REF!</definedName>
    <definedName name="INPUT2" localSheetId="5">#REF!</definedName>
    <definedName name="INPUT2">#REF!</definedName>
    <definedName name="INPUT3" localSheetId="11">#REF!</definedName>
    <definedName name="INPUT3" localSheetId="12">#REF!</definedName>
    <definedName name="INPUT3" localSheetId="10">#REF!</definedName>
    <definedName name="INPUT3" localSheetId="9">#REF!</definedName>
    <definedName name="INPUT3" localSheetId="8">#REF!</definedName>
    <definedName name="INPUT3" localSheetId="7">#REF!</definedName>
    <definedName name="INPUT3" localSheetId="5">#REF!</definedName>
    <definedName name="INPUT3">#REF!</definedName>
    <definedName name="INSERTRANGE" localSheetId="11">#REF!</definedName>
    <definedName name="INSERTRANGE" localSheetId="12">#REF!</definedName>
    <definedName name="INSERTRANGE" localSheetId="10">#REF!</definedName>
    <definedName name="INSERTRANGE" localSheetId="9">#REF!</definedName>
    <definedName name="INSERTRANGE" localSheetId="8">#REF!</definedName>
    <definedName name="INSERTRANGE" localSheetId="7">#REF!</definedName>
    <definedName name="INSERTRANGE" localSheetId="5">#REF!</definedName>
    <definedName name="INSERTRANGE">#REF!</definedName>
    <definedName name="INST_MULT_CV" localSheetId="11">#REF!</definedName>
    <definedName name="INST_MULT_CV" localSheetId="12">#REF!</definedName>
    <definedName name="INST_MULT_CV" localSheetId="10">#REF!</definedName>
    <definedName name="INST_MULT_CV" localSheetId="9">#REF!</definedName>
    <definedName name="INST_MULT_CV" localSheetId="8">#REF!</definedName>
    <definedName name="INST_MULT_CV" localSheetId="7">#REF!</definedName>
    <definedName name="INST_MULT_CV" localSheetId="5">#REF!</definedName>
    <definedName name="INST_MULT_CV">#REF!</definedName>
    <definedName name="INST_PMT_SCHED" localSheetId="11">#REF!</definedName>
    <definedName name="INST_PMT_SCHED" localSheetId="12">#REF!</definedName>
    <definedName name="INST_PMT_SCHED" localSheetId="10">#REF!</definedName>
    <definedName name="INST_PMT_SCHED" localSheetId="9">#REF!</definedName>
    <definedName name="INST_PMT_SCHED" localSheetId="8">#REF!</definedName>
    <definedName name="INST_PMT_SCHED" localSheetId="7">#REF!</definedName>
    <definedName name="INST_PMT_SCHED" localSheetId="5">#REF!</definedName>
    <definedName name="INST_PMT_SCHED">#REF!</definedName>
    <definedName name="Instrat3">#REF!</definedName>
    <definedName name="INSTRUCT" localSheetId="11">#REF!</definedName>
    <definedName name="INSTRUCT" localSheetId="12">#REF!</definedName>
    <definedName name="INSTRUCT" localSheetId="10">#REF!</definedName>
    <definedName name="INSTRUCT" localSheetId="9">#REF!</definedName>
    <definedName name="INSTRUCT" localSheetId="8">#REF!</definedName>
    <definedName name="INSTRUCT" localSheetId="7">#REF!</definedName>
    <definedName name="INSTRUCT" localSheetId="5">#REF!</definedName>
    <definedName name="INSTRUCT">#REF!</definedName>
    <definedName name="int.rate" localSheetId="11">#REF!</definedName>
    <definedName name="int.rate" localSheetId="12">#REF!</definedName>
    <definedName name="int.rate" localSheetId="10">#REF!</definedName>
    <definedName name="int.rate" localSheetId="9">#REF!</definedName>
    <definedName name="int.rate" localSheetId="8">#REF!</definedName>
    <definedName name="int.rate" localSheetId="7">#REF!</definedName>
    <definedName name="int.rate" localSheetId="5">#REF!</definedName>
    <definedName name="int.rate">#REF!</definedName>
    <definedName name="interest" localSheetId="11">#REF!</definedName>
    <definedName name="interest" localSheetId="12">#REF!</definedName>
    <definedName name="interest" localSheetId="10">#REF!</definedName>
    <definedName name="interest" localSheetId="9">#REF!</definedName>
    <definedName name="interest" localSheetId="8">#REF!</definedName>
    <definedName name="interest" localSheetId="7">#REF!</definedName>
    <definedName name="interest" localSheetId="5">#REF!</definedName>
    <definedName name="interest">#REF!</definedName>
    <definedName name="interestrate" localSheetId="11">#REF!</definedName>
    <definedName name="interestrate" localSheetId="12">#REF!</definedName>
    <definedName name="interestrate" localSheetId="10">#REF!</definedName>
    <definedName name="interestrate" localSheetId="9">#REF!</definedName>
    <definedName name="interestrate" localSheetId="8">#REF!</definedName>
    <definedName name="interestrate" localSheetId="7">#REF!</definedName>
    <definedName name="interestrate" localSheetId="5">#REF!</definedName>
    <definedName name="interestrate">#REF!</definedName>
    <definedName name="invdtrat">#REF!</definedName>
    <definedName name="InvNbr" localSheetId="11">#REF!</definedName>
    <definedName name="InvNbr" localSheetId="12">#REF!</definedName>
    <definedName name="InvNbr" localSheetId="10">#REF!</definedName>
    <definedName name="InvNbr" localSheetId="9">#REF!</definedName>
    <definedName name="InvNbr" localSheetId="8">#REF!</definedName>
    <definedName name="InvNbr" localSheetId="7">#REF!</definedName>
    <definedName name="InvNbr" localSheetId="5">#REF!</definedName>
    <definedName name="InvNbr">#REF!</definedName>
    <definedName name="InvStrat">#REF!</definedName>
    <definedName name="InvStratif" localSheetId="11">#REF!</definedName>
    <definedName name="InvStratif" localSheetId="12">#REF!</definedName>
    <definedName name="InvStratif" localSheetId="10">#REF!</definedName>
    <definedName name="InvStratif" localSheetId="9">#REF!</definedName>
    <definedName name="InvStratif" localSheetId="8">#REF!</definedName>
    <definedName name="InvStratif" localSheetId="7">#REF!</definedName>
    <definedName name="InvStratif" localSheetId="5">#REF!</definedName>
    <definedName name="InvStratif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"XLL"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39420.5644328704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" localSheetId="11">#REF!</definedName>
    <definedName name="IT" localSheetId="12">#REF!</definedName>
    <definedName name="IT" localSheetId="10">#REF!</definedName>
    <definedName name="IT" localSheetId="9">#REF!</definedName>
    <definedName name="IT" localSheetId="8">#REF!</definedName>
    <definedName name="IT" localSheetId="7">#REF!</definedName>
    <definedName name="IT" localSheetId="5">#REF!</definedName>
    <definedName name="IT">#REF!</definedName>
    <definedName name="IT_VP_name" localSheetId="11">#REF!</definedName>
    <definedName name="IT_VP_name" localSheetId="12">#REF!</definedName>
    <definedName name="IT_VP_name" localSheetId="10">#REF!</definedName>
    <definedName name="IT_VP_name" localSheetId="9">#REF!</definedName>
    <definedName name="IT_VP_name" localSheetId="8">#REF!</definedName>
    <definedName name="IT_VP_name" localSheetId="7">#REF!</definedName>
    <definedName name="IT_VP_name" localSheetId="5">#REF!</definedName>
    <definedName name="IT_VP_name">#REF!</definedName>
    <definedName name="ITBU" localSheetId="11">#REF!</definedName>
    <definedName name="ITBU" localSheetId="12">#REF!</definedName>
    <definedName name="ITBU" localSheetId="10">#REF!</definedName>
    <definedName name="ITBU" localSheetId="9">#REF!</definedName>
    <definedName name="ITBU" localSheetId="8">#REF!</definedName>
    <definedName name="ITBU" localSheetId="7">#REF!</definedName>
    <definedName name="ITBU" localSheetId="5">#REF!</definedName>
    <definedName name="ITBU">#REF!</definedName>
    <definedName name="item_data" localSheetId="11">#REF!</definedName>
    <definedName name="item_data" localSheetId="12">#REF!</definedName>
    <definedName name="item_data" localSheetId="10">#REF!</definedName>
    <definedName name="item_data" localSheetId="9">#REF!</definedName>
    <definedName name="item_data" localSheetId="8">#REF!</definedName>
    <definedName name="item_data" localSheetId="7">#REF!</definedName>
    <definedName name="item_data" localSheetId="5">#REF!</definedName>
    <definedName name="item_data">#REF!</definedName>
    <definedName name="ITVP1">#REF!</definedName>
    <definedName name="ITVP2">#REF!</definedName>
    <definedName name="itvp5">#REF!</definedName>
    <definedName name="JANUARY" localSheetId="11">#REF!</definedName>
    <definedName name="JANUARY" localSheetId="12">#REF!</definedName>
    <definedName name="JANUARY" localSheetId="10">#REF!</definedName>
    <definedName name="JANUARY" localSheetId="9">#REF!</definedName>
    <definedName name="JANUARY" localSheetId="8">#REF!</definedName>
    <definedName name="JANUARY" localSheetId="7">#REF!</definedName>
    <definedName name="JANUARY" localSheetId="5">#REF!</definedName>
    <definedName name="JANUARY">#REF!</definedName>
    <definedName name="jef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hyfesg">#REF!</definedName>
    <definedName name="John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ul" localSheetId="11">#REF!</definedName>
    <definedName name="Jul" localSheetId="12">#REF!</definedName>
    <definedName name="Jul" localSheetId="10">#REF!</definedName>
    <definedName name="Jul" localSheetId="9">#REF!</definedName>
    <definedName name="Jul" localSheetId="8">#REF!</definedName>
    <definedName name="Jul" localSheetId="7">#REF!</definedName>
    <definedName name="Jul" localSheetId="5">#REF!</definedName>
    <definedName name="Jul">#REF!</definedName>
    <definedName name="Jun" localSheetId="11">#REF!</definedName>
    <definedName name="Jun" localSheetId="12">#REF!</definedName>
    <definedName name="Jun" localSheetId="10">#REF!</definedName>
    <definedName name="Jun" localSheetId="9">#REF!</definedName>
    <definedName name="Jun" localSheetId="8">#REF!</definedName>
    <definedName name="Jun" localSheetId="7">#REF!</definedName>
    <definedName name="Jun" localSheetId="5">#REF!</definedName>
    <definedName name="Jun">#REF!</definedName>
    <definedName name="JV_DETAIL" localSheetId="11">#REF!</definedName>
    <definedName name="JV_DETAIL" localSheetId="12">#REF!</definedName>
    <definedName name="JV_DETAIL" localSheetId="10">#REF!</definedName>
    <definedName name="JV_DETAIL" localSheetId="9">#REF!</definedName>
    <definedName name="JV_DETAIL" localSheetId="8">#REF!</definedName>
    <definedName name="JV_DETAIL" localSheetId="7">#REF!</definedName>
    <definedName name="JV_DETAIL" localSheetId="5">#REF!</definedName>
    <definedName name="JV_DETAIL">#REF!</definedName>
    <definedName name="k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et_it">#REF!</definedName>
    <definedName name="Key_Stakeholder_Interface" localSheetId="11">#REF!</definedName>
    <definedName name="Key_Stakeholder_Interface" localSheetId="12">#REF!</definedName>
    <definedName name="Key_Stakeholder_Interface" localSheetId="10">#REF!</definedName>
    <definedName name="Key_Stakeholder_Interface" localSheetId="9">#REF!</definedName>
    <definedName name="Key_Stakeholder_Interface" localSheetId="8">#REF!</definedName>
    <definedName name="Key_Stakeholder_Interface" localSheetId="7">#REF!</definedName>
    <definedName name="Key_Stakeholder_Interface" localSheetId="5">#REF!</definedName>
    <definedName name="Key_Stakeholder_Interface">#REF!</definedName>
    <definedName name="KeyE1" localSheetId="11" hidden="1">#REF!</definedName>
    <definedName name="KeyE1" localSheetId="12" hidden="1">#REF!</definedName>
    <definedName name="KeyE1" localSheetId="10" hidden="1">#REF!</definedName>
    <definedName name="KeyE1" localSheetId="9" hidden="1">#REF!</definedName>
    <definedName name="KeyE1" localSheetId="8" hidden="1">#REF!</definedName>
    <definedName name="KeyE1" localSheetId="7" hidden="1">#REF!</definedName>
    <definedName name="KeyE1" localSheetId="5" hidden="1">#REF!</definedName>
    <definedName name="KeyE1" hidden="1">#REF!</definedName>
    <definedName name="kk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abor01">#REF!</definedName>
    <definedName name="Labor02">#REF!</definedName>
    <definedName name="Labor03">#REF!</definedName>
    <definedName name="Labor04">#REF!</definedName>
    <definedName name="lastrow">#REF!</definedName>
    <definedName name="Line_No." localSheetId="11">#REF!</definedName>
    <definedName name="Line_No." localSheetId="12">#REF!</definedName>
    <definedName name="Line_No." localSheetId="10">#REF!</definedName>
    <definedName name="Line_No." localSheetId="9">#REF!</definedName>
    <definedName name="Line_No." localSheetId="8">#REF!</definedName>
    <definedName name="Line_No." localSheetId="7">#REF!</definedName>
    <definedName name="Line_No." localSheetId="5">#REF!</definedName>
    <definedName name="Line_No.">#REF!</definedName>
    <definedName name="loilpuioopy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NGBUDESCR" localSheetId="11">#REF!</definedName>
    <definedName name="LONGBUDESCR" localSheetId="12">#REF!</definedName>
    <definedName name="LONGBUDESCR" localSheetId="10">#REF!</definedName>
    <definedName name="LONGBUDESCR" localSheetId="9">#REF!</definedName>
    <definedName name="LONGBUDESCR" localSheetId="8">#REF!</definedName>
    <definedName name="LONGBUDESCR" localSheetId="7">#REF!</definedName>
    <definedName name="LONGBUDESCR" localSheetId="5">#REF!</definedName>
    <definedName name="LONGBUDESCR">#REF!</definedName>
    <definedName name="LOOP_1" localSheetId="11">#REF!</definedName>
    <definedName name="LOOP_1" localSheetId="12">#REF!</definedName>
    <definedName name="LOOP_1" localSheetId="10">#REF!</definedName>
    <definedName name="LOOP_1" localSheetId="9">#REF!</definedName>
    <definedName name="LOOP_1" localSheetId="8">#REF!</definedName>
    <definedName name="LOOP_1" localSheetId="7">#REF!</definedName>
    <definedName name="LOOP_1" localSheetId="5">#REF!</definedName>
    <definedName name="LOOP_1">#REF!</definedName>
    <definedName name="LOOP_2" localSheetId="11">#REF!</definedName>
    <definedName name="LOOP_2" localSheetId="12">#REF!</definedName>
    <definedName name="LOOP_2" localSheetId="10">#REF!</definedName>
    <definedName name="LOOP_2" localSheetId="9">#REF!</definedName>
    <definedName name="LOOP_2" localSheetId="8">#REF!</definedName>
    <definedName name="LOOP_2" localSheetId="7">#REF!</definedName>
    <definedName name="LOOP_2" localSheetId="5">#REF!</definedName>
    <definedName name="LOOP_2">#REF!</definedName>
    <definedName name="LOOP_3" localSheetId="11">#REF!</definedName>
    <definedName name="LOOP_3" localSheetId="12">#REF!</definedName>
    <definedName name="LOOP_3" localSheetId="10">#REF!</definedName>
    <definedName name="LOOP_3" localSheetId="9">#REF!</definedName>
    <definedName name="LOOP_3" localSheetId="8">#REF!</definedName>
    <definedName name="LOOP_3" localSheetId="7">#REF!</definedName>
    <definedName name="LOOP_3" localSheetId="5">#REF!</definedName>
    <definedName name="LOOP_3">#REF!</definedName>
    <definedName name="loss" localSheetId="11">#REF!</definedName>
    <definedName name="loss" localSheetId="12">#REF!</definedName>
    <definedName name="loss" localSheetId="10">#REF!</definedName>
    <definedName name="loss" localSheetId="9">#REF!</definedName>
    <definedName name="loss" localSheetId="8">#REF!</definedName>
    <definedName name="loss" localSheetId="7">#REF!</definedName>
    <definedName name="loss" localSheetId="5">#REF!</definedName>
    <definedName name="loss">#REF!</definedName>
    <definedName name="LRP_Data" localSheetId="11">#REF!</definedName>
    <definedName name="LRP_Data" localSheetId="12">#REF!</definedName>
    <definedName name="LRP_Data" localSheetId="10">#REF!</definedName>
    <definedName name="LRP_Data" localSheetId="9">#REF!</definedName>
    <definedName name="LRP_Data" localSheetId="8">#REF!</definedName>
    <definedName name="LRP_Data" localSheetId="7">#REF!</definedName>
    <definedName name="LRP_Data" localSheetId="5">#REF!</definedName>
    <definedName name="LRP_Data">#REF!</definedName>
    <definedName name="lsdfj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td.bal" localSheetId="11">#REF!</definedName>
    <definedName name="ltd.bal" localSheetId="12">#REF!</definedName>
    <definedName name="ltd.bal" localSheetId="10">#REF!</definedName>
    <definedName name="ltd.bal" localSheetId="9">#REF!</definedName>
    <definedName name="ltd.bal" localSheetId="8">#REF!</definedName>
    <definedName name="ltd.bal" localSheetId="7">#REF!</definedName>
    <definedName name="ltd.bal" localSheetId="5">#REF!</definedName>
    <definedName name="ltd.bal">#REF!</definedName>
    <definedName name="ltd.cost" localSheetId="11">#REF!</definedName>
    <definedName name="ltd.cost" localSheetId="12">#REF!</definedName>
    <definedName name="ltd.cost" localSheetId="10">#REF!</definedName>
    <definedName name="ltd.cost" localSheetId="9">#REF!</definedName>
    <definedName name="ltd.cost" localSheetId="8">#REF!</definedName>
    <definedName name="ltd.cost" localSheetId="7">#REF!</definedName>
    <definedName name="ltd.cost" localSheetId="5">#REF!</definedName>
    <definedName name="ltd.cost">#REF!</definedName>
    <definedName name="Macro3" localSheetId="11">#REF!</definedName>
    <definedName name="Macro3" localSheetId="12">#REF!</definedName>
    <definedName name="Macro3" localSheetId="10">#REF!</definedName>
    <definedName name="Macro3" localSheetId="9">#REF!</definedName>
    <definedName name="Macro3" localSheetId="8">#REF!</definedName>
    <definedName name="Macro3" localSheetId="7">#REF!</definedName>
    <definedName name="Macro3" localSheetId="5">#REF!</definedName>
    <definedName name="Macro3">#REF!</definedName>
    <definedName name="Macro4" localSheetId="11">#REF!</definedName>
    <definedName name="Macro4" localSheetId="12">#REF!</definedName>
    <definedName name="Macro4" localSheetId="10">#REF!</definedName>
    <definedName name="Macro4" localSheetId="9">#REF!</definedName>
    <definedName name="Macro4" localSheetId="8">#REF!</definedName>
    <definedName name="Macro4" localSheetId="7">#REF!</definedName>
    <definedName name="Macro4" localSheetId="5">#REF!</definedName>
    <definedName name="Macro4">#REF!</definedName>
    <definedName name="Macro5" localSheetId="11">#REF!</definedName>
    <definedName name="Macro5" localSheetId="12">#REF!</definedName>
    <definedName name="Macro5" localSheetId="10">#REF!</definedName>
    <definedName name="Macro5" localSheetId="9">#REF!</definedName>
    <definedName name="Macro5" localSheetId="8">#REF!</definedName>
    <definedName name="Macro5" localSheetId="7">#REF!</definedName>
    <definedName name="Macro5" localSheetId="5">#REF!</definedName>
    <definedName name="Macro5">#REF!</definedName>
    <definedName name="MACROS" localSheetId="11">#REF!</definedName>
    <definedName name="MACROS" localSheetId="12">#REF!</definedName>
    <definedName name="MACROS" localSheetId="10">#REF!</definedName>
    <definedName name="MACROS" localSheetId="9">#REF!</definedName>
    <definedName name="MACROS" localSheetId="8">#REF!</definedName>
    <definedName name="MACROS" localSheetId="7">#REF!</definedName>
    <definedName name="MACROS" localSheetId="5">#REF!</definedName>
    <definedName name="MACROS">#REF!</definedName>
    <definedName name="Mar" localSheetId="11">#REF!</definedName>
    <definedName name="Mar" localSheetId="12">#REF!</definedName>
    <definedName name="Mar" localSheetId="10">#REF!</definedName>
    <definedName name="Mar" localSheetId="9">#REF!</definedName>
    <definedName name="Mar" localSheetId="8">#REF!</definedName>
    <definedName name="Mar" localSheetId="7">#REF!</definedName>
    <definedName name="Mar" localSheetId="5">#REF!</definedName>
    <definedName name="Mar">#REF!</definedName>
    <definedName name="May" localSheetId="11">#REF!</definedName>
    <definedName name="May" localSheetId="12">#REF!</definedName>
    <definedName name="May" localSheetId="10">#REF!</definedName>
    <definedName name="May" localSheetId="9">#REF!</definedName>
    <definedName name="May" localSheetId="8">#REF!</definedName>
    <definedName name="May" localSheetId="7">#REF!</definedName>
    <definedName name="May" localSheetId="5">#REF!</definedName>
    <definedName name="May">#REF!</definedName>
    <definedName name="MEDICARE" localSheetId="11">#REF!</definedName>
    <definedName name="MEDICARE" localSheetId="12">#REF!</definedName>
    <definedName name="MEDICARE" localSheetId="10">#REF!</definedName>
    <definedName name="MEDICARE" localSheetId="9">#REF!</definedName>
    <definedName name="MEDICARE" localSheetId="8">#REF!</definedName>
    <definedName name="MEDICARE" localSheetId="7">#REF!</definedName>
    <definedName name="MEDICARE" localSheetId="5">#REF!</definedName>
    <definedName name="MEDICARE">#REF!</definedName>
    <definedName name="Meet_Cost_Commitments" localSheetId="11">#REF!</definedName>
    <definedName name="Meet_Cost_Commitments" localSheetId="12">#REF!</definedName>
    <definedName name="Meet_Cost_Commitments" localSheetId="10">#REF!</definedName>
    <definedName name="Meet_Cost_Commitments" localSheetId="9">#REF!</definedName>
    <definedName name="Meet_Cost_Commitments" localSheetId="8">#REF!</definedName>
    <definedName name="Meet_Cost_Commitments" localSheetId="7">#REF!</definedName>
    <definedName name="Meet_Cost_Commitments" localSheetId="5">#REF!</definedName>
    <definedName name="Meet_Cost_Commitments">#REF!</definedName>
    <definedName name="Meet_Production_Commitments" localSheetId="11">#REF!</definedName>
    <definedName name="Meet_Production_Commitments" localSheetId="12">#REF!</definedName>
    <definedName name="Meet_Production_Commitments" localSheetId="10">#REF!</definedName>
    <definedName name="Meet_Production_Commitments" localSheetId="9">#REF!</definedName>
    <definedName name="Meet_Production_Commitments" localSheetId="8">#REF!</definedName>
    <definedName name="Meet_Production_Commitments" localSheetId="7">#REF!</definedName>
    <definedName name="Meet_Production_Commitments" localSheetId="5">#REF!</definedName>
    <definedName name="Meet_Production_Commitments">#REF!</definedName>
    <definedName name="mgmfeparg">#REF!</definedName>
    <definedName name="mmmtns" localSheetId="11">#REF!</definedName>
    <definedName name="mmmtns" localSheetId="12">#REF!</definedName>
    <definedName name="mmmtns" localSheetId="10">#REF!</definedName>
    <definedName name="mmmtns" localSheetId="9">#REF!</definedName>
    <definedName name="mmmtns" localSheetId="8">#REF!</definedName>
    <definedName name="mmmtns" localSheetId="7">#REF!</definedName>
    <definedName name="mmmtns" localSheetId="5">#REF!</definedName>
    <definedName name="mmmtns">#REF!</definedName>
    <definedName name="mmtns" localSheetId="11">#REF!</definedName>
    <definedName name="mmtns" localSheetId="12">#REF!</definedName>
    <definedName name="mmtns" localSheetId="10">#REF!</definedName>
    <definedName name="mmtns" localSheetId="9">#REF!</definedName>
    <definedName name="mmtns" localSheetId="8">#REF!</definedName>
    <definedName name="mmtns" localSheetId="7">#REF!</definedName>
    <definedName name="mmtns" localSheetId="5">#REF!</definedName>
    <definedName name="mmtns">#REF!</definedName>
    <definedName name="MO_GAS_ACC" localSheetId="11">#REF!</definedName>
    <definedName name="MO_GAS_ACC" localSheetId="12">#REF!</definedName>
    <definedName name="MO_GAS_ACC" localSheetId="10">#REF!</definedName>
    <definedName name="MO_GAS_ACC" localSheetId="9">#REF!</definedName>
    <definedName name="MO_GAS_ACC" localSheetId="8">#REF!</definedName>
    <definedName name="MO_GAS_ACC" localSheetId="7">#REF!</definedName>
    <definedName name="MO_GAS_ACC" localSheetId="5">#REF!</definedName>
    <definedName name="MO_GAS_ACC">#REF!</definedName>
    <definedName name="MO_GAS_PMT" localSheetId="11">#REF!</definedName>
    <definedName name="MO_GAS_PMT" localSheetId="12">#REF!</definedName>
    <definedName name="MO_GAS_PMT" localSheetId="10">#REF!</definedName>
    <definedName name="MO_GAS_PMT" localSheetId="9">#REF!</definedName>
    <definedName name="MO_GAS_PMT" localSheetId="8">#REF!</definedName>
    <definedName name="MO_GAS_PMT" localSheetId="7">#REF!</definedName>
    <definedName name="MO_GAS_PMT" localSheetId="5">#REF!</definedName>
    <definedName name="MO_GAS_PMT">#REF!</definedName>
    <definedName name="modelgrheader">#REF!</definedName>
    <definedName name="modelqreheader">#REF!</definedName>
    <definedName name="MonAct">#REF!</definedName>
    <definedName name="MonBudVar">#REF!</definedName>
    <definedName name="money">#REF!</definedName>
    <definedName name="MonQtrVar">#REF!</definedName>
    <definedName name="Month">#REF!</definedName>
    <definedName name="MonthlyCFBUD" localSheetId="11">#REF!</definedName>
    <definedName name="MonthlyCFBUD" localSheetId="12">#REF!</definedName>
    <definedName name="MonthlyCFBUD" localSheetId="10">#REF!</definedName>
    <definedName name="MonthlyCFBUD" localSheetId="9">#REF!</definedName>
    <definedName name="MonthlyCFBUD" localSheetId="8">#REF!</definedName>
    <definedName name="MonthlyCFBUD" localSheetId="7">#REF!</definedName>
    <definedName name="MonthlyCFBUD" localSheetId="5">#REF!</definedName>
    <definedName name="MonthlyCFBUD">#REF!</definedName>
    <definedName name="MonthlyCFLE" localSheetId="11">#REF!</definedName>
    <definedName name="MonthlyCFLE" localSheetId="12">#REF!</definedName>
    <definedName name="MonthlyCFLE" localSheetId="10">#REF!</definedName>
    <definedName name="MonthlyCFLE" localSheetId="9">#REF!</definedName>
    <definedName name="MonthlyCFLE" localSheetId="8">#REF!</definedName>
    <definedName name="MonthlyCFLE" localSheetId="7">#REF!</definedName>
    <definedName name="MonthlyCFLE" localSheetId="5">#REF!</definedName>
    <definedName name="MonthlyCFLE">#REF!</definedName>
    <definedName name="mtns" localSheetId="11">#REF!</definedName>
    <definedName name="mtns" localSheetId="12">#REF!</definedName>
    <definedName name="mtns" localSheetId="10">#REF!</definedName>
    <definedName name="mtns" localSheetId="9">#REF!</definedName>
    <definedName name="mtns" localSheetId="8">#REF!</definedName>
    <definedName name="mtns" localSheetId="7">#REF!</definedName>
    <definedName name="mtns" localSheetId="5">#REF!</definedName>
    <definedName name="mtns">#REF!</definedName>
    <definedName name="mttns" localSheetId="11">#REF!</definedName>
    <definedName name="mttns" localSheetId="12">#REF!</definedName>
    <definedName name="mttns" localSheetId="10">#REF!</definedName>
    <definedName name="mttns" localSheetId="9">#REF!</definedName>
    <definedName name="mttns" localSheetId="8">#REF!</definedName>
    <definedName name="mttns" localSheetId="7">#REF!</definedName>
    <definedName name="mttns" localSheetId="5">#REF!</definedName>
    <definedName name="mttns">#REF!</definedName>
    <definedName name="MULTCVDATA" localSheetId="11">#REF!</definedName>
    <definedName name="MULTCVDATA" localSheetId="12">#REF!</definedName>
    <definedName name="MULTCVDATA" localSheetId="10">#REF!</definedName>
    <definedName name="MULTCVDATA" localSheetId="9">#REF!</definedName>
    <definedName name="MULTCVDATA" localSheetId="8">#REF!</definedName>
    <definedName name="MULTCVDATA" localSheetId="7">#REF!</definedName>
    <definedName name="MULTCVDATA" localSheetId="5">#REF!</definedName>
    <definedName name="MULTCVDATA">#REF!</definedName>
    <definedName name="n" localSheetId="11">#REF!</definedName>
    <definedName name="n" localSheetId="12">#REF!</definedName>
    <definedName name="n" localSheetId="10">#REF!</definedName>
    <definedName name="n" localSheetId="9">#REF!</definedName>
    <definedName name="n" localSheetId="8">#REF!</definedName>
    <definedName name="n" localSheetId="7">#REF!</definedName>
    <definedName name="n" localSheetId="5">#REF!</definedName>
    <definedName name="n">#REF!</definedName>
    <definedName name="NDCA" localSheetId="11">#REF!</definedName>
    <definedName name="NDCA" localSheetId="12">#REF!</definedName>
    <definedName name="NDCA" localSheetId="10">#REF!</definedName>
    <definedName name="NDCA" localSheetId="9">#REF!</definedName>
    <definedName name="NDCA" localSheetId="8">#REF!</definedName>
    <definedName name="NDCA" localSheetId="7">#REF!</definedName>
    <definedName name="NDCA" localSheetId="5">#REF!</definedName>
    <definedName name="NDCA">#REF!</definedName>
    <definedName name="ne" localSheetId="11">#REF!</definedName>
    <definedName name="ne" localSheetId="12">#REF!</definedName>
    <definedName name="ne" localSheetId="10">#REF!</definedName>
    <definedName name="ne" localSheetId="9">#REF!</definedName>
    <definedName name="ne" localSheetId="8">#REF!</definedName>
    <definedName name="ne" localSheetId="7">#REF!</definedName>
    <definedName name="ne" localSheetId="5">#REF!</definedName>
    <definedName name="ne">#REF!</definedName>
    <definedName name="new_98_IS" localSheetId="11">#REF!,#REF!,#REF!</definedName>
    <definedName name="new_98_IS" localSheetId="12">#REF!,#REF!,#REF!</definedName>
    <definedName name="new_98_IS" localSheetId="10">#REF!,#REF!,#REF!</definedName>
    <definedName name="new_98_IS" localSheetId="9">#REF!,#REF!,#REF!</definedName>
    <definedName name="new_98_IS" localSheetId="8">#REF!,#REF!,#REF!</definedName>
    <definedName name="new_98_IS" localSheetId="7">#REF!,#REF!,#REF!</definedName>
    <definedName name="new_98_IS" localSheetId="5">#REF!,#REF!,#REF!</definedName>
    <definedName name="new_98_IS">#REF!,#REF!,#REF!</definedName>
    <definedName name="New_99_IS">#REF!,#REF!,#REF!</definedName>
    <definedName name="New_BS" localSheetId="11">#REF!,#REF!,#REF!</definedName>
    <definedName name="New_BS" localSheetId="12">#REF!,#REF!,#REF!</definedName>
    <definedName name="New_BS" localSheetId="10">#REF!,#REF!,#REF!</definedName>
    <definedName name="New_BS" localSheetId="9">#REF!,#REF!,#REF!</definedName>
    <definedName name="New_BS" localSheetId="8">#REF!,#REF!,#REF!</definedName>
    <definedName name="New_BS" localSheetId="7">#REF!,#REF!,#REF!</definedName>
    <definedName name="New_BS" localSheetId="5">#REF!,#REF!,#REF!</definedName>
    <definedName name="New_BS">#REF!,#REF!,#REF!</definedName>
    <definedName name="NEXT_STEP">#REF!</definedName>
    <definedName name="NOILL" localSheetId="11">#REF!</definedName>
    <definedName name="NOILL" localSheetId="12">#REF!</definedName>
    <definedName name="NOILL" localSheetId="10">#REF!</definedName>
    <definedName name="NOILL" localSheetId="9">#REF!</definedName>
    <definedName name="NOILL" localSheetId="8">#REF!</definedName>
    <definedName name="NOILL" localSheetId="7">#REF!</definedName>
    <definedName name="NOILL" localSheetId="5">#REF!</definedName>
    <definedName name="NOILL">#REF!</definedName>
    <definedName name="NON_MED_NU" localSheetId="11">#REF!</definedName>
    <definedName name="NON_MED_NU" localSheetId="12">#REF!</definedName>
    <definedName name="NON_MED_NU" localSheetId="10">#REF!</definedName>
    <definedName name="NON_MED_NU" localSheetId="9">#REF!</definedName>
    <definedName name="NON_MED_NU" localSheetId="8">#REF!</definedName>
    <definedName name="NON_MED_NU" localSheetId="7">#REF!</definedName>
    <definedName name="NON_MED_NU" localSheetId="5">#REF!</definedName>
    <definedName name="NON_MED_NU">#REF!</definedName>
    <definedName name="NON_MED_U" localSheetId="11">#REF!</definedName>
    <definedName name="NON_MED_U" localSheetId="12">#REF!</definedName>
    <definedName name="NON_MED_U" localSheetId="10">#REF!</definedName>
    <definedName name="NON_MED_U" localSheetId="9">#REF!</definedName>
    <definedName name="NON_MED_U" localSheetId="8">#REF!</definedName>
    <definedName name="NON_MED_U" localSheetId="7">#REF!</definedName>
    <definedName name="NON_MED_U" localSheetId="5">#REF!</definedName>
    <definedName name="NON_MED_U">#REF!</definedName>
    <definedName name="NON_UTIL" localSheetId="11">#REF!</definedName>
    <definedName name="NON_UTIL" localSheetId="12">#REF!</definedName>
    <definedName name="NON_UTIL" localSheetId="10">#REF!</definedName>
    <definedName name="NON_UTIL" localSheetId="9">#REF!</definedName>
    <definedName name="NON_UTIL" localSheetId="8">#REF!</definedName>
    <definedName name="NON_UTIL" localSheetId="7">#REF!</definedName>
    <definedName name="NON_UTIL" localSheetId="5">#REF!</definedName>
    <definedName name="NON_UTIL">#REF!</definedName>
    <definedName name="NORTHEAST" localSheetId="11">#REF!</definedName>
    <definedName name="NORTHEAST" localSheetId="12">#REF!</definedName>
    <definedName name="NORTHEAST" localSheetId="10">#REF!</definedName>
    <definedName name="NORTHEAST" localSheetId="9">#REF!</definedName>
    <definedName name="NORTHEAST" localSheetId="8">#REF!</definedName>
    <definedName name="NORTHEAST" localSheetId="7">#REF!</definedName>
    <definedName name="NORTHEAST" localSheetId="5">#REF!</definedName>
    <definedName name="NORTHEAST">#REF!</definedName>
    <definedName name="NORTHWEST" localSheetId="11">#REF!</definedName>
    <definedName name="NORTHWEST" localSheetId="12">#REF!</definedName>
    <definedName name="NORTHWEST" localSheetId="10">#REF!</definedName>
    <definedName name="NORTHWEST" localSheetId="9">#REF!</definedName>
    <definedName name="NORTHWEST" localSheetId="8">#REF!</definedName>
    <definedName name="NORTHWEST" localSheetId="7">#REF!</definedName>
    <definedName name="NORTHWEST" localSheetId="5">#REF!</definedName>
    <definedName name="NORTHWEST">#REF!</definedName>
    <definedName name="Nov" localSheetId="11">#REF!</definedName>
    <definedName name="Nov" localSheetId="12">#REF!</definedName>
    <definedName name="Nov" localSheetId="10">#REF!</definedName>
    <definedName name="Nov" localSheetId="9">#REF!</definedName>
    <definedName name="Nov" localSheetId="8">#REF!</definedName>
    <definedName name="Nov" localSheetId="7">#REF!</definedName>
    <definedName name="Nov" localSheetId="5">#REF!</definedName>
    <definedName name="Nov">#REF!</definedName>
    <definedName name="Nuclear" localSheetId="11">#REF!</definedName>
    <definedName name="Nuclear" localSheetId="12">#REF!</definedName>
    <definedName name="Nuclear" localSheetId="10">#REF!</definedName>
    <definedName name="Nuclear" localSheetId="9">#REF!</definedName>
    <definedName name="Nuclear" localSheetId="8">#REF!</definedName>
    <definedName name="Nuclear" localSheetId="7">#REF!</definedName>
    <definedName name="Nuclear" localSheetId="5">#REF!</definedName>
    <definedName name="Nuclear">#REF!</definedName>
    <definedName name="NvsASD">"V2001-08-31"</definedName>
    <definedName name="NvsAutoDrillOk">"VN"</definedName>
    <definedName name="NvsElapsedTime">0.0000724537021596916</definedName>
    <definedName name="NvsEndTime">36817.4223792824</definedName>
    <definedName name="NvsInstSpec">"%,LACTUALS,SBAL,R,FACCOUNT,V275900,FBUSINESS_UNIT,V10200"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"V10200"</definedName>
    <definedName name="NvsReqBUOnly">"VN"</definedName>
    <definedName name="NvsTransLed">"VN"</definedName>
    <definedName name="NvsTreeASD">"V2001-08-31"</definedName>
    <definedName name="NvsValTbl.ACCOUNT">"GL_ACCOUNT_TBL"</definedName>
    <definedName name="NvsValTbl.BUSINESS_UNIT">"BUS_UNIT_TBL_GL"</definedName>
    <definedName name="NvsValTbl.CURRENCY_CD">"CURRENCY_CD_TBL"</definedName>
    <definedName name="OBRADR" localSheetId="11">#REF!</definedName>
    <definedName name="OBRADR" localSheetId="12">#REF!</definedName>
    <definedName name="OBRADR" localSheetId="10">#REF!</definedName>
    <definedName name="OBRADR" localSheetId="9">#REF!</definedName>
    <definedName name="OBRADR" localSheetId="8">#REF!</definedName>
    <definedName name="OBRADR" localSheetId="7">#REF!</definedName>
    <definedName name="OBRADR" localSheetId="5">#REF!</definedName>
    <definedName name="OBRADR">#REF!</definedName>
    <definedName name="Oct" localSheetId="11">#REF!</definedName>
    <definedName name="Oct" localSheetId="12">#REF!</definedName>
    <definedName name="Oct" localSheetId="10">#REF!</definedName>
    <definedName name="Oct" localSheetId="9">#REF!</definedName>
    <definedName name="Oct" localSheetId="8">#REF!</definedName>
    <definedName name="Oct" localSheetId="7">#REF!</definedName>
    <definedName name="Oct" localSheetId="5">#REF!</definedName>
    <definedName name="Oct">#REF!</definedName>
    <definedName name="OMA">#REF!</definedName>
    <definedName name="OMB">#REF!</definedName>
    <definedName name="OMD1E">#REF!</definedName>
    <definedName name="OMD2E">#REF!</definedName>
    <definedName name="OMExpenses" localSheetId="11">#REF!</definedName>
    <definedName name="OMExpenses" localSheetId="12">#REF!</definedName>
    <definedName name="OMExpenses" localSheetId="10">#REF!</definedName>
    <definedName name="OMExpenses" localSheetId="9">#REF!</definedName>
    <definedName name="OMExpenses" localSheetId="8">#REF!</definedName>
    <definedName name="OMExpenses" localSheetId="7">#REF!</definedName>
    <definedName name="OMExpenses" localSheetId="5">#REF!</definedName>
    <definedName name="OMExpenses">#REF!</definedName>
    <definedName name="one" localSheetId="11">#REF!,#REF!,#REF!</definedName>
    <definedName name="one" localSheetId="12">#REF!,#REF!,#REF!</definedName>
    <definedName name="one" localSheetId="10">#REF!,#REF!,#REF!</definedName>
    <definedName name="one" localSheetId="9">#REF!,#REF!,#REF!</definedName>
    <definedName name="one" localSheetId="8">#REF!,#REF!,#REF!</definedName>
    <definedName name="one" localSheetId="7">#REF!,#REF!,#REF!</definedName>
    <definedName name="one" localSheetId="5">#REF!,#REF!,#REF!</definedName>
    <definedName name="one">#REF!,#REF!,#REF!</definedName>
    <definedName name="ONM" localSheetId="11">#REF!</definedName>
    <definedName name="ONM" localSheetId="12">#REF!</definedName>
    <definedName name="ONM" localSheetId="10">#REF!</definedName>
    <definedName name="ONM" localSheetId="9">#REF!</definedName>
    <definedName name="ONM" localSheetId="8">#REF!</definedName>
    <definedName name="ONM" localSheetId="7">#REF!</definedName>
    <definedName name="ONM" localSheetId="5">#REF!</definedName>
    <definedName name="ONM">#REF!</definedName>
    <definedName name="ootherdebt" localSheetId="11">#REF!</definedName>
    <definedName name="ootherdebt" localSheetId="12">#REF!</definedName>
    <definedName name="ootherdebt" localSheetId="10">#REF!</definedName>
    <definedName name="ootherdebt" localSheetId="9">#REF!</definedName>
    <definedName name="ootherdebt" localSheetId="8">#REF!</definedName>
    <definedName name="ootherdebt" localSheetId="7">#REF!</definedName>
    <definedName name="ootherdebt" localSheetId="5">#REF!</definedName>
    <definedName name="ootherdebt">#REF!</definedName>
    <definedName name="Operational_Excellence_" localSheetId="11">#REF!</definedName>
    <definedName name="Operational_Excellence_" localSheetId="12">#REF!</definedName>
    <definedName name="Operational_Excellence_" localSheetId="10">#REF!</definedName>
    <definedName name="Operational_Excellence_" localSheetId="9">#REF!</definedName>
    <definedName name="Operational_Excellence_" localSheetId="8">#REF!</definedName>
    <definedName name="Operational_Excellence_" localSheetId="7">#REF!</definedName>
    <definedName name="Operational_Excellence_" localSheetId="5">#REF!</definedName>
    <definedName name="Operational_Excellence_">#REF!</definedName>
    <definedName name="Operational_Execution_And_Safety" localSheetId="11">#REF!</definedName>
    <definedName name="Operational_Execution_And_Safety" localSheetId="12">#REF!</definedName>
    <definedName name="Operational_Execution_And_Safety" localSheetId="10">#REF!</definedName>
    <definedName name="Operational_Execution_And_Safety" localSheetId="9">#REF!</definedName>
    <definedName name="Operational_Execution_And_Safety" localSheetId="8">#REF!</definedName>
    <definedName name="Operational_Execution_And_Safety" localSheetId="7">#REF!</definedName>
    <definedName name="Operational_Execution_And_Safety" localSheetId="5">#REF!</definedName>
    <definedName name="Operational_Execution_And_Safety">#REF!</definedName>
    <definedName name="OPR" localSheetId="11">#REF!</definedName>
    <definedName name="OPR" localSheetId="12">#REF!</definedName>
    <definedName name="OPR" localSheetId="10">#REF!</definedName>
    <definedName name="OPR" localSheetId="9">#REF!</definedName>
    <definedName name="OPR" localSheetId="8">#REF!</definedName>
    <definedName name="OPR" localSheetId="7">#REF!</definedName>
    <definedName name="OPR" localSheetId="5">#REF!</definedName>
    <definedName name="OPR">#REF!</definedName>
    <definedName name="OtherDebt" localSheetId="11">#REF!</definedName>
    <definedName name="OtherDebt" localSheetId="12">#REF!</definedName>
    <definedName name="OtherDebt" localSheetId="10">#REF!</definedName>
    <definedName name="OtherDebt" localSheetId="9">#REF!</definedName>
    <definedName name="OtherDebt" localSheetId="8">#REF!</definedName>
    <definedName name="OtherDebt" localSheetId="7">#REF!</definedName>
    <definedName name="OtherDebt" localSheetId="5">#REF!</definedName>
    <definedName name="OtherDebt">#REF!</definedName>
    <definedName name="OtherFinal" localSheetId="11">#REF!</definedName>
    <definedName name="OtherFinal" localSheetId="12">#REF!</definedName>
    <definedName name="OtherFinal" localSheetId="10">#REF!</definedName>
    <definedName name="OtherFinal" localSheetId="9">#REF!</definedName>
    <definedName name="OtherFinal" localSheetId="8">#REF!</definedName>
    <definedName name="OtherFinal" localSheetId="7">#REF!</definedName>
    <definedName name="OtherFinal" localSheetId="5">#REF!</definedName>
    <definedName name="OtherFinal">#REF!</definedName>
    <definedName name="OtherFinalE" localSheetId="11">#REF!</definedName>
    <definedName name="OtherFinalE" localSheetId="12">#REF!</definedName>
    <definedName name="OtherFinalE" localSheetId="10">#REF!</definedName>
    <definedName name="OtherFinalE" localSheetId="9">#REF!</definedName>
    <definedName name="OtherFinalE" localSheetId="8">#REF!</definedName>
    <definedName name="OtherFinalE" localSheetId="7">#REF!</definedName>
    <definedName name="OtherFinalE" localSheetId="5">#REF!</definedName>
    <definedName name="OtherFinalE">#REF!</definedName>
    <definedName name="page_one" localSheetId="11">#REF!</definedName>
    <definedName name="page_one" localSheetId="12">#REF!</definedName>
    <definedName name="page_one" localSheetId="10">#REF!</definedName>
    <definedName name="page_one" localSheetId="9">#REF!</definedName>
    <definedName name="page_one" localSheetId="8">#REF!</definedName>
    <definedName name="page_one" localSheetId="7">#REF!</definedName>
    <definedName name="page_one" localSheetId="5">#REF!</definedName>
    <definedName name="page_one">#REF!</definedName>
    <definedName name="page_two" localSheetId="11">#REF!</definedName>
    <definedName name="page_two" localSheetId="12">#REF!</definedName>
    <definedName name="page_two" localSheetId="10">#REF!</definedName>
    <definedName name="page_two" localSheetId="9">#REF!</definedName>
    <definedName name="page_two" localSheetId="8">#REF!</definedName>
    <definedName name="page_two" localSheetId="7">#REF!</definedName>
    <definedName name="page_two" localSheetId="5">#REF!</definedName>
    <definedName name="page_two">#REF!</definedName>
    <definedName name="PAGE1" localSheetId="11">#REF!</definedName>
    <definedName name="PAGE1" localSheetId="12">#REF!</definedName>
    <definedName name="PAGE1" localSheetId="10">#REF!</definedName>
    <definedName name="PAGE1" localSheetId="9">#REF!</definedName>
    <definedName name="PAGE1" localSheetId="8">#REF!</definedName>
    <definedName name="PAGE1" localSheetId="7">#REF!</definedName>
    <definedName name="PAGE1" localSheetId="5">#REF!</definedName>
    <definedName name="PAGE1">#REF!</definedName>
    <definedName name="PAGE2" localSheetId="11">#REF!</definedName>
    <definedName name="PAGE2" localSheetId="12">#REF!</definedName>
    <definedName name="PAGE2" localSheetId="10">#REF!</definedName>
    <definedName name="PAGE2" localSheetId="9">#REF!</definedName>
    <definedName name="PAGE2" localSheetId="8">#REF!</definedName>
    <definedName name="PAGE2" localSheetId="7">#REF!</definedName>
    <definedName name="PAGE2" localSheetId="5">#REF!</definedName>
    <definedName name="PAGE2">#REF!</definedName>
    <definedName name="PAGE2A" localSheetId="11">#REF!</definedName>
    <definedName name="PAGE2A" localSheetId="12">#REF!</definedName>
    <definedName name="PAGE2A" localSheetId="10">#REF!</definedName>
    <definedName name="PAGE2A" localSheetId="9">#REF!</definedName>
    <definedName name="PAGE2A" localSheetId="8">#REF!</definedName>
    <definedName name="PAGE2A" localSheetId="7">#REF!</definedName>
    <definedName name="PAGE2A" localSheetId="5">#REF!</definedName>
    <definedName name="PAGE2A">#REF!</definedName>
    <definedName name="PAGE3" localSheetId="11">#REF!</definedName>
    <definedName name="PAGE3" localSheetId="12">#REF!</definedName>
    <definedName name="PAGE3" localSheetId="10">#REF!</definedName>
    <definedName name="PAGE3" localSheetId="9">#REF!</definedName>
    <definedName name="PAGE3" localSheetId="8">#REF!</definedName>
    <definedName name="PAGE3" localSheetId="7">#REF!</definedName>
    <definedName name="PAGE3" localSheetId="5">#REF!</definedName>
    <definedName name="PAGE3">#REF!</definedName>
    <definedName name="PAGE4" localSheetId="11">#REF!</definedName>
    <definedName name="PAGE4" localSheetId="12">#REF!</definedName>
    <definedName name="PAGE4" localSheetId="10">#REF!</definedName>
    <definedName name="PAGE4" localSheetId="9">#REF!</definedName>
    <definedName name="PAGE4" localSheetId="8">#REF!</definedName>
    <definedName name="PAGE4" localSheetId="7">#REF!</definedName>
    <definedName name="PAGE4" localSheetId="5">#REF!</definedName>
    <definedName name="PAGE4">#REF!</definedName>
    <definedName name="PAGEA" localSheetId="11">#REF!</definedName>
    <definedName name="PAGEA" localSheetId="12">#REF!</definedName>
    <definedName name="PAGEA" localSheetId="10">#REF!</definedName>
    <definedName name="PAGEA" localSheetId="9">#REF!</definedName>
    <definedName name="PAGEA" localSheetId="8">#REF!</definedName>
    <definedName name="PAGEA" localSheetId="7">#REF!</definedName>
    <definedName name="PAGEA" localSheetId="5">#REF!</definedName>
    <definedName name="PAGEA">#REF!</definedName>
    <definedName name="PAGEC" localSheetId="11">#REF!</definedName>
    <definedName name="PAGEC" localSheetId="12">#REF!</definedName>
    <definedName name="PAGEC" localSheetId="10">#REF!</definedName>
    <definedName name="PAGEC" localSheetId="9">#REF!</definedName>
    <definedName name="PAGEC" localSheetId="8">#REF!</definedName>
    <definedName name="PAGEC" localSheetId="7">#REF!</definedName>
    <definedName name="PAGEC" localSheetId="5">#REF!</definedName>
    <definedName name="PAGEC">#REF!</definedName>
    <definedName name="PAGEE" localSheetId="11">#REF!</definedName>
    <definedName name="PAGEE" localSheetId="12">#REF!</definedName>
    <definedName name="PAGEE" localSheetId="10">#REF!</definedName>
    <definedName name="PAGEE" localSheetId="9">#REF!</definedName>
    <definedName name="PAGEE" localSheetId="8">#REF!</definedName>
    <definedName name="PAGEE" localSheetId="7">#REF!</definedName>
    <definedName name="PAGEE" localSheetId="5">#REF!</definedName>
    <definedName name="PAGEE">#REF!</definedName>
    <definedName name="PD_CLAIMS_NSG1" localSheetId="11">#REF!</definedName>
    <definedName name="PD_CLAIMS_NSG1" localSheetId="12">#REF!</definedName>
    <definedName name="PD_CLAIMS_NSG1" localSheetId="10">#REF!</definedName>
    <definedName name="PD_CLAIMS_NSG1" localSheetId="9">#REF!</definedName>
    <definedName name="PD_CLAIMS_NSG1" localSheetId="8">#REF!</definedName>
    <definedName name="PD_CLAIMS_NSG1" localSheetId="7">#REF!</definedName>
    <definedName name="PD_CLAIMS_NSG1" localSheetId="5">#REF!</definedName>
    <definedName name="PD_CLAIMS_NSG1">#REF!</definedName>
    <definedName name="PD_CLAIMS_NSG2" localSheetId="11">#REF!</definedName>
    <definedName name="PD_CLAIMS_NSG2" localSheetId="12">#REF!</definedName>
    <definedName name="PD_CLAIMS_NSG2" localSheetId="10">#REF!</definedName>
    <definedName name="PD_CLAIMS_NSG2" localSheetId="9">#REF!</definedName>
    <definedName name="PD_CLAIMS_NSG2" localSheetId="8">#REF!</definedName>
    <definedName name="PD_CLAIMS_NSG2" localSheetId="7">#REF!</definedName>
    <definedName name="PD_CLAIMS_NSG2" localSheetId="5">#REF!</definedName>
    <definedName name="PD_CLAIMS_NSG2">#REF!</definedName>
    <definedName name="PD_CLAIMS_PGL1" localSheetId="11">#REF!</definedName>
    <definedName name="PD_CLAIMS_PGL1" localSheetId="12">#REF!</definedName>
    <definedName name="PD_CLAIMS_PGL1" localSheetId="10">#REF!</definedName>
    <definedName name="PD_CLAIMS_PGL1" localSheetId="9">#REF!</definedName>
    <definedName name="PD_CLAIMS_PGL1" localSheetId="8">#REF!</definedName>
    <definedName name="PD_CLAIMS_PGL1" localSheetId="7">#REF!</definedName>
    <definedName name="PD_CLAIMS_PGL1" localSheetId="5">#REF!</definedName>
    <definedName name="PD_CLAIMS_PGL1">#REF!</definedName>
    <definedName name="PD_CLAIMS_PGL2" localSheetId="11">#REF!</definedName>
    <definedName name="PD_CLAIMS_PGL2" localSheetId="12">#REF!</definedName>
    <definedName name="PD_CLAIMS_PGL2" localSheetId="10">#REF!</definedName>
    <definedName name="PD_CLAIMS_PGL2" localSheetId="9">#REF!</definedName>
    <definedName name="PD_CLAIMS_PGL2" localSheetId="8">#REF!</definedName>
    <definedName name="PD_CLAIMS_PGL2" localSheetId="7">#REF!</definedName>
    <definedName name="PD_CLAIMS_PGL2" localSheetId="5">#REF!</definedName>
    <definedName name="PD_CLAIMS_PGL2">#REF!</definedName>
    <definedName name="PD_CLAIMS_SUM" localSheetId="11">#REF!</definedName>
    <definedName name="PD_CLAIMS_SUM" localSheetId="12">#REF!</definedName>
    <definedName name="PD_CLAIMS_SUM" localSheetId="10">#REF!</definedName>
    <definedName name="PD_CLAIMS_SUM" localSheetId="9">#REF!</definedName>
    <definedName name="PD_CLAIMS_SUM" localSheetId="8">#REF!</definedName>
    <definedName name="PD_CLAIMS_SUM" localSheetId="7">#REF!</definedName>
    <definedName name="PD_CLAIMS_SUM" localSheetId="5">#REF!</definedName>
    <definedName name="PD_CLAIMS_SUM">#REF!</definedName>
    <definedName name="pe">#REF!</definedName>
    <definedName name="PECO_LABS_FUELS_ALL" localSheetId="11">#REF!</definedName>
    <definedName name="PECO_LABS_FUELS_ALL" localSheetId="12">#REF!</definedName>
    <definedName name="PECO_LABS_FUELS_ALL" localSheetId="10">#REF!</definedName>
    <definedName name="PECO_LABS_FUELS_ALL" localSheetId="9">#REF!</definedName>
    <definedName name="PECO_LABS_FUELS_ALL" localSheetId="8">#REF!</definedName>
    <definedName name="PECO_LABS_FUELS_ALL" localSheetId="7">#REF!</definedName>
    <definedName name="PECO_LABS_FUELS_ALL" localSheetId="5">#REF!</definedName>
    <definedName name="PECO_LABS_FUELS_ALL">#REF!</definedName>
    <definedName name="peco1">#REF!</definedName>
    <definedName name="peco2">#REF!</definedName>
    <definedName name="pecobod45">#REF!</definedName>
    <definedName name="pecomfr3">#REF!</definedName>
    <definedName name="PER" localSheetId="11">#REF!</definedName>
    <definedName name="PER" localSheetId="12">#REF!</definedName>
    <definedName name="PER" localSheetId="10">#REF!</definedName>
    <definedName name="PER" localSheetId="9">#REF!</definedName>
    <definedName name="PER" localSheetId="8">#REF!</definedName>
    <definedName name="PER" localSheetId="7">#REF!</definedName>
    <definedName name="PER" localSheetId="5">#REF!</definedName>
    <definedName name="PER">#REF!</definedName>
    <definedName name="Perf_Ratings">#REF!</definedName>
    <definedName name="PGCOUNT" localSheetId="11">#REF!</definedName>
    <definedName name="PGCOUNT" localSheetId="12">#REF!</definedName>
    <definedName name="PGCOUNT" localSheetId="10">#REF!</definedName>
    <definedName name="PGCOUNT" localSheetId="9">#REF!</definedName>
    <definedName name="PGCOUNT" localSheetId="8">#REF!</definedName>
    <definedName name="PGCOUNT" localSheetId="7">#REF!</definedName>
    <definedName name="PGCOUNT" localSheetId="5">#REF!</definedName>
    <definedName name="PGCOUNT">#REF!</definedName>
    <definedName name="pgm_pri1">#REF!</definedName>
    <definedName name="Phase">#REF!</definedName>
    <definedName name="PHASE_HELP" localSheetId="11">#REF!</definedName>
    <definedName name="PHASE_HELP" localSheetId="12">#REF!</definedName>
    <definedName name="PHASE_HELP" localSheetId="10">#REF!</definedName>
    <definedName name="PHASE_HELP" localSheetId="9">#REF!</definedName>
    <definedName name="PHASE_HELP" localSheetId="8">#REF!</definedName>
    <definedName name="PHASE_HELP" localSheetId="7">#REF!</definedName>
    <definedName name="PHASE_HELP" localSheetId="5">#REF!</definedName>
    <definedName name="PHASE_HELP">#REF!</definedName>
    <definedName name="PJFTable">#REF!</definedName>
    <definedName name="PJFTable2">#REF!</definedName>
    <definedName name="PLACE_HOLD" localSheetId="11">#REF!</definedName>
    <definedName name="PLACE_HOLD" localSheetId="12">#REF!</definedName>
    <definedName name="PLACE_HOLD" localSheetId="10">#REF!</definedName>
    <definedName name="PLACE_HOLD" localSheetId="9">#REF!</definedName>
    <definedName name="PLACE_HOLD" localSheetId="8">#REF!</definedName>
    <definedName name="PLACE_HOLD" localSheetId="7">#REF!</definedName>
    <definedName name="PLACE_HOLD" localSheetId="5">#REF!</definedName>
    <definedName name="PLACE_HOLD">#REF!</definedName>
    <definedName name="plt1t">#REF!</definedName>
    <definedName name="plt2t">#REF!</definedName>
    <definedName name="PMTSCHEDULE" localSheetId="11">#REF!</definedName>
    <definedName name="PMTSCHEDULE" localSheetId="12">#REF!</definedName>
    <definedName name="PMTSCHEDULE" localSheetId="10">#REF!</definedName>
    <definedName name="PMTSCHEDULE" localSheetId="9">#REF!</definedName>
    <definedName name="PMTSCHEDULE" localSheetId="8">#REF!</definedName>
    <definedName name="PMTSCHEDULE" localSheetId="7">#REF!</definedName>
    <definedName name="PMTSCHEDULE" localSheetId="5">#REF!</definedName>
    <definedName name="PMTSCHEDULE">#REF!</definedName>
    <definedName name="PostDate" localSheetId="11">#REF!</definedName>
    <definedName name="PostDate" localSheetId="12">#REF!</definedName>
    <definedName name="PostDate" localSheetId="10">#REF!</definedName>
    <definedName name="PostDate" localSheetId="9">#REF!</definedName>
    <definedName name="PostDate" localSheetId="8">#REF!</definedName>
    <definedName name="PostDate" localSheetId="7">#REF!</definedName>
    <definedName name="PostDate" localSheetId="5">#REF!</definedName>
    <definedName name="PostDate">#REF!</definedName>
    <definedName name="PowerTeam" localSheetId="11">#REF!</definedName>
    <definedName name="PowerTeam" localSheetId="12">#REF!</definedName>
    <definedName name="PowerTeam" localSheetId="10">#REF!</definedName>
    <definedName name="PowerTeam" localSheetId="9">#REF!</definedName>
    <definedName name="PowerTeam" localSheetId="8">#REF!</definedName>
    <definedName name="PowerTeam" localSheetId="7">#REF!</definedName>
    <definedName name="PowerTeam" localSheetId="5">#REF!</definedName>
    <definedName name="PowerTeam">#REF!</definedName>
    <definedName name="ppstk" localSheetId="11">#REF!</definedName>
    <definedName name="ppstk" localSheetId="12">#REF!</definedName>
    <definedName name="ppstk" localSheetId="10">#REF!</definedName>
    <definedName name="ppstk" localSheetId="9">#REF!</definedName>
    <definedName name="ppstk" localSheetId="8">#REF!</definedName>
    <definedName name="ppstk" localSheetId="7">#REF!</definedName>
    <definedName name="ppstk" localSheetId="5">#REF!</definedName>
    <definedName name="ppstk">#REF!</definedName>
    <definedName name="prefstk.cost" localSheetId="11">#REF!</definedName>
    <definedName name="prefstk.cost" localSheetId="12">#REF!</definedName>
    <definedName name="prefstk.cost" localSheetId="10">#REF!</definedName>
    <definedName name="prefstk.cost" localSheetId="9">#REF!</definedName>
    <definedName name="prefstk.cost" localSheetId="8">#REF!</definedName>
    <definedName name="prefstk.cost" localSheetId="7">#REF!</definedName>
    <definedName name="prefstk.cost" localSheetId="5">#REF!</definedName>
    <definedName name="prefstk.cost">#REF!</definedName>
    <definedName name="PREPAID_TAX" localSheetId="11">#REF!</definedName>
    <definedName name="PREPAID_TAX" localSheetId="12">#REF!</definedName>
    <definedName name="PREPAID_TAX" localSheetId="10">#REF!</definedName>
    <definedName name="PREPAID_TAX" localSheetId="9">#REF!</definedName>
    <definedName name="PREPAID_TAX" localSheetId="8">#REF!</definedName>
    <definedName name="PREPAID_TAX" localSheetId="7">#REF!</definedName>
    <definedName name="PREPAID_TAX" localSheetId="5">#REF!</definedName>
    <definedName name="PREPAID_TAX">#REF!</definedName>
    <definedName name="Pri" localSheetId="11">#REF!</definedName>
    <definedName name="Pri" localSheetId="12">#REF!</definedName>
    <definedName name="Pri" localSheetId="10">#REF!</definedName>
    <definedName name="Pri" localSheetId="9">#REF!</definedName>
    <definedName name="Pri" localSheetId="8">#REF!</definedName>
    <definedName name="Pri" localSheetId="7">#REF!</definedName>
    <definedName name="Pri" localSheetId="5">#REF!</definedName>
    <definedName name="Pri">#REF!</definedName>
    <definedName name="Print_98_IS" localSheetId="11">#REF!,#REF!,#REF!</definedName>
    <definedName name="Print_98_IS" localSheetId="12">#REF!,#REF!,#REF!</definedName>
    <definedName name="Print_98_IS" localSheetId="10">#REF!,#REF!,#REF!</definedName>
    <definedName name="Print_98_IS" localSheetId="9">#REF!,#REF!,#REF!</definedName>
    <definedName name="Print_98_IS" localSheetId="8">#REF!,#REF!,#REF!</definedName>
    <definedName name="Print_98_IS" localSheetId="7">#REF!,#REF!,#REF!</definedName>
    <definedName name="Print_98_IS" localSheetId="5">#REF!,#REF!,#REF!</definedName>
    <definedName name="Print_98_IS">#REF!,#REF!,#REF!</definedName>
    <definedName name="Print_99_IS">#REF!,#REF!,#REF!</definedName>
    <definedName name="_xlnm.Print_Area" localSheetId="11">#REF!</definedName>
    <definedName name="_xlnm.Print_Area" localSheetId="12">#REF!</definedName>
    <definedName name="_xlnm.Print_Area" localSheetId="10">#REF!</definedName>
    <definedName name="_xlnm.Print_Area" localSheetId="9">#REF!</definedName>
    <definedName name="_xlnm.Print_Area" localSheetId="8">#REF!</definedName>
    <definedName name="_xlnm.Print_Area" localSheetId="7">#REF!</definedName>
    <definedName name="_xlnm.Print_Area" localSheetId="5">#REF!</definedName>
    <definedName name="_xlnm.Print_Area">#REF!</definedName>
    <definedName name="Print_Area_MI" localSheetId="11">#REF!</definedName>
    <definedName name="Print_Area_MI" localSheetId="12">#REF!</definedName>
    <definedName name="Print_Area_MI" localSheetId="10">#REF!</definedName>
    <definedName name="Print_Area_MI" localSheetId="9">#REF!</definedName>
    <definedName name="Print_Area_MI" localSheetId="8">#REF!</definedName>
    <definedName name="Print_Area_MI" localSheetId="7">#REF!</definedName>
    <definedName name="Print_Area_MI" localSheetId="5">#REF!</definedName>
    <definedName name="Print_Area_MI">#REF!</definedName>
    <definedName name="Print_Area1" localSheetId="11">#REF!</definedName>
    <definedName name="Print_Area1" localSheetId="12">#REF!</definedName>
    <definedName name="Print_Area1" localSheetId="10">#REF!</definedName>
    <definedName name="Print_Area1" localSheetId="9">#REF!</definedName>
    <definedName name="Print_Area1" localSheetId="8">#REF!</definedName>
    <definedName name="Print_Area1" localSheetId="7">#REF!</definedName>
    <definedName name="Print_Area1" localSheetId="5">#REF!</definedName>
    <definedName name="Print_Area1">#REF!</definedName>
    <definedName name="Print_BS" localSheetId="11">#REF!,#REF!,#REF!</definedName>
    <definedName name="Print_BS" localSheetId="12">#REF!,#REF!,#REF!</definedName>
    <definedName name="Print_BS" localSheetId="10">#REF!,#REF!,#REF!</definedName>
    <definedName name="Print_BS" localSheetId="9">#REF!,#REF!,#REF!</definedName>
    <definedName name="Print_BS" localSheetId="8">#REF!,#REF!,#REF!</definedName>
    <definedName name="Print_BS" localSheetId="7">#REF!,#REF!,#REF!</definedName>
    <definedName name="Print_BS" localSheetId="5">#REF!,#REF!,#REF!</definedName>
    <definedName name="Print_BS">#REF!,#REF!,#REF!</definedName>
    <definedName name="PRINT_SET_UP" localSheetId="11">#REF!</definedName>
    <definedName name="PRINT_SET_UP" localSheetId="12">#REF!</definedName>
    <definedName name="PRINT_SET_UP" localSheetId="10">#REF!</definedName>
    <definedName name="PRINT_SET_UP" localSheetId="9">#REF!</definedName>
    <definedName name="PRINT_SET_UP" localSheetId="8">#REF!</definedName>
    <definedName name="PRINT_SET_UP" localSheetId="7">#REF!</definedName>
    <definedName name="PRINT_SET_UP" localSheetId="5">#REF!</definedName>
    <definedName name="PRINT_SET_UP">#REF!</definedName>
    <definedName name="Print_TFI_use">#REF!,#REF!,#REF!</definedName>
    <definedName name="_xlnm.Print_Titles" localSheetId="11">#REF!,#REF!</definedName>
    <definedName name="_xlnm.Print_Titles" localSheetId="12">#REF!,#REF!</definedName>
    <definedName name="_xlnm.Print_Titles" localSheetId="10">#REF!,#REF!</definedName>
    <definedName name="_xlnm.Print_Titles" localSheetId="9">#REF!,#REF!</definedName>
    <definedName name="_xlnm.Print_Titles" localSheetId="8">#REF!,#REF!</definedName>
    <definedName name="_xlnm.Print_Titles" localSheetId="7">#REF!,#REF!</definedName>
    <definedName name="_xlnm.Print_Titles" localSheetId="5">#REF!,#REF!</definedName>
    <definedName name="_xlnm.Print_Titles">#REF!,#REF!</definedName>
    <definedName name="PrintA" localSheetId="11">#REF!</definedName>
    <definedName name="PrintA" localSheetId="12">#REF!</definedName>
    <definedName name="PrintA" localSheetId="10">#REF!</definedName>
    <definedName name="PrintA" localSheetId="9">#REF!</definedName>
    <definedName name="PrintA" localSheetId="8">#REF!</definedName>
    <definedName name="PrintA" localSheetId="7">#REF!</definedName>
    <definedName name="PrintA" localSheetId="5">#REF!</definedName>
    <definedName name="PrintA">#REF!</definedName>
    <definedName name="PrintArea" localSheetId="11">#REF!</definedName>
    <definedName name="PrintArea" localSheetId="12">#REF!</definedName>
    <definedName name="PrintArea" localSheetId="10">#REF!</definedName>
    <definedName name="PrintArea" localSheetId="9">#REF!</definedName>
    <definedName name="PrintArea" localSheetId="8">#REF!</definedName>
    <definedName name="PrintArea" localSheetId="7">#REF!</definedName>
    <definedName name="PrintArea" localSheetId="5">#REF!</definedName>
    <definedName name="PrintArea">#REF!</definedName>
    <definedName name="PRINTLOGO" localSheetId="11">#REF!</definedName>
    <definedName name="PRINTLOGO" localSheetId="12">#REF!</definedName>
    <definedName name="PRINTLOGO" localSheetId="10">#REF!</definedName>
    <definedName name="PRINTLOGO" localSheetId="9">#REF!</definedName>
    <definedName name="PRINTLOGO" localSheetId="8">#REF!</definedName>
    <definedName name="PRINTLOGO" localSheetId="7">#REF!</definedName>
    <definedName name="PRINTLOGO" localSheetId="5">#REF!</definedName>
    <definedName name="PRINTLOGO">#REF!</definedName>
    <definedName name="PRINTPRINTIT" localSheetId="11">#REF!</definedName>
    <definedName name="PRINTPRINTIT" localSheetId="12">#REF!</definedName>
    <definedName name="PRINTPRINTIT" localSheetId="10">#REF!</definedName>
    <definedName name="PRINTPRINTIT" localSheetId="9">#REF!</definedName>
    <definedName name="PRINTPRINTIT" localSheetId="8">#REF!</definedName>
    <definedName name="PRINTPRINTIT" localSheetId="7">#REF!</definedName>
    <definedName name="PRINTPRINTIT" localSheetId="5">#REF!</definedName>
    <definedName name="PRINTPRINTIT">#REF!</definedName>
    <definedName name="Prior" localSheetId="11">#REF!</definedName>
    <definedName name="Prior" localSheetId="12">#REF!</definedName>
    <definedName name="Prior" localSheetId="10">#REF!</definedName>
    <definedName name="Prior" localSheetId="9">#REF!</definedName>
    <definedName name="Prior" localSheetId="8">#REF!</definedName>
    <definedName name="Prior" localSheetId="7">#REF!</definedName>
    <definedName name="Prior" localSheetId="5">#REF!</definedName>
    <definedName name="Prior">#REF!</definedName>
    <definedName name="PriorQTREnd" localSheetId="11">#REF!</definedName>
    <definedName name="PriorQTREnd" localSheetId="12">#REF!</definedName>
    <definedName name="PriorQTREnd" localSheetId="10">#REF!</definedName>
    <definedName name="PriorQTREnd" localSheetId="9">#REF!</definedName>
    <definedName name="PriorQTREnd" localSheetId="8">#REF!</definedName>
    <definedName name="PriorQTREnd" localSheetId="7">#REF!</definedName>
    <definedName name="PriorQTREnd" localSheetId="5">#REF!</definedName>
    <definedName name="PriorQTREnd">#REF!</definedName>
    <definedName name="PRNFILE" localSheetId="11">#REF!</definedName>
    <definedName name="PRNFILE" localSheetId="12">#REF!</definedName>
    <definedName name="PRNFILE" localSheetId="10">#REF!</definedName>
    <definedName name="PRNFILE" localSheetId="9">#REF!</definedName>
    <definedName name="PRNFILE" localSheetId="8">#REF!</definedName>
    <definedName name="PRNFILE" localSheetId="7">#REF!</definedName>
    <definedName name="PRNFILE" localSheetId="5">#REF!</definedName>
    <definedName name="PRNFILE">#REF!</definedName>
    <definedName name="prod04" localSheetId="11">#REF!</definedName>
    <definedName name="prod04" localSheetId="12">#REF!</definedName>
    <definedName name="prod04" localSheetId="10">#REF!</definedName>
    <definedName name="prod04" localSheetId="9">#REF!</definedName>
    <definedName name="prod04" localSheetId="8">#REF!</definedName>
    <definedName name="prod04" localSheetId="7">#REF!</definedName>
    <definedName name="prod04" localSheetId="5">#REF!</definedName>
    <definedName name="prod04">#REF!</definedName>
    <definedName name="Profitability_" localSheetId="11">#REF!</definedName>
    <definedName name="Profitability_" localSheetId="12">#REF!</definedName>
    <definedName name="Profitability_" localSheetId="10">#REF!</definedName>
    <definedName name="Profitability_" localSheetId="9">#REF!</definedName>
    <definedName name="Profitability_" localSheetId="8">#REF!</definedName>
    <definedName name="Profitability_" localSheetId="7">#REF!</definedName>
    <definedName name="Profitability_" localSheetId="5">#REF!</definedName>
    <definedName name="Profitability_">#REF!</definedName>
    <definedName name="proforma2" localSheetId="11">#REF!</definedName>
    <definedName name="proforma2" localSheetId="12">#REF!</definedName>
    <definedName name="proforma2" localSheetId="10">#REF!</definedName>
    <definedName name="proforma2" localSheetId="9">#REF!</definedName>
    <definedName name="proforma2" localSheetId="8">#REF!</definedName>
    <definedName name="proforma2" localSheetId="7">#REF!</definedName>
    <definedName name="proforma2" localSheetId="5">#REF!</definedName>
    <definedName name="proforma2">#REF!</definedName>
    <definedName name="Projects">#REF!</definedName>
    <definedName name="Property" localSheetId="11">#REF!</definedName>
    <definedName name="Property" localSheetId="12">#REF!</definedName>
    <definedName name="Property" localSheetId="10">#REF!</definedName>
    <definedName name="Property" localSheetId="9">#REF!</definedName>
    <definedName name="Property" localSheetId="8">#REF!</definedName>
    <definedName name="Property" localSheetId="7">#REF!</definedName>
    <definedName name="Property" localSheetId="5">#REF!</definedName>
    <definedName name="Property">#REF!</definedName>
    <definedName name="PropertyE" localSheetId="11">#REF!</definedName>
    <definedName name="PropertyE" localSheetId="12">#REF!</definedName>
    <definedName name="PropertyE" localSheetId="10">#REF!</definedName>
    <definedName name="PropertyE" localSheetId="9">#REF!</definedName>
    <definedName name="PropertyE" localSheetId="8">#REF!</definedName>
    <definedName name="PropertyE" localSheetId="7">#REF!</definedName>
    <definedName name="PropertyE" localSheetId="5">#REF!</definedName>
    <definedName name="PropertyE">#REF!</definedName>
    <definedName name="PRT_COMPARE" localSheetId="11">#REF!</definedName>
    <definedName name="PRT_COMPARE" localSheetId="12">#REF!</definedName>
    <definedName name="PRT_COMPARE" localSheetId="10">#REF!</definedName>
    <definedName name="PRT_COMPARE" localSheetId="9">#REF!</definedName>
    <definedName name="PRT_COMPARE" localSheetId="8">#REF!</definedName>
    <definedName name="PRT_COMPARE" localSheetId="7">#REF!</definedName>
    <definedName name="PRT_COMPARE" localSheetId="5">#REF!</definedName>
    <definedName name="PRT_COMPARE">#REF!</definedName>
    <definedName name="PRT_GR" localSheetId="11">#REF!</definedName>
    <definedName name="PRT_GR" localSheetId="12">#REF!</definedName>
    <definedName name="PRT_GR" localSheetId="10">#REF!</definedName>
    <definedName name="PRT_GR" localSheetId="9">#REF!</definedName>
    <definedName name="PRT_GR" localSheetId="8">#REF!</definedName>
    <definedName name="PRT_GR" localSheetId="7">#REF!</definedName>
    <definedName name="PRT_GR" localSheetId="5">#REF!</definedName>
    <definedName name="PRT_GR">#REF!</definedName>
    <definedName name="PRT_GRAPH_RTN" localSheetId="11">#REF!</definedName>
    <definedName name="PRT_GRAPH_RTN" localSheetId="12">#REF!</definedName>
    <definedName name="PRT_GRAPH_RTN" localSheetId="10">#REF!</definedName>
    <definedName name="PRT_GRAPH_RTN" localSheetId="9">#REF!</definedName>
    <definedName name="PRT_GRAPH_RTN" localSheetId="8">#REF!</definedName>
    <definedName name="PRT_GRAPH_RTN" localSheetId="7">#REF!</definedName>
    <definedName name="PRT_GRAPH_RTN" localSheetId="5">#REF!</definedName>
    <definedName name="PRT_GRAPH_RTN">#REF!</definedName>
    <definedName name="PRT_GRAPHS" localSheetId="11">#REF!</definedName>
    <definedName name="PRT_GRAPHS" localSheetId="12">#REF!</definedName>
    <definedName name="PRT_GRAPHS" localSheetId="10">#REF!</definedName>
    <definedName name="PRT_GRAPHS" localSheetId="9">#REF!</definedName>
    <definedName name="PRT_GRAPHS" localSheetId="8">#REF!</definedName>
    <definedName name="PRT_GRAPHS" localSheetId="7">#REF!</definedName>
    <definedName name="PRT_GRAPHS" localSheetId="5">#REF!</definedName>
    <definedName name="PRT_GRAPHS">#REF!</definedName>
    <definedName name="PRT_GRAPHS?" localSheetId="11">#REF!</definedName>
    <definedName name="PRT_GRAPHS?" localSheetId="12">#REF!</definedName>
    <definedName name="PRT_GRAPHS?" localSheetId="10">#REF!</definedName>
    <definedName name="PRT_GRAPHS?" localSheetId="9">#REF!</definedName>
    <definedName name="PRT_GRAPHS?" localSheetId="8">#REF!</definedName>
    <definedName name="PRT_GRAPHS?" localSheetId="7">#REF!</definedName>
    <definedName name="PRT_GRAPHS?" localSheetId="5">#REF!</definedName>
    <definedName name="PRT_GRAPHS?">#REF!</definedName>
    <definedName name="PRT_GRPH_1" localSheetId="11">#REF!</definedName>
    <definedName name="PRT_GRPH_1" localSheetId="12">#REF!</definedName>
    <definedName name="PRT_GRPH_1" localSheetId="10">#REF!</definedName>
    <definedName name="PRT_GRPH_1" localSheetId="9">#REF!</definedName>
    <definedName name="PRT_GRPH_1" localSheetId="8">#REF!</definedName>
    <definedName name="PRT_GRPH_1" localSheetId="7">#REF!</definedName>
    <definedName name="PRT_GRPH_1" localSheetId="5">#REF!</definedName>
    <definedName name="PRT_GRPH_1">#REF!</definedName>
    <definedName name="PRT_GRPH_10" localSheetId="11">#REF!</definedName>
    <definedName name="PRT_GRPH_10" localSheetId="12">#REF!</definedName>
    <definedName name="PRT_GRPH_10" localSheetId="10">#REF!</definedName>
    <definedName name="PRT_GRPH_10" localSheetId="9">#REF!</definedName>
    <definedName name="PRT_GRPH_10" localSheetId="8">#REF!</definedName>
    <definedName name="PRT_GRPH_10" localSheetId="7">#REF!</definedName>
    <definedName name="PRT_GRPH_10" localSheetId="5">#REF!</definedName>
    <definedName name="PRT_GRPH_10">#REF!</definedName>
    <definedName name="PRT_GRPH_11" localSheetId="11">#REF!</definedName>
    <definedName name="PRT_GRPH_11" localSheetId="12">#REF!</definedName>
    <definedName name="PRT_GRPH_11" localSheetId="10">#REF!</definedName>
    <definedName name="PRT_GRPH_11" localSheetId="9">#REF!</definedName>
    <definedName name="PRT_GRPH_11" localSheetId="8">#REF!</definedName>
    <definedName name="PRT_GRPH_11" localSheetId="7">#REF!</definedName>
    <definedName name="PRT_GRPH_11" localSheetId="5">#REF!</definedName>
    <definedName name="PRT_GRPH_11">#REF!</definedName>
    <definedName name="PRT_GRPH_12" localSheetId="11">#REF!</definedName>
    <definedName name="PRT_GRPH_12" localSheetId="12">#REF!</definedName>
    <definedName name="PRT_GRPH_12" localSheetId="10">#REF!</definedName>
    <definedName name="PRT_GRPH_12" localSheetId="9">#REF!</definedName>
    <definedName name="PRT_GRPH_12" localSheetId="8">#REF!</definedName>
    <definedName name="PRT_GRPH_12" localSheetId="7">#REF!</definedName>
    <definedName name="PRT_GRPH_12" localSheetId="5">#REF!</definedName>
    <definedName name="PRT_GRPH_12">#REF!</definedName>
    <definedName name="PRT_GRPH_2" localSheetId="11">#REF!</definedName>
    <definedName name="PRT_GRPH_2" localSheetId="12">#REF!</definedName>
    <definedName name="PRT_GRPH_2" localSheetId="10">#REF!</definedName>
    <definedName name="PRT_GRPH_2" localSheetId="9">#REF!</definedName>
    <definedName name="PRT_GRPH_2" localSheetId="8">#REF!</definedName>
    <definedName name="PRT_GRPH_2" localSheetId="7">#REF!</definedName>
    <definedName name="PRT_GRPH_2" localSheetId="5">#REF!</definedName>
    <definedName name="PRT_GRPH_2">#REF!</definedName>
    <definedName name="PRT_GRPH_3" localSheetId="11">#REF!</definedName>
    <definedName name="PRT_GRPH_3" localSheetId="12">#REF!</definedName>
    <definedName name="PRT_GRPH_3" localSheetId="10">#REF!</definedName>
    <definedName name="PRT_GRPH_3" localSheetId="9">#REF!</definedName>
    <definedName name="PRT_GRPH_3" localSheetId="8">#REF!</definedName>
    <definedName name="PRT_GRPH_3" localSheetId="7">#REF!</definedName>
    <definedName name="PRT_GRPH_3" localSheetId="5">#REF!</definedName>
    <definedName name="PRT_GRPH_3">#REF!</definedName>
    <definedName name="PRT_GRPH_4" localSheetId="11">#REF!</definedName>
    <definedName name="PRT_GRPH_4" localSheetId="12">#REF!</definedName>
    <definedName name="PRT_GRPH_4" localSheetId="10">#REF!</definedName>
    <definedName name="PRT_GRPH_4" localSheetId="9">#REF!</definedName>
    <definedName name="PRT_GRPH_4" localSheetId="8">#REF!</definedName>
    <definedName name="PRT_GRPH_4" localSheetId="7">#REF!</definedName>
    <definedName name="PRT_GRPH_4" localSheetId="5">#REF!</definedName>
    <definedName name="PRT_GRPH_4">#REF!</definedName>
    <definedName name="PRT_GRPH_5" localSheetId="11">#REF!</definedName>
    <definedName name="PRT_GRPH_5" localSheetId="12">#REF!</definedName>
    <definedName name="PRT_GRPH_5" localSheetId="10">#REF!</definedName>
    <definedName name="PRT_GRPH_5" localSheetId="9">#REF!</definedName>
    <definedName name="PRT_GRPH_5" localSheetId="8">#REF!</definedName>
    <definedName name="PRT_GRPH_5" localSheetId="7">#REF!</definedName>
    <definedName name="PRT_GRPH_5" localSheetId="5">#REF!</definedName>
    <definedName name="PRT_GRPH_5">#REF!</definedName>
    <definedName name="PRT_GRPH_6" localSheetId="11">#REF!</definedName>
    <definedName name="PRT_GRPH_6" localSheetId="12">#REF!</definedName>
    <definedName name="PRT_GRPH_6" localSheetId="10">#REF!</definedName>
    <definedName name="PRT_GRPH_6" localSheetId="9">#REF!</definedName>
    <definedName name="PRT_GRPH_6" localSheetId="8">#REF!</definedName>
    <definedName name="PRT_GRPH_6" localSheetId="7">#REF!</definedName>
    <definedName name="PRT_GRPH_6" localSheetId="5">#REF!</definedName>
    <definedName name="PRT_GRPH_6">#REF!</definedName>
    <definedName name="PRT_GRPH_7" localSheetId="11">#REF!</definedName>
    <definedName name="PRT_GRPH_7" localSheetId="12">#REF!</definedName>
    <definedName name="PRT_GRPH_7" localSheetId="10">#REF!</definedName>
    <definedName name="PRT_GRPH_7" localSheetId="9">#REF!</definedName>
    <definedName name="PRT_GRPH_7" localSheetId="8">#REF!</definedName>
    <definedName name="PRT_GRPH_7" localSheetId="7">#REF!</definedName>
    <definedName name="PRT_GRPH_7" localSheetId="5">#REF!</definedName>
    <definedName name="PRT_GRPH_7">#REF!</definedName>
    <definedName name="PRT_GRPH_8" localSheetId="11">#REF!</definedName>
    <definedName name="PRT_GRPH_8" localSheetId="12">#REF!</definedName>
    <definedName name="PRT_GRPH_8" localSheetId="10">#REF!</definedName>
    <definedName name="PRT_GRPH_8" localSheetId="9">#REF!</definedName>
    <definedName name="PRT_GRPH_8" localSheetId="8">#REF!</definedName>
    <definedName name="PRT_GRPH_8" localSheetId="7">#REF!</definedName>
    <definedName name="PRT_GRPH_8" localSheetId="5">#REF!</definedName>
    <definedName name="PRT_GRPH_8">#REF!</definedName>
    <definedName name="PRT_GRPH_9" localSheetId="11">#REF!</definedName>
    <definedName name="PRT_GRPH_9" localSheetId="12">#REF!</definedName>
    <definedName name="PRT_GRPH_9" localSheetId="10">#REF!</definedName>
    <definedName name="PRT_GRPH_9" localSheetId="9">#REF!</definedName>
    <definedName name="PRT_GRPH_9" localSheetId="8">#REF!</definedName>
    <definedName name="PRT_GRPH_9" localSheetId="7">#REF!</definedName>
    <definedName name="PRT_GRPH_9" localSheetId="5">#REF!</definedName>
    <definedName name="PRT_GRPH_9">#REF!</definedName>
    <definedName name="PRT_MODEL" localSheetId="11">#REF!</definedName>
    <definedName name="PRT_MODEL" localSheetId="12">#REF!</definedName>
    <definedName name="PRT_MODEL" localSheetId="10">#REF!</definedName>
    <definedName name="PRT_MODEL" localSheetId="9">#REF!</definedName>
    <definedName name="PRT_MODEL" localSheetId="8">#REF!</definedName>
    <definedName name="PRT_MODEL" localSheetId="7">#REF!</definedName>
    <definedName name="PRT_MODEL" localSheetId="5">#REF!</definedName>
    <definedName name="PRT_MODEL">#REF!</definedName>
    <definedName name="PRT_QRES" localSheetId="11">#REF!</definedName>
    <definedName name="PRT_QRES" localSheetId="12">#REF!</definedName>
    <definedName name="PRT_QRES" localSheetId="10">#REF!</definedName>
    <definedName name="PRT_QRES" localSheetId="9">#REF!</definedName>
    <definedName name="PRT_QRES" localSheetId="8">#REF!</definedName>
    <definedName name="PRT_QRES" localSheetId="7">#REF!</definedName>
    <definedName name="PRT_QRES" localSheetId="5">#REF!</definedName>
    <definedName name="PRT_QRES">#REF!</definedName>
    <definedName name="PRT_REPORT_RTN" localSheetId="11">#REF!</definedName>
    <definedName name="PRT_REPORT_RTN" localSheetId="12">#REF!</definedName>
    <definedName name="PRT_REPORT_RTN" localSheetId="10">#REF!</definedName>
    <definedName name="PRT_REPORT_RTN" localSheetId="9">#REF!</definedName>
    <definedName name="PRT_REPORT_RTN" localSheetId="8">#REF!</definedName>
    <definedName name="PRT_REPORT_RTN" localSheetId="7">#REF!</definedName>
    <definedName name="PRT_REPORT_RTN" localSheetId="5">#REF!</definedName>
    <definedName name="PRT_REPORT_RTN">#REF!</definedName>
    <definedName name="PRT_REPORTS" localSheetId="11">#REF!</definedName>
    <definedName name="PRT_REPORTS" localSheetId="12">#REF!</definedName>
    <definedName name="PRT_REPORTS" localSheetId="10">#REF!</definedName>
    <definedName name="PRT_REPORTS" localSheetId="9">#REF!</definedName>
    <definedName name="PRT_REPORTS" localSheetId="8">#REF!</definedName>
    <definedName name="PRT_REPORTS" localSheetId="7">#REF!</definedName>
    <definedName name="PRT_REPORTS" localSheetId="5">#REF!</definedName>
    <definedName name="PRT_REPORTS">#REF!</definedName>
    <definedName name="PRT_REPORTS?" localSheetId="11">#REF!</definedName>
    <definedName name="PRT_REPORTS?" localSheetId="12">#REF!</definedName>
    <definedName name="PRT_REPORTS?" localSheetId="10">#REF!</definedName>
    <definedName name="PRT_REPORTS?" localSheetId="9">#REF!</definedName>
    <definedName name="PRT_REPORTS?" localSheetId="8">#REF!</definedName>
    <definedName name="PRT_REPORTS?" localSheetId="7">#REF!</definedName>
    <definedName name="PRT_REPORTS?" localSheetId="5">#REF!</definedName>
    <definedName name="PRT_REPORTS?">#REF!</definedName>
    <definedName name="PRT_RESET" localSheetId="11">#REF!</definedName>
    <definedName name="PRT_RESET" localSheetId="12">#REF!</definedName>
    <definedName name="PRT_RESET" localSheetId="10">#REF!</definedName>
    <definedName name="PRT_RESET" localSheetId="9">#REF!</definedName>
    <definedName name="PRT_RESET" localSheetId="8">#REF!</definedName>
    <definedName name="PRT_RESET" localSheetId="7">#REF!</definedName>
    <definedName name="PRT_RESET" localSheetId="5">#REF!</definedName>
    <definedName name="PRT_RESET">#REF!</definedName>
    <definedName name="pstk.bal" localSheetId="11">#REF!</definedName>
    <definedName name="pstk.bal" localSheetId="12">#REF!</definedName>
    <definedName name="pstk.bal" localSheetId="10">#REF!</definedName>
    <definedName name="pstk.bal" localSheetId="9">#REF!</definedName>
    <definedName name="pstk.bal" localSheetId="8">#REF!</definedName>
    <definedName name="pstk.bal" localSheetId="7">#REF!</definedName>
    <definedName name="pstk.bal" localSheetId="5">#REF!</definedName>
    <definedName name="pstk.bal">#REF!</definedName>
    <definedName name="pstk.cost" localSheetId="11">#REF!</definedName>
    <definedName name="pstk.cost" localSheetId="12">#REF!</definedName>
    <definedName name="pstk.cost" localSheetId="10">#REF!</definedName>
    <definedName name="pstk.cost" localSheetId="9">#REF!</definedName>
    <definedName name="pstk.cost" localSheetId="8">#REF!</definedName>
    <definedName name="pstk.cost" localSheetId="7">#REF!</definedName>
    <definedName name="pstk.cost" localSheetId="5">#REF!</definedName>
    <definedName name="pstk.cost">#REF!</definedName>
    <definedName name="PY_ytd">#REF!</definedName>
    <definedName name="pymonth">#REF!</definedName>
    <definedName name="QES">#REF!</definedName>
    <definedName name="qq" localSheetId="11">#REF!</definedName>
    <definedName name="qq" localSheetId="12">#REF!</definedName>
    <definedName name="qq" localSheetId="10">#REF!</definedName>
    <definedName name="qq" localSheetId="9">#REF!</definedName>
    <definedName name="qq" localSheetId="8">#REF!</definedName>
    <definedName name="qq" localSheetId="7">#REF!</definedName>
    <definedName name="qq" localSheetId="5">#REF!</definedName>
    <definedName name="qq">#REF!</definedName>
    <definedName name="qqqq" localSheetId="11">#REF!</definedName>
    <definedName name="qqqq" localSheetId="12">#REF!</definedName>
    <definedName name="qqqq" localSheetId="10">#REF!</definedName>
    <definedName name="qqqq" localSheetId="9">#REF!</definedName>
    <definedName name="qqqq" localSheetId="8">#REF!</definedName>
    <definedName name="qqqq" localSheetId="7">#REF!</definedName>
    <definedName name="qqqq" localSheetId="5">#REF!</definedName>
    <definedName name="qqqq">#REF!</definedName>
    <definedName name="qre">#REF!</definedName>
    <definedName name="QRE_HELP" localSheetId="11">#REF!</definedName>
    <definedName name="QRE_HELP" localSheetId="12">#REF!</definedName>
    <definedName name="QRE_HELP" localSheetId="10">#REF!</definedName>
    <definedName name="QRE_HELP" localSheetId="9">#REF!</definedName>
    <definedName name="QRE_HELP" localSheetId="8">#REF!</definedName>
    <definedName name="QRE_HELP" localSheetId="7">#REF!</definedName>
    <definedName name="QRE_HELP" localSheetId="5">#REF!</definedName>
    <definedName name="QRE_HELP">#REF!</definedName>
    <definedName name="QRE_MARGINS" localSheetId="11">#REF!</definedName>
    <definedName name="QRE_MARGINS" localSheetId="12">#REF!</definedName>
    <definedName name="QRE_MARGINS" localSheetId="10">#REF!</definedName>
    <definedName name="QRE_MARGINS" localSheetId="9">#REF!</definedName>
    <definedName name="QRE_MARGINS" localSheetId="8">#REF!</definedName>
    <definedName name="QRE_MARGINS" localSheetId="7">#REF!</definedName>
    <definedName name="QRE_MARGINS" localSheetId="5">#REF!</definedName>
    <definedName name="QRE_MARGINS">#REF!</definedName>
    <definedName name="QRE_SUMMARY">#REF!</definedName>
    <definedName name="qsqe" localSheetId="11">#REF!</definedName>
    <definedName name="qsqe" localSheetId="12">#REF!</definedName>
    <definedName name="qsqe" localSheetId="10">#REF!</definedName>
    <definedName name="qsqe" localSheetId="9">#REF!</definedName>
    <definedName name="qsqe" localSheetId="8">#REF!</definedName>
    <definedName name="qsqe" localSheetId="7">#REF!</definedName>
    <definedName name="qsqe" localSheetId="5">#REF!</definedName>
    <definedName name="qsqe">#REF!</definedName>
    <definedName name="QuarterEndDate" localSheetId="11">#REF!</definedName>
    <definedName name="QuarterEndDate" localSheetId="12">#REF!</definedName>
    <definedName name="QuarterEndDate" localSheetId="10">#REF!</definedName>
    <definedName name="QuarterEndDate" localSheetId="9">#REF!</definedName>
    <definedName name="QuarterEndDate" localSheetId="8">#REF!</definedName>
    <definedName name="QuarterEndDate" localSheetId="7">#REF!</definedName>
    <definedName name="QuarterEndDate" localSheetId="5">#REF!</definedName>
    <definedName name="QuarterEndDate">#REF!</definedName>
    <definedName name="Range1">#REF!</definedName>
    <definedName name="Range10" localSheetId="11">#REF!</definedName>
    <definedName name="Range10" localSheetId="12">#REF!</definedName>
    <definedName name="Range10" localSheetId="10">#REF!</definedName>
    <definedName name="Range10" localSheetId="9">#REF!</definedName>
    <definedName name="Range10" localSheetId="8">#REF!</definedName>
    <definedName name="Range10" localSheetId="7">#REF!</definedName>
    <definedName name="Range10" localSheetId="5">#REF!</definedName>
    <definedName name="Range10">#REF!</definedName>
    <definedName name="Range11" localSheetId="11">#REF!</definedName>
    <definedName name="Range11" localSheetId="12">#REF!</definedName>
    <definedName name="Range11" localSheetId="10">#REF!</definedName>
    <definedName name="Range11" localSheetId="9">#REF!</definedName>
    <definedName name="Range11" localSheetId="8">#REF!</definedName>
    <definedName name="Range11" localSheetId="7">#REF!</definedName>
    <definedName name="Range11" localSheetId="5">#REF!</definedName>
    <definedName name="Range11">#REF!</definedName>
    <definedName name="Range12" localSheetId="11">#REF!</definedName>
    <definedName name="Range12" localSheetId="12">#REF!</definedName>
    <definedName name="Range12" localSheetId="10">#REF!</definedName>
    <definedName name="Range12" localSheetId="9">#REF!</definedName>
    <definedName name="Range12" localSheetId="8">#REF!</definedName>
    <definedName name="Range12" localSheetId="7">#REF!</definedName>
    <definedName name="Range12" localSheetId="5">#REF!</definedName>
    <definedName name="Range12">#REF!</definedName>
    <definedName name="Range13" localSheetId="11">#REF!</definedName>
    <definedName name="Range13" localSheetId="12">#REF!</definedName>
    <definedName name="Range13" localSheetId="10">#REF!</definedName>
    <definedName name="Range13" localSheetId="9">#REF!</definedName>
    <definedName name="Range13" localSheetId="8">#REF!</definedName>
    <definedName name="Range13" localSheetId="7">#REF!</definedName>
    <definedName name="Range13" localSheetId="5">#REF!</definedName>
    <definedName name="Range13">#REF!</definedName>
    <definedName name="Range14" localSheetId="11">#REF!</definedName>
    <definedName name="Range14" localSheetId="12">#REF!</definedName>
    <definedName name="Range14" localSheetId="10">#REF!</definedName>
    <definedName name="Range14" localSheetId="9">#REF!</definedName>
    <definedName name="Range14" localSheetId="8">#REF!</definedName>
    <definedName name="Range14" localSheetId="7">#REF!</definedName>
    <definedName name="Range14" localSheetId="5">#REF!</definedName>
    <definedName name="Range14">#REF!</definedName>
    <definedName name="Range15" localSheetId="11">#REF!</definedName>
    <definedName name="Range15" localSheetId="12">#REF!</definedName>
    <definedName name="Range15" localSheetId="10">#REF!</definedName>
    <definedName name="Range15" localSheetId="9">#REF!</definedName>
    <definedName name="Range15" localSheetId="8">#REF!</definedName>
    <definedName name="Range15" localSheetId="7">#REF!</definedName>
    <definedName name="Range15" localSheetId="5">#REF!</definedName>
    <definedName name="Range15">#REF!</definedName>
    <definedName name="Range16" localSheetId="11">#REF!</definedName>
    <definedName name="Range16" localSheetId="12">#REF!</definedName>
    <definedName name="Range16" localSheetId="10">#REF!</definedName>
    <definedName name="Range16" localSheetId="9">#REF!</definedName>
    <definedName name="Range16" localSheetId="8">#REF!</definedName>
    <definedName name="Range16" localSheetId="7">#REF!</definedName>
    <definedName name="Range16" localSheetId="5">#REF!</definedName>
    <definedName name="Range16">#REF!</definedName>
    <definedName name="Range17" localSheetId="11">#REF!</definedName>
    <definedName name="Range17" localSheetId="12">#REF!</definedName>
    <definedName name="Range17" localSheetId="10">#REF!</definedName>
    <definedName name="Range17" localSheetId="9">#REF!</definedName>
    <definedName name="Range17" localSheetId="8">#REF!</definedName>
    <definedName name="Range17" localSheetId="7">#REF!</definedName>
    <definedName name="Range17" localSheetId="5">#REF!</definedName>
    <definedName name="Range17">#REF!</definedName>
    <definedName name="Range18" localSheetId="11">#REF!</definedName>
    <definedName name="Range18" localSheetId="12">#REF!</definedName>
    <definedName name="Range18" localSheetId="10">#REF!</definedName>
    <definedName name="Range18" localSheetId="9">#REF!</definedName>
    <definedName name="Range18" localSheetId="8">#REF!</definedName>
    <definedName name="Range18" localSheetId="7">#REF!</definedName>
    <definedName name="Range18" localSheetId="5">#REF!</definedName>
    <definedName name="Range18">#REF!</definedName>
    <definedName name="Range19" localSheetId="11">#REF!</definedName>
    <definedName name="Range19" localSheetId="12">#REF!</definedName>
    <definedName name="Range19" localSheetId="10">#REF!</definedName>
    <definedName name="Range19" localSheetId="9">#REF!</definedName>
    <definedName name="Range19" localSheetId="8">#REF!</definedName>
    <definedName name="Range19" localSheetId="7">#REF!</definedName>
    <definedName name="Range19" localSheetId="5">#REF!</definedName>
    <definedName name="Range19">#REF!</definedName>
    <definedName name="Range2" localSheetId="11">#REF!</definedName>
    <definedName name="Range2" localSheetId="12">#REF!</definedName>
    <definedName name="Range2" localSheetId="10">#REF!</definedName>
    <definedName name="Range2" localSheetId="9">#REF!</definedName>
    <definedName name="Range2" localSheetId="8">#REF!</definedName>
    <definedName name="Range2" localSheetId="7">#REF!</definedName>
    <definedName name="Range2" localSheetId="5">#REF!</definedName>
    <definedName name="Range2">#REF!</definedName>
    <definedName name="Range20" localSheetId="11">#REF!</definedName>
    <definedName name="Range20" localSheetId="12">#REF!</definedName>
    <definedName name="Range20" localSheetId="10">#REF!</definedName>
    <definedName name="Range20" localSheetId="9">#REF!</definedName>
    <definedName name="Range20" localSheetId="8">#REF!</definedName>
    <definedName name="Range20" localSheetId="7">#REF!</definedName>
    <definedName name="Range20" localSheetId="5">#REF!</definedName>
    <definedName name="Range20">#REF!</definedName>
    <definedName name="Range21" localSheetId="11">#REF!</definedName>
    <definedName name="Range21" localSheetId="12">#REF!</definedName>
    <definedName name="Range21" localSheetId="10">#REF!</definedName>
    <definedName name="Range21" localSheetId="9">#REF!</definedName>
    <definedName name="Range21" localSheetId="8">#REF!</definedName>
    <definedName name="Range21" localSheetId="7">#REF!</definedName>
    <definedName name="Range21" localSheetId="5">#REF!</definedName>
    <definedName name="Range21">#REF!</definedName>
    <definedName name="Range22" localSheetId="11">#REF!</definedName>
    <definedName name="Range22" localSheetId="12">#REF!</definedName>
    <definedName name="Range22" localSheetId="10">#REF!</definedName>
    <definedName name="Range22" localSheetId="9">#REF!</definedName>
    <definedName name="Range22" localSheetId="8">#REF!</definedName>
    <definedName name="Range22" localSheetId="7">#REF!</definedName>
    <definedName name="Range22" localSheetId="5">#REF!</definedName>
    <definedName name="Range22">#REF!</definedName>
    <definedName name="Range23" localSheetId="11">#REF!</definedName>
    <definedName name="Range23" localSheetId="12">#REF!</definedName>
    <definedName name="Range23" localSheetId="10">#REF!</definedName>
    <definedName name="Range23" localSheetId="9">#REF!</definedName>
    <definedName name="Range23" localSheetId="8">#REF!</definedName>
    <definedName name="Range23" localSheetId="7">#REF!</definedName>
    <definedName name="Range23" localSheetId="5">#REF!</definedName>
    <definedName name="Range23">#REF!</definedName>
    <definedName name="Range24" localSheetId="11">#REF!</definedName>
    <definedName name="Range24" localSheetId="12">#REF!</definedName>
    <definedName name="Range24" localSheetId="10">#REF!</definedName>
    <definedName name="Range24" localSheetId="9">#REF!</definedName>
    <definedName name="Range24" localSheetId="8">#REF!</definedName>
    <definedName name="Range24" localSheetId="7">#REF!</definedName>
    <definedName name="Range24" localSheetId="5">#REF!</definedName>
    <definedName name="Range24">#REF!</definedName>
    <definedName name="Range25" localSheetId="11">#REF!</definedName>
    <definedName name="Range25" localSheetId="12">#REF!</definedName>
    <definedName name="Range25" localSheetId="10">#REF!</definedName>
    <definedName name="Range25" localSheetId="9">#REF!</definedName>
    <definedName name="Range25" localSheetId="8">#REF!</definedName>
    <definedName name="Range25" localSheetId="7">#REF!</definedName>
    <definedName name="Range25" localSheetId="5">#REF!</definedName>
    <definedName name="Range25">#REF!</definedName>
    <definedName name="Range26" localSheetId="11">#REF!</definedName>
    <definedName name="Range26" localSheetId="12">#REF!</definedName>
    <definedName name="Range26" localSheetId="10">#REF!</definedName>
    <definedName name="Range26" localSheetId="9">#REF!</definedName>
    <definedName name="Range26" localSheetId="8">#REF!</definedName>
    <definedName name="Range26" localSheetId="7">#REF!</definedName>
    <definedName name="Range26" localSheetId="5">#REF!</definedName>
    <definedName name="Range26">#REF!</definedName>
    <definedName name="Range27" localSheetId="11">#REF!</definedName>
    <definedName name="Range27" localSheetId="12">#REF!</definedName>
    <definedName name="Range27" localSheetId="10">#REF!</definedName>
    <definedName name="Range27" localSheetId="9">#REF!</definedName>
    <definedName name="Range27" localSheetId="8">#REF!</definedName>
    <definedName name="Range27" localSheetId="7">#REF!</definedName>
    <definedName name="Range27" localSheetId="5">#REF!</definedName>
    <definedName name="Range27">#REF!</definedName>
    <definedName name="Range28" localSheetId="11">#REF!</definedName>
    <definedName name="Range28" localSheetId="12">#REF!</definedName>
    <definedName name="Range28" localSheetId="10">#REF!</definedName>
    <definedName name="Range28" localSheetId="9">#REF!</definedName>
    <definedName name="Range28" localSheetId="8">#REF!</definedName>
    <definedName name="Range28" localSheetId="7">#REF!</definedName>
    <definedName name="Range28" localSheetId="5">#REF!</definedName>
    <definedName name="Range28">#REF!</definedName>
    <definedName name="Range29" localSheetId="11">#REF!</definedName>
    <definedName name="Range29" localSheetId="12">#REF!</definedName>
    <definedName name="Range29" localSheetId="10">#REF!</definedName>
    <definedName name="Range29" localSheetId="9">#REF!</definedName>
    <definedName name="Range29" localSheetId="8">#REF!</definedName>
    <definedName name="Range29" localSheetId="7">#REF!</definedName>
    <definedName name="Range29" localSheetId="5">#REF!</definedName>
    <definedName name="Range29">#REF!</definedName>
    <definedName name="Range3">#REF!</definedName>
    <definedName name="Range30" localSheetId="11">#REF!</definedName>
    <definedName name="Range30" localSheetId="12">#REF!</definedName>
    <definedName name="Range30" localSheetId="10">#REF!</definedName>
    <definedName name="Range30" localSheetId="9">#REF!</definedName>
    <definedName name="Range30" localSheetId="8">#REF!</definedName>
    <definedName name="Range30" localSheetId="7">#REF!</definedName>
    <definedName name="Range30" localSheetId="5">#REF!</definedName>
    <definedName name="Range30">#REF!</definedName>
    <definedName name="Range31" localSheetId="11">#REF!</definedName>
    <definedName name="Range31" localSheetId="12">#REF!</definedName>
    <definedName name="Range31" localSheetId="10">#REF!</definedName>
    <definedName name="Range31" localSheetId="9">#REF!</definedName>
    <definedName name="Range31" localSheetId="8">#REF!</definedName>
    <definedName name="Range31" localSheetId="7">#REF!</definedName>
    <definedName name="Range31" localSheetId="5">#REF!</definedName>
    <definedName name="Range31">#REF!</definedName>
    <definedName name="Range32" localSheetId="11">#REF!</definedName>
    <definedName name="Range32" localSheetId="12">#REF!</definedName>
    <definedName name="Range32" localSheetId="10">#REF!</definedName>
    <definedName name="Range32" localSheetId="9">#REF!</definedName>
    <definedName name="Range32" localSheetId="8">#REF!</definedName>
    <definedName name="Range32" localSheetId="7">#REF!</definedName>
    <definedName name="Range32" localSheetId="5">#REF!</definedName>
    <definedName name="Range32">#REF!</definedName>
    <definedName name="Range33" localSheetId="11">#REF!</definedName>
    <definedName name="Range33" localSheetId="12">#REF!</definedName>
    <definedName name="Range33" localSheetId="10">#REF!</definedName>
    <definedName name="Range33" localSheetId="9">#REF!</definedName>
    <definedName name="Range33" localSheetId="8">#REF!</definedName>
    <definedName name="Range33" localSheetId="7">#REF!</definedName>
    <definedName name="Range33" localSheetId="5">#REF!</definedName>
    <definedName name="Range33">#REF!</definedName>
    <definedName name="Range34" localSheetId="11">#REF!</definedName>
    <definedName name="Range34" localSheetId="12">#REF!</definedName>
    <definedName name="Range34" localSheetId="10">#REF!</definedName>
    <definedName name="Range34" localSheetId="9">#REF!</definedName>
    <definedName name="Range34" localSheetId="8">#REF!</definedName>
    <definedName name="Range34" localSheetId="7">#REF!</definedName>
    <definedName name="Range34" localSheetId="5">#REF!</definedName>
    <definedName name="Range34">#REF!</definedName>
    <definedName name="Range35" localSheetId="11">#REF!</definedName>
    <definedName name="Range35" localSheetId="12">#REF!</definedName>
    <definedName name="Range35" localSheetId="10">#REF!</definedName>
    <definedName name="Range35" localSheetId="9">#REF!</definedName>
    <definedName name="Range35" localSheetId="8">#REF!</definedName>
    <definedName name="Range35" localSheetId="7">#REF!</definedName>
    <definedName name="Range35" localSheetId="5">#REF!</definedName>
    <definedName name="Range35">#REF!</definedName>
    <definedName name="Range36" localSheetId="11">#REF!</definedName>
    <definedName name="Range36" localSheetId="12">#REF!</definedName>
    <definedName name="Range36" localSheetId="10">#REF!</definedName>
    <definedName name="Range36" localSheetId="9">#REF!</definedName>
    <definedName name="Range36" localSheetId="8">#REF!</definedName>
    <definedName name="Range36" localSheetId="7">#REF!</definedName>
    <definedName name="Range36" localSheetId="5">#REF!</definedName>
    <definedName name="Range36">#REF!</definedName>
    <definedName name="Range37" localSheetId="11">#REF!</definedName>
    <definedName name="Range37" localSheetId="12">#REF!</definedName>
    <definedName name="Range37" localSheetId="10">#REF!</definedName>
    <definedName name="Range37" localSheetId="9">#REF!</definedName>
    <definedName name="Range37" localSheetId="8">#REF!</definedName>
    <definedName name="Range37" localSheetId="7">#REF!</definedName>
    <definedName name="Range37" localSheetId="5">#REF!</definedName>
    <definedName name="Range37">#REF!</definedName>
    <definedName name="Range38" localSheetId="11">#REF!</definedName>
    <definedName name="Range38" localSheetId="12">#REF!</definedName>
    <definedName name="Range38" localSheetId="10">#REF!</definedName>
    <definedName name="Range38" localSheetId="9">#REF!</definedName>
    <definedName name="Range38" localSheetId="8">#REF!</definedName>
    <definedName name="Range38" localSheetId="7">#REF!</definedName>
    <definedName name="Range38" localSheetId="5">#REF!</definedName>
    <definedName name="Range38">#REF!</definedName>
    <definedName name="Range39" localSheetId="11">#REF!</definedName>
    <definedName name="Range39" localSheetId="12">#REF!</definedName>
    <definedName name="Range39" localSheetId="10">#REF!</definedName>
    <definedName name="Range39" localSheetId="9">#REF!</definedName>
    <definedName name="Range39" localSheetId="8">#REF!</definedName>
    <definedName name="Range39" localSheetId="7">#REF!</definedName>
    <definedName name="Range39" localSheetId="5">#REF!</definedName>
    <definedName name="Range39">#REF!</definedName>
    <definedName name="Range4" localSheetId="11">#REF!</definedName>
    <definedName name="Range4" localSheetId="12">#REF!</definedName>
    <definedName name="Range4" localSheetId="10">#REF!</definedName>
    <definedName name="Range4" localSheetId="9">#REF!</definedName>
    <definedName name="Range4" localSheetId="8">#REF!</definedName>
    <definedName name="Range4" localSheetId="7">#REF!</definedName>
    <definedName name="Range4" localSheetId="5">#REF!</definedName>
    <definedName name="Range4">#REF!</definedName>
    <definedName name="Range40" localSheetId="11">#REF!</definedName>
    <definedName name="Range40" localSheetId="12">#REF!</definedName>
    <definedName name="Range40" localSheetId="10">#REF!</definedName>
    <definedName name="Range40" localSheetId="9">#REF!</definedName>
    <definedName name="Range40" localSheetId="8">#REF!</definedName>
    <definedName name="Range40" localSheetId="7">#REF!</definedName>
    <definedName name="Range40" localSheetId="5">#REF!</definedName>
    <definedName name="Range40">#REF!</definedName>
    <definedName name="Range41" localSheetId="11">#REF!</definedName>
    <definedName name="Range41" localSheetId="12">#REF!</definedName>
    <definedName name="Range41" localSheetId="10">#REF!</definedName>
    <definedName name="Range41" localSheetId="9">#REF!</definedName>
    <definedName name="Range41" localSheetId="8">#REF!</definedName>
    <definedName name="Range41" localSheetId="7">#REF!</definedName>
    <definedName name="Range41" localSheetId="5">#REF!</definedName>
    <definedName name="Range41">#REF!</definedName>
    <definedName name="Range5" localSheetId="11">#REF!</definedName>
    <definedName name="Range5" localSheetId="12">#REF!</definedName>
    <definedName name="Range5" localSheetId="10">#REF!</definedName>
    <definedName name="Range5" localSheetId="9">#REF!</definedName>
    <definedName name="Range5" localSheetId="8">#REF!</definedName>
    <definedName name="Range5" localSheetId="7">#REF!</definedName>
    <definedName name="Range5" localSheetId="5">#REF!</definedName>
    <definedName name="Range5">#REF!</definedName>
    <definedName name="Range6" localSheetId="11">#REF!</definedName>
    <definedName name="Range6" localSheetId="12">#REF!</definedName>
    <definedName name="Range6" localSheetId="10">#REF!</definedName>
    <definedName name="Range6" localSheetId="9">#REF!</definedName>
    <definedName name="Range6" localSheetId="8">#REF!</definedName>
    <definedName name="Range6" localSheetId="7">#REF!</definedName>
    <definedName name="Range6" localSheetId="5">#REF!</definedName>
    <definedName name="Range6">#REF!</definedName>
    <definedName name="Range7" localSheetId="11">#REF!</definedName>
    <definedName name="Range7" localSheetId="12">#REF!</definedName>
    <definedName name="Range7" localSheetId="10">#REF!</definedName>
    <definedName name="Range7" localSheetId="9">#REF!</definedName>
    <definedName name="Range7" localSheetId="8">#REF!</definedName>
    <definedName name="Range7" localSheetId="7">#REF!</definedName>
    <definedName name="Range7" localSheetId="5">#REF!</definedName>
    <definedName name="Range7">#REF!</definedName>
    <definedName name="Range8" localSheetId="11">#REF!</definedName>
    <definedName name="Range8" localSheetId="12">#REF!</definedName>
    <definedName name="Range8" localSheetId="10">#REF!</definedName>
    <definedName name="Range8" localSheetId="9">#REF!</definedName>
    <definedName name="Range8" localSheetId="8">#REF!</definedName>
    <definedName name="Range8" localSheetId="7">#REF!</definedName>
    <definedName name="Range8" localSheetId="5">#REF!</definedName>
    <definedName name="Range8">#REF!</definedName>
    <definedName name="Range9" localSheetId="11">#REF!</definedName>
    <definedName name="Range9" localSheetId="12">#REF!</definedName>
    <definedName name="Range9" localSheetId="10">#REF!</definedName>
    <definedName name="Range9" localSheetId="9">#REF!</definedName>
    <definedName name="Range9" localSheetId="8">#REF!</definedName>
    <definedName name="Range9" localSheetId="7">#REF!</definedName>
    <definedName name="Range9" localSheetId="5">#REF!</definedName>
    <definedName name="Range9">#REF!</definedName>
    <definedName name="Rate_Class" localSheetId="11">#REF!</definedName>
    <definedName name="Rate_Class" localSheetId="12">#REF!</definedName>
    <definedName name="Rate_Class" localSheetId="10">#REF!</definedName>
    <definedName name="Rate_Class" localSheetId="9">#REF!</definedName>
    <definedName name="Rate_Class" localSheetId="8">#REF!</definedName>
    <definedName name="Rate_Class" localSheetId="7">#REF!</definedName>
    <definedName name="Rate_Class" localSheetId="5">#REF!</definedName>
    <definedName name="Rate_Class">#REF!</definedName>
    <definedName name="rate_classE" localSheetId="11">#REF!</definedName>
    <definedName name="rate_classE" localSheetId="12">#REF!</definedName>
    <definedName name="rate_classE" localSheetId="10">#REF!</definedName>
    <definedName name="rate_classE" localSheetId="9">#REF!</definedName>
    <definedName name="rate_classE" localSheetId="8">#REF!</definedName>
    <definedName name="rate_classE" localSheetId="7">#REF!</definedName>
    <definedName name="rate_classE" localSheetId="5">#REF!</definedName>
    <definedName name="rate_classE">#REF!</definedName>
    <definedName name="rate90">#REF!</definedName>
    <definedName name="rate91">#REF!</definedName>
    <definedName name="rate92">#REF!</definedName>
    <definedName name="rate93">#REF!</definedName>
    <definedName name="rate94">#REF!</definedName>
    <definedName name="rate95">#REF!</definedName>
    <definedName name="rate96">#REF!</definedName>
    <definedName name="rate97">#REF!</definedName>
    <definedName name="rate98">#REF!</definedName>
    <definedName name="rb2E">#REF!</definedName>
    <definedName name="RBD1E">#REF!</definedName>
    <definedName name="rbd2e">#REF!</definedName>
    <definedName name="rbnoyear">#REF!</definedName>
    <definedName name="rbtitle">#REF!</definedName>
    <definedName name="rbtitlee">#REF!</definedName>
    <definedName name="RBU" localSheetId="11">#REF!</definedName>
    <definedName name="RBU" localSheetId="12">#REF!</definedName>
    <definedName name="RBU" localSheetId="10">#REF!</definedName>
    <definedName name="RBU" localSheetId="9">#REF!</definedName>
    <definedName name="RBU" localSheetId="8">#REF!</definedName>
    <definedName name="RBU" localSheetId="7">#REF!</definedName>
    <definedName name="RBU" localSheetId="5">#REF!</definedName>
    <definedName name="RBU">#REF!</definedName>
    <definedName name="rbwmoney">#REF!</definedName>
    <definedName name="reawreqw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B1P1" localSheetId="11">#REF!</definedName>
    <definedName name="REB1P1" localSheetId="12">#REF!</definedName>
    <definedName name="REB1P1" localSheetId="10">#REF!</definedName>
    <definedName name="REB1P1" localSheetId="9">#REF!</definedName>
    <definedName name="REB1P1" localSheetId="8">#REF!</definedName>
    <definedName name="REB1P1" localSheetId="7">#REF!</definedName>
    <definedName name="REB1P1" localSheetId="5">#REF!</definedName>
    <definedName name="REB1P1">#REF!</definedName>
    <definedName name="_xlnm.Recorder" localSheetId="11">#REF!</definedName>
    <definedName name="_xlnm.Recorder" localSheetId="12">#REF!</definedName>
    <definedName name="_xlnm.Recorder" localSheetId="10">#REF!</definedName>
    <definedName name="_xlnm.Recorder" localSheetId="9">#REF!</definedName>
    <definedName name="_xlnm.Recorder" localSheetId="8">#REF!</definedName>
    <definedName name="_xlnm.Recorder" localSheetId="7">#REF!</definedName>
    <definedName name="_xlnm.Recorder" localSheetId="5">#REF!</definedName>
    <definedName name="_xlnm.Recorder">#REF!</definedName>
    <definedName name="reduced_credit">#REF!</definedName>
    <definedName name="reduced_credit_caption">#REF!</definedName>
    <definedName name="Refresh_Report" localSheetId="11">#REF!</definedName>
    <definedName name="Refresh_Report" localSheetId="12">#REF!</definedName>
    <definedName name="Refresh_Report" localSheetId="9">#REF!</definedName>
    <definedName name="Refresh_Report" localSheetId="8">#REF!</definedName>
    <definedName name="Refresh_Report" localSheetId="7">#REF!</definedName>
    <definedName name="Refresh_Report" localSheetId="5">#REF!</definedName>
    <definedName name="Refresh_Report">#REF!</definedName>
    <definedName name="REPORT_SELECT" localSheetId="11">#REF!</definedName>
    <definedName name="REPORT_SELECT" localSheetId="12">#REF!</definedName>
    <definedName name="REPORT_SELECT" localSheetId="10">#REF!</definedName>
    <definedName name="REPORT_SELECT" localSheetId="9">#REF!</definedName>
    <definedName name="REPORT_SELECT" localSheetId="8">#REF!</definedName>
    <definedName name="REPORT_SELECT" localSheetId="7">#REF!</definedName>
    <definedName name="REPORT_SELECT" localSheetId="5">#REF!</definedName>
    <definedName name="REPORT_SELECT">#REF!</definedName>
    <definedName name="REPORT_TABLE" localSheetId="11">#REF!</definedName>
    <definedName name="REPORT_TABLE" localSheetId="12">#REF!</definedName>
    <definedName name="REPORT_TABLE" localSheetId="10">#REF!</definedName>
    <definedName name="REPORT_TABLE" localSheetId="9">#REF!</definedName>
    <definedName name="REPORT_TABLE" localSheetId="8">#REF!</definedName>
    <definedName name="REPORT_TABLE" localSheetId="7">#REF!</definedName>
    <definedName name="REPORT_TABLE" localSheetId="5">#REF!</definedName>
    <definedName name="REPORT_TABLE">#REF!</definedName>
    <definedName name="ReportingDate">#REF!</definedName>
    <definedName name="ReqDate" localSheetId="11">#REF!</definedName>
    <definedName name="ReqDate" localSheetId="12">#REF!</definedName>
    <definedName name="ReqDate" localSheetId="10">#REF!</definedName>
    <definedName name="ReqDate" localSheetId="9">#REF!</definedName>
    <definedName name="ReqDate" localSheetId="8">#REF!</definedName>
    <definedName name="ReqDate" localSheetId="7">#REF!</definedName>
    <definedName name="ReqDate" localSheetId="5">#REF!</definedName>
    <definedName name="ReqDate">#REF!</definedName>
    <definedName name="RESET_SENS_FACT" localSheetId="11">#REF!</definedName>
    <definedName name="RESET_SENS_FACT" localSheetId="12">#REF!</definedName>
    <definedName name="RESET_SENS_FACT" localSheetId="10">#REF!</definedName>
    <definedName name="RESET_SENS_FACT" localSheetId="9">#REF!</definedName>
    <definedName name="RESET_SENS_FACT" localSheetId="8">#REF!</definedName>
    <definedName name="RESET_SENS_FACT" localSheetId="7">#REF!</definedName>
    <definedName name="RESET_SENS_FACT" localSheetId="5">#REF!</definedName>
    <definedName name="RESET_SENS_FACT">#REF!</definedName>
    <definedName name="ResourceType">#REF!</definedName>
    <definedName name="RETURN" localSheetId="11">#REF!</definedName>
    <definedName name="RETURN" localSheetId="12">#REF!</definedName>
    <definedName name="RETURN" localSheetId="10">#REF!</definedName>
    <definedName name="RETURN" localSheetId="9">#REF!</definedName>
    <definedName name="RETURN" localSheetId="8">#REF!</definedName>
    <definedName name="RETURN" localSheetId="7">#REF!</definedName>
    <definedName name="RETURN" localSheetId="5">#REF!</definedName>
    <definedName name="RETURN">#REF!</definedName>
    <definedName name="RID" localSheetId="11">#REF!</definedName>
    <definedName name="RID" localSheetId="12">#REF!</definedName>
    <definedName name="RID" localSheetId="10">#REF!</definedName>
    <definedName name="RID" localSheetId="9">#REF!</definedName>
    <definedName name="RID" localSheetId="8">#REF!</definedName>
    <definedName name="RID" localSheetId="7">#REF!</definedName>
    <definedName name="RID" localSheetId="5">#REF!</definedName>
    <definedName name="RID">#REF!</definedName>
    <definedName name="RMC">#REF!</definedName>
    <definedName name="rmc2e" localSheetId="11">#REF!</definedName>
    <definedName name="rmc2e" localSheetId="12">#REF!</definedName>
    <definedName name="rmc2e" localSheetId="10">#REF!</definedName>
    <definedName name="rmc2e" localSheetId="9">#REF!</definedName>
    <definedName name="rmc2e" localSheetId="8">#REF!</definedName>
    <definedName name="rmc2e" localSheetId="7">#REF!</definedName>
    <definedName name="rmc2e" localSheetId="5">#REF!</definedName>
    <definedName name="rmc2e">#REF!</definedName>
    <definedName name="ROA" localSheetId="11">#REF!</definedName>
    <definedName name="ROA" localSheetId="12">#REF!</definedName>
    <definedName name="ROA" localSheetId="10">#REF!</definedName>
    <definedName name="ROA" localSheetId="9">#REF!</definedName>
    <definedName name="ROA" localSheetId="8">#REF!</definedName>
    <definedName name="ROA" localSheetId="7">#REF!</definedName>
    <definedName name="ROA" localSheetId="5">#REF!</definedName>
    <definedName name="ROA">#REF!</definedName>
    <definedName name="RoleMapColumn" localSheetId="11">#REF!</definedName>
    <definedName name="RoleMapColumn" localSheetId="12">#REF!</definedName>
    <definedName name="RoleMapColumn" localSheetId="10">#REF!</definedName>
    <definedName name="RoleMapColumn" localSheetId="9">#REF!</definedName>
    <definedName name="RoleMapColumn" localSheetId="8">#REF!</definedName>
    <definedName name="RoleMapColumn" localSheetId="7">#REF!</definedName>
    <definedName name="RoleMapColumn" localSheetId="5">#REF!</definedName>
    <definedName name="RoleMapColumn">#REF!</definedName>
    <definedName name="RoleMapRow" localSheetId="11">#REF!</definedName>
    <definedName name="RoleMapRow" localSheetId="12">#REF!</definedName>
    <definedName name="RoleMapRow" localSheetId="10">#REF!</definedName>
    <definedName name="RoleMapRow" localSheetId="9">#REF!</definedName>
    <definedName name="RoleMapRow" localSheetId="8">#REF!</definedName>
    <definedName name="RoleMapRow" localSheetId="7">#REF!</definedName>
    <definedName name="RoleMapRow" localSheetId="5">#REF!</definedName>
    <definedName name="RoleMapRow">#REF!</definedName>
    <definedName name="RoleMapTable" localSheetId="11">#REF!</definedName>
    <definedName name="RoleMapTable" localSheetId="12">#REF!</definedName>
    <definedName name="RoleMapTable" localSheetId="10">#REF!</definedName>
    <definedName name="RoleMapTable" localSheetId="9">#REF!</definedName>
    <definedName name="RoleMapTable" localSheetId="8">#REF!</definedName>
    <definedName name="RoleMapTable" localSheetId="7">#REF!</definedName>
    <definedName name="RoleMapTable" localSheetId="5">#REF!</definedName>
    <definedName name="RoleMapTable">#REF!</definedName>
    <definedName name="RtdEarnings" localSheetId="11">#REF!</definedName>
    <definedName name="RtdEarnings" localSheetId="12">#REF!</definedName>
    <definedName name="RtdEarnings" localSheetId="10">#REF!</definedName>
    <definedName name="RtdEarnings" localSheetId="9">#REF!</definedName>
    <definedName name="RtdEarnings" localSheetId="8">#REF!</definedName>
    <definedName name="RtdEarnings" localSheetId="7">#REF!</definedName>
    <definedName name="RtdEarnings" localSheetId="5">#REF!</definedName>
    <definedName name="RtdEarnings">#REF!</definedName>
    <definedName name="rtdearningse" localSheetId="11">#REF!</definedName>
    <definedName name="rtdearningse" localSheetId="12">#REF!</definedName>
    <definedName name="rtdearningse" localSheetId="10">#REF!</definedName>
    <definedName name="rtdearningse" localSheetId="9">#REF!</definedName>
    <definedName name="rtdearningse" localSheetId="8">#REF!</definedName>
    <definedName name="rtdearningse" localSheetId="7">#REF!</definedName>
    <definedName name="rtdearningse" localSheetId="5">#REF!</definedName>
    <definedName name="rtdearningse">#REF!</definedName>
    <definedName name="RWOEstimates">#REF!</definedName>
    <definedName name="rwrw" localSheetId="11">#REF!</definedName>
    <definedName name="rwrw" localSheetId="12">#REF!</definedName>
    <definedName name="rwrw" localSheetId="10">#REF!</definedName>
    <definedName name="rwrw" localSheetId="9">#REF!</definedName>
    <definedName name="rwrw" localSheetId="8">#REF!</definedName>
    <definedName name="rwrw" localSheetId="7">#REF!</definedName>
    <definedName name="rwrw" localSheetId="5">#REF!</definedName>
    <definedName name="rwrw">#REF!</definedName>
    <definedName name="s" localSheetId="11">#REF!</definedName>
    <definedName name="s" localSheetId="12">#REF!</definedName>
    <definedName name="s" localSheetId="10">#REF!</definedName>
    <definedName name="s" localSheetId="9">#REF!</definedName>
    <definedName name="s" localSheetId="8">#REF!</definedName>
    <definedName name="s" localSheetId="7">#REF!</definedName>
    <definedName name="s" localSheetId="5">#REF!</definedName>
    <definedName name="s">#REF!</definedName>
    <definedName name="saaaagd">#REF!</definedName>
    <definedName name="saaanghvi21">#REF!</definedName>
    <definedName name="safasdfsad">#REF!</definedName>
    <definedName name="Safety_Workforce_Eff_" localSheetId="11">#REF!</definedName>
    <definedName name="Safety_Workforce_Eff_" localSheetId="12">#REF!</definedName>
    <definedName name="Safety_Workforce_Eff_" localSheetId="10">#REF!</definedName>
    <definedName name="Safety_Workforce_Eff_" localSheetId="9">#REF!</definedName>
    <definedName name="Safety_Workforce_Eff_" localSheetId="8">#REF!</definedName>
    <definedName name="Safety_Workforce_Eff_" localSheetId="7">#REF!</definedName>
    <definedName name="Safety_Workforce_Eff_" localSheetId="5">#REF!</definedName>
    <definedName name="Safety_Workforce_Eff_">#REF!</definedName>
    <definedName name="saff">#REF!</definedName>
    <definedName name="safsafs" localSheetId="11">#REF!</definedName>
    <definedName name="safsafs" localSheetId="12">#REF!</definedName>
    <definedName name="safsafs" localSheetId="10">#REF!</definedName>
    <definedName name="safsafs" localSheetId="9">#REF!</definedName>
    <definedName name="safsafs" localSheetId="8">#REF!</definedName>
    <definedName name="safsafs" localSheetId="7">#REF!</definedName>
    <definedName name="safsafs" localSheetId="5">#REF!</definedName>
    <definedName name="safsafs">#REF!</definedName>
    <definedName name="safsfsad" localSheetId="11">#REF!</definedName>
    <definedName name="safsfsad" localSheetId="12">#REF!</definedName>
    <definedName name="safsfsad" localSheetId="10">#REF!</definedName>
    <definedName name="safsfsad" localSheetId="9">#REF!</definedName>
    <definedName name="safsfsad" localSheetId="8">#REF!</definedName>
    <definedName name="safsfsad" localSheetId="7">#REF!</definedName>
    <definedName name="safsfsad" localSheetId="5">#REF!</definedName>
    <definedName name="safsfsad">#REF!</definedName>
    <definedName name="safsgfsdf">#REF!</definedName>
    <definedName name="salkgasgs">#REF!</definedName>
    <definedName name="Sample" localSheetId="11">#REF!</definedName>
    <definedName name="Sample" localSheetId="12">#REF!</definedName>
    <definedName name="Sample" localSheetId="10">#REF!</definedName>
    <definedName name="Sample" localSheetId="9">#REF!</definedName>
    <definedName name="Sample" localSheetId="8">#REF!</definedName>
    <definedName name="Sample" localSheetId="7">#REF!</definedName>
    <definedName name="Sample" localSheetId="5">#REF!</definedName>
    <definedName name="Sample">#REF!</definedName>
    <definedName name="Sample_2_VLookup" localSheetId="11">#REF!</definedName>
    <definedName name="Sample_2_VLookup" localSheetId="12">#REF!</definedName>
    <definedName name="Sample_2_VLookup" localSheetId="10">#REF!</definedName>
    <definedName name="Sample_2_VLookup" localSheetId="9">#REF!</definedName>
    <definedName name="Sample_2_VLookup" localSheetId="8">#REF!</definedName>
    <definedName name="Sample_2_VLookup" localSheetId="7">#REF!</definedName>
    <definedName name="Sample_2_VLookup" localSheetId="5">#REF!</definedName>
    <definedName name="Sample_2_VLookup">#REF!</definedName>
    <definedName name="Sample_VLookup" localSheetId="11">#REF!</definedName>
    <definedName name="Sample_VLookup" localSheetId="12">#REF!</definedName>
    <definedName name="Sample_VLookup" localSheetId="10">#REF!</definedName>
    <definedName name="Sample_VLookup" localSheetId="9">#REF!</definedName>
    <definedName name="Sample_VLookup" localSheetId="8">#REF!</definedName>
    <definedName name="Sample_VLookup" localSheetId="7">#REF!</definedName>
    <definedName name="Sample_VLookup" localSheetId="5">#REF!</definedName>
    <definedName name="Sample_VLookup">#REF!</definedName>
    <definedName name="Sample2" localSheetId="11">#REF!</definedName>
    <definedName name="Sample2" localSheetId="12">#REF!</definedName>
    <definedName name="Sample2" localSheetId="10">#REF!</definedName>
    <definedName name="Sample2" localSheetId="9">#REF!</definedName>
    <definedName name="Sample2" localSheetId="8">#REF!</definedName>
    <definedName name="Sample2" localSheetId="7">#REF!</definedName>
    <definedName name="Sample2" localSheetId="5">#REF!</definedName>
    <definedName name="Sample2">#REF!</definedName>
    <definedName name="sanahgsg">#REF!</definedName>
    <definedName name="sangg">#REF!</definedName>
    <definedName name="sangh" localSheetId="11">#REF!</definedName>
    <definedName name="sangh" localSheetId="12">#REF!</definedName>
    <definedName name="sangh" localSheetId="10">#REF!</definedName>
    <definedName name="sangh" localSheetId="9">#REF!</definedName>
    <definedName name="sangh" localSheetId="8">#REF!</definedName>
    <definedName name="sangh" localSheetId="7">#REF!</definedName>
    <definedName name="sangh" localSheetId="5">#REF!</definedName>
    <definedName name="sangh">#REF!</definedName>
    <definedName name="sanghiii">#REF!</definedName>
    <definedName name="sanghvi">#REF!</definedName>
    <definedName name="sanghvi215" localSheetId="11">#REF!</definedName>
    <definedName name="sanghvi215" localSheetId="12">#REF!</definedName>
    <definedName name="sanghvi215" localSheetId="10">#REF!</definedName>
    <definedName name="sanghvi215" localSheetId="9">#REF!</definedName>
    <definedName name="sanghvi215" localSheetId="8">#REF!</definedName>
    <definedName name="sanghvi215" localSheetId="7">#REF!</definedName>
    <definedName name="sanghvi215" localSheetId="5">#REF!</definedName>
    <definedName name="sanghvi215">#REF!</definedName>
    <definedName name="sanghvi231">#REF!</definedName>
    <definedName name="sanghvi232" localSheetId="11">#REF!</definedName>
    <definedName name="sanghvi232" localSheetId="12">#REF!</definedName>
    <definedName name="sanghvi232" localSheetId="10">#REF!</definedName>
    <definedName name="sanghvi232" localSheetId="9">#REF!</definedName>
    <definedName name="sanghvi232" localSheetId="8">#REF!</definedName>
    <definedName name="sanghvi232" localSheetId="7">#REF!</definedName>
    <definedName name="sanghvi232" localSheetId="5">#REF!</definedName>
    <definedName name="sanghvi232">#REF!</definedName>
    <definedName name="sanghvi2323" localSheetId="11">#REF!</definedName>
    <definedName name="sanghvi2323" localSheetId="12">#REF!</definedName>
    <definedName name="sanghvi2323" localSheetId="10">#REF!</definedName>
    <definedName name="sanghvi2323" localSheetId="9">#REF!</definedName>
    <definedName name="sanghvi2323" localSheetId="8">#REF!</definedName>
    <definedName name="sanghvi2323" localSheetId="7">#REF!</definedName>
    <definedName name="sanghvi2323" localSheetId="5">#REF!</definedName>
    <definedName name="sanghvi2323">#REF!</definedName>
    <definedName name="SAPBEXrevision" hidden="1">18</definedName>
    <definedName name="SAPBEXsysID" hidden="1">"BWP"</definedName>
    <definedName name="SAPBEXwbID" hidden="1">"3PHPFV8FO7PRQRDHFGKHVVOKV"</definedName>
    <definedName name="sasas">#REF!</definedName>
    <definedName name="saSAsa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g" localSheetId="11">#REF!</definedName>
    <definedName name="sasg" localSheetId="12">#REF!</definedName>
    <definedName name="sasg" localSheetId="10">#REF!</definedName>
    <definedName name="sasg" localSheetId="9">#REF!</definedName>
    <definedName name="sasg" localSheetId="8">#REF!</definedName>
    <definedName name="sasg" localSheetId="7">#REF!</definedName>
    <definedName name="sasg" localSheetId="5">#REF!</definedName>
    <definedName name="sasg">#REF!</definedName>
    <definedName name="SBU_SHEET_HELP" localSheetId="11">#REF!</definedName>
    <definedName name="SBU_SHEET_HELP" localSheetId="12">#REF!</definedName>
    <definedName name="SBU_SHEET_HELP" localSheetId="10">#REF!</definedName>
    <definedName name="SBU_SHEET_HELP" localSheetId="9">#REF!</definedName>
    <definedName name="SBU_SHEET_HELP" localSheetId="8">#REF!</definedName>
    <definedName name="SBU_SHEET_HELP" localSheetId="7">#REF!</definedName>
    <definedName name="SBU_SHEET_HELP" localSheetId="5">#REF!</definedName>
    <definedName name="SBU_SHEET_HELP">#REF!</definedName>
    <definedName name="sch.A" localSheetId="11">#REF!</definedName>
    <definedName name="sch.A" localSheetId="12">#REF!</definedName>
    <definedName name="sch.A" localSheetId="10">#REF!</definedName>
    <definedName name="sch.A" localSheetId="9">#REF!</definedName>
    <definedName name="sch.A" localSheetId="8">#REF!</definedName>
    <definedName name="sch.A" localSheetId="7">#REF!</definedName>
    <definedName name="sch.A" localSheetId="5">#REF!</definedName>
    <definedName name="sch.A">#REF!</definedName>
    <definedName name="sch.b._FERC_ICC" localSheetId="11">#REF!</definedName>
    <definedName name="sch.b._FERC_ICC" localSheetId="12">#REF!</definedName>
    <definedName name="sch.b._FERC_ICC" localSheetId="10">#REF!</definedName>
    <definedName name="sch.b._FERC_ICC" localSheetId="9">#REF!</definedName>
    <definedName name="sch.b._FERC_ICC" localSheetId="8">#REF!</definedName>
    <definedName name="sch.b._FERC_ICC" localSheetId="7">#REF!</definedName>
    <definedName name="sch.b._FERC_ICC" localSheetId="5">#REF!</definedName>
    <definedName name="sch.b._FERC_ICC">#REF!</definedName>
    <definedName name="Schedule_CC1">#REF!</definedName>
    <definedName name="Schedule_CC2">#REF!</definedName>
    <definedName name="Schedule_CC3">#REF!</definedName>
    <definedName name="SCHUYLKILL" localSheetId="11">#REF!</definedName>
    <definedName name="SCHUYLKILL" localSheetId="12">#REF!</definedName>
    <definedName name="SCHUYLKILL" localSheetId="10">#REF!</definedName>
    <definedName name="SCHUYLKILL" localSheetId="9">#REF!</definedName>
    <definedName name="SCHUYLKILL" localSheetId="8">#REF!</definedName>
    <definedName name="SCHUYLKILL" localSheetId="7">#REF!</definedName>
    <definedName name="SCHUYLKILL" localSheetId="5">#REF!</definedName>
    <definedName name="SCHUYLKILL">#REF!</definedName>
    <definedName name="sdajsadf">#REF!</definedName>
    <definedName name="sdasda" localSheetId="11">#REF!</definedName>
    <definedName name="sdasda" localSheetId="12">#REF!</definedName>
    <definedName name="sdasda" localSheetId="10">#REF!</definedName>
    <definedName name="sdasda" localSheetId="9">#REF!</definedName>
    <definedName name="sdasda" localSheetId="8">#REF!</definedName>
    <definedName name="sdasda" localSheetId="7">#REF!</definedName>
    <definedName name="sdasda" localSheetId="5">#REF!</definedName>
    <definedName name="sdasda">#REF!</definedName>
    <definedName name="sd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dfafsdf">#REF!</definedName>
    <definedName name="sdfafsd" localSheetId="11">#REF!</definedName>
    <definedName name="sdfafsd" localSheetId="12">#REF!</definedName>
    <definedName name="sdfafsd" localSheetId="10">#REF!</definedName>
    <definedName name="sdfafsd" localSheetId="9">#REF!</definedName>
    <definedName name="sdfafsd" localSheetId="8">#REF!</definedName>
    <definedName name="sdfafsd" localSheetId="7">#REF!</definedName>
    <definedName name="sdfafsd" localSheetId="5">#REF!</definedName>
    <definedName name="sdfafsd">#REF!</definedName>
    <definedName name="sdfasdfasdfasdfasdfsd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fasfasfsdf" localSheetId="11">#REF!</definedName>
    <definedName name="sdfasfasfasfsdf" localSheetId="12">#REF!</definedName>
    <definedName name="sdfasfasfasfsdf" localSheetId="10">#REF!</definedName>
    <definedName name="sdfasfasfasfsdf" localSheetId="9">#REF!</definedName>
    <definedName name="sdfasfasfasfsdf" localSheetId="8">#REF!</definedName>
    <definedName name="sdfasfasfasfsdf" localSheetId="7">#REF!</definedName>
    <definedName name="sdfasfasfasfsdf" localSheetId="5">#REF!</definedName>
    <definedName name="sdfasfasfasfsdf">#REF!</definedName>
    <definedName name="sdfasfsf" localSheetId="11">#REF!</definedName>
    <definedName name="sdfasfsf" localSheetId="12">#REF!</definedName>
    <definedName name="sdfasfsf" localSheetId="10">#REF!</definedName>
    <definedName name="sdfasfsf" localSheetId="9">#REF!</definedName>
    <definedName name="sdfasfsf" localSheetId="8">#REF!</definedName>
    <definedName name="sdfasfsf" localSheetId="7">#REF!</definedName>
    <definedName name="sdfasfsf" localSheetId="5">#REF!</definedName>
    <definedName name="sdfasfsf">#REF!</definedName>
    <definedName name="sdfdfafaf">#REF!</definedName>
    <definedName name="sdfdfsf" localSheetId="11">#REF!</definedName>
    <definedName name="sdfdfsf" localSheetId="12">#REF!</definedName>
    <definedName name="sdfdfsf" localSheetId="10">#REF!</definedName>
    <definedName name="sdfdfsf" localSheetId="9">#REF!</definedName>
    <definedName name="sdfdfsf" localSheetId="8">#REF!</definedName>
    <definedName name="sdfdfsf" localSheetId="7">#REF!</definedName>
    <definedName name="sdfdfsf" localSheetId="5">#REF!</definedName>
    <definedName name="sdfdfsf">#REF!</definedName>
    <definedName name="sdfds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fsfaf" localSheetId="11">#REF!</definedName>
    <definedName name="sdffsfaf" localSheetId="12">#REF!</definedName>
    <definedName name="sdffsfaf" localSheetId="10">#REF!</definedName>
    <definedName name="sdffsfaf" localSheetId="9">#REF!</definedName>
    <definedName name="sdffsfaf" localSheetId="8">#REF!</definedName>
    <definedName name="sdffsfaf" localSheetId="7">#REF!</definedName>
    <definedName name="sdffsfaf" localSheetId="5">#REF!</definedName>
    <definedName name="sdffsfaf">#REF!</definedName>
    <definedName name="sdfsadfsf" localSheetId="11">#REF!</definedName>
    <definedName name="sdfsadfsf" localSheetId="12">#REF!</definedName>
    <definedName name="sdfsadfsf" localSheetId="10">#REF!</definedName>
    <definedName name="sdfsadfsf" localSheetId="9">#REF!</definedName>
    <definedName name="sdfsadfsf" localSheetId="8">#REF!</definedName>
    <definedName name="sdfsadfsf" localSheetId="7">#REF!</definedName>
    <definedName name="sdfsadfsf" localSheetId="5">#REF!</definedName>
    <definedName name="sdfsadfsf">#REF!</definedName>
    <definedName name="sdfsdfafasf">#REF!</definedName>
    <definedName name="sdfsdfdfdf" localSheetId="11">#REF!</definedName>
    <definedName name="sdfsdfdfdf" localSheetId="12">#REF!</definedName>
    <definedName name="sdfsdfdfdf" localSheetId="10">#REF!</definedName>
    <definedName name="sdfsdfdfdf" localSheetId="9">#REF!</definedName>
    <definedName name="sdfsdfdfdf" localSheetId="8">#REF!</definedName>
    <definedName name="sdfsdfdfdf" localSheetId="7">#REF!</definedName>
    <definedName name="sdfsdfdfdf" localSheetId="5">#REF!</definedName>
    <definedName name="sdfsdfdfdf">#REF!</definedName>
    <definedName name="sdfsdffsdfasfsdfsfasfsdfsfsdf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 localSheetId="11">#REF!</definedName>
    <definedName name="sdfsdfs" localSheetId="12">#REF!</definedName>
    <definedName name="sdfsdfs" localSheetId="10">#REF!</definedName>
    <definedName name="sdfsdfs" localSheetId="9">#REF!</definedName>
    <definedName name="sdfsdfs" localSheetId="8">#REF!</definedName>
    <definedName name="sdfsdfs" localSheetId="7">#REF!</definedName>
    <definedName name="sdfsdfs" localSheetId="5">#REF!</definedName>
    <definedName name="sdfsdfs">#REF!</definedName>
    <definedName name="sdfsdfsdasdfsd" localSheetId="11">#REF!</definedName>
    <definedName name="sdfsdfsdasdfsd" localSheetId="12">#REF!</definedName>
    <definedName name="sdfsdfsdasdfsd" localSheetId="10">#REF!</definedName>
    <definedName name="sdfsdfsdasdfsd" localSheetId="9">#REF!</definedName>
    <definedName name="sdfsdfsdasdfsd" localSheetId="8">#REF!</definedName>
    <definedName name="sdfsdfsdasdfsd" localSheetId="7">#REF!</definedName>
    <definedName name="sdfsdfsdasdfsd" localSheetId="5">#REF!</definedName>
    <definedName name="sdfsdfsdasdfsd">#REF!</definedName>
    <definedName name="sdfsdfsdf">#REF!</definedName>
    <definedName name="sdfsdfsdfsdfsdf" localSheetId="11">#REF!</definedName>
    <definedName name="sdfsdfsdfsdfsdf" localSheetId="12">#REF!</definedName>
    <definedName name="sdfsdfsdfsdfsdf" localSheetId="10">#REF!</definedName>
    <definedName name="sdfsdfsdfsdfsdf" localSheetId="9">#REF!</definedName>
    <definedName name="sdfsdfsdfsdfsdf" localSheetId="8">#REF!</definedName>
    <definedName name="sdfsdfsdfsdfsdf" localSheetId="7">#REF!</definedName>
    <definedName name="sdfsdfsdfsdfsdf" localSheetId="5">#REF!</definedName>
    <definedName name="sdfsdfsdfsdfsdf">#REF!</definedName>
    <definedName name="sdfsdfsfsa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f" localSheetId="11">#REF!</definedName>
    <definedName name="sdfsf" localSheetId="12">#REF!</definedName>
    <definedName name="sdfsf" localSheetId="10">#REF!</definedName>
    <definedName name="sdfsf" localSheetId="9">#REF!</definedName>
    <definedName name="sdfsf" localSheetId="8">#REF!</definedName>
    <definedName name="sdfsf" localSheetId="7">#REF!</definedName>
    <definedName name="sdfsf" localSheetId="5">#REF!</definedName>
    <definedName name="sdfsf">#REF!</definedName>
    <definedName name="sdgf" localSheetId="11" hidden="1">#REF!</definedName>
    <definedName name="sdgf" localSheetId="12" hidden="1">#REF!</definedName>
    <definedName name="sdgf" localSheetId="10" hidden="1">#REF!</definedName>
    <definedName name="sdgf" localSheetId="9" hidden="1">#REF!</definedName>
    <definedName name="sdgf" localSheetId="8" hidden="1">#REF!</definedName>
    <definedName name="sdgf" localSheetId="7" hidden="1">#REF!</definedName>
    <definedName name="sdgf" localSheetId="5" hidden="1">#REF!</definedName>
    <definedName name="sdgf" hidden="1">#REF!</definedName>
    <definedName name="sdgrsdfsfsdsd">#REF!</definedName>
    <definedName name="sdsdsa" localSheetId="11">#REF!</definedName>
    <definedName name="sdsdsa" localSheetId="12">#REF!</definedName>
    <definedName name="sdsdsa" localSheetId="10">#REF!</definedName>
    <definedName name="sdsdsa" localSheetId="9">#REF!</definedName>
    <definedName name="sdsdsa" localSheetId="8">#REF!</definedName>
    <definedName name="sdsdsa" localSheetId="7">#REF!</definedName>
    <definedName name="sdsdsa" localSheetId="5">#REF!</definedName>
    <definedName name="sdsdsa">#REF!</definedName>
    <definedName name="sdsdsddsf">#REF!</definedName>
    <definedName name="sefasdfasdfsdf">#REF!</definedName>
    <definedName name="SendCk" localSheetId="11">#REF!</definedName>
    <definedName name="SendCk" localSheetId="12">#REF!</definedName>
    <definedName name="SendCk" localSheetId="10">#REF!</definedName>
    <definedName name="SendCk" localSheetId="9">#REF!</definedName>
    <definedName name="SendCk" localSheetId="8">#REF!</definedName>
    <definedName name="SendCk" localSheetId="7">#REF!</definedName>
    <definedName name="SendCk" localSheetId="5">#REF!</definedName>
    <definedName name="SendCk">#REF!</definedName>
    <definedName name="SendMC" localSheetId="11">#REF!</definedName>
    <definedName name="SendMC" localSheetId="12">#REF!</definedName>
    <definedName name="SendMC" localSheetId="10">#REF!</definedName>
    <definedName name="SendMC" localSheetId="9">#REF!</definedName>
    <definedName name="SendMC" localSheetId="8">#REF!</definedName>
    <definedName name="SendMC" localSheetId="7">#REF!</definedName>
    <definedName name="SendMC" localSheetId="5">#REF!</definedName>
    <definedName name="SendMC">#REF!</definedName>
    <definedName name="SENS_DATA_RTN" localSheetId="11">#REF!</definedName>
    <definedName name="SENS_DATA_RTN" localSheetId="12">#REF!</definedName>
    <definedName name="SENS_DATA_RTN" localSheetId="10">#REF!</definedName>
    <definedName name="SENS_DATA_RTN" localSheetId="9">#REF!</definedName>
    <definedName name="SENS_DATA_RTN" localSheetId="8">#REF!</definedName>
    <definedName name="SENS_DATA_RTN" localSheetId="7">#REF!</definedName>
    <definedName name="SENS_DATA_RTN" localSheetId="5">#REF!</definedName>
    <definedName name="SENS_DATA_RTN">#REF!</definedName>
    <definedName name="SENS_MESSAGE" localSheetId="11">#REF!</definedName>
    <definedName name="SENS_MESSAGE" localSheetId="12">#REF!</definedName>
    <definedName name="SENS_MESSAGE" localSheetId="10">#REF!</definedName>
    <definedName name="SENS_MESSAGE" localSheetId="9">#REF!</definedName>
    <definedName name="SENS_MESSAGE" localSheetId="8">#REF!</definedName>
    <definedName name="SENS_MESSAGE" localSheetId="7">#REF!</definedName>
    <definedName name="SENS_MESSAGE" localSheetId="5">#REF!</definedName>
    <definedName name="SENS_MESSAGE">#REF!</definedName>
    <definedName name="SENS_NET_CREDIT">#REF!</definedName>
    <definedName name="Sep" localSheetId="11">#REF!</definedName>
    <definedName name="Sep" localSheetId="12">#REF!</definedName>
    <definedName name="Sep" localSheetId="10">#REF!</definedName>
    <definedName name="Sep" localSheetId="9">#REF!</definedName>
    <definedName name="Sep" localSheetId="8">#REF!</definedName>
    <definedName name="Sep" localSheetId="7">#REF!</definedName>
    <definedName name="Sep" localSheetId="5">#REF!</definedName>
    <definedName name="Sep">#REF!</definedName>
    <definedName name="SERP" localSheetId="11">#REF!</definedName>
    <definedName name="SERP" localSheetId="12">#REF!</definedName>
    <definedName name="SERP" localSheetId="10">#REF!</definedName>
    <definedName name="SERP" localSheetId="9">#REF!</definedName>
    <definedName name="SERP" localSheetId="8">#REF!</definedName>
    <definedName name="SERP" localSheetId="7">#REF!</definedName>
    <definedName name="SERP" localSheetId="5">#REF!</definedName>
    <definedName name="SERP">#REF!</definedName>
    <definedName name="sf" localSheetId="11">#REF!</definedName>
    <definedName name="sf" localSheetId="12">#REF!</definedName>
    <definedName name="sf" localSheetId="10">#REF!</definedName>
    <definedName name="sf" localSheetId="9">#REF!</definedName>
    <definedName name="sf" localSheetId="8">#REF!</definedName>
    <definedName name="sf" localSheetId="7">#REF!</definedName>
    <definedName name="sf" localSheetId="5">#REF!</definedName>
    <definedName name="sf">#REF!</definedName>
    <definedName name="SFDD" localSheetId="11">#REF!</definedName>
    <definedName name="SFDD" localSheetId="12">#REF!</definedName>
    <definedName name="SFDD" localSheetId="10">#REF!</definedName>
    <definedName name="SFDD" localSheetId="9">#REF!</definedName>
    <definedName name="SFDD" localSheetId="8">#REF!</definedName>
    <definedName name="SFDD" localSheetId="7">#REF!</definedName>
    <definedName name="SFDD" localSheetId="5">#REF!</definedName>
    <definedName name="SFDD">#REF!</definedName>
    <definedName name="sffsfa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d" localSheetId="11">#REF!</definedName>
    <definedName name="sfsd" localSheetId="12">#REF!</definedName>
    <definedName name="sfsd" localSheetId="10">#REF!</definedName>
    <definedName name="sfsd" localSheetId="9">#REF!</definedName>
    <definedName name="sfsd" localSheetId="8">#REF!</definedName>
    <definedName name="sfsd" localSheetId="7">#REF!</definedName>
    <definedName name="sfsd" localSheetId="5">#REF!</definedName>
    <definedName name="sfsd">#REF!</definedName>
    <definedName name="sfsdfasf" localSheetId="11">#REF!</definedName>
    <definedName name="sfsdfasf" localSheetId="12">#REF!</definedName>
    <definedName name="sfsdfasf" localSheetId="10">#REF!</definedName>
    <definedName name="sfsdfasf" localSheetId="9">#REF!</definedName>
    <definedName name="sfsdfasf" localSheetId="8">#REF!</definedName>
    <definedName name="sfsdfasf" localSheetId="7">#REF!</definedName>
    <definedName name="sfsdfasf" localSheetId="5">#REF!</definedName>
    <definedName name="sfsdfasf">#REF!</definedName>
    <definedName name="sfsdfsafsf" localSheetId="11">#REF!</definedName>
    <definedName name="sfsdfsafsf" localSheetId="12">#REF!</definedName>
    <definedName name="sfsdfsafsf" localSheetId="10">#REF!</definedName>
    <definedName name="sfsdfsafsf" localSheetId="9">#REF!</definedName>
    <definedName name="sfsdfsafsf" localSheetId="8">#REF!</definedName>
    <definedName name="sfsdfsafsf" localSheetId="7">#REF!</definedName>
    <definedName name="sfsdfsafsf" localSheetId="5">#REF!</definedName>
    <definedName name="sfsdfsafsf">#REF!</definedName>
    <definedName name="sfsdfsdf" localSheetId="11">#REF!</definedName>
    <definedName name="sfsdfsdf" localSheetId="12">#REF!</definedName>
    <definedName name="sfsdfsdf" localSheetId="10">#REF!</definedName>
    <definedName name="sfsdfsdf" localSheetId="9">#REF!</definedName>
    <definedName name="sfsdfsdf" localSheetId="8">#REF!</definedName>
    <definedName name="sfsdfsdf" localSheetId="7">#REF!</definedName>
    <definedName name="sfsdfsdf" localSheetId="5">#REF!</definedName>
    <definedName name="sfsdfsdf">#REF!</definedName>
    <definedName name="sfsdfsfsfsd" localSheetId="11">#REF!</definedName>
    <definedName name="sfsdfsfsfsd" localSheetId="12">#REF!</definedName>
    <definedName name="sfsdfsfsfsd" localSheetId="10">#REF!</definedName>
    <definedName name="sfsdfsfsfsd" localSheetId="9">#REF!</definedName>
    <definedName name="sfsdfsfsfsd" localSheetId="8">#REF!</definedName>
    <definedName name="sfsdfsfsfsd" localSheetId="7">#REF!</definedName>
    <definedName name="sfsdfsfsfsd" localSheetId="5">#REF!</definedName>
    <definedName name="sfsdfsfsfsd">#REF!</definedName>
    <definedName name="sfsf">#REF!</definedName>
    <definedName name="sfsfasfsdfsdf">#REF!</definedName>
    <definedName name="SFSFD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s">#REF!</definedName>
    <definedName name="sfsfsf" localSheetId="11">#REF!</definedName>
    <definedName name="sfsfsf" localSheetId="12">#REF!</definedName>
    <definedName name="sfsfsf" localSheetId="10">#REF!</definedName>
    <definedName name="sfsfsf" localSheetId="9">#REF!</definedName>
    <definedName name="sfsfsf" localSheetId="8">#REF!</definedName>
    <definedName name="sfsfsf" localSheetId="7">#REF!</definedName>
    <definedName name="sfsfsf" localSheetId="5">#REF!</definedName>
    <definedName name="sfsfsf">#REF!</definedName>
    <definedName name="sfsssr" localSheetId="11">#REF!</definedName>
    <definedName name="sfsssr" localSheetId="12">#REF!</definedName>
    <definedName name="sfsssr" localSheetId="10">#REF!</definedName>
    <definedName name="sfsssr" localSheetId="9">#REF!</definedName>
    <definedName name="sfsssr" localSheetId="8">#REF!</definedName>
    <definedName name="sfsssr" localSheetId="7">#REF!</definedName>
    <definedName name="sfsssr" localSheetId="5">#REF!</definedName>
    <definedName name="sfsssr">#REF!</definedName>
    <definedName name="SFVD" localSheetId="11">#REF!</definedName>
    <definedName name="SFVD" localSheetId="12">#REF!</definedName>
    <definedName name="SFVD" localSheetId="10">#REF!</definedName>
    <definedName name="SFVD" localSheetId="9">#REF!</definedName>
    <definedName name="SFVD" localSheetId="8">#REF!</definedName>
    <definedName name="SFVD" localSheetId="7">#REF!</definedName>
    <definedName name="SFVD" localSheetId="5">#REF!</definedName>
    <definedName name="SFVD">#REF!</definedName>
    <definedName name="sgggggkjjkkj" localSheetId="11">#REF!</definedName>
    <definedName name="sgggggkjjkkj" localSheetId="12">#REF!</definedName>
    <definedName name="sgggggkjjkkj" localSheetId="10">#REF!</definedName>
    <definedName name="sgggggkjjkkj" localSheetId="9">#REF!</definedName>
    <definedName name="sgggggkjjkkj" localSheetId="8">#REF!</definedName>
    <definedName name="sgggggkjjkkj" localSheetId="7">#REF!</definedName>
    <definedName name="sgggggkjjkkj" localSheetId="5">#REF!</definedName>
    <definedName name="sgggggkjjkkj">#REF!</definedName>
    <definedName name="shedulecc1">#REF!</definedName>
    <definedName name="Sheet1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IT">#REF!</definedName>
    <definedName name="SLA_Unit_Cost" localSheetId="11">#REF!</definedName>
    <definedName name="SLA_Unit_Cost" localSheetId="12">#REF!</definedName>
    <definedName name="SLA_Unit_Cost" localSheetId="10">#REF!</definedName>
    <definedName name="SLA_Unit_Cost" localSheetId="9">#REF!</definedName>
    <definedName name="SLA_Unit_Cost" localSheetId="8">#REF!</definedName>
    <definedName name="SLA_Unit_Cost" localSheetId="7">#REF!</definedName>
    <definedName name="SLA_Unit_Cost" localSheetId="5">#REF!</definedName>
    <definedName name="SLA_Unit_Cost">#REF!</definedName>
    <definedName name="slldk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MRPEast">#REF!</definedName>
    <definedName name="SMRPWest">#REF!</definedName>
    <definedName name="snfsdfs">#REF!</definedName>
    <definedName name="snghviw">#REF!</definedName>
    <definedName name="solver_adj" localSheetId="11" hidden="1">#REF!,#REF!,#REF!,#REF!,#REF!,#REF!,#REF!</definedName>
    <definedName name="solver_adj" localSheetId="12" hidden="1">#REF!,#REF!,#REF!,#REF!,#REF!,#REF!,#REF!</definedName>
    <definedName name="solver_adj" localSheetId="10" hidden="1">#REF!,#REF!,#REF!,#REF!,#REF!,#REF!,#REF!</definedName>
    <definedName name="solver_adj" localSheetId="9" hidden="1">#REF!,#REF!,#REF!,#REF!,#REF!,#REF!,#REF!</definedName>
    <definedName name="solver_adj" localSheetId="8" hidden="1">#REF!,#REF!,#REF!,#REF!,#REF!,#REF!,#REF!</definedName>
    <definedName name="solver_adj" localSheetId="7" hidden="1">#REF!,#REF!,#REF!,#REF!,#REF!,#REF!,#REF!</definedName>
    <definedName name="solver_adj" localSheetId="5" hidden="1">#REF!,#REF!,#REF!,#REF!,#REF!,#REF!,#REF!</definedName>
    <definedName name="solver_adj" hidden="1">#REF!,#REF!,#REF!,#REF!,#REF!,#REF!,#REF!</definedName>
    <definedName name="solver_lin" hidden="1">0</definedName>
    <definedName name="solver_num" hidden="1">0</definedName>
    <definedName name="solver_tmp" localSheetId="11" hidden="1">#REF!,#REF!,#REF!,#REF!,#REF!,#REF!,#REF!</definedName>
    <definedName name="solver_tmp" localSheetId="12" hidden="1">#REF!,#REF!,#REF!,#REF!,#REF!,#REF!,#REF!</definedName>
    <definedName name="solver_tmp" localSheetId="10" hidden="1">#REF!,#REF!,#REF!,#REF!,#REF!,#REF!,#REF!</definedName>
    <definedName name="solver_tmp" localSheetId="9" hidden="1">#REF!,#REF!,#REF!,#REF!,#REF!,#REF!,#REF!</definedName>
    <definedName name="solver_tmp" localSheetId="8" hidden="1">#REF!,#REF!,#REF!,#REF!,#REF!,#REF!,#REF!</definedName>
    <definedName name="solver_tmp" localSheetId="7" hidden="1">#REF!,#REF!,#REF!,#REF!,#REF!,#REF!,#REF!</definedName>
    <definedName name="solver_tmp" localSheetId="5" hidden="1">#REF!,#REF!,#REF!,#REF!,#REF!,#REF!,#REF!</definedName>
    <definedName name="solver_tmp" hidden="1">#REF!,#REF!,#REF!,#REF!,#REF!,#REF!,#REF!</definedName>
    <definedName name="solver_typ" hidden="1">1</definedName>
    <definedName name="solver_val" hidden="1">0</definedName>
    <definedName name="SortE" localSheetId="11" hidden="1">#REF!</definedName>
    <definedName name="SortE" localSheetId="12" hidden="1">#REF!</definedName>
    <definedName name="SortE" localSheetId="10" hidden="1">#REF!</definedName>
    <definedName name="SortE" localSheetId="9" hidden="1">#REF!</definedName>
    <definedName name="SortE" localSheetId="8" hidden="1">#REF!</definedName>
    <definedName name="SortE" localSheetId="7" hidden="1">#REF!</definedName>
    <definedName name="SortE" localSheetId="5" hidden="1">#REF!</definedName>
    <definedName name="SortE" hidden="1">#REF!</definedName>
    <definedName name="SOUTH" localSheetId="11">#REF!</definedName>
    <definedName name="SOUTH" localSheetId="12">#REF!</definedName>
    <definedName name="SOUTH" localSheetId="10">#REF!</definedName>
    <definedName name="SOUTH" localSheetId="9">#REF!</definedName>
    <definedName name="SOUTH" localSheetId="8">#REF!</definedName>
    <definedName name="SOUTH" localSheetId="7">#REF!</definedName>
    <definedName name="SOUTH" localSheetId="5">#REF!</definedName>
    <definedName name="SOUTH">#REF!</definedName>
    <definedName name="SPSet">"current"</definedName>
    <definedName name="SPWS_WBID">"5212E8AE-A962-4131-8FBC-A40040E9ED32"</definedName>
    <definedName name="SR" localSheetId="11">#REF!</definedName>
    <definedName name="SR" localSheetId="12">#REF!</definedName>
    <definedName name="SR" localSheetId="10">#REF!</definedName>
    <definedName name="SR" localSheetId="9">#REF!</definedName>
    <definedName name="SR" localSheetId="8">#REF!</definedName>
    <definedName name="SR" localSheetId="7">#REF!</definedName>
    <definedName name="SR" localSheetId="5">#REF!</definedName>
    <definedName name="SR">#REF!</definedName>
    <definedName name="SR_To_Allocation_Lookup">#REF!</definedName>
    <definedName name="ss" localSheetId="11">#REF!</definedName>
    <definedName name="ss" localSheetId="12">#REF!</definedName>
    <definedName name="ss" localSheetId="10">#REF!</definedName>
    <definedName name="ss" localSheetId="9">#REF!</definedName>
    <definedName name="ss" localSheetId="8">#REF!</definedName>
    <definedName name="ss" localSheetId="7">#REF!</definedName>
    <definedName name="ss" localSheetId="5">#REF!</definedName>
    <definedName name="ss">#REF!</definedName>
    <definedName name="start84">#REF!</definedName>
    <definedName name="start85">#REF!</definedName>
    <definedName name="start86">#REF!</definedName>
    <definedName name="start87">#REF!</definedName>
    <definedName name="start88">#REF!</definedName>
    <definedName name="start89">#REF!</definedName>
    <definedName name="start90">#REF!</definedName>
    <definedName name="start91">#REF!</definedName>
    <definedName name="start92">#REF!</definedName>
    <definedName name="start93">#REF!</definedName>
    <definedName name="start94">#REF!</definedName>
    <definedName name="start95">#REF!</definedName>
    <definedName name="start96">#REF!</definedName>
    <definedName name="start97">#REF!</definedName>
    <definedName name="start98">#REF!</definedName>
    <definedName name="StartDate" localSheetId="11">#REF!</definedName>
    <definedName name="StartDate" localSheetId="12">#REF!</definedName>
    <definedName name="StartDate" localSheetId="10">#REF!</definedName>
    <definedName name="StartDate" localSheetId="9">#REF!</definedName>
    <definedName name="StartDate" localSheetId="8">#REF!</definedName>
    <definedName name="StartDate" localSheetId="7">#REF!</definedName>
    <definedName name="StartDate" localSheetId="5">#REF!</definedName>
    <definedName name="StartDate">#REF!</definedName>
    <definedName name="startdate2">#REF!</definedName>
    <definedName name="startdte">#REF!</definedName>
    <definedName name="startdte4">#REF!</definedName>
    <definedName name="std.bal" localSheetId="11">#REF!</definedName>
    <definedName name="std.bal" localSheetId="12">#REF!</definedName>
    <definedName name="std.bal" localSheetId="10">#REF!</definedName>
    <definedName name="std.bal" localSheetId="9">#REF!</definedName>
    <definedName name="std.bal" localSheetId="8">#REF!</definedName>
    <definedName name="std.bal" localSheetId="7">#REF!</definedName>
    <definedName name="std.bal" localSheetId="5">#REF!</definedName>
    <definedName name="std.bal">#REF!</definedName>
    <definedName name="std.cwip.bal" localSheetId="11">#REF!</definedName>
    <definedName name="std.cwip.bal" localSheetId="12">#REF!</definedName>
    <definedName name="std.cwip.bal" localSheetId="10">#REF!</definedName>
    <definedName name="std.cwip.bal" localSheetId="9">#REF!</definedName>
    <definedName name="std.cwip.bal" localSheetId="8">#REF!</definedName>
    <definedName name="std.cwip.bal" localSheetId="7">#REF!</definedName>
    <definedName name="std.cwip.bal" localSheetId="5">#REF!</definedName>
    <definedName name="std.cwip.bal">#REF!</definedName>
    <definedName name="STM_ACC" localSheetId="11">#REF!</definedName>
    <definedName name="STM_ACC" localSheetId="12">#REF!</definedName>
    <definedName name="STM_ACC" localSheetId="10">#REF!</definedName>
    <definedName name="STM_ACC" localSheetId="9">#REF!</definedName>
    <definedName name="STM_ACC" localSheetId="8">#REF!</definedName>
    <definedName name="STM_ACC" localSheetId="7">#REF!</definedName>
    <definedName name="STM_ACC" localSheetId="5">#REF!</definedName>
    <definedName name="STM_ACC">#REF!</definedName>
    <definedName name="STM_PMT" localSheetId="11">#REF!</definedName>
    <definedName name="STM_PMT" localSheetId="12">#REF!</definedName>
    <definedName name="STM_PMT" localSheetId="10">#REF!</definedName>
    <definedName name="STM_PMT" localSheetId="9">#REF!</definedName>
    <definedName name="STM_PMT" localSheetId="8">#REF!</definedName>
    <definedName name="STM_PMT" localSheetId="7">#REF!</definedName>
    <definedName name="STM_PMT" localSheetId="5">#REF!</definedName>
    <definedName name="STM_PMT">#REF!</definedName>
    <definedName name="SUMMARY" localSheetId="11">#REF!</definedName>
    <definedName name="SUMMARY" localSheetId="12">#REF!</definedName>
    <definedName name="SUMMARY" localSheetId="10">#REF!</definedName>
    <definedName name="SUMMARY" localSheetId="9">#REF!</definedName>
    <definedName name="SUMMARY" localSheetId="8">#REF!</definedName>
    <definedName name="SUMMARY" localSheetId="7">#REF!</definedName>
    <definedName name="SUMMARY" localSheetId="5">#REF!</definedName>
    <definedName name="SUMMARY">#REF!</definedName>
    <definedName name="summary_caution">#REF!</definedName>
    <definedName name="Sx" localSheetId="11">#REF!</definedName>
    <definedName name="Sx" localSheetId="12">#REF!</definedName>
    <definedName name="Sx" localSheetId="10">#REF!</definedName>
    <definedName name="Sx" localSheetId="9">#REF!</definedName>
    <definedName name="Sx" localSheetId="8">#REF!</definedName>
    <definedName name="Sx" localSheetId="7">#REF!</definedName>
    <definedName name="Sx" localSheetId="5">#REF!</definedName>
    <definedName name="Sx">#REF!</definedName>
    <definedName name="T" localSheetId="11">#REF!</definedName>
    <definedName name="T" localSheetId="12">#REF!</definedName>
    <definedName name="T" localSheetId="10">#REF!</definedName>
    <definedName name="T" localSheetId="9">#REF!</definedName>
    <definedName name="T" localSheetId="8">#REF!</definedName>
    <definedName name="T" localSheetId="7">#REF!</definedName>
    <definedName name="T" localSheetId="5">#REF!</definedName>
    <definedName name="T">#REF!</definedName>
    <definedName name="TABLE">#REF!</definedName>
    <definedName name="TAX_EXP" localSheetId="11">#REF!</definedName>
    <definedName name="TAX_EXP" localSheetId="12">#REF!</definedName>
    <definedName name="TAX_EXP" localSheetId="10">#REF!</definedName>
    <definedName name="TAX_EXP" localSheetId="9">#REF!</definedName>
    <definedName name="TAX_EXP" localSheetId="8">#REF!</definedName>
    <definedName name="TAX_EXP" localSheetId="7">#REF!</definedName>
    <definedName name="TAX_EXP" localSheetId="5">#REF!</definedName>
    <definedName name="TAX_EXP">#REF!</definedName>
    <definedName name="tblActivity_Key" localSheetId="11">#REF!</definedName>
    <definedName name="tblActivity_Key" localSheetId="12">#REF!</definedName>
    <definedName name="tblActivity_Key" localSheetId="10">#REF!</definedName>
    <definedName name="tblActivity_Key" localSheetId="9">#REF!</definedName>
    <definedName name="tblActivity_Key" localSheetId="8">#REF!</definedName>
    <definedName name="tblActivity_Key" localSheetId="7">#REF!</definedName>
    <definedName name="tblActivity_Key" localSheetId="5">#REF!</definedName>
    <definedName name="tblActivity_Key">#REF!</definedName>
    <definedName name="tblActivity_Key_OLD" localSheetId="11">#REF!</definedName>
    <definedName name="tblActivity_Key_OLD" localSheetId="12">#REF!</definedName>
    <definedName name="tblActivity_Key_OLD" localSheetId="10">#REF!</definedName>
    <definedName name="tblActivity_Key_OLD" localSheetId="9">#REF!</definedName>
    <definedName name="tblActivity_Key_OLD" localSheetId="8">#REF!</definedName>
    <definedName name="tblActivity_Key_OLD" localSheetId="7">#REF!</definedName>
    <definedName name="tblActivity_Key_OLD" localSheetId="5">#REF!</definedName>
    <definedName name="tblActivity_Key_OLD">#REF!</definedName>
    <definedName name="tblCharts">#REF!</definedName>
    <definedName name="tblHelp">#REF!</definedName>
    <definedName name="tblReports">#REF!</definedName>
    <definedName name="tblWorksheets">#REF!</definedName>
    <definedName name="td01e">#REF!</definedName>
    <definedName name="td02e">#REF!</definedName>
    <definedName name="td03e">#REF!</definedName>
    <definedName name="td04e">#REF!</definedName>
    <definedName name="tdg01e">#REF!</definedName>
    <definedName name="tdg02e">#REF!</definedName>
    <definedName name="tdg03e">#REF!</definedName>
    <definedName name="tdg04e">#REF!</definedName>
    <definedName name="TempInvDec" localSheetId="11">#REF!</definedName>
    <definedName name="TempInvDec" localSheetId="12">#REF!</definedName>
    <definedName name="TempInvDec" localSheetId="10">#REF!</definedName>
    <definedName name="TempInvDec" localSheetId="9">#REF!</definedName>
    <definedName name="TempInvDec" localSheetId="8">#REF!</definedName>
    <definedName name="TempInvDec" localSheetId="7">#REF!</definedName>
    <definedName name="TempInvDec" localSheetId="5">#REF!</definedName>
    <definedName name="TempInvDec">#REF!</definedName>
    <definedName name="tempinvdece" localSheetId="11">#REF!</definedName>
    <definedName name="tempinvdece" localSheetId="12">#REF!</definedName>
    <definedName name="tempinvdece" localSheetId="10">#REF!</definedName>
    <definedName name="tempinvdece" localSheetId="9">#REF!</definedName>
    <definedName name="tempinvdece" localSheetId="8">#REF!</definedName>
    <definedName name="tempinvdece" localSheetId="7">#REF!</definedName>
    <definedName name="tempinvdece" localSheetId="5">#REF!</definedName>
    <definedName name="tempinvdece">#REF!</definedName>
    <definedName name="TempInvSept" localSheetId="11">#REF!</definedName>
    <definedName name="TempInvSept" localSheetId="12">#REF!</definedName>
    <definedName name="TempInvSept" localSheetId="10">#REF!</definedName>
    <definedName name="TempInvSept" localSheetId="9">#REF!</definedName>
    <definedName name="TempInvSept" localSheetId="8">#REF!</definedName>
    <definedName name="TempInvSept" localSheetId="7">#REF!</definedName>
    <definedName name="TempInvSept" localSheetId="5">#REF!</definedName>
    <definedName name="TempInvSept">#REF!</definedName>
    <definedName name="temptinsepte" localSheetId="11">#REF!</definedName>
    <definedName name="temptinsepte" localSheetId="12">#REF!</definedName>
    <definedName name="temptinsepte" localSheetId="10">#REF!</definedName>
    <definedName name="temptinsepte" localSheetId="9">#REF!</definedName>
    <definedName name="temptinsepte" localSheetId="8">#REF!</definedName>
    <definedName name="temptinsepte" localSheetId="7">#REF!</definedName>
    <definedName name="temptinsepte" localSheetId="5">#REF!</definedName>
    <definedName name="temptinsepte">#REF!</definedName>
    <definedName name="TepmInv4thQtr" localSheetId="11">#REF!</definedName>
    <definedName name="TepmInv4thQtr" localSheetId="12">#REF!</definedName>
    <definedName name="TepmInv4thQtr" localSheetId="10">#REF!</definedName>
    <definedName name="TepmInv4thQtr" localSheetId="9">#REF!</definedName>
    <definedName name="TepmInv4thQtr" localSheetId="8">#REF!</definedName>
    <definedName name="TepmInv4thQtr" localSheetId="7">#REF!</definedName>
    <definedName name="TepmInv4thQtr" localSheetId="5">#REF!</definedName>
    <definedName name="TepmInv4thQtr">#REF!</definedName>
    <definedName name="tepminv4thqtre" localSheetId="11">#REF!</definedName>
    <definedName name="tepminv4thqtre" localSheetId="12">#REF!</definedName>
    <definedName name="tepminv4thqtre" localSheetId="10">#REF!</definedName>
    <definedName name="tepminv4thqtre" localSheetId="9">#REF!</definedName>
    <definedName name="tepminv4thqtre" localSheetId="8">#REF!</definedName>
    <definedName name="tepminv4thqtre" localSheetId="7">#REF!</definedName>
    <definedName name="tepminv4thqtre" localSheetId="5">#REF!</definedName>
    <definedName name="tepminv4thqtre">#REF!</definedName>
    <definedName name="TEST" localSheetId="11">#REF!</definedName>
    <definedName name="TEST" localSheetId="12">#REF!</definedName>
    <definedName name="TEST" localSheetId="10">#REF!</definedName>
    <definedName name="TEST" localSheetId="9">#REF!</definedName>
    <definedName name="TEST" localSheetId="8">#REF!</definedName>
    <definedName name="TEST" localSheetId="7">#REF!</definedName>
    <definedName name="TEST" localSheetId="5">#REF!</definedName>
    <definedName name="TEST">#REF!</definedName>
    <definedName name="three" localSheetId="11">#REF!,#REF!,#REF!</definedName>
    <definedName name="three" localSheetId="12">#REF!,#REF!,#REF!</definedName>
    <definedName name="three" localSheetId="10">#REF!,#REF!,#REF!</definedName>
    <definedName name="three" localSheetId="9">#REF!,#REF!,#REF!</definedName>
    <definedName name="three" localSheetId="8">#REF!,#REF!,#REF!</definedName>
    <definedName name="three" localSheetId="7">#REF!,#REF!,#REF!</definedName>
    <definedName name="three" localSheetId="5">#REF!,#REF!,#REF!</definedName>
    <definedName name="three">#REF!,#REF!,#REF!</definedName>
    <definedName name="titlewomoney" localSheetId="11">#REF!</definedName>
    <definedName name="titlewomoney" localSheetId="12">#REF!</definedName>
    <definedName name="titlewomoney" localSheetId="10">#REF!</definedName>
    <definedName name="titlewomoney" localSheetId="9">#REF!</definedName>
    <definedName name="titlewomoney" localSheetId="8">#REF!</definedName>
    <definedName name="titlewomoney" localSheetId="7">#REF!</definedName>
    <definedName name="titlewomoney" localSheetId="5">#REF!</definedName>
    <definedName name="titlewomoney">#REF!</definedName>
    <definedName name="titlewomoneye" localSheetId="11">#REF!</definedName>
    <definedName name="titlewomoneye" localSheetId="12">#REF!</definedName>
    <definedName name="titlewomoneye" localSheetId="10">#REF!</definedName>
    <definedName name="titlewomoneye" localSheetId="9">#REF!</definedName>
    <definedName name="titlewomoneye" localSheetId="8">#REF!</definedName>
    <definedName name="titlewomoneye" localSheetId="7">#REF!</definedName>
    <definedName name="titlewomoneye" localSheetId="5">#REF!</definedName>
    <definedName name="titlewomoneye">#REF!</definedName>
    <definedName name="TOT_CO_ACC" localSheetId="11">#REF!</definedName>
    <definedName name="TOT_CO_ACC" localSheetId="12">#REF!</definedName>
    <definedName name="TOT_CO_ACC" localSheetId="10">#REF!</definedName>
    <definedName name="TOT_CO_ACC" localSheetId="9">#REF!</definedName>
    <definedName name="TOT_CO_ACC" localSheetId="8">#REF!</definedName>
    <definedName name="TOT_CO_ACC" localSheetId="7">#REF!</definedName>
    <definedName name="TOT_CO_ACC" localSheetId="5">#REF!</definedName>
    <definedName name="TOT_CO_ACC">#REF!</definedName>
    <definedName name="TOT_CO_PMTS" localSheetId="11">#REF!</definedName>
    <definedName name="TOT_CO_PMTS" localSheetId="12">#REF!</definedName>
    <definedName name="TOT_CO_PMTS" localSheetId="10">#REF!</definedName>
    <definedName name="TOT_CO_PMTS" localSheetId="9">#REF!</definedName>
    <definedName name="TOT_CO_PMTS" localSheetId="8">#REF!</definedName>
    <definedName name="TOT_CO_PMTS" localSheetId="7">#REF!</definedName>
    <definedName name="TOT_CO_PMTS" localSheetId="5">#REF!</definedName>
    <definedName name="TOT_CO_PMTS">#REF!</definedName>
    <definedName name="TOT_CO_PR_AC" localSheetId="11">#REF!</definedName>
    <definedName name="TOT_CO_PR_AC" localSheetId="12">#REF!</definedName>
    <definedName name="TOT_CO_PR_AC" localSheetId="10">#REF!</definedName>
    <definedName name="TOT_CO_PR_AC" localSheetId="9">#REF!</definedName>
    <definedName name="TOT_CO_PR_AC" localSheetId="8">#REF!</definedName>
    <definedName name="TOT_CO_PR_AC" localSheetId="7">#REF!</definedName>
    <definedName name="TOT_CO_PR_AC" localSheetId="5">#REF!</definedName>
    <definedName name="TOT_CO_PR_AC">#REF!</definedName>
    <definedName name="TOT_CO_PR_PMT" localSheetId="11">#REF!</definedName>
    <definedName name="TOT_CO_PR_PMT" localSheetId="12">#REF!</definedName>
    <definedName name="TOT_CO_PR_PMT" localSheetId="10">#REF!</definedName>
    <definedName name="TOT_CO_PR_PMT" localSheetId="9">#REF!</definedName>
    <definedName name="TOT_CO_PR_PMT" localSheetId="8">#REF!</definedName>
    <definedName name="TOT_CO_PR_PMT" localSheetId="7">#REF!</definedName>
    <definedName name="TOT_CO_PR_PMT" localSheetId="5">#REF!</definedName>
    <definedName name="TOT_CO_PR_PMT">#REF!</definedName>
    <definedName name="Total" localSheetId="11">#REF!</definedName>
    <definedName name="Total" localSheetId="12">#REF!</definedName>
    <definedName name="Total" localSheetId="10">#REF!</definedName>
    <definedName name="Total" localSheetId="9">#REF!</definedName>
    <definedName name="Total" localSheetId="8">#REF!</definedName>
    <definedName name="Total" localSheetId="7">#REF!</definedName>
    <definedName name="Total" localSheetId="5">#REF!</definedName>
    <definedName name="Total">#REF!</definedName>
    <definedName name="TOTAL_AMT" localSheetId="11">#REF!</definedName>
    <definedName name="TOTAL_AMT" localSheetId="12">#REF!</definedName>
    <definedName name="TOTAL_AMT" localSheetId="10">#REF!</definedName>
    <definedName name="TOTAL_AMT" localSheetId="9">#REF!</definedName>
    <definedName name="TOTAL_AMT" localSheetId="8">#REF!</definedName>
    <definedName name="TOTAL_AMT" localSheetId="7">#REF!</definedName>
    <definedName name="TOTAL_AMT" localSheetId="5">#REF!</definedName>
    <definedName name="TOTAL_AMT">#REF!</definedName>
    <definedName name="total84">#REF!</definedName>
    <definedName name="total85">#REF!</definedName>
    <definedName name="total86">#REF!</definedName>
    <definedName name="total87">#REF!</definedName>
    <definedName name="total88">#REF!</definedName>
    <definedName name="total89">#REF!</definedName>
    <definedName name="total90">#REF!</definedName>
    <definedName name="total91">#REF!</definedName>
    <definedName name="total92">#REF!</definedName>
    <definedName name="total93">#REF!</definedName>
    <definedName name="total94">#REF!</definedName>
    <definedName name="total95">#REF!</definedName>
    <definedName name="total96">#REF!</definedName>
    <definedName name="total97">#REF!</definedName>
    <definedName name="total98">#REF!</definedName>
    <definedName name="TOTALS" localSheetId="11">#REF!</definedName>
    <definedName name="TOTALS" localSheetId="12">#REF!</definedName>
    <definedName name="TOTALS" localSheetId="10">#REF!</definedName>
    <definedName name="TOTALS" localSheetId="9">#REF!</definedName>
    <definedName name="TOTALS" localSheetId="8">#REF!</definedName>
    <definedName name="TOTALS" localSheetId="7">#REF!</definedName>
    <definedName name="TOTALS" localSheetId="5">#REF!</definedName>
    <definedName name="TOTALS">#REF!</definedName>
    <definedName name="totalse" localSheetId="11">#REF!</definedName>
    <definedName name="totalse" localSheetId="12">#REF!</definedName>
    <definedName name="totalse" localSheetId="10">#REF!</definedName>
    <definedName name="totalse" localSheetId="9">#REF!</definedName>
    <definedName name="totalse" localSheetId="8">#REF!</definedName>
    <definedName name="totalse" localSheetId="7">#REF!</definedName>
    <definedName name="totalse" localSheetId="5">#REF!</definedName>
    <definedName name="totalse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_Footer_User" hidden="1">"Mary Lou Barrios"</definedName>
    <definedName name="TP_Footer_Version" hidden="1">"v3.00"</definedName>
    <definedName name="trans04" localSheetId="11">#REF!</definedName>
    <definedName name="trans04" localSheetId="12">#REF!</definedName>
    <definedName name="trans04" localSheetId="10">#REF!</definedName>
    <definedName name="trans04" localSheetId="9">#REF!</definedName>
    <definedName name="trans04" localSheetId="8">#REF!</definedName>
    <definedName name="trans04" localSheetId="7">#REF!</definedName>
    <definedName name="trans04" localSheetId="5">#REF!</definedName>
    <definedName name="trans04">#REF!</definedName>
    <definedName name="Tree" localSheetId="11">#REF!</definedName>
    <definedName name="Tree" localSheetId="12">#REF!</definedName>
    <definedName name="Tree" localSheetId="10">#REF!</definedName>
    <definedName name="Tree" localSheetId="9">#REF!</definedName>
    <definedName name="Tree" localSheetId="8">#REF!</definedName>
    <definedName name="Tree" localSheetId="7">#REF!</definedName>
    <definedName name="Tree" localSheetId="5">#REF!</definedName>
    <definedName name="Tree">#REF!</definedName>
    <definedName name="two" localSheetId="11">#REF!,#REF!,#REF!</definedName>
    <definedName name="two" localSheetId="12">#REF!,#REF!,#REF!</definedName>
    <definedName name="two" localSheetId="10">#REF!,#REF!,#REF!</definedName>
    <definedName name="two" localSheetId="9">#REF!,#REF!,#REF!</definedName>
    <definedName name="two" localSheetId="8">#REF!,#REF!,#REF!</definedName>
    <definedName name="two" localSheetId="7">#REF!,#REF!,#REF!</definedName>
    <definedName name="two" localSheetId="5">#REF!,#REF!,#REF!</definedName>
    <definedName name="two">#REF!,#REF!,#REF!</definedName>
    <definedName name="TY">#REF!</definedName>
    <definedName name="TypeCost">#REF!</definedName>
    <definedName name="tyty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U" localSheetId="11">#REF!</definedName>
    <definedName name="U" localSheetId="12">#REF!</definedName>
    <definedName name="U" localSheetId="10">#REF!</definedName>
    <definedName name="U" localSheetId="9">#REF!</definedName>
    <definedName name="U" localSheetId="8">#REF!</definedName>
    <definedName name="U" localSheetId="7">#REF!</definedName>
    <definedName name="U" localSheetId="5">#REF!</definedName>
    <definedName name="U">#REF!</definedName>
    <definedName name="UNANT" localSheetId="11">#REF!</definedName>
    <definedName name="UNANT" localSheetId="12">#REF!</definedName>
    <definedName name="UNANT" localSheetId="10">#REF!</definedName>
    <definedName name="UNANT" localSheetId="9">#REF!</definedName>
    <definedName name="UNANT" localSheetId="8">#REF!</definedName>
    <definedName name="UNANT" localSheetId="7">#REF!</definedName>
    <definedName name="UNANT" localSheetId="5">#REF!</definedName>
    <definedName name="UNANT">#REF!</definedName>
    <definedName name="UNBILLED" localSheetId="11">#REF!</definedName>
    <definedName name="UNBILLED" localSheetId="12">#REF!</definedName>
    <definedName name="UNBILLED" localSheetId="10">#REF!</definedName>
    <definedName name="UNBILLED" localSheetId="9">#REF!</definedName>
    <definedName name="UNBILLED" localSheetId="8">#REF!</definedName>
    <definedName name="UNBILLED" localSheetId="7">#REF!</definedName>
    <definedName name="UNBILLED" localSheetId="5">#REF!</definedName>
    <definedName name="UNBILLED">#REF!</definedName>
    <definedName name="unit" localSheetId="11">#REF!</definedName>
    <definedName name="unit" localSheetId="12">#REF!</definedName>
    <definedName name="unit" localSheetId="10">#REF!</definedName>
    <definedName name="unit" localSheetId="9">#REF!</definedName>
    <definedName name="unit" localSheetId="8">#REF!</definedName>
    <definedName name="unit" localSheetId="7">#REF!</definedName>
    <definedName name="unit" localSheetId="5">#REF!</definedName>
    <definedName name="unit">#REF!</definedName>
    <definedName name="unite">#REF!</definedName>
    <definedName name="units">#REF!</definedName>
    <definedName name="unitse">#REF!</definedName>
    <definedName name="UnknownProj">#REF!</definedName>
    <definedName name="UNT" localSheetId="11">#REF!</definedName>
    <definedName name="UNT" localSheetId="12">#REF!</definedName>
    <definedName name="UNT" localSheetId="10">#REF!</definedName>
    <definedName name="UNT" localSheetId="9">#REF!</definedName>
    <definedName name="UNT" localSheetId="8">#REF!</definedName>
    <definedName name="UNT" localSheetId="7">#REF!</definedName>
    <definedName name="UNT" localSheetId="5">#REF!</definedName>
    <definedName name="UNT">#REF!</definedName>
    <definedName name="UTILRANGE" localSheetId="11">#REF!</definedName>
    <definedName name="UTILRANGE" localSheetId="12">#REF!</definedName>
    <definedName name="UTILRANGE" localSheetId="10">#REF!</definedName>
    <definedName name="UTILRANGE" localSheetId="9">#REF!</definedName>
    <definedName name="UTILRANGE" localSheetId="8">#REF!</definedName>
    <definedName name="UTILRANGE" localSheetId="7">#REF!</definedName>
    <definedName name="UTILRANGE" localSheetId="5">#REF!</definedName>
    <definedName name="UTILRANGE">#REF!</definedName>
    <definedName name="ValuationYear">#REF!</definedName>
    <definedName name="vcbcvbcv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ndName" localSheetId="11">#REF!</definedName>
    <definedName name="VndName" localSheetId="12">#REF!</definedName>
    <definedName name="VndName" localSheetId="10">#REF!</definedName>
    <definedName name="VndName" localSheetId="9">#REF!</definedName>
    <definedName name="VndName" localSheetId="8">#REF!</definedName>
    <definedName name="VndName" localSheetId="7">#REF!</definedName>
    <definedName name="VndName" localSheetId="5">#REF!</definedName>
    <definedName name="VndName">#REF!</definedName>
    <definedName name="vvv" localSheetId="11">#REF!</definedName>
    <definedName name="vvv" localSheetId="12">#REF!</definedName>
    <definedName name="vvv" localSheetId="10">#REF!</definedName>
    <definedName name="vvv" localSheetId="9">#REF!</definedName>
    <definedName name="vvv" localSheetId="8">#REF!</definedName>
    <definedName name="vvv" localSheetId="7">#REF!</definedName>
    <definedName name="vvv" localSheetId="5">#REF!</definedName>
    <definedName name="vvv">#REF!</definedName>
    <definedName name="vxcvxc">#REF!</definedName>
    <definedName name="vxcvxcvx">#REF!</definedName>
    <definedName name="vxvxvxcvxc">#REF!</definedName>
    <definedName name="vxzvxcvxzcvxcv">#REF!</definedName>
    <definedName name="wearwerawer" localSheetId="11">#REF!</definedName>
    <definedName name="wearwerawer" localSheetId="12">#REF!</definedName>
    <definedName name="wearwerawer" localSheetId="10">#REF!</definedName>
    <definedName name="wearwerawer" localSheetId="9">#REF!</definedName>
    <definedName name="wearwerawer" localSheetId="8">#REF!</definedName>
    <definedName name="wearwerawer" localSheetId="7">#REF!</definedName>
    <definedName name="wearwerawer" localSheetId="5">#REF!</definedName>
    <definedName name="wearwerawer">#REF!</definedName>
    <definedName name="wer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w3" localSheetId="11">#REF!</definedName>
    <definedName name="werw3" localSheetId="12">#REF!</definedName>
    <definedName name="werw3" localSheetId="10">#REF!</definedName>
    <definedName name="werw3" localSheetId="9">#REF!</definedName>
    <definedName name="werw3" localSheetId="8">#REF!</definedName>
    <definedName name="werw3" localSheetId="7">#REF!</definedName>
    <definedName name="werw3" localSheetId="5">#REF!</definedName>
    <definedName name="werw3">#REF!</definedName>
    <definedName name="werwerwe" localSheetId="11">#REF!</definedName>
    <definedName name="werwerwe" localSheetId="12">#REF!</definedName>
    <definedName name="werwerwe" localSheetId="10">#REF!</definedName>
    <definedName name="werwerwe" localSheetId="9">#REF!</definedName>
    <definedName name="werwerwe" localSheetId="8">#REF!</definedName>
    <definedName name="werwerwe" localSheetId="7">#REF!</definedName>
    <definedName name="werwerwe" localSheetId="5">#REF!</definedName>
    <definedName name="werwerwe">#REF!</definedName>
    <definedName name="WESTERN" localSheetId="11">#REF!</definedName>
    <definedName name="WESTERN" localSheetId="12">#REF!</definedName>
    <definedName name="WESTERN" localSheetId="10">#REF!</definedName>
    <definedName name="WESTERN" localSheetId="9">#REF!</definedName>
    <definedName name="WESTERN" localSheetId="8">#REF!</definedName>
    <definedName name="WESTERN" localSheetId="7">#REF!</definedName>
    <definedName name="WESTERN" localSheetId="5">#REF!</definedName>
    <definedName name="WESTERN">#REF!</definedName>
    <definedName name="Workforce" localSheetId="11">#REF!</definedName>
    <definedName name="Workforce" localSheetId="12">#REF!</definedName>
    <definedName name="Workforce" localSheetId="10">#REF!</definedName>
    <definedName name="Workforce" localSheetId="9">#REF!</definedName>
    <definedName name="Workforce" localSheetId="8">#REF!</definedName>
    <definedName name="Workforce" localSheetId="7">#REF!</definedName>
    <definedName name="Workforce" localSheetId="5">#REF!</definedName>
    <definedName name="Workforce">#REF!</definedName>
    <definedName name="WPCUT" localSheetId="11">#REF!</definedName>
    <definedName name="WPCUT" localSheetId="12">#REF!</definedName>
    <definedName name="WPCUT" localSheetId="10">#REF!</definedName>
    <definedName name="WPCUT" localSheetId="9">#REF!</definedName>
    <definedName name="WPCUT" localSheetId="8">#REF!</definedName>
    <definedName name="WPCUT" localSheetId="7">#REF!</definedName>
    <definedName name="WPCUT" localSheetId="5">#REF!</definedName>
    <definedName name="WPCUT">#REF!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localSheetId="9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page1." localSheetId="10" hidden="1">{"page1",#N/A,FALSE,"260"}</definedName>
    <definedName name="wrn.page1." localSheetId="9" hidden="1">{"page1",#N/A,FALSE,"260"}</definedName>
    <definedName name="wrn.page1." localSheetId="8" hidden="1">{"page1",#N/A,FALSE,"260"}</definedName>
    <definedName name="wrn.page1." localSheetId="7" hidden="1">{"page1",#N/A,FALSE,"260"}</definedName>
    <definedName name="wrn.page1." localSheetId="5" hidden="1">{"page1",#N/A,FALSE,"260"}</definedName>
    <definedName name="wrn.page1." hidden="1">{"page1",#N/A,FALSE,"260"}</definedName>
    <definedName name="wrn.PrintAll.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R_D._.Tax._.Services." localSheetId="10" hidden="1">{#N/A,#N/A,FALSE,"R&amp;D Quick Calc";#N/A,#N/A,FALSE,"DOE Fee Schedule"}</definedName>
    <definedName name="wrn.R_D._.Tax._.Services." localSheetId="9" hidden="1">{#N/A,#N/A,FALSE,"R&amp;D Quick Calc";#N/A,#N/A,FALSE,"DOE Fee Schedule"}</definedName>
    <definedName name="wrn.R_D._.Tax._.Services." localSheetId="8" hidden="1">{#N/A,#N/A,FALSE,"R&amp;D Quick Calc";#N/A,#N/A,FALSE,"DOE Fee Schedule"}</definedName>
    <definedName name="wrn.R_D._.Tax._.Services." localSheetId="7" hidden="1">{#N/A,#N/A,FALSE,"R&amp;D Quick Calc";#N/A,#N/A,FALSE,"DOE Fee Schedule"}</definedName>
    <definedName name="wrn.R_D._.Tax._.Services." localSheetId="5" hidden="1">{#N/A,#N/A,FALSE,"R&amp;D Quick Calc";#N/A,#N/A,FALSE,"DOE Fee Schedule"}</definedName>
    <definedName name="wrn.R_D._.Tax._.Services." hidden="1">{#N/A,#N/A,FALSE,"R&amp;D Quick Calc";#N/A,#N/A,FALSE,"DOE Fee Schedule"}</definedName>
    <definedName name="ww" localSheetId="11">#REF!</definedName>
    <definedName name="ww" localSheetId="12">#REF!</definedName>
    <definedName name="ww" localSheetId="10">#REF!</definedName>
    <definedName name="ww" localSheetId="9">#REF!</definedName>
    <definedName name="ww" localSheetId="8">#REF!</definedName>
    <definedName name="ww" localSheetId="7">#REF!</definedName>
    <definedName name="ww" localSheetId="5">#REF!</definedName>
    <definedName name="ww">#REF!</definedName>
    <definedName name="wwww" localSheetId="11">#REF!</definedName>
    <definedName name="wwww" localSheetId="12">#REF!</definedName>
    <definedName name="wwww" localSheetId="10">#REF!</definedName>
    <definedName name="wwww" localSheetId="9">#REF!</definedName>
    <definedName name="wwww" localSheetId="8">#REF!</definedName>
    <definedName name="wwww" localSheetId="7">#REF!</definedName>
    <definedName name="wwww" localSheetId="5">#REF!</definedName>
    <definedName name="wwww">#REF!</definedName>
    <definedName name="xcvxvx" localSheetId="11">#REF!</definedName>
    <definedName name="xcvxvx" localSheetId="12">#REF!</definedName>
    <definedName name="xcvxvx" localSheetId="10">#REF!</definedName>
    <definedName name="xcvxvx" localSheetId="9">#REF!</definedName>
    <definedName name="xcvxvx" localSheetId="8">#REF!</definedName>
    <definedName name="xcvxvx" localSheetId="7">#REF!</definedName>
    <definedName name="xcvxvx" localSheetId="5">#REF!</definedName>
    <definedName name="xcvxvx">#REF!</definedName>
    <definedName name="xvsdgsgfsf">#REF!</definedName>
    <definedName name="xvxvxzvxc" localSheetId="11">#REF!</definedName>
    <definedName name="xvxvxzvxc" localSheetId="12">#REF!</definedName>
    <definedName name="xvxvxzvxc" localSheetId="10">#REF!</definedName>
    <definedName name="xvxvxzvxc" localSheetId="9">#REF!</definedName>
    <definedName name="xvxvxzvxc" localSheetId="8">#REF!</definedName>
    <definedName name="xvxvxzvxc" localSheetId="7">#REF!</definedName>
    <definedName name="xvxvxzvxc" localSheetId="5">#REF!</definedName>
    <definedName name="xvxvxzvxc">#REF!</definedName>
    <definedName name="xx" localSheetId="11">#REF!</definedName>
    <definedName name="xx" localSheetId="12">#REF!</definedName>
    <definedName name="xx" localSheetId="10">#REF!</definedName>
    <definedName name="xx" localSheetId="9">#REF!</definedName>
    <definedName name="xx" localSheetId="8">#REF!</definedName>
    <definedName name="xx" localSheetId="7">#REF!</definedName>
    <definedName name="xx" localSheetId="5">#REF!</definedName>
    <definedName name="xx">#REF!</definedName>
    <definedName name="xxx" localSheetId="11">#REF!</definedName>
    <definedName name="xxx" localSheetId="12">#REF!</definedName>
    <definedName name="xxx" localSheetId="10">#REF!</definedName>
    <definedName name="xxx" localSheetId="9">#REF!</definedName>
    <definedName name="xxx" localSheetId="8">#REF!</definedName>
    <definedName name="xxx" localSheetId="7">#REF!</definedName>
    <definedName name="xxx" localSheetId="5">#REF!</definedName>
    <definedName name="xxx">#REF!</definedName>
    <definedName name="xxxx" localSheetId="11">#REF!</definedName>
    <definedName name="xxxx" localSheetId="12">#REF!</definedName>
    <definedName name="xxxx" localSheetId="10">#REF!</definedName>
    <definedName name="xxxx" localSheetId="9">#REF!</definedName>
    <definedName name="xxxx" localSheetId="8">#REF!</definedName>
    <definedName name="xxxx" localSheetId="7">#REF!</definedName>
    <definedName name="xxxx" localSheetId="5">#REF!</definedName>
    <definedName name="xxxx">#REF!</definedName>
    <definedName name="xzczczczxc" localSheetId="11">#REF!</definedName>
    <definedName name="xzczczczxc" localSheetId="12">#REF!</definedName>
    <definedName name="xzczczczxc" localSheetId="10">#REF!</definedName>
    <definedName name="xzczczczxc" localSheetId="9">#REF!</definedName>
    <definedName name="xzczczczxc" localSheetId="8">#REF!</definedName>
    <definedName name="xzczczczxc" localSheetId="7">#REF!</definedName>
    <definedName name="xzczczczxc" localSheetId="5">#REF!</definedName>
    <definedName name="xzczczczxc">#REF!</definedName>
    <definedName name="y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EAct">#REF!</definedName>
    <definedName name="Year">#REF!</definedName>
    <definedName name="YEBudVar">#REF!</definedName>
    <definedName name="YEQtrVar">#REF!</definedName>
    <definedName name="YesNo" localSheetId="11">#REF!</definedName>
    <definedName name="YesNo" localSheetId="12">#REF!</definedName>
    <definedName name="YesNo" localSheetId="10">#REF!</definedName>
    <definedName name="YesNo" localSheetId="9">#REF!</definedName>
    <definedName name="YesNo" localSheetId="8">#REF!</definedName>
    <definedName name="YesNo" localSheetId="7">#REF!</definedName>
    <definedName name="YesNo" localSheetId="5">#REF!</definedName>
    <definedName name="YesNo">#REF!</definedName>
    <definedName name="YORK_COUNTY" localSheetId="11">#REF!</definedName>
    <definedName name="YORK_COUNTY" localSheetId="12">#REF!</definedName>
    <definedName name="YORK_COUNTY" localSheetId="10">#REF!</definedName>
    <definedName name="YORK_COUNTY" localSheetId="9">#REF!</definedName>
    <definedName name="YORK_COUNTY" localSheetId="8">#REF!</definedName>
    <definedName name="YORK_COUNTY" localSheetId="7">#REF!</definedName>
    <definedName name="YORK_COUNTY" localSheetId="5">#REF!</definedName>
    <definedName name="YORK_COUNTY">#REF!</definedName>
    <definedName name="yrtm1">#REF!</definedName>
    <definedName name="yrtm2">#REF!</definedName>
    <definedName name="yrtm3">#REF!</definedName>
    <definedName name="yrtm4">#REF!</definedName>
    <definedName name="yryryrr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TDAct">#REF!</definedName>
    <definedName name="YTDBudVar">#REF!</definedName>
    <definedName name="YTDCFLE" localSheetId="11">#REF!</definedName>
    <definedName name="YTDCFLE" localSheetId="12">#REF!</definedName>
    <definedName name="YTDCFLE" localSheetId="10">#REF!</definedName>
    <definedName name="YTDCFLE" localSheetId="9">#REF!</definedName>
    <definedName name="YTDCFLE" localSheetId="8">#REF!</definedName>
    <definedName name="YTDCFLE" localSheetId="7">#REF!</definedName>
    <definedName name="YTDCFLE" localSheetId="5">#REF!</definedName>
    <definedName name="YTDCFLE">#REF!</definedName>
    <definedName name="YTDQtrVar">#REF!</definedName>
    <definedName name="z" localSheetId="1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localSheetId="9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localSheetId="8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localSheetId="7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localSheetId="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xczxczczc">#REF!</definedName>
    <definedName name="zxdc">#REF!</definedName>
    <definedName name="zz" localSheetId="11">#REF!</definedName>
    <definedName name="zz" localSheetId="12">#REF!</definedName>
    <definedName name="zz" localSheetId="10">#REF!</definedName>
    <definedName name="zz" localSheetId="9">#REF!</definedName>
    <definedName name="zz" localSheetId="8">#REF!</definedName>
    <definedName name="zz" localSheetId="7">#REF!</definedName>
    <definedName name="zz" localSheetId="5">#REF!</definedName>
    <definedName name="zz">#REF!</definedName>
    <definedName name="zzz" localSheetId="11">#REF!</definedName>
    <definedName name="zzz" localSheetId="12">#REF!</definedName>
    <definedName name="zzz" localSheetId="10">#REF!</definedName>
    <definedName name="zzz" localSheetId="9">#REF!</definedName>
    <definedName name="zzz" localSheetId="8">#REF!</definedName>
    <definedName name="zzz" localSheetId="7">#REF!</definedName>
    <definedName name="zzz" localSheetId="5">#REF!</definedName>
    <definedName name="zzz">#REF!</definedName>
  </definedNames>
  <calcPr calcId="191029"/>
  <pivotCaches>
    <pivotCache cacheId="0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767" i="8" l="1"/>
  <c r="BE9" i="6" s="1"/>
  <c r="BH766" i="8"/>
  <c r="BH765" i="8"/>
  <c r="BH764" i="8"/>
  <c r="BH763" i="8"/>
  <c r="BH762" i="8"/>
  <c r="BH761" i="8"/>
  <c r="BH760" i="8"/>
  <c r="BH759" i="8"/>
  <c r="BH758" i="8"/>
  <c r="BH757" i="8"/>
  <c r="BH756" i="8"/>
  <c r="BH755" i="8"/>
  <c r="BH754" i="8"/>
  <c r="BH753" i="8"/>
  <c r="BH752" i="8"/>
  <c r="BH751" i="8"/>
  <c r="BH750" i="8"/>
  <c r="BH749" i="8"/>
  <c r="BH748" i="8"/>
  <c r="BH747" i="8"/>
  <c r="BH746" i="8"/>
  <c r="BH745" i="8"/>
  <c r="BH744" i="8"/>
  <c r="BH743" i="8"/>
  <c r="BH742" i="8"/>
  <c r="BH741" i="8"/>
  <c r="BH740" i="8"/>
  <c r="BH739" i="8"/>
  <c r="BH738" i="8"/>
  <c r="BH737" i="8"/>
  <c r="BH736" i="8"/>
  <c r="BH735" i="8"/>
  <c r="BH734" i="8"/>
  <c r="BH733" i="8"/>
  <c r="BH732" i="8"/>
  <c r="BH731" i="8"/>
  <c r="BH730" i="8"/>
  <c r="BH729" i="8"/>
  <c r="BH728" i="8"/>
  <c r="BH727" i="8"/>
  <c r="BH726" i="8"/>
  <c r="BH725" i="8"/>
  <c r="BH724" i="8"/>
  <c r="BH723" i="8"/>
  <c r="BH722" i="8"/>
  <c r="BH721" i="8"/>
  <c r="BH720" i="8"/>
  <c r="BH719" i="8"/>
  <c r="BH718" i="8"/>
  <c r="BH717" i="8"/>
  <c r="BH716" i="8"/>
  <c r="BH715" i="8"/>
  <c r="BH714" i="8"/>
  <c r="BH713" i="8"/>
  <c r="BH712" i="8"/>
  <c r="BH711" i="8"/>
  <c r="BH710" i="8"/>
  <c r="BH709" i="8"/>
  <c r="BH708" i="8"/>
  <c r="BH707" i="8"/>
  <c r="BH706" i="8"/>
  <c r="BH705" i="8"/>
  <c r="BH704" i="8"/>
  <c r="BH703" i="8"/>
  <c r="BH702" i="8"/>
  <c r="BH701" i="8"/>
  <c r="BH700" i="8"/>
  <c r="BH699" i="8"/>
  <c r="BH698" i="8"/>
  <c r="BH697" i="8"/>
  <c r="BH696" i="8"/>
  <c r="BH695" i="8"/>
  <c r="BH694" i="8"/>
  <c r="BH693" i="8"/>
  <c r="BH692" i="8"/>
  <c r="BH691" i="8"/>
  <c r="BH690" i="8"/>
  <c r="BH689" i="8"/>
  <c r="BH688" i="8"/>
  <c r="BH687" i="8"/>
  <c r="BH686" i="8"/>
  <c r="BH685" i="8"/>
  <c r="BH684" i="8"/>
  <c r="BH683" i="8"/>
  <c r="BH682" i="8"/>
  <c r="BH681" i="8"/>
  <c r="BH680" i="8"/>
  <c r="BH679" i="8"/>
  <c r="BH678" i="8"/>
  <c r="BH677" i="8"/>
  <c r="BH676" i="8"/>
  <c r="BH675" i="8"/>
  <c r="BH674" i="8"/>
  <c r="BH673" i="8"/>
  <c r="BH672" i="8"/>
  <c r="BH671" i="8"/>
  <c r="BH670" i="8"/>
  <c r="BH669" i="8"/>
  <c r="BH668" i="8"/>
  <c r="BH667" i="8"/>
  <c r="BH666" i="8"/>
  <c r="BH665" i="8"/>
  <c r="BH661" i="8"/>
  <c r="BH660" i="8"/>
  <c r="BH659" i="8"/>
  <c r="BH658" i="8"/>
  <c r="BH657" i="8"/>
  <c r="BH656" i="8"/>
  <c r="BH655" i="8"/>
  <c r="BH654" i="8"/>
  <c r="BH653" i="8"/>
  <c r="BH652" i="8"/>
  <c r="BH651" i="8"/>
  <c r="BH650" i="8"/>
  <c r="BH649" i="8"/>
  <c r="BH648" i="8"/>
  <c r="BH647" i="8"/>
  <c r="BH646" i="8"/>
  <c r="BH645" i="8"/>
  <c r="BH641" i="8"/>
  <c r="BH640" i="8"/>
  <c r="BH639" i="8"/>
  <c r="BH638" i="8"/>
  <c r="BH637" i="8"/>
  <c r="BH636" i="8"/>
  <c r="BH635" i="8"/>
  <c r="BH634" i="8"/>
  <c r="BH633" i="8"/>
  <c r="BH632" i="8"/>
  <c r="BH631" i="8"/>
  <c r="BH630" i="8"/>
  <c r="BH626" i="8"/>
  <c r="BH625" i="8"/>
  <c r="BH624" i="8"/>
  <c r="BH623" i="8"/>
  <c r="BH622" i="8"/>
  <c r="BH621" i="8"/>
  <c r="BH620" i="8"/>
  <c r="BH619" i="8"/>
  <c r="BH618" i="8"/>
  <c r="BH617" i="8"/>
  <c r="BH616" i="8"/>
  <c r="BH615" i="8"/>
  <c r="BH614" i="8"/>
  <c r="BH613" i="8"/>
  <c r="BH612" i="8"/>
  <c r="BH611" i="8"/>
  <c r="BH610" i="8"/>
  <c r="BH609" i="8"/>
  <c r="BH606" i="8"/>
  <c r="BH605" i="8"/>
  <c r="BH604" i="8"/>
  <c r="BH603" i="8"/>
  <c r="BH602" i="8"/>
  <c r="BH601" i="8"/>
  <c r="BH600" i="8"/>
  <c r="BH599" i="8"/>
  <c r="BH598" i="8"/>
  <c r="BH597" i="8"/>
  <c r="BH594" i="8"/>
  <c r="BH593" i="8"/>
  <c r="BH592" i="8"/>
  <c r="BH591" i="8"/>
  <c r="BH590" i="8"/>
  <c r="BH589" i="8"/>
  <c r="BH588" i="8"/>
  <c r="BH587" i="8"/>
  <c r="BH586" i="8"/>
  <c r="BH585" i="8"/>
  <c r="BH584" i="8"/>
  <c r="BH583" i="8"/>
  <c r="BH580" i="8"/>
  <c r="BH579" i="8"/>
  <c r="BH576" i="8"/>
  <c r="BH575" i="8"/>
  <c r="BH574" i="8"/>
  <c r="BH573" i="8"/>
  <c r="BH572" i="8"/>
  <c r="BH571" i="8"/>
  <c r="BH570" i="8"/>
  <c r="BH569" i="8"/>
  <c r="BH568" i="8"/>
  <c r="BH565" i="8"/>
  <c r="BH564" i="8"/>
  <c r="BH563" i="8"/>
  <c r="BH562" i="8"/>
  <c r="BH561" i="8"/>
  <c r="BH560" i="8"/>
  <c r="BH559" i="8"/>
  <c r="BH558" i="8"/>
  <c r="BH555" i="8"/>
  <c r="BH554" i="8"/>
  <c r="BH553" i="8"/>
  <c r="BH552" i="8"/>
  <c r="BH551" i="8"/>
  <c r="BH550" i="8"/>
  <c r="BH549" i="8"/>
  <c r="BH548" i="8"/>
  <c r="BH547" i="8"/>
  <c r="BH546" i="8"/>
  <c r="BH545" i="8"/>
  <c r="BH544" i="8"/>
  <c r="BE15" i="6"/>
  <c r="BE4" i="6"/>
  <c r="BD7" i="6"/>
  <c r="BG661" i="8" l="1"/>
  <c r="BG660" i="8"/>
  <c r="BG659" i="8"/>
  <c r="BG658" i="8"/>
  <c r="BG657" i="8"/>
  <c r="BG656" i="8"/>
  <c r="A10" i="24" l="1"/>
  <c r="A9" i="24"/>
  <c r="A8" i="24"/>
  <c r="A6" i="24"/>
  <c r="A5" i="24"/>
  <c r="A4" i="24"/>
  <c r="BG655" i="8" l="1"/>
  <c r="BG654" i="8"/>
  <c r="BG653" i="8"/>
  <c r="BG652" i="8"/>
  <c r="BG651" i="8"/>
  <c r="BG650" i="8"/>
  <c r="BG649" i="8"/>
  <c r="BG648" i="8"/>
  <c r="BG647" i="8"/>
  <c r="BG646" i="8"/>
  <c r="BG645" i="8"/>
  <c r="BG641" i="8"/>
  <c r="BG640" i="8"/>
  <c r="BG639" i="8"/>
  <c r="BG638" i="8"/>
  <c r="BG637" i="8"/>
  <c r="BG636" i="8"/>
  <c r="BG635" i="8"/>
  <c r="BG634" i="8"/>
  <c r="BG633" i="8"/>
  <c r="BG632" i="8"/>
  <c r="BG631" i="8"/>
  <c r="BG630" i="8"/>
  <c r="BG626" i="8"/>
  <c r="BG625" i="8"/>
  <c r="BG624" i="8"/>
  <c r="BG623" i="8"/>
  <c r="BG622" i="8"/>
  <c r="BG621" i="8"/>
  <c r="BG620" i="8"/>
  <c r="BG619" i="8"/>
  <c r="BG618" i="8"/>
  <c r="BG617" i="8"/>
  <c r="BG616" i="8"/>
  <c r="BG615" i="8"/>
  <c r="BG614" i="8"/>
  <c r="BG613" i="8"/>
  <c r="BG612" i="8"/>
  <c r="BG611" i="8"/>
  <c r="BG610" i="8"/>
  <c r="BG609" i="8"/>
  <c r="BG606" i="8"/>
  <c r="BG605" i="8"/>
  <c r="BG604" i="8"/>
  <c r="BG603" i="8"/>
  <c r="BG602" i="8"/>
  <c r="BG601" i="8"/>
  <c r="BG600" i="8"/>
  <c r="BG599" i="8"/>
  <c r="BG598" i="8"/>
  <c r="BG597" i="8"/>
  <c r="BG594" i="8"/>
  <c r="BG593" i="8"/>
  <c r="BG592" i="8"/>
  <c r="BG591" i="8"/>
  <c r="BG590" i="8"/>
  <c r="BG589" i="8"/>
  <c r="BG588" i="8"/>
  <c r="BG587" i="8"/>
  <c r="BG586" i="8"/>
  <c r="BG585" i="8"/>
  <c r="BG584" i="8"/>
  <c r="BG583" i="8"/>
  <c r="BG580" i="8"/>
  <c r="BG579" i="8"/>
  <c r="BG576" i="8"/>
  <c r="BG575" i="8"/>
  <c r="BG574" i="8"/>
  <c r="BG573" i="8"/>
  <c r="BG572" i="8"/>
  <c r="BG571" i="8"/>
  <c r="BG570" i="8"/>
  <c r="BG569" i="8"/>
  <c r="BG568" i="8"/>
  <c r="BG565" i="8"/>
  <c r="BG564" i="8"/>
  <c r="BG563" i="8"/>
  <c r="BG562" i="8"/>
  <c r="BG561" i="8"/>
  <c r="BG560" i="8"/>
  <c r="BG559" i="8"/>
  <c r="BG558" i="8"/>
  <c r="BG555" i="8"/>
  <c r="BG554" i="8"/>
  <c r="BG553" i="8"/>
  <c r="BG552" i="8"/>
  <c r="BG551" i="8"/>
  <c r="BG550" i="8"/>
  <c r="BG549" i="8"/>
  <c r="BG548" i="8"/>
  <c r="BG547" i="8"/>
  <c r="BG546" i="8"/>
  <c r="BG545" i="8"/>
  <c r="BG544" i="8"/>
  <c r="BD15" i="6"/>
  <c r="BD4" i="6"/>
  <c r="BC6" i="6"/>
  <c r="BC8" i="6"/>
  <c r="M10" i="14"/>
  <c r="M11" i="14"/>
  <c r="M12" i="14"/>
  <c r="M13" i="14"/>
  <c r="E6" i="23"/>
  <c r="O6" i="23"/>
  <c r="R6" i="23" s="1"/>
  <c r="R7" i="23" s="1"/>
  <c r="E6" i="14"/>
  <c r="E5" i="21"/>
  <c r="E6" i="21"/>
  <c r="E5" i="23"/>
  <c r="H9" i="14"/>
  <c r="E7" i="14"/>
  <c r="O4" i="14"/>
  <c r="E5" i="14"/>
  <c r="BG662" i="8" l="1"/>
  <c r="BD9" i="6" s="1"/>
  <c r="E7" i="23"/>
  <c r="R10" i="23" s="1"/>
  <c r="R11" i="23" s="1"/>
  <c r="BF630" i="8"/>
  <c r="BF639" i="8"/>
  <c r="BF640" i="8"/>
  <c r="BF641" i="8"/>
  <c r="BF626" i="8" l="1"/>
  <c r="BF625" i="8"/>
  <c r="BF624" i="8"/>
  <c r="BF623" i="8"/>
  <c r="BF622" i="8"/>
  <c r="BF621" i="8"/>
  <c r="BF620" i="8"/>
  <c r="BF619" i="8"/>
  <c r="BF618" i="8"/>
  <c r="BF617" i="8"/>
  <c r="BF616" i="8"/>
  <c r="BF615" i="8"/>
  <c r="BF614" i="8"/>
  <c r="BF613" i="8"/>
  <c r="BF612" i="8"/>
  <c r="BF611" i="8"/>
  <c r="BF610" i="8"/>
  <c r="BF609" i="8"/>
  <c r="BF638" i="8"/>
  <c r="BF637" i="8"/>
  <c r="BF636" i="8"/>
  <c r="BF635" i="8"/>
  <c r="BF634" i="8"/>
  <c r="BF633" i="8"/>
  <c r="BF632" i="8"/>
  <c r="BF631" i="8"/>
  <c r="BF606" i="8"/>
  <c r="BF605" i="8"/>
  <c r="BF604" i="8"/>
  <c r="BF603" i="8"/>
  <c r="BF602" i="8"/>
  <c r="BF601" i="8"/>
  <c r="BF600" i="8"/>
  <c r="BF599" i="8"/>
  <c r="BF598" i="8"/>
  <c r="BF597" i="8"/>
  <c r="BF594" i="8"/>
  <c r="BF593" i="8"/>
  <c r="BF592" i="8"/>
  <c r="BF591" i="8"/>
  <c r="BF590" i="8"/>
  <c r="BF589" i="8"/>
  <c r="BF588" i="8"/>
  <c r="BF587" i="8"/>
  <c r="BF586" i="8"/>
  <c r="BF585" i="8"/>
  <c r="BF584" i="8"/>
  <c r="BF583" i="8"/>
  <c r="BF580" i="8"/>
  <c r="BF579" i="8"/>
  <c r="BF576" i="8"/>
  <c r="BF575" i="8"/>
  <c r="BF574" i="8"/>
  <c r="BF573" i="8"/>
  <c r="BF572" i="8"/>
  <c r="BF571" i="8"/>
  <c r="BF570" i="8"/>
  <c r="BF569" i="8"/>
  <c r="BF568" i="8"/>
  <c r="BF565" i="8"/>
  <c r="BF564" i="8"/>
  <c r="BF563" i="8"/>
  <c r="BF562" i="8"/>
  <c r="BF561" i="8"/>
  <c r="BF560" i="8"/>
  <c r="BF559" i="8"/>
  <c r="BF558" i="8"/>
  <c r="BF555" i="8"/>
  <c r="BF554" i="8"/>
  <c r="BF553" i="8"/>
  <c r="BF552" i="8"/>
  <c r="BF551" i="8"/>
  <c r="BF550" i="8"/>
  <c r="BF549" i="8"/>
  <c r="BF548" i="8"/>
  <c r="BF547" i="8"/>
  <c r="BF546" i="8"/>
  <c r="BF545" i="8"/>
  <c r="BF544" i="8"/>
  <c r="BC15" i="6"/>
  <c r="BC4" i="6"/>
  <c r="BE626" i="8"/>
  <c r="BE625" i="8"/>
  <c r="BE624" i="8"/>
  <c r="BE623" i="8"/>
  <c r="BE622" i="8"/>
  <c r="BE621" i="8"/>
  <c r="BE620" i="8"/>
  <c r="BE619" i="8"/>
  <c r="BE617" i="8"/>
  <c r="BF642" i="8" l="1"/>
  <c r="BC9" i="6"/>
  <c r="BE609" i="8"/>
  <c r="BE618" i="8"/>
  <c r="BE616" i="8"/>
  <c r="BE615" i="8"/>
  <c r="BE614" i="8"/>
  <c r="BE613" i="8"/>
  <c r="BE612" i="8"/>
  <c r="BE611" i="8"/>
  <c r="BE610" i="8"/>
  <c r="BE606" i="8"/>
  <c r="BE605" i="8"/>
  <c r="BE604" i="8"/>
  <c r="BE603" i="8"/>
  <c r="BE602" i="8"/>
  <c r="BE601" i="8"/>
  <c r="BE600" i="8"/>
  <c r="BE599" i="8"/>
  <c r="BE598" i="8"/>
  <c r="BE597" i="8"/>
  <c r="BE594" i="8"/>
  <c r="BE593" i="8"/>
  <c r="BE592" i="8"/>
  <c r="BE591" i="8"/>
  <c r="BE590" i="8"/>
  <c r="BE589" i="8"/>
  <c r="BE588" i="8"/>
  <c r="BE587" i="8"/>
  <c r="BE586" i="8"/>
  <c r="BE585" i="8"/>
  <c r="BE584" i="8"/>
  <c r="BE583" i="8"/>
  <c r="BE580" i="8"/>
  <c r="BE579" i="8"/>
  <c r="BE576" i="8"/>
  <c r="BE575" i="8"/>
  <c r="BE574" i="8"/>
  <c r="BE573" i="8"/>
  <c r="BE572" i="8"/>
  <c r="BE571" i="8"/>
  <c r="BE570" i="8"/>
  <c r="BE569" i="8"/>
  <c r="BE568" i="8"/>
  <c r="BE565" i="8"/>
  <c r="BE564" i="8"/>
  <c r="BE563" i="8"/>
  <c r="BE562" i="8"/>
  <c r="BE561" i="8"/>
  <c r="BE560" i="8"/>
  <c r="BE559" i="8"/>
  <c r="BE558" i="8"/>
  <c r="BE555" i="8"/>
  <c r="BE554" i="8"/>
  <c r="BE553" i="8"/>
  <c r="BE552" i="8"/>
  <c r="BE551" i="8"/>
  <c r="BE550" i="8"/>
  <c r="BE549" i="8"/>
  <c r="BE548" i="8"/>
  <c r="BE547" i="8"/>
  <c r="BE546" i="8"/>
  <c r="BE545" i="8"/>
  <c r="BE544" i="8"/>
  <c r="BB15" i="6"/>
  <c r="BB4" i="6"/>
  <c r="BD606" i="8"/>
  <c r="BD601" i="8"/>
  <c r="BD600" i="8"/>
  <c r="BD599" i="8"/>
  <c r="BD598" i="8"/>
  <c r="BD597" i="8"/>
  <c r="BE627" i="8" l="1"/>
  <c r="BB9" i="6" s="1"/>
  <c r="BA15" i="6"/>
  <c r="BA4" i="6"/>
  <c r="BD594" i="8"/>
  <c r="BD593" i="8"/>
  <c r="BD592" i="8"/>
  <c r="BD591" i="8"/>
  <c r="BD590" i="8"/>
  <c r="BD589" i="8"/>
  <c r="BD588" i="8"/>
  <c r="BD587" i="8"/>
  <c r="BD586" i="8"/>
  <c r="BD585" i="8"/>
  <c r="BD584" i="8"/>
  <c r="BD583" i="8"/>
  <c r="BD605" i="8"/>
  <c r="BD604" i="8"/>
  <c r="BD603" i="8"/>
  <c r="BD602" i="8"/>
  <c r="BD580" i="8"/>
  <c r="BD579" i="8"/>
  <c r="BD576" i="8"/>
  <c r="BD575" i="8"/>
  <c r="BD574" i="8"/>
  <c r="BD573" i="8"/>
  <c r="BD572" i="8"/>
  <c r="BD571" i="8"/>
  <c r="BD570" i="8"/>
  <c r="BD569" i="8"/>
  <c r="BD568" i="8"/>
  <c r="BD565" i="8"/>
  <c r="BD564" i="8"/>
  <c r="BD563" i="8"/>
  <c r="BD562" i="8"/>
  <c r="BD561" i="8"/>
  <c r="BD560" i="8"/>
  <c r="BD559" i="8"/>
  <c r="BD558" i="8"/>
  <c r="BD555" i="8"/>
  <c r="BD554" i="8"/>
  <c r="BD553" i="8"/>
  <c r="BD552" i="8"/>
  <c r="BD551" i="8"/>
  <c r="BD550" i="8"/>
  <c r="BD549" i="8"/>
  <c r="BD548" i="8"/>
  <c r="BD547" i="8"/>
  <c r="BD546" i="8"/>
  <c r="BD545" i="8"/>
  <c r="BD544" i="8"/>
  <c r="BC594" i="8"/>
  <c r="BC593" i="8"/>
  <c r="BC592" i="8"/>
  <c r="BC591" i="8"/>
  <c r="BC590" i="8"/>
  <c r="BC589" i="8"/>
  <c r="BC588" i="8"/>
  <c r="BC587" i="8"/>
  <c r="BC586" i="8"/>
  <c r="BC585" i="8"/>
  <c r="BC584" i="8"/>
  <c r="AZ15" i="6"/>
  <c r="AZ4" i="6"/>
  <c r="BC580" i="8"/>
  <c r="BC579" i="8"/>
  <c r="BC583" i="8"/>
  <c r="BC576" i="8"/>
  <c r="BC575" i="8"/>
  <c r="BC574" i="8"/>
  <c r="BC573" i="8"/>
  <c r="BC572" i="8"/>
  <c r="BC571" i="8"/>
  <c r="BC570" i="8"/>
  <c r="BC569" i="8"/>
  <c r="BC568" i="8"/>
  <c r="BC565" i="8"/>
  <c r="BC564" i="8"/>
  <c r="BC563" i="8"/>
  <c r="BC562" i="8"/>
  <c r="BC561" i="8"/>
  <c r="BC560" i="8"/>
  <c r="BC559" i="8"/>
  <c r="BC558" i="8"/>
  <c r="BC555" i="8"/>
  <c r="BC554" i="8"/>
  <c r="BC553" i="8"/>
  <c r="BC552" i="8"/>
  <c r="BC551" i="8"/>
  <c r="BC550" i="8"/>
  <c r="BC549" i="8"/>
  <c r="BC548" i="8"/>
  <c r="BC547" i="8"/>
  <c r="BC546" i="8"/>
  <c r="BC545" i="8"/>
  <c r="BC544" i="8"/>
  <c r="BC541" i="8"/>
  <c r="BC540" i="8"/>
  <c r="BC539" i="8"/>
  <c r="BC538" i="8"/>
  <c r="BC537" i="8"/>
  <c r="BC536" i="8"/>
  <c r="BC535" i="8"/>
  <c r="BC534" i="8"/>
  <c r="BC531" i="8"/>
  <c r="BC530" i="8"/>
  <c r="BC529" i="8"/>
  <c r="BC528" i="8"/>
  <c r="BC527" i="8"/>
  <c r="BC525" i="8"/>
  <c r="BC524" i="8"/>
  <c r="BC523" i="8"/>
  <c r="BC522" i="8"/>
  <c r="BC521" i="8"/>
  <c r="BC520" i="8"/>
  <c r="BC519" i="8"/>
  <c r="BC518" i="8"/>
  <c r="BC517" i="8"/>
  <c r="BC514" i="8"/>
  <c r="BC513" i="8"/>
  <c r="BC512" i="8"/>
  <c r="BC511" i="8"/>
  <c r="BC510" i="8"/>
  <c r="BC509" i="8"/>
  <c r="BC508" i="8"/>
  <c r="BC507" i="8"/>
  <c r="BC506" i="8"/>
  <c r="BC505" i="8"/>
  <c r="BC504" i="8"/>
  <c r="BC503" i="8"/>
  <c r="BC502" i="8"/>
  <c r="BC501" i="8"/>
  <c r="BC500" i="8"/>
  <c r="BC499" i="8"/>
  <c r="BC498" i="8"/>
  <c r="BC497" i="8"/>
  <c r="BC496" i="8"/>
  <c r="BC493" i="8"/>
  <c r="BC492" i="8"/>
  <c r="BC491" i="8"/>
  <c r="BC490" i="8"/>
  <c r="BC489" i="8"/>
  <c r="BC488" i="8"/>
  <c r="BC487" i="8"/>
  <c r="BC486" i="8"/>
  <c r="BC485" i="8"/>
  <c r="BC484" i="8"/>
  <c r="BC483" i="8"/>
  <c r="BC482" i="8"/>
  <c r="BC481" i="8"/>
  <c r="BC480" i="8"/>
  <c r="BC479" i="8"/>
  <c r="BC478" i="8"/>
  <c r="BC475" i="8"/>
  <c r="BC474" i="8"/>
  <c r="BC473" i="8"/>
  <c r="BC472" i="8"/>
  <c r="BC471" i="8"/>
  <c r="BC470" i="8"/>
  <c r="BC469" i="8"/>
  <c r="BC468" i="8"/>
  <c r="BC467" i="8"/>
  <c r="BC466" i="8"/>
  <c r="BC465" i="8"/>
  <c r="BC464" i="8"/>
  <c r="BC463" i="8"/>
  <c r="BC459" i="8"/>
  <c r="BC458" i="8"/>
  <c r="BC455" i="8"/>
  <c r="BC454" i="8"/>
  <c r="BC453" i="8"/>
  <c r="BC452" i="8"/>
  <c r="BC451" i="8"/>
  <c r="BC450" i="8"/>
  <c r="BC449" i="8"/>
  <c r="BC448" i="8"/>
  <c r="BC447" i="8"/>
  <c r="BC446" i="8"/>
  <c r="BC445" i="8"/>
  <c r="BC444" i="8"/>
  <c r="BC441" i="8"/>
  <c r="BC440" i="8"/>
  <c r="BC439" i="8"/>
  <c r="BC438" i="8"/>
  <c r="BC437" i="8"/>
  <c r="BC436" i="8"/>
  <c r="BC435" i="8"/>
  <c r="BC434" i="8"/>
  <c r="BC433" i="8"/>
  <c r="BC432" i="8"/>
  <c r="BC431" i="8"/>
  <c r="BC430" i="8"/>
  <c r="BC429" i="8"/>
  <c r="BC428" i="8"/>
  <c r="BC427" i="8"/>
  <c r="BC426" i="8"/>
  <c r="BC423" i="8"/>
  <c r="BC422" i="8"/>
  <c r="BC421" i="8"/>
  <c r="BC420" i="8"/>
  <c r="BC419" i="8"/>
  <c r="BC418" i="8"/>
  <c r="BC417" i="8"/>
  <c r="BC416" i="8"/>
  <c r="BC415" i="8"/>
  <c r="BC414" i="8"/>
  <c r="BC413" i="8"/>
  <c r="BC412" i="8"/>
  <c r="BC411" i="8"/>
  <c r="BC408" i="8"/>
  <c r="BC407" i="8"/>
  <c r="BC406" i="8"/>
  <c r="BC405" i="8"/>
  <c r="BC404" i="8"/>
  <c r="BC403" i="8"/>
  <c r="BC402" i="8"/>
  <c r="BC401" i="8"/>
  <c r="BC400" i="8"/>
  <c r="BC399" i="8"/>
  <c r="BC396" i="8"/>
  <c r="BC395" i="8"/>
  <c r="BC394" i="8"/>
  <c r="BC393" i="8"/>
  <c r="BC392" i="8"/>
  <c r="BC391" i="8"/>
  <c r="BC390" i="8"/>
  <c r="BC389" i="8"/>
  <c r="BC388" i="8"/>
  <c r="BC387" i="8"/>
  <c r="BC386" i="8"/>
  <c r="BC385" i="8"/>
  <c r="BC384" i="8"/>
  <c r="BC383" i="8"/>
  <c r="BC382" i="8"/>
  <c r="BC379" i="8"/>
  <c r="BC378" i="8"/>
  <c r="BC377" i="8"/>
  <c r="BC376" i="8"/>
  <c r="BC375" i="8"/>
  <c r="BC374" i="8"/>
  <c r="BC373" i="8"/>
  <c r="BC372" i="8"/>
  <c r="BC371" i="8"/>
  <c r="BC370" i="8"/>
  <c r="BC369" i="8"/>
  <c r="BC368" i="8"/>
  <c r="BC367" i="8"/>
  <c r="BC366" i="8"/>
  <c r="BC365" i="8"/>
  <c r="BC364" i="8"/>
  <c r="BC361" i="8"/>
  <c r="BC360" i="8"/>
  <c r="BC359" i="8"/>
  <c r="BC358" i="8"/>
  <c r="BC357" i="8"/>
  <c r="BC356" i="8"/>
  <c r="BC355" i="8"/>
  <c r="BC354" i="8"/>
  <c r="BC353" i="8"/>
  <c r="BC352" i="8"/>
  <c r="BC351" i="8"/>
  <c r="BC350" i="8"/>
  <c r="BC349" i="8"/>
  <c r="BC348" i="8"/>
  <c r="BC347" i="8"/>
  <c r="BC344" i="8"/>
  <c r="BC343" i="8"/>
  <c r="BC342" i="8"/>
  <c r="BC341" i="8"/>
  <c r="BC340" i="8"/>
  <c r="BC339" i="8"/>
  <c r="BC338" i="8"/>
  <c r="BC337" i="8"/>
  <c r="BC336" i="8"/>
  <c r="BC335" i="8"/>
  <c r="BC334" i="8"/>
  <c r="BC333" i="8"/>
  <c r="BC332" i="8"/>
  <c r="BC331" i="8"/>
  <c r="BC328" i="8"/>
  <c r="BC327" i="8"/>
  <c r="BC326" i="8"/>
  <c r="BC325" i="8"/>
  <c r="BC324" i="8"/>
  <c r="BC323" i="8"/>
  <c r="BC322" i="8"/>
  <c r="BC321" i="8"/>
  <c r="BC320" i="8"/>
  <c r="BC319" i="8"/>
  <c r="BC318" i="8"/>
  <c r="BC317" i="8"/>
  <c r="BC316" i="8"/>
  <c r="BC315" i="8"/>
  <c r="BC312" i="8"/>
  <c r="BC311" i="8"/>
  <c r="BC310" i="8"/>
  <c r="BC309" i="8"/>
  <c r="BC308" i="8"/>
  <c r="BC307" i="8"/>
  <c r="BC306" i="8"/>
  <c r="BC305" i="8"/>
  <c r="BC304" i="8"/>
  <c r="BC303" i="8"/>
  <c r="BC302" i="8"/>
  <c r="BC299" i="8"/>
  <c r="BC298" i="8"/>
  <c r="BC297" i="8"/>
  <c r="BC296" i="8"/>
  <c r="BC295" i="8"/>
  <c r="BC294" i="8"/>
  <c r="BC293" i="8"/>
  <c r="BC292" i="8"/>
  <c r="BC291" i="8"/>
  <c r="BC290" i="8"/>
  <c r="BC289" i="8"/>
  <c r="BC286" i="8"/>
  <c r="BC285" i="8"/>
  <c r="BC284" i="8"/>
  <c r="BC283" i="8"/>
  <c r="BC282" i="8"/>
  <c r="BC281" i="8"/>
  <c r="BC280" i="8"/>
  <c r="BC279" i="8"/>
  <c r="BC278" i="8"/>
  <c r="BC277" i="8"/>
  <c r="BC276" i="8"/>
  <c r="BC275" i="8"/>
  <c r="BC274" i="8"/>
  <c r="BC273" i="8"/>
  <c r="BC270" i="8"/>
  <c r="BC269" i="8"/>
  <c r="BC268" i="8"/>
  <c r="BC267" i="8"/>
  <c r="BC266" i="8"/>
  <c r="BC265" i="8"/>
  <c r="BC264" i="8"/>
  <c r="BC263" i="8"/>
  <c r="BC262" i="8"/>
  <c r="BC261" i="8"/>
  <c r="BC260" i="8"/>
  <c r="BC259" i="8"/>
  <c r="BC258" i="8"/>
  <c r="BC257" i="8"/>
  <c r="BC254" i="8"/>
  <c r="BC253" i="8"/>
  <c r="BC252" i="8"/>
  <c r="BC251" i="8"/>
  <c r="BC250" i="8"/>
  <c r="BC249" i="8"/>
  <c r="BC248" i="8"/>
  <c r="BC247" i="8"/>
  <c r="BC246" i="8"/>
  <c r="BC245" i="8"/>
  <c r="BC244" i="8"/>
  <c r="BC243" i="8"/>
  <c r="BC242" i="8"/>
  <c r="BC241" i="8"/>
  <c r="BC240" i="8"/>
  <c r="BC239" i="8"/>
  <c r="BC238" i="8"/>
  <c r="BC237" i="8"/>
  <c r="BC236" i="8"/>
  <c r="BC235" i="8"/>
  <c r="BC232" i="8"/>
  <c r="BC231" i="8"/>
  <c r="BC230" i="8"/>
  <c r="BC229" i="8"/>
  <c r="BC228" i="8"/>
  <c r="BC227" i="8"/>
  <c r="BC226" i="8"/>
  <c r="BC225" i="8"/>
  <c r="BC224" i="8"/>
  <c r="BC223" i="8"/>
  <c r="BC222" i="8"/>
  <c r="BC221" i="8"/>
  <c r="BC220" i="8"/>
  <c r="BC219" i="8"/>
  <c r="BC218" i="8"/>
  <c r="BC217" i="8"/>
  <c r="BC216" i="8"/>
  <c r="BC215" i="8"/>
  <c r="BC214" i="8"/>
  <c r="BC213" i="8"/>
  <c r="BC212" i="8"/>
  <c r="BC209" i="8"/>
  <c r="BC208" i="8"/>
  <c r="BC207" i="8"/>
  <c r="BC206" i="8"/>
  <c r="BC205" i="8"/>
  <c r="BC204" i="8"/>
  <c r="BC203" i="8"/>
  <c r="BC202" i="8"/>
  <c r="BD607" i="8" l="1"/>
  <c r="BA9" i="6" s="1"/>
  <c r="BC595" i="8"/>
  <c r="AZ9" i="6" s="1"/>
  <c r="BB580" i="8"/>
  <c r="BB579" i="8"/>
  <c r="AY15" i="6" l="1"/>
  <c r="AY4" i="6"/>
  <c r="BB576" i="8"/>
  <c r="BB575" i="8"/>
  <c r="BB574" i="8"/>
  <c r="BB573" i="8"/>
  <c r="BB572" i="8"/>
  <c r="BB571" i="8"/>
  <c r="BB568" i="8"/>
  <c r="BB570" i="8"/>
  <c r="BB569" i="8"/>
  <c r="BB565" i="8"/>
  <c r="BB564" i="8"/>
  <c r="BB563" i="8"/>
  <c r="BB562" i="8"/>
  <c r="BB561" i="8"/>
  <c r="BB560" i="8"/>
  <c r="BB559" i="8"/>
  <c r="BB558" i="8"/>
  <c r="BB555" i="8"/>
  <c r="BB554" i="8"/>
  <c r="BB553" i="8"/>
  <c r="BB552" i="8"/>
  <c r="BB551" i="8"/>
  <c r="BB550" i="8"/>
  <c r="BB549" i="8"/>
  <c r="BB548" i="8"/>
  <c r="BB547" i="8"/>
  <c r="BB546" i="8"/>
  <c r="BB545" i="8"/>
  <c r="BB544" i="8"/>
  <c r="BB541" i="8"/>
  <c r="BB540" i="8"/>
  <c r="BB539" i="8"/>
  <c r="BB538" i="8"/>
  <c r="BB537" i="8"/>
  <c r="BB536" i="8"/>
  <c r="BB535" i="8"/>
  <c r="BB534" i="8"/>
  <c r="BB531" i="8"/>
  <c r="BB530" i="8"/>
  <c r="BB529" i="8"/>
  <c r="BB528" i="8"/>
  <c r="BB527" i="8"/>
  <c r="BB525" i="8"/>
  <c r="BB524" i="8"/>
  <c r="BB523" i="8"/>
  <c r="BB522" i="8"/>
  <c r="BB521" i="8"/>
  <c r="BB520" i="8"/>
  <c r="BB519" i="8"/>
  <c r="BB518" i="8"/>
  <c r="BB517" i="8"/>
  <c r="BB514" i="8"/>
  <c r="BB513" i="8"/>
  <c r="BB512" i="8"/>
  <c r="BB511" i="8"/>
  <c r="BB510" i="8"/>
  <c r="BB509" i="8"/>
  <c r="BB508" i="8"/>
  <c r="BB507" i="8"/>
  <c r="BB506" i="8"/>
  <c r="BB505" i="8"/>
  <c r="BB504" i="8"/>
  <c r="BB503" i="8"/>
  <c r="BB502" i="8"/>
  <c r="BB501" i="8"/>
  <c r="BB500" i="8"/>
  <c r="BB499" i="8"/>
  <c r="BB498" i="8"/>
  <c r="BB497" i="8"/>
  <c r="BB496" i="8"/>
  <c r="BB493" i="8"/>
  <c r="BB492" i="8"/>
  <c r="BB491" i="8"/>
  <c r="BB490" i="8"/>
  <c r="BB489" i="8"/>
  <c r="BB488" i="8"/>
  <c r="BB487" i="8"/>
  <c r="BB486" i="8"/>
  <c r="BB485" i="8"/>
  <c r="BB484" i="8"/>
  <c r="BB483" i="8"/>
  <c r="BB482" i="8"/>
  <c r="BB481" i="8"/>
  <c r="BB480" i="8"/>
  <c r="BB479" i="8"/>
  <c r="BB478" i="8"/>
  <c r="BB475" i="8"/>
  <c r="BB474" i="8"/>
  <c r="BB473" i="8"/>
  <c r="BB472" i="8"/>
  <c r="BB471" i="8"/>
  <c r="BB470" i="8"/>
  <c r="BB469" i="8"/>
  <c r="BB468" i="8"/>
  <c r="BB467" i="8"/>
  <c r="BB466" i="8"/>
  <c r="BB465" i="8"/>
  <c r="BB464" i="8"/>
  <c r="BB463" i="8"/>
  <c r="BB459" i="8"/>
  <c r="BB458" i="8"/>
  <c r="BB455" i="8"/>
  <c r="BB454" i="8"/>
  <c r="BB453" i="8"/>
  <c r="BB452" i="8"/>
  <c r="BB451" i="8"/>
  <c r="BB450" i="8"/>
  <c r="BB449" i="8"/>
  <c r="BB448" i="8"/>
  <c r="BB447" i="8"/>
  <c r="BB446" i="8"/>
  <c r="BB445" i="8"/>
  <c r="BB444" i="8"/>
  <c r="BB441" i="8"/>
  <c r="BB440" i="8"/>
  <c r="BB439" i="8"/>
  <c r="BB438" i="8"/>
  <c r="BB437" i="8"/>
  <c r="BB436" i="8"/>
  <c r="BB435" i="8"/>
  <c r="BB434" i="8"/>
  <c r="BB433" i="8"/>
  <c r="BB432" i="8"/>
  <c r="BB431" i="8"/>
  <c r="BB430" i="8"/>
  <c r="BB429" i="8"/>
  <c r="BB428" i="8"/>
  <c r="BB427" i="8"/>
  <c r="BB426" i="8"/>
  <c r="BB423" i="8"/>
  <c r="BB422" i="8"/>
  <c r="BB421" i="8"/>
  <c r="BB420" i="8"/>
  <c r="BB419" i="8"/>
  <c r="BB418" i="8"/>
  <c r="BB417" i="8"/>
  <c r="BB416" i="8"/>
  <c r="BB415" i="8"/>
  <c r="BB414" i="8"/>
  <c r="BB413" i="8"/>
  <c r="BB412" i="8"/>
  <c r="BB411" i="8"/>
  <c r="BB408" i="8"/>
  <c r="BB407" i="8"/>
  <c r="BB406" i="8"/>
  <c r="BB405" i="8"/>
  <c r="BB404" i="8"/>
  <c r="BB403" i="8"/>
  <c r="BB402" i="8"/>
  <c r="BB401" i="8"/>
  <c r="BB400" i="8"/>
  <c r="BB399" i="8"/>
  <c r="BB396" i="8"/>
  <c r="BB395" i="8"/>
  <c r="BB394" i="8"/>
  <c r="BB393" i="8"/>
  <c r="BB392" i="8"/>
  <c r="BB391" i="8"/>
  <c r="BB390" i="8"/>
  <c r="BB389" i="8"/>
  <c r="BB388" i="8"/>
  <c r="BB387" i="8"/>
  <c r="BB386" i="8"/>
  <c r="BB385" i="8"/>
  <c r="BB384" i="8"/>
  <c r="BB383" i="8"/>
  <c r="BB382" i="8"/>
  <c r="BB379" i="8"/>
  <c r="BB378" i="8"/>
  <c r="BB377" i="8"/>
  <c r="BB376" i="8"/>
  <c r="BB375" i="8"/>
  <c r="BB374" i="8"/>
  <c r="BB373" i="8"/>
  <c r="BB372" i="8"/>
  <c r="BB371" i="8"/>
  <c r="BB370" i="8"/>
  <c r="BB369" i="8"/>
  <c r="BB368" i="8"/>
  <c r="BB367" i="8"/>
  <c r="BB366" i="8"/>
  <c r="BB365" i="8"/>
  <c r="BB364" i="8"/>
  <c r="BB361" i="8"/>
  <c r="BB360" i="8"/>
  <c r="BB359" i="8"/>
  <c r="BB358" i="8"/>
  <c r="BB357" i="8"/>
  <c r="BB356" i="8"/>
  <c r="BB355" i="8"/>
  <c r="BB354" i="8"/>
  <c r="BB353" i="8"/>
  <c r="BB352" i="8"/>
  <c r="BB351" i="8"/>
  <c r="BB350" i="8"/>
  <c r="BB349" i="8"/>
  <c r="BB348" i="8"/>
  <c r="BB347" i="8"/>
  <c r="BB344" i="8"/>
  <c r="BB343" i="8"/>
  <c r="BB342" i="8"/>
  <c r="BB341" i="8"/>
  <c r="BB340" i="8"/>
  <c r="BB339" i="8"/>
  <c r="BB338" i="8"/>
  <c r="BB337" i="8"/>
  <c r="BB336" i="8"/>
  <c r="BB335" i="8"/>
  <c r="BB334" i="8"/>
  <c r="BB333" i="8"/>
  <c r="BB332" i="8"/>
  <c r="BB331" i="8"/>
  <c r="BB328" i="8"/>
  <c r="BB327" i="8"/>
  <c r="BB326" i="8"/>
  <c r="BB325" i="8"/>
  <c r="BB324" i="8"/>
  <c r="BB323" i="8"/>
  <c r="BB322" i="8"/>
  <c r="BB321" i="8"/>
  <c r="BB320" i="8"/>
  <c r="BB319" i="8"/>
  <c r="BB318" i="8"/>
  <c r="BB317" i="8"/>
  <c r="BB316" i="8"/>
  <c r="BB315" i="8"/>
  <c r="BB312" i="8"/>
  <c r="BB311" i="8"/>
  <c r="BB310" i="8"/>
  <c r="BB309" i="8"/>
  <c r="BB308" i="8"/>
  <c r="BB307" i="8"/>
  <c r="BB306" i="8"/>
  <c r="BB305" i="8"/>
  <c r="BB304" i="8"/>
  <c r="BB303" i="8"/>
  <c r="BB302" i="8"/>
  <c r="BB299" i="8"/>
  <c r="BB298" i="8"/>
  <c r="BB297" i="8"/>
  <c r="BB296" i="8"/>
  <c r="BB295" i="8"/>
  <c r="BB294" i="8"/>
  <c r="BB293" i="8"/>
  <c r="BB292" i="8"/>
  <c r="BB291" i="8"/>
  <c r="BB290" i="8"/>
  <c r="BB289" i="8"/>
  <c r="BB286" i="8"/>
  <c r="BB285" i="8"/>
  <c r="BB284" i="8"/>
  <c r="BB283" i="8"/>
  <c r="BB282" i="8"/>
  <c r="BB281" i="8"/>
  <c r="BB280" i="8"/>
  <c r="BB279" i="8"/>
  <c r="BB278" i="8"/>
  <c r="BB277" i="8"/>
  <c r="BB276" i="8"/>
  <c r="BB275" i="8"/>
  <c r="BB274" i="8"/>
  <c r="BB273" i="8"/>
  <c r="BB270" i="8"/>
  <c r="BB269" i="8"/>
  <c r="BB268" i="8"/>
  <c r="BB267" i="8"/>
  <c r="BB266" i="8"/>
  <c r="BB265" i="8"/>
  <c r="BB264" i="8"/>
  <c r="BB263" i="8"/>
  <c r="BB262" i="8"/>
  <c r="BB261" i="8"/>
  <c r="BB260" i="8"/>
  <c r="BB259" i="8"/>
  <c r="BB258" i="8"/>
  <c r="BB257" i="8"/>
  <c r="BB254" i="8"/>
  <c r="BB253" i="8"/>
  <c r="BB252" i="8"/>
  <c r="BB251" i="8"/>
  <c r="BB250" i="8"/>
  <c r="BB249" i="8"/>
  <c r="BB248" i="8"/>
  <c r="BB247" i="8"/>
  <c r="BB246" i="8"/>
  <c r="BB245" i="8"/>
  <c r="BB244" i="8"/>
  <c r="BB243" i="8"/>
  <c r="BB242" i="8"/>
  <c r="BB241" i="8"/>
  <c r="BB240" i="8"/>
  <c r="BB239" i="8"/>
  <c r="BB238" i="8"/>
  <c r="BB237" i="8"/>
  <c r="BB236" i="8"/>
  <c r="BB235" i="8"/>
  <c r="BB232" i="8"/>
  <c r="BB231" i="8"/>
  <c r="BB230" i="8"/>
  <c r="BB229" i="8"/>
  <c r="BB228" i="8"/>
  <c r="BB227" i="8"/>
  <c r="BB226" i="8"/>
  <c r="BB225" i="8"/>
  <c r="BB224" i="8"/>
  <c r="BB223" i="8"/>
  <c r="BB222" i="8"/>
  <c r="BB221" i="8"/>
  <c r="BB220" i="8"/>
  <c r="BB219" i="8"/>
  <c r="BB218" i="8"/>
  <c r="BB217" i="8"/>
  <c r="BB216" i="8"/>
  <c r="BB215" i="8"/>
  <c r="BB214" i="8"/>
  <c r="BB213" i="8"/>
  <c r="BB212" i="8"/>
  <c r="BB209" i="8"/>
  <c r="BB208" i="8"/>
  <c r="BB207" i="8"/>
  <c r="BB206" i="8"/>
  <c r="BB205" i="8"/>
  <c r="BB204" i="8"/>
  <c r="BB203" i="8"/>
  <c r="BB202" i="8"/>
  <c r="AX6" i="6"/>
  <c r="R10" i="21"/>
  <c r="E7" i="21"/>
  <c r="K24" i="21"/>
  <c r="K23" i="21"/>
  <c r="R6" i="21"/>
  <c r="R7" i="21" s="1"/>
  <c r="R10" i="14"/>
  <c r="O6" i="14"/>
  <c r="E6" i="18"/>
  <c r="O7" i="18"/>
  <c r="BA570" i="8"/>
  <c r="BA569" i="8"/>
  <c r="BA568" i="8"/>
  <c r="BA576" i="8"/>
  <c r="AZ570" i="8"/>
  <c r="AZ569" i="8"/>
  <c r="AZ568" i="8"/>
  <c r="R11" i="21" l="1"/>
  <c r="BA565" i="8"/>
  <c r="BA564" i="8"/>
  <c r="BA563" i="8"/>
  <c r="BA562" i="8"/>
  <c r="BA561" i="8"/>
  <c r="BA560" i="8"/>
  <c r="BA559" i="8"/>
  <c r="BA558" i="8"/>
  <c r="BA575" i="8"/>
  <c r="BA574" i="8"/>
  <c r="BA573" i="8"/>
  <c r="BA572" i="8"/>
  <c r="BA571" i="8"/>
  <c r="BA555" i="8"/>
  <c r="BA554" i="8"/>
  <c r="BA553" i="8"/>
  <c r="BA552" i="8"/>
  <c r="BA551" i="8"/>
  <c r="BA550" i="8"/>
  <c r="BA549" i="8"/>
  <c r="BA548" i="8"/>
  <c r="BA547" i="8"/>
  <c r="BA546" i="8"/>
  <c r="BA545" i="8"/>
  <c r="BA544" i="8"/>
  <c r="BA541" i="8"/>
  <c r="BA540" i="8"/>
  <c r="BA539" i="8"/>
  <c r="BA538" i="8"/>
  <c r="BA537" i="8"/>
  <c r="BA536" i="8"/>
  <c r="BA535" i="8"/>
  <c r="BA534" i="8"/>
  <c r="BA531" i="8"/>
  <c r="BA530" i="8"/>
  <c r="BA529" i="8"/>
  <c r="BA528" i="8"/>
  <c r="BA527" i="8"/>
  <c r="BA525" i="8"/>
  <c r="BA524" i="8"/>
  <c r="BA523" i="8"/>
  <c r="BA522" i="8"/>
  <c r="BA521" i="8"/>
  <c r="BA520" i="8"/>
  <c r="BA519" i="8"/>
  <c r="BA518" i="8"/>
  <c r="BA517" i="8"/>
  <c r="BA514" i="8"/>
  <c r="BA513" i="8"/>
  <c r="BA512" i="8"/>
  <c r="BA511" i="8"/>
  <c r="BA510" i="8"/>
  <c r="BA509" i="8"/>
  <c r="BA508" i="8"/>
  <c r="BA507" i="8"/>
  <c r="BA506" i="8"/>
  <c r="BA505" i="8"/>
  <c r="BA504" i="8"/>
  <c r="BA503" i="8"/>
  <c r="BA502" i="8"/>
  <c r="BA501" i="8"/>
  <c r="BA500" i="8"/>
  <c r="BA499" i="8"/>
  <c r="BA498" i="8"/>
  <c r="BA497" i="8"/>
  <c r="BA496" i="8"/>
  <c r="BA493" i="8"/>
  <c r="BA492" i="8"/>
  <c r="BA491" i="8"/>
  <c r="BA490" i="8"/>
  <c r="BA489" i="8"/>
  <c r="BA488" i="8"/>
  <c r="BA487" i="8"/>
  <c r="BA486" i="8"/>
  <c r="BA485" i="8"/>
  <c r="BA484" i="8"/>
  <c r="BA483" i="8"/>
  <c r="BA482" i="8"/>
  <c r="BA481" i="8"/>
  <c r="BA480" i="8"/>
  <c r="BA479" i="8"/>
  <c r="BA478" i="8"/>
  <c r="BA475" i="8"/>
  <c r="BA474" i="8"/>
  <c r="BA473" i="8"/>
  <c r="BA472" i="8"/>
  <c r="BA471" i="8"/>
  <c r="BA470" i="8"/>
  <c r="BA469" i="8"/>
  <c r="BA468" i="8"/>
  <c r="BA467" i="8"/>
  <c r="BA466" i="8"/>
  <c r="BA465" i="8"/>
  <c r="BA464" i="8"/>
  <c r="BA463" i="8"/>
  <c r="BA462" i="8"/>
  <c r="BA459" i="8"/>
  <c r="BA458" i="8"/>
  <c r="BA455" i="8"/>
  <c r="BA454" i="8"/>
  <c r="BA453" i="8"/>
  <c r="BA452" i="8"/>
  <c r="BA451" i="8"/>
  <c r="BA450" i="8"/>
  <c r="BA449" i="8"/>
  <c r="BA448" i="8"/>
  <c r="BA447" i="8"/>
  <c r="BA446" i="8"/>
  <c r="BA445" i="8"/>
  <c r="BA444" i="8"/>
  <c r="BA441" i="8"/>
  <c r="BA440" i="8"/>
  <c r="BA439" i="8"/>
  <c r="BA438" i="8"/>
  <c r="BA437" i="8"/>
  <c r="BA436" i="8"/>
  <c r="BA435" i="8"/>
  <c r="BA434" i="8"/>
  <c r="BA433" i="8"/>
  <c r="BA432" i="8"/>
  <c r="BA431" i="8"/>
  <c r="BA430" i="8"/>
  <c r="BA429" i="8"/>
  <c r="BA428" i="8"/>
  <c r="BA427" i="8"/>
  <c r="BA426" i="8"/>
  <c r="BA423" i="8"/>
  <c r="BA422" i="8"/>
  <c r="BA421" i="8"/>
  <c r="BA420" i="8"/>
  <c r="BA419" i="8"/>
  <c r="BA418" i="8"/>
  <c r="BA417" i="8"/>
  <c r="BA416" i="8"/>
  <c r="BA415" i="8"/>
  <c r="BA414" i="8"/>
  <c r="BA413" i="8"/>
  <c r="BA412" i="8"/>
  <c r="BA411" i="8"/>
  <c r="BA408" i="8"/>
  <c r="BA407" i="8"/>
  <c r="BA406" i="8"/>
  <c r="BA405" i="8"/>
  <c r="BA404" i="8"/>
  <c r="BA403" i="8"/>
  <c r="BA402" i="8"/>
  <c r="BA401" i="8"/>
  <c r="BA400" i="8"/>
  <c r="BA399" i="8"/>
  <c r="BA396" i="8"/>
  <c r="BA395" i="8"/>
  <c r="BA394" i="8"/>
  <c r="BA393" i="8"/>
  <c r="BA392" i="8"/>
  <c r="BA391" i="8"/>
  <c r="BA390" i="8"/>
  <c r="BA389" i="8"/>
  <c r="BA388" i="8"/>
  <c r="BA387" i="8"/>
  <c r="BA386" i="8"/>
  <c r="BA385" i="8"/>
  <c r="BA384" i="8"/>
  <c r="BA383" i="8"/>
  <c r="BA382" i="8"/>
  <c r="BA379" i="8"/>
  <c r="BA378" i="8"/>
  <c r="BA377" i="8"/>
  <c r="BA376" i="8"/>
  <c r="BA375" i="8"/>
  <c r="BA374" i="8"/>
  <c r="BA373" i="8"/>
  <c r="BA372" i="8"/>
  <c r="BA371" i="8"/>
  <c r="BA370" i="8"/>
  <c r="BA369" i="8"/>
  <c r="BA368" i="8"/>
  <c r="BA367" i="8"/>
  <c r="BA366" i="8"/>
  <c r="BA365" i="8"/>
  <c r="BA364" i="8"/>
  <c r="BA361" i="8"/>
  <c r="BA360" i="8"/>
  <c r="BA359" i="8"/>
  <c r="BA358" i="8"/>
  <c r="BA357" i="8"/>
  <c r="BA356" i="8"/>
  <c r="BA355" i="8"/>
  <c r="BA354" i="8"/>
  <c r="BA353" i="8"/>
  <c r="BA352" i="8"/>
  <c r="BA351" i="8"/>
  <c r="BA350" i="8"/>
  <c r="BA349" i="8"/>
  <c r="BA348" i="8"/>
  <c r="BA347" i="8"/>
  <c r="BA344" i="8"/>
  <c r="BA343" i="8"/>
  <c r="BA342" i="8"/>
  <c r="BA341" i="8"/>
  <c r="BA340" i="8"/>
  <c r="BA339" i="8"/>
  <c r="BA338" i="8"/>
  <c r="BA337" i="8"/>
  <c r="BA336" i="8"/>
  <c r="BA335" i="8"/>
  <c r="BA334" i="8"/>
  <c r="BA333" i="8"/>
  <c r="BA332" i="8"/>
  <c r="BA331" i="8"/>
  <c r="BA328" i="8"/>
  <c r="BA327" i="8"/>
  <c r="BA326" i="8"/>
  <c r="BA325" i="8"/>
  <c r="BA324" i="8"/>
  <c r="BA323" i="8"/>
  <c r="BA322" i="8"/>
  <c r="BA321" i="8"/>
  <c r="BA320" i="8"/>
  <c r="BA319" i="8"/>
  <c r="BA318" i="8"/>
  <c r="BA317" i="8"/>
  <c r="BA316" i="8"/>
  <c r="BA315" i="8"/>
  <c r="BA312" i="8"/>
  <c r="BA311" i="8"/>
  <c r="BA310" i="8"/>
  <c r="BA309" i="8"/>
  <c r="BA308" i="8"/>
  <c r="BA307" i="8"/>
  <c r="BA306" i="8"/>
  <c r="BA305" i="8"/>
  <c r="BA304" i="8"/>
  <c r="BA303" i="8"/>
  <c r="BA302" i="8"/>
  <c r="BA299" i="8"/>
  <c r="BA298" i="8"/>
  <c r="BA297" i="8"/>
  <c r="BA296" i="8"/>
  <c r="BA295" i="8"/>
  <c r="BA294" i="8"/>
  <c r="BA293" i="8"/>
  <c r="BA292" i="8"/>
  <c r="BA291" i="8"/>
  <c r="BA290" i="8"/>
  <c r="BA289" i="8"/>
  <c r="BA286" i="8"/>
  <c r="BA285" i="8"/>
  <c r="BA284" i="8"/>
  <c r="BA283" i="8"/>
  <c r="BA282" i="8"/>
  <c r="BA281" i="8"/>
  <c r="BA280" i="8"/>
  <c r="BA279" i="8"/>
  <c r="BA278" i="8"/>
  <c r="BA277" i="8"/>
  <c r="BA276" i="8"/>
  <c r="BA275" i="8"/>
  <c r="BA274" i="8"/>
  <c r="BA273" i="8"/>
  <c r="BA270" i="8"/>
  <c r="BA269" i="8"/>
  <c r="BA268" i="8"/>
  <c r="BA267" i="8"/>
  <c r="BA266" i="8"/>
  <c r="BA265" i="8"/>
  <c r="BA264" i="8"/>
  <c r="BA263" i="8"/>
  <c r="BA262" i="8"/>
  <c r="BA261" i="8"/>
  <c r="BA260" i="8"/>
  <c r="BA259" i="8"/>
  <c r="BA258" i="8"/>
  <c r="BA257" i="8"/>
  <c r="BA254" i="8"/>
  <c r="BA253" i="8"/>
  <c r="BA252" i="8"/>
  <c r="BA251" i="8"/>
  <c r="BA250" i="8"/>
  <c r="BA249" i="8"/>
  <c r="BA248" i="8"/>
  <c r="BA247" i="8"/>
  <c r="BA246" i="8"/>
  <c r="BA245" i="8"/>
  <c r="BA244" i="8"/>
  <c r="BA243" i="8"/>
  <c r="BA242" i="8"/>
  <c r="BA241" i="8"/>
  <c r="BA240" i="8"/>
  <c r="BA239" i="8"/>
  <c r="BA238" i="8"/>
  <c r="BA237" i="8"/>
  <c r="BA236" i="8"/>
  <c r="BA235" i="8"/>
  <c r="BA232" i="8"/>
  <c r="BA231" i="8"/>
  <c r="BA230" i="8"/>
  <c r="BA229" i="8"/>
  <c r="BA228" i="8"/>
  <c r="BA227" i="8"/>
  <c r="BA226" i="8"/>
  <c r="BA225" i="8"/>
  <c r="BA224" i="8"/>
  <c r="BA223" i="8"/>
  <c r="BA222" i="8"/>
  <c r="BA221" i="8"/>
  <c r="BA220" i="8"/>
  <c r="BA219" i="8"/>
  <c r="BA218" i="8"/>
  <c r="BA217" i="8"/>
  <c r="BA216" i="8"/>
  <c r="BA215" i="8"/>
  <c r="BA214" i="8"/>
  <c r="BA213" i="8"/>
  <c r="BA212" i="8"/>
  <c r="BA209" i="8"/>
  <c r="BA208" i="8"/>
  <c r="BA207" i="8"/>
  <c r="BA206" i="8"/>
  <c r="BA205" i="8"/>
  <c r="BA204" i="8"/>
  <c r="BA203" i="8"/>
  <c r="BA202" i="8"/>
  <c r="AX15" i="6"/>
  <c r="AX4" i="6"/>
  <c r="AZ558" i="8"/>
  <c r="AZ565" i="8"/>
  <c r="AZ564" i="8"/>
  <c r="AZ563" i="8"/>
  <c r="AZ562" i="8"/>
  <c r="AZ561" i="8"/>
  <c r="AZ560" i="8"/>
  <c r="AZ559" i="8"/>
  <c r="AZ555" i="8"/>
  <c r="AZ554" i="8"/>
  <c r="AZ553" i="8"/>
  <c r="AZ552" i="8"/>
  <c r="AZ551" i="8"/>
  <c r="AZ550" i="8"/>
  <c r="AZ549" i="8"/>
  <c r="AZ548" i="8"/>
  <c r="AZ547" i="8"/>
  <c r="AZ546" i="8"/>
  <c r="AZ545" i="8"/>
  <c r="AZ544" i="8"/>
  <c r="AZ541" i="8"/>
  <c r="AZ540" i="8"/>
  <c r="AZ539" i="8"/>
  <c r="AZ538" i="8"/>
  <c r="AZ537" i="8"/>
  <c r="AZ536" i="8"/>
  <c r="AZ535" i="8"/>
  <c r="AZ534" i="8"/>
  <c r="AZ531" i="8"/>
  <c r="AZ530" i="8"/>
  <c r="AZ529" i="8"/>
  <c r="AZ528" i="8"/>
  <c r="AZ527" i="8"/>
  <c r="AZ525" i="8"/>
  <c r="AZ524" i="8"/>
  <c r="AZ523" i="8"/>
  <c r="AZ522" i="8"/>
  <c r="AZ521" i="8"/>
  <c r="AZ520" i="8"/>
  <c r="AZ519" i="8"/>
  <c r="AZ518" i="8"/>
  <c r="AZ517" i="8"/>
  <c r="AZ514" i="8"/>
  <c r="AZ513" i="8"/>
  <c r="AZ512" i="8"/>
  <c r="AZ511" i="8"/>
  <c r="AZ510" i="8"/>
  <c r="AZ509" i="8"/>
  <c r="AZ508" i="8"/>
  <c r="AZ507" i="8"/>
  <c r="AZ506" i="8"/>
  <c r="AZ505" i="8"/>
  <c r="AZ504" i="8"/>
  <c r="AZ503" i="8"/>
  <c r="AZ502" i="8"/>
  <c r="AZ501" i="8"/>
  <c r="AZ500" i="8"/>
  <c r="AZ499" i="8"/>
  <c r="AZ498" i="8"/>
  <c r="AZ497" i="8"/>
  <c r="AZ496" i="8"/>
  <c r="AZ493" i="8"/>
  <c r="AZ492" i="8"/>
  <c r="AZ491" i="8"/>
  <c r="AZ490" i="8"/>
  <c r="AZ489" i="8"/>
  <c r="AZ488" i="8"/>
  <c r="AZ487" i="8"/>
  <c r="AZ486" i="8"/>
  <c r="AZ485" i="8"/>
  <c r="AZ484" i="8"/>
  <c r="AZ483" i="8"/>
  <c r="AZ482" i="8"/>
  <c r="AZ481" i="8"/>
  <c r="AZ480" i="8"/>
  <c r="AZ479" i="8"/>
  <c r="AZ478" i="8"/>
  <c r="AZ475" i="8"/>
  <c r="AZ474" i="8"/>
  <c r="AZ473" i="8"/>
  <c r="AZ472" i="8"/>
  <c r="AZ471" i="8"/>
  <c r="AZ470" i="8"/>
  <c r="AZ469" i="8"/>
  <c r="AZ468" i="8"/>
  <c r="AZ467" i="8"/>
  <c r="AZ466" i="8"/>
  <c r="AZ465" i="8"/>
  <c r="AZ464" i="8"/>
  <c r="AZ463" i="8"/>
  <c r="AZ462" i="8"/>
  <c r="AZ459" i="8"/>
  <c r="AZ458" i="8"/>
  <c r="AZ455" i="8"/>
  <c r="AZ454" i="8"/>
  <c r="AZ453" i="8"/>
  <c r="AZ452" i="8"/>
  <c r="AZ451" i="8"/>
  <c r="AZ450" i="8"/>
  <c r="AZ449" i="8"/>
  <c r="AZ448" i="8"/>
  <c r="AZ447" i="8"/>
  <c r="AZ446" i="8"/>
  <c r="AZ445" i="8"/>
  <c r="AZ444" i="8"/>
  <c r="AZ441" i="8"/>
  <c r="AZ440" i="8"/>
  <c r="AZ439" i="8"/>
  <c r="AZ438" i="8"/>
  <c r="AZ437" i="8"/>
  <c r="AZ436" i="8"/>
  <c r="AZ435" i="8"/>
  <c r="AZ434" i="8"/>
  <c r="AZ433" i="8"/>
  <c r="AZ432" i="8"/>
  <c r="AZ431" i="8"/>
  <c r="AZ430" i="8"/>
  <c r="AZ429" i="8"/>
  <c r="AZ428" i="8"/>
  <c r="AZ427" i="8"/>
  <c r="AZ426" i="8"/>
  <c r="AZ423" i="8"/>
  <c r="AZ422" i="8"/>
  <c r="AZ421" i="8"/>
  <c r="AZ420" i="8"/>
  <c r="AZ419" i="8"/>
  <c r="AZ418" i="8"/>
  <c r="AZ417" i="8"/>
  <c r="AZ416" i="8"/>
  <c r="AZ415" i="8"/>
  <c r="AZ414" i="8"/>
  <c r="AZ413" i="8"/>
  <c r="AZ412" i="8"/>
  <c r="AZ411" i="8"/>
  <c r="AZ408" i="8"/>
  <c r="AZ407" i="8"/>
  <c r="AZ406" i="8"/>
  <c r="AZ405" i="8"/>
  <c r="AZ404" i="8"/>
  <c r="AZ403" i="8"/>
  <c r="AZ402" i="8"/>
  <c r="AZ401" i="8"/>
  <c r="AZ400" i="8"/>
  <c r="AZ399" i="8"/>
  <c r="AZ396" i="8"/>
  <c r="AZ395" i="8"/>
  <c r="AZ394" i="8"/>
  <c r="AZ393" i="8"/>
  <c r="AZ392" i="8"/>
  <c r="AZ391" i="8"/>
  <c r="AZ390" i="8"/>
  <c r="AZ389" i="8"/>
  <c r="AZ388" i="8"/>
  <c r="AZ387" i="8"/>
  <c r="AZ386" i="8"/>
  <c r="AZ385" i="8"/>
  <c r="AZ384" i="8"/>
  <c r="AZ383" i="8"/>
  <c r="AZ382" i="8"/>
  <c r="AZ379" i="8"/>
  <c r="AZ378" i="8"/>
  <c r="AZ377" i="8"/>
  <c r="AZ376" i="8"/>
  <c r="AZ375" i="8"/>
  <c r="AZ374" i="8"/>
  <c r="AZ373" i="8"/>
  <c r="AZ372" i="8"/>
  <c r="AZ371" i="8"/>
  <c r="AZ370" i="8"/>
  <c r="AZ369" i="8"/>
  <c r="AZ368" i="8"/>
  <c r="AZ367" i="8"/>
  <c r="AZ366" i="8"/>
  <c r="AZ365" i="8"/>
  <c r="AZ364" i="8"/>
  <c r="AZ361" i="8"/>
  <c r="AZ360" i="8"/>
  <c r="AZ359" i="8"/>
  <c r="AZ358" i="8"/>
  <c r="AZ357" i="8"/>
  <c r="AZ356" i="8"/>
  <c r="AZ355" i="8"/>
  <c r="AZ354" i="8"/>
  <c r="AZ353" i="8"/>
  <c r="AZ352" i="8"/>
  <c r="AZ351" i="8"/>
  <c r="AZ350" i="8"/>
  <c r="AZ349" i="8"/>
  <c r="AZ348" i="8"/>
  <c r="AZ347" i="8"/>
  <c r="AZ344" i="8"/>
  <c r="AZ343" i="8"/>
  <c r="AZ342" i="8"/>
  <c r="AZ341" i="8"/>
  <c r="AZ340" i="8"/>
  <c r="AZ339" i="8"/>
  <c r="AZ338" i="8"/>
  <c r="AZ337" i="8"/>
  <c r="AZ336" i="8"/>
  <c r="AZ335" i="8"/>
  <c r="AZ334" i="8"/>
  <c r="AZ333" i="8"/>
  <c r="AZ332" i="8"/>
  <c r="AZ331" i="8"/>
  <c r="AZ328" i="8"/>
  <c r="AZ327" i="8"/>
  <c r="AZ326" i="8"/>
  <c r="AZ325" i="8"/>
  <c r="AZ324" i="8"/>
  <c r="AZ323" i="8"/>
  <c r="AZ322" i="8"/>
  <c r="AZ321" i="8"/>
  <c r="AZ320" i="8"/>
  <c r="AZ319" i="8"/>
  <c r="AZ318" i="8"/>
  <c r="AZ317" i="8"/>
  <c r="AZ316" i="8"/>
  <c r="AZ315" i="8"/>
  <c r="AZ312" i="8"/>
  <c r="AZ311" i="8"/>
  <c r="AZ310" i="8"/>
  <c r="AZ309" i="8"/>
  <c r="AZ308" i="8"/>
  <c r="AZ307" i="8"/>
  <c r="AZ306" i="8"/>
  <c r="AZ305" i="8"/>
  <c r="AZ304" i="8"/>
  <c r="AZ303" i="8"/>
  <c r="AZ302" i="8"/>
  <c r="AZ299" i="8"/>
  <c r="AZ298" i="8"/>
  <c r="AZ297" i="8"/>
  <c r="AZ296" i="8"/>
  <c r="AZ295" i="8"/>
  <c r="AZ294" i="8"/>
  <c r="AZ293" i="8"/>
  <c r="AZ292" i="8"/>
  <c r="AZ291" i="8"/>
  <c r="AZ290" i="8"/>
  <c r="AZ289" i="8"/>
  <c r="AZ286" i="8"/>
  <c r="AZ285" i="8"/>
  <c r="AZ284" i="8"/>
  <c r="AZ283" i="8"/>
  <c r="AZ282" i="8"/>
  <c r="AZ281" i="8"/>
  <c r="AZ280" i="8"/>
  <c r="AZ279" i="8"/>
  <c r="AZ278" i="8"/>
  <c r="AZ277" i="8"/>
  <c r="AZ276" i="8"/>
  <c r="AZ275" i="8"/>
  <c r="AZ274" i="8"/>
  <c r="AZ273" i="8"/>
  <c r="AZ270" i="8"/>
  <c r="AZ269" i="8"/>
  <c r="AZ268" i="8"/>
  <c r="AZ267" i="8"/>
  <c r="AZ266" i="8"/>
  <c r="AZ265" i="8"/>
  <c r="AZ264" i="8"/>
  <c r="AZ263" i="8"/>
  <c r="AZ262" i="8"/>
  <c r="AZ261" i="8"/>
  <c r="AZ260" i="8"/>
  <c r="AZ259" i="8"/>
  <c r="AZ258" i="8"/>
  <c r="AZ257" i="8"/>
  <c r="AZ254" i="8"/>
  <c r="AZ253" i="8"/>
  <c r="AZ252" i="8"/>
  <c r="AZ251" i="8"/>
  <c r="AZ250" i="8"/>
  <c r="AZ249" i="8"/>
  <c r="AZ248" i="8"/>
  <c r="AZ247" i="8"/>
  <c r="AZ246" i="8"/>
  <c r="AZ245" i="8"/>
  <c r="AZ244" i="8"/>
  <c r="AZ243" i="8"/>
  <c r="AZ242" i="8"/>
  <c r="AZ241" i="8"/>
  <c r="AZ240" i="8"/>
  <c r="AZ239" i="8"/>
  <c r="AZ238" i="8"/>
  <c r="AZ237" i="8"/>
  <c r="AZ236" i="8"/>
  <c r="AZ235" i="8"/>
  <c r="AZ232" i="8"/>
  <c r="AZ231" i="8"/>
  <c r="AZ230" i="8"/>
  <c r="AZ229" i="8"/>
  <c r="AZ228" i="8"/>
  <c r="AZ227" i="8"/>
  <c r="AZ226" i="8"/>
  <c r="AZ225" i="8"/>
  <c r="AZ224" i="8"/>
  <c r="AZ223" i="8"/>
  <c r="AZ222" i="8"/>
  <c r="AZ221" i="8"/>
  <c r="AZ220" i="8"/>
  <c r="AZ219" i="8"/>
  <c r="AZ218" i="8"/>
  <c r="AZ217" i="8"/>
  <c r="AZ216" i="8"/>
  <c r="AZ215" i="8"/>
  <c r="AZ214" i="8"/>
  <c r="AZ213" i="8"/>
  <c r="AZ212" i="8"/>
  <c r="AZ209" i="8"/>
  <c r="AZ208" i="8"/>
  <c r="AZ207" i="8"/>
  <c r="AZ206" i="8"/>
  <c r="AZ205" i="8"/>
  <c r="AZ204" i="8"/>
  <c r="AZ203" i="8"/>
  <c r="AZ202" i="8"/>
  <c r="AW15" i="6"/>
  <c r="AW4" i="6"/>
  <c r="AY555" i="8"/>
  <c r="AY554" i="8"/>
  <c r="AY553" i="8"/>
  <c r="AY552" i="8"/>
  <c r="AY551" i="8"/>
  <c r="AY550" i="8"/>
  <c r="AY549" i="8"/>
  <c r="AY548" i="8"/>
  <c r="AY547" i="8"/>
  <c r="AY546" i="8"/>
  <c r="AY545" i="8"/>
  <c r="AY544" i="8"/>
  <c r="AY541" i="8"/>
  <c r="AY540" i="8"/>
  <c r="AY539" i="8"/>
  <c r="AY538" i="8"/>
  <c r="AY537" i="8"/>
  <c r="AY536" i="8"/>
  <c r="AY535" i="8"/>
  <c r="AY534" i="8"/>
  <c r="AY531" i="8"/>
  <c r="AY530" i="8"/>
  <c r="AY529" i="8"/>
  <c r="AY528" i="8"/>
  <c r="AY527" i="8"/>
  <c r="AY525" i="8"/>
  <c r="AY524" i="8"/>
  <c r="AY523" i="8"/>
  <c r="AY522" i="8"/>
  <c r="AY521" i="8"/>
  <c r="AY520" i="8"/>
  <c r="AY519" i="8"/>
  <c r="AY518" i="8"/>
  <c r="AY517" i="8"/>
  <c r="AY514" i="8"/>
  <c r="AY513" i="8"/>
  <c r="AY512" i="8"/>
  <c r="AY511" i="8"/>
  <c r="AY510" i="8"/>
  <c r="AY509" i="8"/>
  <c r="AY508" i="8"/>
  <c r="AY507" i="8"/>
  <c r="AY506" i="8"/>
  <c r="AY505" i="8"/>
  <c r="AY504" i="8"/>
  <c r="AY503" i="8"/>
  <c r="AY502" i="8"/>
  <c r="AY501" i="8"/>
  <c r="AY500" i="8"/>
  <c r="AY499" i="8"/>
  <c r="AY498" i="8"/>
  <c r="AY497" i="8"/>
  <c r="AY496" i="8"/>
  <c r="AY493" i="8"/>
  <c r="AY492" i="8"/>
  <c r="AY491" i="8"/>
  <c r="AY490" i="8"/>
  <c r="AY489" i="8"/>
  <c r="AY488" i="8"/>
  <c r="AY487" i="8"/>
  <c r="AY486" i="8"/>
  <c r="AY485" i="8"/>
  <c r="AY484" i="8"/>
  <c r="AY483" i="8"/>
  <c r="AY482" i="8"/>
  <c r="AY481" i="8"/>
  <c r="AY480" i="8"/>
  <c r="AY479" i="8"/>
  <c r="AY478" i="8"/>
  <c r="AY475" i="8"/>
  <c r="AY474" i="8"/>
  <c r="AY473" i="8"/>
  <c r="AY472" i="8"/>
  <c r="AY471" i="8"/>
  <c r="AY470" i="8"/>
  <c r="AY469" i="8"/>
  <c r="AY468" i="8"/>
  <c r="AY467" i="8"/>
  <c r="AY466" i="8"/>
  <c r="AY465" i="8"/>
  <c r="AY464" i="8"/>
  <c r="AY463" i="8"/>
  <c r="AY462" i="8"/>
  <c r="AY459" i="8"/>
  <c r="AY458" i="8"/>
  <c r="AY455" i="8"/>
  <c r="AY454" i="8"/>
  <c r="AY453" i="8"/>
  <c r="AY452" i="8"/>
  <c r="AY451" i="8"/>
  <c r="AY450" i="8"/>
  <c r="AY449" i="8"/>
  <c r="AY448" i="8"/>
  <c r="AY447" i="8"/>
  <c r="AY446" i="8"/>
  <c r="AY445" i="8"/>
  <c r="AY444" i="8"/>
  <c r="AY441" i="8"/>
  <c r="AY440" i="8"/>
  <c r="AY439" i="8"/>
  <c r="AY438" i="8"/>
  <c r="AY437" i="8"/>
  <c r="AY436" i="8"/>
  <c r="AY435" i="8"/>
  <c r="AY434" i="8"/>
  <c r="AY433" i="8"/>
  <c r="AY432" i="8"/>
  <c r="AY431" i="8"/>
  <c r="AY430" i="8"/>
  <c r="AY429" i="8"/>
  <c r="AY428" i="8"/>
  <c r="AY427" i="8"/>
  <c r="AY426" i="8"/>
  <c r="AY423" i="8"/>
  <c r="AY422" i="8"/>
  <c r="AY421" i="8"/>
  <c r="AY420" i="8"/>
  <c r="AY419" i="8"/>
  <c r="AY418" i="8"/>
  <c r="AY417" i="8"/>
  <c r="AY416" i="8"/>
  <c r="AY415" i="8"/>
  <c r="AY414" i="8"/>
  <c r="AY413" i="8"/>
  <c r="AY412" i="8"/>
  <c r="AY411" i="8"/>
  <c r="AY408" i="8"/>
  <c r="AY407" i="8"/>
  <c r="AY406" i="8"/>
  <c r="AY405" i="8"/>
  <c r="AY404" i="8"/>
  <c r="AY403" i="8"/>
  <c r="AY402" i="8"/>
  <c r="AY401" i="8"/>
  <c r="AY400" i="8"/>
  <c r="AY399" i="8"/>
  <c r="AY396" i="8"/>
  <c r="AY395" i="8"/>
  <c r="AY394" i="8"/>
  <c r="AY393" i="8"/>
  <c r="AY392" i="8"/>
  <c r="AY391" i="8"/>
  <c r="AY390" i="8"/>
  <c r="AY389" i="8"/>
  <c r="AY388" i="8"/>
  <c r="AY387" i="8"/>
  <c r="AY386" i="8"/>
  <c r="AY385" i="8"/>
  <c r="AY384" i="8"/>
  <c r="AY383" i="8"/>
  <c r="AY382" i="8"/>
  <c r="AY379" i="8"/>
  <c r="AY378" i="8"/>
  <c r="AY377" i="8"/>
  <c r="AY376" i="8"/>
  <c r="AY375" i="8"/>
  <c r="AY374" i="8"/>
  <c r="AY373" i="8"/>
  <c r="AY372" i="8"/>
  <c r="AY371" i="8"/>
  <c r="AY370" i="8"/>
  <c r="AY369" i="8"/>
  <c r="AY368" i="8"/>
  <c r="AY367" i="8"/>
  <c r="AY366" i="8"/>
  <c r="AY365" i="8"/>
  <c r="AY364" i="8"/>
  <c r="AY361" i="8"/>
  <c r="AY360" i="8"/>
  <c r="AY359" i="8"/>
  <c r="AY358" i="8"/>
  <c r="AY357" i="8"/>
  <c r="AY356" i="8"/>
  <c r="AY355" i="8"/>
  <c r="AY354" i="8"/>
  <c r="AY353" i="8"/>
  <c r="AY352" i="8"/>
  <c r="AY351" i="8"/>
  <c r="AY350" i="8"/>
  <c r="AY349" i="8"/>
  <c r="AY348" i="8"/>
  <c r="AY347" i="8"/>
  <c r="AY344" i="8"/>
  <c r="AY343" i="8"/>
  <c r="AY342" i="8"/>
  <c r="AY341" i="8"/>
  <c r="AY340" i="8"/>
  <c r="AY339" i="8"/>
  <c r="AY338" i="8"/>
  <c r="AY337" i="8"/>
  <c r="AY336" i="8"/>
  <c r="AY335" i="8"/>
  <c r="AY334" i="8"/>
  <c r="AY333" i="8"/>
  <c r="AY332" i="8"/>
  <c r="AY331" i="8"/>
  <c r="AY328" i="8"/>
  <c r="AY327" i="8"/>
  <c r="AY326" i="8"/>
  <c r="AY325" i="8"/>
  <c r="AY324" i="8"/>
  <c r="AY323" i="8"/>
  <c r="AY322" i="8"/>
  <c r="AY321" i="8"/>
  <c r="AY320" i="8"/>
  <c r="AY319" i="8"/>
  <c r="AY318" i="8"/>
  <c r="AY317" i="8"/>
  <c r="AY316" i="8"/>
  <c r="AY315" i="8"/>
  <c r="AY312" i="8"/>
  <c r="AY311" i="8"/>
  <c r="AY310" i="8"/>
  <c r="AY309" i="8"/>
  <c r="AY308" i="8"/>
  <c r="AY307" i="8"/>
  <c r="AY306" i="8"/>
  <c r="AY305" i="8"/>
  <c r="AY304" i="8"/>
  <c r="AY303" i="8"/>
  <c r="AY302" i="8"/>
  <c r="AY299" i="8"/>
  <c r="AY298" i="8"/>
  <c r="AY297" i="8"/>
  <c r="AY296" i="8"/>
  <c r="AY295" i="8"/>
  <c r="AY294" i="8"/>
  <c r="AY293" i="8"/>
  <c r="AY292" i="8"/>
  <c r="AY291" i="8"/>
  <c r="AY290" i="8"/>
  <c r="AY289" i="8"/>
  <c r="AY286" i="8"/>
  <c r="AY285" i="8"/>
  <c r="AY284" i="8"/>
  <c r="AY283" i="8"/>
  <c r="AY282" i="8"/>
  <c r="AY281" i="8"/>
  <c r="AY280" i="8"/>
  <c r="AY279" i="8"/>
  <c r="AY278" i="8"/>
  <c r="AY277" i="8"/>
  <c r="AY276" i="8"/>
  <c r="AY275" i="8"/>
  <c r="AY274" i="8"/>
  <c r="AY273" i="8"/>
  <c r="AY270" i="8"/>
  <c r="AY269" i="8"/>
  <c r="AY268" i="8"/>
  <c r="AY267" i="8"/>
  <c r="AY266" i="8"/>
  <c r="AY265" i="8"/>
  <c r="AY264" i="8"/>
  <c r="AY263" i="8"/>
  <c r="AY262" i="8"/>
  <c r="AY261" i="8"/>
  <c r="AY260" i="8"/>
  <c r="AY259" i="8"/>
  <c r="AY258" i="8"/>
  <c r="AY257" i="8"/>
  <c r="AY254" i="8"/>
  <c r="AY253" i="8"/>
  <c r="AY252" i="8"/>
  <c r="AY251" i="8"/>
  <c r="AY250" i="8"/>
  <c r="AY249" i="8"/>
  <c r="AY248" i="8"/>
  <c r="AY247" i="8"/>
  <c r="AY246" i="8"/>
  <c r="AY245" i="8"/>
  <c r="AY244" i="8"/>
  <c r="AY243" i="8"/>
  <c r="AY242" i="8"/>
  <c r="AY241" i="8"/>
  <c r="AY240" i="8"/>
  <c r="AY239" i="8"/>
  <c r="AY238" i="8"/>
  <c r="AY237" i="8"/>
  <c r="AY236" i="8"/>
  <c r="AY235" i="8"/>
  <c r="AY232" i="8"/>
  <c r="AY231" i="8"/>
  <c r="AY230" i="8"/>
  <c r="AY229" i="8"/>
  <c r="AY228" i="8"/>
  <c r="AY227" i="8"/>
  <c r="AY226" i="8"/>
  <c r="AY225" i="8"/>
  <c r="AY224" i="8"/>
  <c r="AY223" i="8"/>
  <c r="AY222" i="8"/>
  <c r="AY221" i="8"/>
  <c r="AY220" i="8"/>
  <c r="AY219" i="8"/>
  <c r="AY218" i="8"/>
  <c r="AY217" i="8"/>
  <c r="AY216" i="8"/>
  <c r="AY215" i="8"/>
  <c r="AY214" i="8"/>
  <c r="AY213" i="8"/>
  <c r="AY212" i="8"/>
  <c r="AY209" i="8"/>
  <c r="AY208" i="8"/>
  <c r="AY207" i="8"/>
  <c r="AY206" i="8"/>
  <c r="AY205" i="8"/>
  <c r="AY204" i="8"/>
  <c r="AY203" i="8"/>
  <c r="AY202" i="8"/>
  <c r="AV15" i="6"/>
  <c r="AV4" i="6"/>
  <c r="AX541" i="8"/>
  <c r="AX531" i="8"/>
  <c r="AX530" i="8"/>
  <c r="AX529" i="8"/>
  <c r="AX528" i="8"/>
  <c r="AX527" i="8"/>
  <c r="AX525" i="8"/>
  <c r="AX524" i="8"/>
  <c r="AX523" i="8"/>
  <c r="AX522" i="8"/>
  <c r="AX521" i="8"/>
  <c r="AX520" i="8"/>
  <c r="AX519" i="8"/>
  <c r="AX518" i="8"/>
  <c r="AX517" i="8"/>
  <c r="AX540" i="8"/>
  <c r="AX539" i="8"/>
  <c r="AX538" i="8"/>
  <c r="AX537" i="8"/>
  <c r="AX536" i="8"/>
  <c r="AX535" i="8"/>
  <c r="AX534" i="8"/>
  <c r="AX514" i="8"/>
  <c r="AX513" i="8"/>
  <c r="AX512" i="8"/>
  <c r="AX511" i="8"/>
  <c r="AX510" i="8"/>
  <c r="AX509" i="8"/>
  <c r="AX508" i="8"/>
  <c r="AX507" i="8"/>
  <c r="AX506" i="8"/>
  <c r="AX505" i="8"/>
  <c r="AX504" i="8"/>
  <c r="AX503" i="8"/>
  <c r="AX502" i="8"/>
  <c r="AX501" i="8"/>
  <c r="AX500" i="8"/>
  <c r="AX499" i="8"/>
  <c r="AX498" i="8"/>
  <c r="AX497" i="8"/>
  <c r="AX496" i="8"/>
  <c r="AX493" i="8"/>
  <c r="AX492" i="8"/>
  <c r="AX491" i="8"/>
  <c r="AX490" i="8"/>
  <c r="AX489" i="8"/>
  <c r="AX488" i="8"/>
  <c r="AX487" i="8"/>
  <c r="AX486" i="8"/>
  <c r="AX485" i="8"/>
  <c r="AX484" i="8"/>
  <c r="AX483" i="8"/>
  <c r="AX482" i="8"/>
  <c r="AX481" i="8"/>
  <c r="AX480" i="8"/>
  <c r="AX479" i="8"/>
  <c r="AX478" i="8"/>
  <c r="AX475" i="8"/>
  <c r="AX474" i="8"/>
  <c r="AX473" i="8"/>
  <c r="AX472" i="8"/>
  <c r="AX471" i="8"/>
  <c r="AX470" i="8"/>
  <c r="AX469" i="8"/>
  <c r="AX468" i="8"/>
  <c r="AX467" i="8"/>
  <c r="AX466" i="8"/>
  <c r="AX465" i="8"/>
  <c r="AX464" i="8"/>
  <c r="AX463" i="8"/>
  <c r="AX462" i="8"/>
  <c r="AX459" i="8"/>
  <c r="AX458" i="8"/>
  <c r="AX455" i="8"/>
  <c r="AX454" i="8"/>
  <c r="AX453" i="8"/>
  <c r="AX452" i="8"/>
  <c r="AX451" i="8"/>
  <c r="AX450" i="8"/>
  <c r="AX449" i="8"/>
  <c r="AX448" i="8"/>
  <c r="AX447" i="8"/>
  <c r="AX446" i="8"/>
  <c r="AX445" i="8"/>
  <c r="AX444" i="8"/>
  <c r="AX441" i="8"/>
  <c r="AX440" i="8"/>
  <c r="AX439" i="8"/>
  <c r="AX438" i="8"/>
  <c r="AX437" i="8"/>
  <c r="AX436" i="8"/>
  <c r="AX435" i="8"/>
  <c r="AX434" i="8"/>
  <c r="AX433" i="8"/>
  <c r="AX432" i="8"/>
  <c r="AX431" i="8"/>
  <c r="AX430" i="8"/>
  <c r="AX429" i="8"/>
  <c r="AX428" i="8"/>
  <c r="AX427" i="8"/>
  <c r="AX426" i="8"/>
  <c r="AX423" i="8"/>
  <c r="AX422" i="8"/>
  <c r="AX421" i="8"/>
  <c r="AX420" i="8"/>
  <c r="AX419" i="8"/>
  <c r="AX418" i="8"/>
  <c r="AX417" i="8"/>
  <c r="AX416" i="8"/>
  <c r="AX415" i="8"/>
  <c r="AX414" i="8"/>
  <c r="AX413" i="8"/>
  <c r="AX412" i="8"/>
  <c r="AX411" i="8"/>
  <c r="AX408" i="8"/>
  <c r="AX407" i="8"/>
  <c r="AX406" i="8"/>
  <c r="AX405" i="8"/>
  <c r="AX404" i="8"/>
  <c r="AX403" i="8"/>
  <c r="AX402" i="8"/>
  <c r="AX401" i="8"/>
  <c r="AX400" i="8"/>
  <c r="AX399" i="8"/>
  <c r="AX396" i="8"/>
  <c r="AX395" i="8"/>
  <c r="AX394" i="8"/>
  <c r="AX393" i="8"/>
  <c r="AX392" i="8"/>
  <c r="AX391" i="8"/>
  <c r="AX390" i="8"/>
  <c r="AX389" i="8"/>
  <c r="AX388" i="8"/>
  <c r="AX387" i="8"/>
  <c r="AX386" i="8"/>
  <c r="AX385" i="8"/>
  <c r="AX384" i="8"/>
  <c r="AX383" i="8"/>
  <c r="AX382" i="8"/>
  <c r="AX379" i="8"/>
  <c r="AX378" i="8"/>
  <c r="AX377" i="8"/>
  <c r="AX376" i="8"/>
  <c r="AX375" i="8"/>
  <c r="AX374" i="8"/>
  <c r="AX373" i="8"/>
  <c r="AX372" i="8"/>
  <c r="AX371" i="8"/>
  <c r="AX370" i="8"/>
  <c r="AX369" i="8"/>
  <c r="AX368" i="8"/>
  <c r="AX367" i="8"/>
  <c r="AX366" i="8"/>
  <c r="AX365" i="8"/>
  <c r="AX364" i="8"/>
  <c r="AX361" i="8"/>
  <c r="AX360" i="8"/>
  <c r="AX359" i="8"/>
  <c r="AX358" i="8"/>
  <c r="AX357" i="8"/>
  <c r="AX356" i="8"/>
  <c r="AX355" i="8"/>
  <c r="AX354" i="8"/>
  <c r="AX353" i="8"/>
  <c r="AX352" i="8"/>
  <c r="AX351" i="8"/>
  <c r="AX350" i="8"/>
  <c r="AX349" i="8"/>
  <c r="AX348" i="8"/>
  <c r="AX347" i="8"/>
  <c r="AX344" i="8"/>
  <c r="AX343" i="8"/>
  <c r="AX342" i="8"/>
  <c r="AX341" i="8"/>
  <c r="AX340" i="8"/>
  <c r="AX339" i="8"/>
  <c r="AX338" i="8"/>
  <c r="AX337" i="8"/>
  <c r="AX336" i="8"/>
  <c r="AX335" i="8"/>
  <c r="AX334" i="8"/>
  <c r="AX333" i="8"/>
  <c r="AX332" i="8"/>
  <c r="AX331" i="8"/>
  <c r="AX328" i="8"/>
  <c r="AX327" i="8"/>
  <c r="AX326" i="8"/>
  <c r="AX325" i="8"/>
  <c r="AX324" i="8"/>
  <c r="AX323" i="8"/>
  <c r="AX322" i="8"/>
  <c r="AX321" i="8"/>
  <c r="AX320" i="8"/>
  <c r="AX319" i="8"/>
  <c r="AX318" i="8"/>
  <c r="AX317" i="8"/>
  <c r="AX316" i="8"/>
  <c r="AX315" i="8"/>
  <c r="AX312" i="8"/>
  <c r="AX311" i="8"/>
  <c r="AX310" i="8"/>
  <c r="AX309" i="8"/>
  <c r="AX308" i="8"/>
  <c r="AX307" i="8"/>
  <c r="AX306" i="8"/>
  <c r="AX305" i="8"/>
  <c r="AX304" i="8"/>
  <c r="AX303" i="8"/>
  <c r="AX302" i="8"/>
  <c r="AX299" i="8"/>
  <c r="AX298" i="8"/>
  <c r="AX297" i="8"/>
  <c r="AX296" i="8"/>
  <c r="AX295" i="8"/>
  <c r="AX294" i="8"/>
  <c r="AX293" i="8"/>
  <c r="AX292" i="8"/>
  <c r="AX291" i="8"/>
  <c r="AX290" i="8"/>
  <c r="AX289" i="8"/>
  <c r="AX286" i="8"/>
  <c r="AX285" i="8"/>
  <c r="AX284" i="8"/>
  <c r="AX283" i="8"/>
  <c r="AX282" i="8"/>
  <c r="AX281" i="8"/>
  <c r="AX280" i="8"/>
  <c r="AX279" i="8"/>
  <c r="AX278" i="8"/>
  <c r="AX277" i="8"/>
  <c r="AX276" i="8"/>
  <c r="AX275" i="8"/>
  <c r="AX274" i="8"/>
  <c r="AX273" i="8"/>
  <c r="AX270" i="8"/>
  <c r="AX269" i="8"/>
  <c r="AX268" i="8"/>
  <c r="AX267" i="8"/>
  <c r="AX266" i="8"/>
  <c r="AX265" i="8"/>
  <c r="AX264" i="8"/>
  <c r="AX263" i="8"/>
  <c r="AX262" i="8"/>
  <c r="AX261" i="8"/>
  <c r="AX260" i="8"/>
  <c r="AX259" i="8"/>
  <c r="AX258" i="8"/>
  <c r="AX257" i="8"/>
  <c r="AX254" i="8"/>
  <c r="AX253" i="8"/>
  <c r="AX252" i="8"/>
  <c r="AX251" i="8"/>
  <c r="AX250" i="8"/>
  <c r="AX249" i="8"/>
  <c r="AX248" i="8"/>
  <c r="AX247" i="8"/>
  <c r="AX246" i="8"/>
  <c r="AX245" i="8"/>
  <c r="AX244" i="8"/>
  <c r="AX243" i="8"/>
  <c r="AX242" i="8"/>
  <c r="AX241" i="8"/>
  <c r="AX240" i="8"/>
  <c r="AX239" i="8"/>
  <c r="AX238" i="8"/>
  <c r="AX237" i="8"/>
  <c r="AX236" i="8"/>
  <c r="AX235" i="8"/>
  <c r="AX232" i="8"/>
  <c r="AX231" i="8"/>
  <c r="AX230" i="8"/>
  <c r="AX229" i="8"/>
  <c r="AX228" i="8"/>
  <c r="AX227" i="8"/>
  <c r="AX226" i="8"/>
  <c r="AX225" i="8"/>
  <c r="AX224" i="8"/>
  <c r="AX223" i="8"/>
  <c r="AX222" i="8"/>
  <c r="AX221" i="8"/>
  <c r="AX220" i="8"/>
  <c r="AX219" i="8"/>
  <c r="AX218" i="8"/>
  <c r="AX217" i="8"/>
  <c r="AX216" i="8"/>
  <c r="AX215" i="8"/>
  <c r="AX214" i="8"/>
  <c r="AX213" i="8"/>
  <c r="AX212" i="8"/>
  <c r="AX209" i="8"/>
  <c r="AX208" i="8"/>
  <c r="AX207" i="8"/>
  <c r="AX206" i="8"/>
  <c r="AX205" i="8"/>
  <c r="AX204" i="8"/>
  <c r="AX203" i="8"/>
  <c r="AX202" i="8"/>
  <c r="AU15" i="6"/>
  <c r="AU4" i="6"/>
  <c r="BA577" i="8" l="1"/>
  <c r="AX9" i="6" s="1"/>
  <c r="AZ566" i="8"/>
  <c r="AW9" i="6" s="1"/>
  <c r="AY556" i="8"/>
  <c r="AV9" i="6" s="1"/>
  <c r="AX542" i="8"/>
  <c r="AU9" i="6" s="1"/>
  <c r="AW531" i="8"/>
  <c r="AW517" i="8"/>
  <c r="AW525" i="8"/>
  <c r="AW518" i="8"/>
  <c r="AW519" i="8"/>
  <c r="AW520" i="8"/>
  <c r="AW521" i="8"/>
  <c r="AW522" i="8"/>
  <c r="AW514" i="8"/>
  <c r="AW513" i="8"/>
  <c r="AW512" i="8"/>
  <c r="AW511" i="8"/>
  <c r="AW510" i="8"/>
  <c r="AW509" i="8"/>
  <c r="AW508" i="8"/>
  <c r="AW507" i="8"/>
  <c r="AW506" i="8"/>
  <c r="AW505" i="8"/>
  <c r="AW504" i="8"/>
  <c r="AW503" i="8"/>
  <c r="AW502" i="8"/>
  <c r="AW501" i="8"/>
  <c r="AW500" i="8"/>
  <c r="AW499" i="8"/>
  <c r="AW498" i="8"/>
  <c r="AW497" i="8"/>
  <c r="AW496" i="8"/>
  <c r="AW530" i="8"/>
  <c r="AW529" i="8"/>
  <c r="AW528" i="8"/>
  <c r="AW527" i="8"/>
  <c r="AW526" i="8"/>
  <c r="AW524" i="8"/>
  <c r="AW523" i="8"/>
  <c r="AW493" i="8"/>
  <c r="AW492" i="8"/>
  <c r="AW491" i="8"/>
  <c r="AW490" i="8"/>
  <c r="AW489" i="8"/>
  <c r="AW488" i="8"/>
  <c r="AW487" i="8"/>
  <c r="AW486" i="8"/>
  <c r="AW485" i="8"/>
  <c r="AW484" i="8"/>
  <c r="AW483" i="8"/>
  <c r="AW482" i="8"/>
  <c r="AW481" i="8"/>
  <c r="AW480" i="8"/>
  <c r="AW479" i="8"/>
  <c r="AW478" i="8"/>
  <c r="AW475" i="8"/>
  <c r="AW474" i="8"/>
  <c r="AW473" i="8"/>
  <c r="AW472" i="8"/>
  <c r="AW471" i="8"/>
  <c r="AW470" i="8"/>
  <c r="AW469" i="8"/>
  <c r="AW468" i="8"/>
  <c r="AW467" i="8"/>
  <c r="AW466" i="8"/>
  <c r="AW465" i="8"/>
  <c r="AW464" i="8"/>
  <c r="AW463" i="8"/>
  <c r="AW462" i="8"/>
  <c r="AW459" i="8"/>
  <c r="AW458" i="8"/>
  <c r="AW455" i="8"/>
  <c r="AW454" i="8"/>
  <c r="AW453" i="8"/>
  <c r="AW452" i="8"/>
  <c r="AW451" i="8"/>
  <c r="AW450" i="8"/>
  <c r="AW449" i="8"/>
  <c r="AW448" i="8"/>
  <c r="AW447" i="8"/>
  <c r="AW446" i="8"/>
  <c r="AW445" i="8"/>
  <c r="AW444" i="8"/>
  <c r="AW441" i="8"/>
  <c r="AW440" i="8"/>
  <c r="AW439" i="8"/>
  <c r="AW438" i="8"/>
  <c r="AW437" i="8"/>
  <c r="AW436" i="8"/>
  <c r="AW435" i="8"/>
  <c r="AW434" i="8"/>
  <c r="AW433" i="8"/>
  <c r="AW432" i="8"/>
  <c r="AW431" i="8"/>
  <c r="AW430" i="8"/>
  <c r="AW429" i="8"/>
  <c r="AW428" i="8"/>
  <c r="AW427" i="8"/>
  <c r="AW426" i="8"/>
  <c r="AW423" i="8"/>
  <c r="AW422" i="8"/>
  <c r="AW421" i="8"/>
  <c r="AW420" i="8"/>
  <c r="AW419" i="8"/>
  <c r="AW418" i="8"/>
  <c r="AW417" i="8"/>
  <c r="AW416" i="8"/>
  <c r="AW415" i="8"/>
  <c r="AW414" i="8"/>
  <c r="AW413" i="8"/>
  <c r="AW412" i="8"/>
  <c r="AW411" i="8"/>
  <c r="AW408" i="8"/>
  <c r="AW407" i="8"/>
  <c r="AW406" i="8"/>
  <c r="AW405" i="8"/>
  <c r="AW404" i="8"/>
  <c r="AW403" i="8"/>
  <c r="AW402" i="8"/>
  <c r="AW401" i="8"/>
  <c r="AW400" i="8"/>
  <c r="AW399" i="8"/>
  <c r="AW396" i="8"/>
  <c r="AW395" i="8"/>
  <c r="AW394" i="8"/>
  <c r="AW393" i="8"/>
  <c r="AW392" i="8"/>
  <c r="AW391" i="8"/>
  <c r="AW390" i="8"/>
  <c r="AW389" i="8"/>
  <c r="AW388" i="8"/>
  <c r="AW387" i="8"/>
  <c r="AW386" i="8"/>
  <c r="AW385" i="8"/>
  <c r="AW384" i="8"/>
  <c r="AW383" i="8"/>
  <c r="AW382" i="8"/>
  <c r="AW379" i="8"/>
  <c r="AW378" i="8"/>
  <c r="AW377" i="8"/>
  <c r="AW376" i="8"/>
  <c r="AW375" i="8"/>
  <c r="AW374" i="8"/>
  <c r="AW373" i="8"/>
  <c r="AW372" i="8"/>
  <c r="AW371" i="8"/>
  <c r="AW370" i="8"/>
  <c r="AW369" i="8"/>
  <c r="AW368" i="8"/>
  <c r="AW367" i="8"/>
  <c r="AW366" i="8"/>
  <c r="AW365" i="8"/>
  <c r="AW364" i="8"/>
  <c r="AW361" i="8"/>
  <c r="AW360" i="8"/>
  <c r="AW359" i="8"/>
  <c r="AW358" i="8"/>
  <c r="AW357" i="8"/>
  <c r="AW356" i="8"/>
  <c r="AW355" i="8"/>
  <c r="AW354" i="8"/>
  <c r="AW353" i="8"/>
  <c r="AW352" i="8"/>
  <c r="AW351" i="8"/>
  <c r="AW350" i="8"/>
  <c r="AW349" i="8"/>
  <c r="AW348" i="8"/>
  <c r="AW347" i="8"/>
  <c r="AW344" i="8"/>
  <c r="AW343" i="8"/>
  <c r="AW342" i="8"/>
  <c r="AW341" i="8"/>
  <c r="AW340" i="8"/>
  <c r="AW339" i="8"/>
  <c r="AW338" i="8"/>
  <c r="AW337" i="8"/>
  <c r="AW336" i="8"/>
  <c r="AW335" i="8"/>
  <c r="AW334" i="8"/>
  <c r="AW333" i="8"/>
  <c r="AW332" i="8"/>
  <c r="AW331" i="8"/>
  <c r="AW328" i="8"/>
  <c r="AW327" i="8"/>
  <c r="AW326" i="8"/>
  <c r="AW325" i="8"/>
  <c r="AW324" i="8"/>
  <c r="AW323" i="8"/>
  <c r="AW322" i="8"/>
  <c r="AW321" i="8"/>
  <c r="AW320" i="8"/>
  <c r="AW319" i="8"/>
  <c r="AW318" i="8"/>
  <c r="AW317" i="8"/>
  <c r="AW316" i="8"/>
  <c r="AW315" i="8"/>
  <c r="AW312" i="8"/>
  <c r="AW311" i="8"/>
  <c r="AW310" i="8"/>
  <c r="AW309" i="8"/>
  <c r="AW308" i="8"/>
  <c r="AW307" i="8"/>
  <c r="AW306" i="8"/>
  <c r="AW305" i="8"/>
  <c r="AW304" i="8"/>
  <c r="AW303" i="8"/>
  <c r="AW302" i="8"/>
  <c r="AW299" i="8"/>
  <c r="AW298" i="8"/>
  <c r="AW297" i="8"/>
  <c r="AW296" i="8"/>
  <c r="AW295" i="8"/>
  <c r="AW294" i="8"/>
  <c r="AW293" i="8"/>
  <c r="AW292" i="8"/>
  <c r="AW291" i="8"/>
  <c r="AW290" i="8"/>
  <c r="AW289" i="8"/>
  <c r="AW286" i="8"/>
  <c r="AW285" i="8"/>
  <c r="AW284" i="8"/>
  <c r="AW283" i="8"/>
  <c r="AW282" i="8"/>
  <c r="AW281" i="8"/>
  <c r="AW280" i="8"/>
  <c r="AW279" i="8"/>
  <c r="AW278" i="8"/>
  <c r="AW277" i="8"/>
  <c r="AW276" i="8"/>
  <c r="AW275" i="8"/>
  <c r="AW274" i="8"/>
  <c r="AW273" i="8"/>
  <c r="AW270" i="8"/>
  <c r="AW269" i="8"/>
  <c r="AW268" i="8"/>
  <c r="AW267" i="8"/>
  <c r="AW266" i="8"/>
  <c r="AW265" i="8"/>
  <c r="AW264" i="8"/>
  <c r="AW263" i="8"/>
  <c r="AW262" i="8"/>
  <c r="AW261" i="8"/>
  <c r="AW260" i="8"/>
  <c r="AW259" i="8"/>
  <c r="AW258" i="8"/>
  <c r="AW257" i="8"/>
  <c r="AW254" i="8"/>
  <c r="AW253" i="8"/>
  <c r="AW252" i="8"/>
  <c r="AW251" i="8"/>
  <c r="AW250" i="8"/>
  <c r="AW249" i="8"/>
  <c r="AW248" i="8"/>
  <c r="AW247" i="8"/>
  <c r="AW246" i="8"/>
  <c r="AW245" i="8"/>
  <c r="AW244" i="8"/>
  <c r="AW243" i="8"/>
  <c r="AW242" i="8"/>
  <c r="AW241" i="8"/>
  <c r="AW240" i="8"/>
  <c r="AW239" i="8"/>
  <c r="AW238" i="8"/>
  <c r="AW237" i="8"/>
  <c r="AW236" i="8"/>
  <c r="AW235" i="8"/>
  <c r="AW232" i="8"/>
  <c r="AW231" i="8"/>
  <c r="AW230" i="8"/>
  <c r="AW229" i="8"/>
  <c r="AW228" i="8"/>
  <c r="AW227" i="8"/>
  <c r="AW226" i="8"/>
  <c r="AW225" i="8"/>
  <c r="AW224" i="8"/>
  <c r="AW223" i="8"/>
  <c r="AW222" i="8"/>
  <c r="AW221" i="8"/>
  <c r="AW220" i="8"/>
  <c r="AW219" i="8"/>
  <c r="AW218" i="8"/>
  <c r="AW217" i="8"/>
  <c r="AW216" i="8"/>
  <c r="AW215" i="8"/>
  <c r="AW214" i="8"/>
  <c r="AW213" i="8"/>
  <c r="AW212" i="8"/>
  <c r="AW209" i="8"/>
  <c r="AW208" i="8"/>
  <c r="AW207" i="8"/>
  <c r="AW206" i="8"/>
  <c r="AW205" i="8"/>
  <c r="AW204" i="8"/>
  <c r="AW203" i="8"/>
  <c r="AW202" i="8"/>
  <c r="AW532" i="8" l="1"/>
  <c r="AT9" i="6" s="1"/>
  <c r="AT15" i="6"/>
  <c r="AT4" i="6"/>
  <c r="AV514" i="8"/>
  <c r="AV513" i="8"/>
  <c r="AV512" i="8"/>
  <c r="AV511" i="8"/>
  <c r="AV496" i="8"/>
  <c r="AV510" i="8"/>
  <c r="AV509" i="8"/>
  <c r="AV508" i="8"/>
  <c r="AV507" i="8"/>
  <c r="AV506" i="8"/>
  <c r="AV505" i="8"/>
  <c r="AV504" i="8"/>
  <c r="AV503" i="8"/>
  <c r="AV502" i="8"/>
  <c r="AV501" i="8"/>
  <c r="AV500" i="8"/>
  <c r="AV499" i="8"/>
  <c r="AV498" i="8"/>
  <c r="AV497" i="8"/>
  <c r="AV493" i="8"/>
  <c r="AV492" i="8"/>
  <c r="AV491" i="8"/>
  <c r="AV490" i="8"/>
  <c r="AV489" i="8"/>
  <c r="AV488" i="8"/>
  <c r="AV487" i="8"/>
  <c r="AV486" i="8"/>
  <c r="AV485" i="8"/>
  <c r="AV484" i="8"/>
  <c r="AV483" i="8"/>
  <c r="AV482" i="8"/>
  <c r="AV481" i="8"/>
  <c r="AV480" i="8"/>
  <c r="AV479" i="8"/>
  <c r="AV478" i="8"/>
  <c r="AV475" i="8"/>
  <c r="AV474" i="8"/>
  <c r="AV473" i="8"/>
  <c r="AV472" i="8"/>
  <c r="AV471" i="8"/>
  <c r="AV470" i="8"/>
  <c r="AV469" i="8"/>
  <c r="AV468" i="8"/>
  <c r="AV467" i="8"/>
  <c r="AV466" i="8"/>
  <c r="AV465" i="8"/>
  <c r="AV464" i="8"/>
  <c r="AV463" i="8"/>
  <c r="AV462" i="8"/>
  <c r="AV459" i="8"/>
  <c r="AV458" i="8"/>
  <c r="AV455" i="8"/>
  <c r="AV454" i="8"/>
  <c r="AV453" i="8"/>
  <c r="AV452" i="8"/>
  <c r="AV451" i="8"/>
  <c r="AV450" i="8"/>
  <c r="AV449" i="8"/>
  <c r="AV448" i="8"/>
  <c r="AV447" i="8"/>
  <c r="AV446" i="8"/>
  <c r="AV445" i="8"/>
  <c r="AV444" i="8"/>
  <c r="AV441" i="8"/>
  <c r="AV440" i="8"/>
  <c r="AV439" i="8"/>
  <c r="AV438" i="8"/>
  <c r="AV437" i="8"/>
  <c r="AV436" i="8"/>
  <c r="AV435" i="8"/>
  <c r="AV434" i="8"/>
  <c r="AV433" i="8"/>
  <c r="AV432" i="8"/>
  <c r="AV431" i="8"/>
  <c r="AV430" i="8"/>
  <c r="AV429" i="8"/>
  <c r="AV428" i="8"/>
  <c r="AV427" i="8"/>
  <c r="AV426" i="8"/>
  <c r="AV423" i="8"/>
  <c r="AV422" i="8"/>
  <c r="AV421" i="8"/>
  <c r="AV420" i="8"/>
  <c r="AV419" i="8"/>
  <c r="AV418" i="8"/>
  <c r="AV417" i="8"/>
  <c r="AV416" i="8"/>
  <c r="AV415" i="8"/>
  <c r="AV414" i="8"/>
  <c r="AV413" i="8"/>
  <c r="AV412" i="8"/>
  <c r="AV411" i="8"/>
  <c r="AV408" i="8"/>
  <c r="AV407" i="8"/>
  <c r="AV406" i="8"/>
  <c r="AV405" i="8"/>
  <c r="AV404" i="8"/>
  <c r="AV403" i="8"/>
  <c r="AV402" i="8"/>
  <c r="AV401" i="8"/>
  <c r="AV400" i="8"/>
  <c r="AV399" i="8"/>
  <c r="AV396" i="8"/>
  <c r="AV395" i="8"/>
  <c r="AV394" i="8"/>
  <c r="AV393" i="8"/>
  <c r="AV392" i="8"/>
  <c r="AV391" i="8"/>
  <c r="AV390" i="8"/>
  <c r="AV389" i="8"/>
  <c r="AV388" i="8"/>
  <c r="AV387" i="8"/>
  <c r="AV386" i="8"/>
  <c r="AV385" i="8"/>
  <c r="AV384" i="8"/>
  <c r="AV383" i="8"/>
  <c r="AV382" i="8"/>
  <c r="AV379" i="8"/>
  <c r="AV378" i="8"/>
  <c r="AV377" i="8"/>
  <c r="AV376" i="8"/>
  <c r="AV375" i="8"/>
  <c r="AV374" i="8"/>
  <c r="AV373" i="8"/>
  <c r="AV372" i="8"/>
  <c r="AV371" i="8"/>
  <c r="AV370" i="8"/>
  <c r="AV369" i="8"/>
  <c r="AV368" i="8"/>
  <c r="AV367" i="8"/>
  <c r="AV366" i="8"/>
  <c r="AV365" i="8"/>
  <c r="AV364" i="8"/>
  <c r="AV361" i="8"/>
  <c r="AV360" i="8"/>
  <c r="AV359" i="8"/>
  <c r="AV358" i="8"/>
  <c r="AV357" i="8"/>
  <c r="AV356" i="8"/>
  <c r="AV355" i="8"/>
  <c r="AV354" i="8"/>
  <c r="AV353" i="8"/>
  <c r="AV352" i="8"/>
  <c r="AV351" i="8"/>
  <c r="AV350" i="8"/>
  <c r="AV349" i="8"/>
  <c r="AV348" i="8"/>
  <c r="AV347" i="8"/>
  <c r="AV344" i="8"/>
  <c r="AV343" i="8"/>
  <c r="AV342" i="8"/>
  <c r="AV341" i="8"/>
  <c r="AV340" i="8"/>
  <c r="AV339" i="8"/>
  <c r="AV338" i="8"/>
  <c r="AV337" i="8"/>
  <c r="AV336" i="8"/>
  <c r="AV335" i="8"/>
  <c r="AV334" i="8"/>
  <c r="AV333" i="8"/>
  <c r="AV332" i="8"/>
  <c r="AV331" i="8"/>
  <c r="AV328" i="8"/>
  <c r="AV327" i="8"/>
  <c r="AV326" i="8"/>
  <c r="AV325" i="8"/>
  <c r="AV324" i="8"/>
  <c r="AV323" i="8"/>
  <c r="AV322" i="8"/>
  <c r="AV321" i="8"/>
  <c r="AV320" i="8"/>
  <c r="AV319" i="8"/>
  <c r="AV318" i="8"/>
  <c r="AV317" i="8"/>
  <c r="AV316" i="8"/>
  <c r="AV315" i="8"/>
  <c r="AV312" i="8"/>
  <c r="AV311" i="8"/>
  <c r="AV310" i="8"/>
  <c r="AV309" i="8"/>
  <c r="AV308" i="8"/>
  <c r="AV307" i="8"/>
  <c r="AV306" i="8"/>
  <c r="AV305" i="8"/>
  <c r="AV304" i="8"/>
  <c r="AV303" i="8"/>
  <c r="AV302" i="8"/>
  <c r="AV299" i="8"/>
  <c r="AV298" i="8"/>
  <c r="AV297" i="8"/>
  <c r="AV296" i="8"/>
  <c r="AV295" i="8"/>
  <c r="AV294" i="8"/>
  <c r="AV293" i="8"/>
  <c r="AV292" i="8"/>
  <c r="AV291" i="8"/>
  <c r="AV290" i="8"/>
  <c r="AV289" i="8"/>
  <c r="AV286" i="8"/>
  <c r="AV285" i="8"/>
  <c r="AV284" i="8"/>
  <c r="AV283" i="8"/>
  <c r="AV282" i="8"/>
  <c r="AV281" i="8"/>
  <c r="AV280" i="8"/>
  <c r="AV279" i="8"/>
  <c r="AV278" i="8"/>
  <c r="AV277" i="8"/>
  <c r="AV276" i="8"/>
  <c r="AV275" i="8"/>
  <c r="AV274" i="8"/>
  <c r="AV273" i="8"/>
  <c r="AV270" i="8"/>
  <c r="AV269" i="8"/>
  <c r="AV268" i="8"/>
  <c r="AV267" i="8"/>
  <c r="AV266" i="8"/>
  <c r="AV265" i="8"/>
  <c r="AV264" i="8"/>
  <c r="AV263" i="8"/>
  <c r="AV262" i="8"/>
  <c r="AV261" i="8"/>
  <c r="AV260" i="8"/>
  <c r="AV259" i="8"/>
  <c r="AV258" i="8"/>
  <c r="AV257" i="8"/>
  <c r="AV254" i="8"/>
  <c r="AV253" i="8"/>
  <c r="AV252" i="8"/>
  <c r="AV251" i="8"/>
  <c r="AV250" i="8"/>
  <c r="AV249" i="8"/>
  <c r="AV248" i="8"/>
  <c r="AV247" i="8"/>
  <c r="AV246" i="8"/>
  <c r="AV245" i="8"/>
  <c r="AV244" i="8"/>
  <c r="AV243" i="8"/>
  <c r="AV242" i="8"/>
  <c r="AV241" i="8"/>
  <c r="AV240" i="8"/>
  <c r="AV239" i="8"/>
  <c r="AV238" i="8"/>
  <c r="AV237" i="8"/>
  <c r="AV236" i="8"/>
  <c r="AV235" i="8"/>
  <c r="AV232" i="8"/>
  <c r="AV231" i="8"/>
  <c r="AV230" i="8"/>
  <c r="AV229" i="8"/>
  <c r="AV228" i="8"/>
  <c r="AV227" i="8"/>
  <c r="AV226" i="8"/>
  <c r="AV225" i="8"/>
  <c r="AV224" i="8"/>
  <c r="AV223" i="8"/>
  <c r="AV222" i="8"/>
  <c r="AV221" i="8"/>
  <c r="AV220" i="8"/>
  <c r="AV219" i="8"/>
  <c r="AV218" i="8"/>
  <c r="AV217" i="8"/>
  <c r="AV216" i="8"/>
  <c r="AV215" i="8"/>
  <c r="AV214" i="8"/>
  <c r="AV213" i="8"/>
  <c r="AV212" i="8"/>
  <c r="AV209" i="8"/>
  <c r="AV208" i="8"/>
  <c r="AV207" i="8"/>
  <c r="AV206" i="8"/>
  <c r="AV205" i="8"/>
  <c r="AV204" i="8"/>
  <c r="AV203" i="8"/>
  <c r="AV202" i="8"/>
  <c r="AS15" i="6"/>
  <c r="AS4" i="6"/>
  <c r="AU493" i="8"/>
  <c r="AU492" i="8"/>
  <c r="AU491" i="8"/>
  <c r="AU490" i="8"/>
  <c r="AU489" i="8"/>
  <c r="AU488" i="8"/>
  <c r="AU487" i="8"/>
  <c r="AR15" i="6"/>
  <c r="AR4" i="6"/>
  <c r="AU475" i="8"/>
  <c r="AU474" i="8"/>
  <c r="AU473" i="8"/>
  <c r="AU472" i="8"/>
  <c r="AU471" i="8"/>
  <c r="AU470" i="8"/>
  <c r="AU469" i="8"/>
  <c r="AU468" i="8"/>
  <c r="AU467" i="8"/>
  <c r="AU466" i="8"/>
  <c r="AU465" i="8"/>
  <c r="AU464" i="8"/>
  <c r="AU463" i="8"/>
  <c r="AU462" i="8"/>
  <c r="AU486" i="8"/>
  <c r="AU485" i="8"/>
  <c r="AU484" i="8"/>
  <c r="AU483" i="8"/>
  <c r="AU482" i="8"/>
  <c r="AU481" i="8"/>
  <c r="AU480" i="8"/>
  <c r="AU479" i="8"/>
  <c r="AU478" i="8"/>
  <c r="AU459" i="8"/>
  <c r="AU458" i="8"/>
  <c r="AU455" i="8"/>
  <c r="AU454" i="8"/>
  <c r="AU453" i="8"/>
  <c r="AU452" i="8"/>
  <c r="AU451" i="8"/>
  <c r="AU450" i="8"/>
  <c r="AU449" i="8"/>
  <c r="AU448" i="8"/>
  <c r="AU447" i="8"/>
  <c r="AU446" i="8"/>
  <c r="AU445" i="8"/>
  <c r="AU444" i="8"/>
  <c r="AU441" i="8"/>
  <c r="AU440" i="8"/>
  <c r="AU439" i="8"/>
  <c r="AU438" i="8"/>
  <c r="AU437" i="8"/>
  <c r="AU436" i="8"/>
  <c r="AU435" i="8"/>
  <c r="AU434" i="8"/>
  <c r="AU433" i="8"/>
  <c r="AU432" i="8"/>
  <c r="AU431" i="8"/>
  <c r="AU430" i="8"/>
  <c r="AU429" i="8"/>
  <c r="AU428" i="8"/>
  <c r="AU427" i="8"/>
  <c r="AU426" i="8"/>
  <c r="AU423" i="8"/>
  <c r="AU422" i="8"/>
  <c r="AU421" i="8"/>
  <c r="AU420" i="8"/>
  <c r="AU419" i="8"/>
  <c r="AU418" i="8"/>
  <c r="AU417" i="8"/>
  <c r="AU416" i="8"/>
  <c r="AU415" i="8"/>
  <c r="AU414" i="8"/>
  <c r="AU413" i="8"/>
  <c r="AU412" i="8"/>
  <c r="AU411" i="8"/>
  <c r="AU408" i="8"/>
  <c r="AU407" i="8"/>
  <c r="AU406" i="8"/>
  <c r="AU405" i="8"/>
  <c r="AU404" i="8"/>
  <c r="AU403" i="8"/>
  <c r="AU402" i="8"/>
  <c r="AU401" i="8"/>
  <c r="AU400" i="8"/>
  <c r="AU399" i="8"/>
  <c r="AU396" i="8"/>
  <c r="AU395" i="8"/>
  <c r="AU394" i="8"/>
  <c r="AU393" i="8"/>
  <c r="AU392" i="8"/>
  <c r="AU391" i="8"/>
  <c r="AU390" i="8"/>
  <c r="AU389" i="8"/>
  <c r="AU388" i="8"/>
  <c r="AU387" i="8"/>
  <c r="AU386" i="8"/>
  <c r="AU385" i="8"/>
  <c r="AU384" i="8"/>
  <c r="AU383" i="8"/>
  <c r="AU382" i="8"/>
  <c r="AU379" i="8"/>
  <c r="AU378" i="8"/>
  <c r="AU377" i="8"/>
  <c r="AU376" i="8"/>
  <c r="AU375" i="8"/>
  <c r="AU374" i="8"/>
  <c r="AU373" i="8"/>
  <c r="AU372" i="8"/>
  <c r="AU371" i="8"/>
  <c r="AU370" i="8"/>
  <c r="AU369" i="8"/>
  <c r="AU368" i="8"/>
  <c r="AU367" i="8"/>
  <c r="AU366" i="8"/>
  <c r="AU365" i="8"/>
  <c r="AU364" i="8"/>
  <c r="AU361" i="8"/>
  <c r="AU360" i="8"/>
  <c r="AU359" i="8"/>
  <c r="AU358" i="8"/>
  <c r="AU357" i="8"/>
  <c r="AU356" i="8"/>
  <c r="AU355" i="8"/>
  <c r="AU354" i="8"/>
  <c r="AU353" i="8"/>
  <c r="AU352" i="8"/>
  <c r="AU351" i="8"/>
  <c r="AU350" i="8"/>
  <c r="AU349" i="8"/>
  <c r="AU348" i="8"/>
  <c r="AU347" i="8"/>
  <c r="AU344" i="8"/>
  <c r="AU343" i="8"/>
  <c r="AU342" i="8"/>
  <c r="AU341" i="8"/>
  <c r="AU340" i="8"/>
  <c r="AU339" i="8"/>
  <c r="AU338" i="8"/>
  <c r="AU337" i="8"/>
  <c r="AU336" i="8"/>
  <c r="AU335" i="8"/>
  <c r="AU334" i="8"/>
  <c r="AU333" i="8"/>
  <c r="AU332" i="8"/>
  <c r="AU331" i="8"/>
  <c r="AU328" i="8"/>
  <c r="AU327" i="8"/>
  <c r="AU326" i="8"/>
  <c r="AU325" i="8"/>
  <c r="AU324" i="8"/>
  <c r="AU323" i="8"/>
  <c r="AU322" i="8"/>
  <c r="AU321" i="8"/>
  <c r="AU320" i="8"/>
  <c r="AU319" i="8"/>
  <c r="AU318" i="8"/>
  <c r="AU317" i="8"/>
  <c r="AU316" i="8"/>
  <c r="AU315" i="8"/>
  <c r="AU312" i="8"/>
  <c r="AU311" i="8"/>
  <c r="AU310" i="8"/>
  <c r="AU309" i="8"/>
  <c r="AU308" i="8"/>
  <c r="AU307" i="8"/>
  <c r="AU306" i="8"/>
  <c r="AU305" i="8"/>
  <c r="AU304" i="8"/>
  <c r="AU303" i="8"/>
  <c r="AU302" i="8"/>
  <c r="AU299" i="8"/>
  <c r="AU298" i="8"/>
  <c r="AU297" i="8"/>
  <c r="AU296" i="8"/>
  <c r="AU295" i="8"/>
  <c r="AU294" i="8"/>
  <c r="AU293" i="8"/>
  <c r="AU292" i="8"/>
  <c r="AU291" i="8"/>
  <c r="AU290" i="8"/>
  <c r="AU289" i="8"/>
  <c r="AU286" i="8"/>
  <c r="AU285" i="8"/>
  <c r="AU284" i="8"/>
  <c r="AU283" i="8"/>
  <c r="AU282" i="8"/>
  <c r="AU281" i="8"/>
  <c r="AU280" i="8"/>
  <c r="AU279" i="8"/>
  <c r="AU278" i="8"/>
  <c r="AU277" i="8"/>
  <c r="AU276" i="8"/>
  <c r="AU275" i="8"/>
  <c r="AU274" i="8"/>
  <c r="AU273" i="8"/>
  <c r="AU270" i="8"/>
  <c r="AU269" i="8"/>
  <c r="AU268" i="8"/>
  <c r="AU267" i="8"/>
  <c r="AU266" i="8"/>
  <c r="AU265" i="8"/>
  <c r="AU264" i="8"/>
  <c r="AU263" i="8"/>
  <c r="AU262" i="8"/>
  <c r="AU261" i="8"/>
  <c r="AU260" i="8"/>
  <c r="AU259" i="8"/>
  <c r="AU258" i="8"/>
  <c r="AU257" i="8"/>
  <c r="AU254" i="8"/>
  <c r="AU253" i="8"/>
  <c r="AU252" i="8"/>
  <c r="AU251" i="8"/>
  <c r="AU250" i="8"/>
  <c r="AU249" i="8"/>
  <c r="AU248" i="8"/>
  <c r="AU247" i="8"/>
  <c r="AU246" i="8"/>
  <c r="AU245" i="8"/>
  <c r="AU244" i="8"/>
  <c r="AU243" i="8"/>
  <c r="AU242" i="8"/>
  <c r="AU241" i="8"/>
  <c r="AU240" i="8"/>
  <c r="AU239" i="8"/>
  <c r="AU238" i="8"/>
  <c r="AU237" i="8"/>
  <c r="AU236" i="8"/>
  <c r="AU235" i="8"/>
  <c r="AU232" i="8"/>
  <c r="AU231" i="8"/>
  <c r="AU230" i="8"/>
  <c r="AU229" i="8"/>
  <c r="AU228" i="8"/>
  <c r="AU227" i="8"/>
  <c r="AU226" i="8"/>
  <c r="AU225" i="8"/>
  <c r="AU224" i="8"/>
  <c r="AU223" i="8"/>
  <c r="AU222" i="8"/>
  <c r="AU221" i="8"/>
  <c r="AU220" i="8"/>
  <c r="AU219" i="8"/>
  <c r="AU218" i="8"/>
  <c r="AU217" i="8"/>
  <c r="AU216" i="8"/>
  <c r="AU215" i="8"/>
  <c r="AU214" i="8"/>
  <c r="AU213" i="8"/>
  <c r="AU212" i="8"/>
  <c r="AU209" i="8"/>
  <c r="AU208" i="8"/>
  <c r="AU207" i="8"/>
  <c r="AU206" i="8"/>
  <c r="AU205" i="8"/>
  <c r="AU204" i="8"/>
  <c r="AU203" i="8"/>
  <c r="AU202" i="8"/>
  <c r="AT475" i="8"/>
  <c r="AT474" i="8"/>
  <c r="AT473" i="8"/>
  <c r="AT472" i="8"/>
  <c r="AT471" i="8"/>
  <c r="AT470" i="8"/>
  <c r="AT469" i="8"/>
  <c r="AT468" i="8"/>
  <c r="AT467" i="8"/>
  <c r="AT466" i="8"/>
  <c r="AT465" i="8"/>
  <c r="AT464" i="8"/>
  <c r="AT463" i="8"/>
  <c r="AT462" i="8"/>
  <c r="BB462" i="8" s="1"/>
  <c r="BB581" i="8" l="1"/>
  <c r="AY9" i="6" s="1"/>
  <c r="AV515" i="8"/>
  <c r="AS9" i="6" s="1"/>
  <c r="AU494" i="8"/>
  <c r="AR9" i="6" s="1"/>
  <c r="AT459" i="8"/>
  <c r="AT458" i="8"/>
  <c r="AT455" i="8"/>
  <c r="AT454" i="8"/>
  <c r="AT453" i="8"/>
  <c r="AT452" i="8"/>
  <c r="AT451" i="8"/>
  <c r="AT450" i="8"/>
  <c r="AT449" i="8"/>
  <c r="AT448" i="8"/>
  <c r="AT447" i="8"/>
  <c r="AT446" i="8"/>
  <c r="AT445" i="8"/>
  <c r="AT444" i="8"/>
  <c r="AT441" i="8"/>
  <c r="AT440" i="8"/>
  <c r="AT439" i="8"/>
  <c r="AT438" i="8"/>
  <c r="AT437" i="8"/>
  <c r="AT436" i="8"/>
  <c r="AT435" i="8"/>
  <c r="AT434" i="8"/>
  <c r="AT433" i="8"/>
  <c r="AT432" i="8"/>
  <c r="AT431" i="8"/>
  <c r="AT430" i="8"/>
  <c r="AT429" i="8"/>
  <c r="AT428" i="8"/>
  <c r="AT427" i="8"/>
  <c r="AT426" i="8"/>
  <c r="AT423" i="8"/>
  <c r="AT422" i="8"/>
  <c r="AT421" i="8"/>
  <c r="AT420" i="8"/>
  <c r="AT419" i="8"/>
  <c r="AT418" i="8"/>
  <c r="AT417" i="8"/>
  <c r="AT416" i="8"/>
  <c r="AT415" i="8"/>
  <c r="AT414" i="8"/>
  <c r="AT413" i="8"/>
  <c r="AT412" i="8"/>
  <c r="AT411" i="8"/>
  <c r="AT408" i="8"/>
  <c r="AT407" i="8"/>
  <c r="AT406" i="8"/>
  <c r="AT405" i="8"/>
  <c r="AT404" i="8"/>
  <c r="AT403" i="8"/>
  <c r="AT402" i="8"/>
  <c r="AT401" i="8"/>
  <c r="AT400" i="8"/>
  <c r="AT399" i="8"/>
  <c r="AT396" i="8"/>
  <c r="AT395" i="8"/>
  <c r="AT394" i="8"/>
  <c r="AT393" i="8"/>
  <c r="AT392" i="8"/>
  <c r="AT391" i="8"/>
  <c r="AT390" i="8"/>
  <c r="AT389" i="8"/>
  <c r="AT388" i="8"/>
  <c r="AT387" i="8"/>
  <c r="AT386" i="8"/>
  <c r="AT385" i="8"/>
  <c r="AT384" i="8"/>
  <c r="AT383" i="8"/>
  <c r="AT382" i="8"/>
  <c r="AT379" i="8"/>
  <c r="AT378" i="8"/>
  <c r="AT377" i="8"/>
  <c r="AT376" i="8"/>
  <c r="AT375" i="8"/>
  <c r="AT374" i="8"/>
  <c r="AT373" i="8"/>
  <c r="AT372" i="8"/>
  <c r="AT371" i="8"/>
  <c r="AT370" i="8"/>
  <c r="AT369" i="8"/>
  <c r="AT368" i="8"/>
  <c r="AT367" i="8"/>
  <c r="AT366" i="8"/>
  <c r="AT365" i="8"/>
  <c r="AT364" i="8"/>
  <c r="AT361" i="8"/>
  <c r="AT360" i="8"/>
  <c r="AT359" i="8"/>
  <c r="AT358" i="8"/>
  <c r="AT357" i="8"/>
  <c r="AT356" i="8"/>
  <c r="AT355" i="8"/>
  <c r="AT354" i="8"/>
  <c r="AT353" i="8"/>
  <c r="AT352" i="8"/>
  <c r="AT351" i="8"/>
  <c r="AT350" i="8"/>
  <c r="AT349" i="8"/>
  <c r="AT348" i="8"/>
  <c r="AT347" i="8"/>
  <c r="AT344" i="8"/>
  <c r="AT343" i="8"/>
  <c r="AT342" i="8"/>
  <c r="AT341" i="8"/>
  <c r="AT340" i="8"/>
  <c r="AT339" i="8"/>
  <c r="AT338" i="8"/>
  <c r="AT337" i="8"/>
  <c r="AT336" i="8"/>
  <c r="AT335" i="8"/>
  <c r="AT334" i="8"/>
  <c r="AT333" i="8"/>
  <c r="AT332" i="8"/>
  <c r="AT331" i="8"/>
  <c r="AT328" i="8"/>
  <c r="AT327" i="8"/>
  <c r="AT326" i="8"/>
  <c r="AT325" i="8"/>
  <c r="AT324" i="8"/>
  <c r="AT323" i="8"/>
  <c r="AT322" i="8"/>
  <c r="AT321" i="8"/>
  <c r="AT320" i="8"/>
  <c r="AT319" i="8"/>
  <c r="AT318" i="8"/>
  <c r="AT317" i="8"/>
  <c r="AT316" i="8"/>
  <c r="AT315" i="8"/>
  <c r="AT312" i="8"/>
  <c r="AT311" i="8"/>
  <c r="AT310" i="8"/>
  <c r="AT309" i="8"/>
  <c r="AT308" i="8"/>
  <c r="AT307" i="8"/>
  <c r="AT306" i="8"/>
  <c r="AT305" i="8"/>
  <c r="AT304" i="8"/>
  <c r="AT303" i="8"/>
  <c r="AT302" i="8"/>
  <c r="AT299" i="8"/>
  <c r="AT298" i="8"/>
  <c r="AT297" i="8"/>
  <c r="AT296" i="8"/>
  <c r="AT295" i="8"/>
  <c r="AT294" i="8"/>
  <c r="AT293" i="8"/>
  <c r="AT292" i="8"/>
  <c r="AT291" i="8"/>
  <c r="AT290" i="8"/>
  <c r="AT289" i="8"/>
  <c r="AT286" i="8"/>
  <c r="AT285" i="8"/>
  <c r="AT284" i="8"/>
  <c r="AT283" i="8"/>
  <c r="AT282" i="8"/>
  <c r="AT281" i="8"/>
  <c r="AT280" i="8"/>
  <c r="AT279" i="8"/>
  <c r="AT278" i="8"/>
  <c r="AT277" i="8"/>
  <c r="AT276" i="8"/>
  <c r="AT275" i="8"/>
  <c r="AT274" i="8"/>
  <c r="AT273" i="8"/>
  <c r="AT270" i="8"/>
  <c r="AT269" i="8"/>
  <c r="AT268" i="8"/>
  <c r="AT267" i="8"/>
  <c r="AT266" i="8"/>
  <c r="AT265" i="8"/>
  <c r="AT264" i="8"/>
  <c r="AT263" i="8"/>
  <c r="AT262" i="8"/>
  <c r="AT261" i="8"/>
  <c r="AT260" i="8"/>
  <c r="AT259" i="8"/>
  <c r="AT258" i="8"/>
  <c r="AT257" i="8"/>
  <c r="AT254" i="8"/>
  <c r="AT253" i="8"/>
  <c r="AT252" i="8"/>
  <c r="AT251" i="8"/>
  <c r="AT250" i="8"/>
  <c r="AT249" i="8"/>
  <c r="AT248" i="8"/>
  <c r="AT247" i="8"/>
  <c r="AT246" i="8"/>
  <c r="AT245" i="8"/>
  <c r="AT244" i="8"/>
  <c r="AT243" i="8"/>
  <c r="AT242" i="8"/>
  <c r="AT241" i="8"/>
  <c r="AT240" i="8"/>
  <c r="AT239" i="8"/>
  <c r="AT238" i="8"/>
  <c r="AT237" i="8"/>
  <c r="AT236" i="8"/>
  <c r="AT235" i="8"/>
  <c r="AT232" i="8"/>
  <c r="AT231" i="8"/>
  <c r="AT230" i="8"/>
  <c r="AT229" i="8"/>
  <c r="AT228" i="8"/>
  <c r="AT227" i="8"/>
  <c r="AT226" i="8"/>
  <c r="AT225" i="8"/>
  <c r="AT224" i="8"/>
  <c r="AT223" i="8"/>
  <c r="AT222" i="8"/>
  <c r="AT221" i="8"/>
  <c r="AT220" i="8"/>
  <c r="AT219" i="8"/>
  <c r="AT218" i="8"/>
  <c r="AT217" i="8"/>
  <c r="AT216" i="8"/>
  <c r="AT215" i="8"/>
  <c r="AT214" i="8"/>
  <c r="AT213" i="8"/>
  <c r="AT212" i="8"/>
  <c r="AT209" i="8"/>
  <c r="AT208" i="8"/>
  <c r="AT207" i="8"/>
  <c r="AT206" i="8"/>
  <c r="AT205" i="8"/>
  <c r="AT204" i="8"/>
  <c r="AT203" i="8"/>
  <c r="AT202" i="8"/>
  <c r="AQ15" i="6"/>
  <c r="AQ4" i="6"/>
  <c r="AT476" i="8" l="1"/>
  <c r="AQ9" i="6" s="1"/>
  <c r="AS459" i="8"/>
  <c r="AS458" i="8"/>
  <c r="AS455" i="8"/>
  <c r="AS454" i="8"/>
  <c r="AS453" i="8"/>
  <c r="AS452" i="8"/>
  <c r="AS451" i="8"/>
  <c r="AS450" i="8"/>
  <c r="AS449" i="8"/>
  <c r="AS448" i="8"/>
  <c r="AS447" i="8"/>
  <c r="AS446" i="8"/>
  <c r="AS445" i="8"/>
  <c r="AS444" i="8"/>
  <c r="AS441" i="8"/>
  <c r="AS440" i="8"/>
  <c r="AS439" i="8"/>
  <c r="AS438" i="8"/>
  <c r="AS437" i="8"/>
  <c r="AS436" i="8"/>
  <c r="AS435" i="8"/>
  <c r="AS434" i="8"/>
  <c r="AS433" i="8"/>
  <c r="AS432" i="8"/>
  <c r="AS431" i="8"/>
  <c r="AS430" i="8"/>
  <c r="AS429" i="8"/>
  <c r="AS428" i="8"/>
  <c r="AS427" i="8"/>
  <c r="AS426" i="8"/>
  <c r="AS423" i="8"/>
  <c r="AS422" i="8"/>
  <c r="AS421" i="8"/>
  <c r="AS420" i="8"/>
  <c r="AS419" i="8"/>
  <c r="AS418" i="8"/>
  <c r="AS417" i="8"/>
  <c r="AS416" i="8"/>
  <c r="AS415" i="8"/>
  <c r="AS414" i="8"/>
  <c r="AS413" i="8"/>
  <c r="AS412" i="8"/>
  <c r="AS411" i="8"/>
  <c r="AS408" i="8"/>
  <c r="AS407" i="8"/>
  <c r="AS406" i="8"/>
  <c r="AS405" i="8"/>
  <c r="AS404" i="8"/>
  <c r="AS403" i="8"/>
  <c r="AS402" i="8"/>
  <c r="AS401" i="8"/>
  <c r="AS400" i="8"/>
  <c r="AS399" i="8"/>
  <c r="AS396" i="8"/>
  <c r="AS395" i="8"/>
  <c r="AS394" i="8"/>
  <c r="AS393" i="8"/>
  <c r="AS392" i="8"/>
  <c r="AS391" i="8"/>
  <c r="AS390" i="8"/>
  <c r="AS389" i="8"/>
  <c r="AS388" i="8"/>
  <c r="AS387" i="8"/>
  <c r="AS386" i="8"/>
  <c r="AS385" i="8"/>
  <c r="AS384" i="8"/>
  <c r="AS383" i="8"/>
  <c r="AS382" i="8"/>
  <c r="AS379" i="8"/>
  <c r="AS378" i="8"/>
  <c r="AS377" i="8"/>
  <c r="AS376" i="8"/>
  <c r="AS375" i="8"/>
  <c r="AS374" i="8"/>
  <c r="AS373" i="8"/>
  <c r="AS372" i="8"/>
  <c r="AS371" i="8"/>
  <c r="AS370" i="8"/>
  <c r="AS369" i="8"/>
  <c r="AS368" i="8"/>
  <c r="AS367" i="8"/>
  <c r="AS366" i="8"/>
  <c r="AS365" i="8"/>
  <c r="AS364" i="8"/>
  <c r="AS361" i="8"/>
  <c r="AS360" i="8"/>
  <c r="AS359" i="8"/>
  <c r="AS358" i="8"/>
  <c r="AS357" i="8"/>
  <c r="AS356" i="8"/>
  <c r="AS355" i="8"/>
  <c r="AS354" i="8"/>
  <c r="AS353" i="8"/>
  <c r="AS352" i="8"/>
  <c r="AS351" i="8"/>
  <c r="AS350" i="8"/>
  <c r="AS349" i="8"/>
  <c r="AS348" i="8"/>
  <c r="AS347" i="8"/>
  <c r="AS344" i="8"/>
  <c r="AS343" i="8"/>
  <c r="AS342" i="8"/>
  <c r="AS341" i="8"/>
  <c r="AS340" i="8"/>
  <c r="AS339" i="8"/>
  <c r="AS338" i="8"/>
  <c r="AS337" i="8"/>
  <c r="AS336" i="8"/>
  <c r="AS335" i="8"/>
  <c r="AS334" i="8"/>
  <c r="AS333" i="8"/>
  <c r="AS332" i="8"/>
  <c r="AS331" i="8"/>
  <c r="AS328" i="8"/>
  <c r="AS327" i="8"/>
  <c r="AS326" i="8"/>
  <c r="AS325" i="8"/>
  <c r="AS324" i="8"/>
  <c r="AS323" i="8"/>
  <c r="AS322" i="8"/>
  <c r="AS321" i="8"/>
  <c r="AS320" i="8"/>
  <c r="AS319" i="8"/>
  <c r="AS318" i="8"/>
  <c r="AS317" i="8"/>
  <c r="AS316" i="8"/>
  <c r="AS315" i="8"/>
  <c r="AS312" i="8"/>
  <c r="AS311" i="8"/>
  <c r="AS310" i="8"/>
  <c r="AS309" i="8"/>
  <c r="AS308" i="8"/>
  <c r="AS307" i="8"/>
  <c r="AS306" i="8"/>
  <c r="AS305" i="8"/>
  <c r="AS304" i="8"/>
  <c r="AS303" i="8"/>
  <c r="AS302" i="8"/>
  <c r="AS299" i="8"/>
  <c r="AS298" i="8"/>
  <c r="AS297" i="8"/>
  <c r="AS296" i="8"/>
  <c r="AS295" i="8"/>
  <c r="AS294" i="8"/>
  <c r="AS293" i="8"/>
  <c r="AS292" i="8"/>
  <c r="AS291" i="8"/>
  <c r="AS290" i="8"/>
  <c r="AS289" i="8"/>
  <c r="AS286" i="8"/>
  <c r="AS285" i="8"/>
  <c r="AS284" i="8"/>
  <c r="AS283" i="8"/>
  <c r="AS282" i="8"/>
  <c r="AS281" i="8"/>
  <c r="AS280" i="8"/>
  <c r="AS279" i="8"/>
  <c r="AS278" i="8"/>
  <c r="AS277" i="8"/>
  <c r="AS276" i="8"/>
  <c r="AS275" i="8"/>
  <c r="AS274" i="8"/>
  <c r="AS273" i="8"/>
  <c r="AS270" i="8"/>
  <c r="AS269" i="8"/>
  <c r="AS268" i="8"/>
  <c r="AS267" i="8"/>
  <c r="AS266" i="8"/>
  <c r="AS265" i="8"/>
  <c r="AS264" i="8"/>
  <c r="AS263" i="8"/>
  <c r="AS262" i="8"/>
  <c r="AS261" i="8"/>
  <c r="AS260" i="8"/>
  <c r="AS259" i="8"/>
  <c r="AS258" i="8"/>
  <c r="AS257" i="8"/>
  <c r="AS254" i="8"/>
  <c r="AS253" i="8"/>
  <c r="AS252" i="8"/>
  <c r="AS251" i="8"/>
  <c r="AS250" i="8"/>
  <c r="AS249" i="8"/>
  <c r="AS248" i="8"/>
  <c r="AS247" i="8"/>
  <c r="AS246" i="8"/>
  <c r="AS245" i="8"/>
  <c r="AS244" i="8"/>
  <c r="AS243" i="8"/>
  <c r="AS242" i="8"/>
  <c r="AS241" i="8"/>
  <c r="AS240" i="8"/>
  <c r="AS239" i="8"/>
  <c r="AS238" i="8"/>
  <c r="AS237" i="8"/>
  <c r="AS236" i="8"/>
  <c r="AS235" i="8"/>
  <c r="AS232" i="8"/>
  <c r="AS231" i="8"/>
  <c r="AS230" i="8"/>
  <c r="AS229" i="8"/>
  <c r="AS228" i="8"/>
  <c r="AS227" i="8"/>
  <c r="AS226" i="8"/>
  <c r="AS225" i="8"/>
  <c r="AS224" i="8"/>
  <c r="AS223" i="8"/>
  <c r="AS222" i="8"/>
  <c r="AS221" i="8"/>
  <c r="AS220" i="8"/>
  <c r="AS219" i="8"/>
  <c r="AS218" i="8"/>
  <c r="AS217" i="8"/>
  <c r="AS216" i="8"/>
  <c r="AS215" i="8"/>
  <c r="AS214" i="8"/>
  <c r="AS213" i="8"/>
  <c r="AS212" i="8"/>
  <c r="AS209" i="8"/>
  <c r="AS208" i="8"/>
  <c r="AS207" i="8"/>
  <c r="AS206" i="8"/>
  <c r="AS205" i="8"/>
  <c r="AS204" i="8"/>
  <c r="AS203" i="8"/>
  <c r="AS202" i="8"/>
  <c r="AP15" i="6"/>
  <c r="AP4" i="6"/>
  <c r="AR455" i="8"/>
  <c r="AR454" i="8"/>
  <c r="AR453" i="8"/>
  <c r="AR452" i="8"/>
  <c r="AR451" i="8"/>
  <c r="AR450" i="8"/>
  <c r="AR449" i="8"/>
  <c r="AR448" i="8"/>
  <c r="AR447" i="8"/>
  <c r="AR446" i="8"/>
  <c r="AR445" i="8"/>
  <c r="AR444" i="8"/>
  <c r="AR441" i="8"/>
  <c r="AR440" i="8"/>
  <c r="AR439" i="8"/>
  <c r="AR438" i="8"/>
  <c r="AR437" i="8"/>
  <c r="AR436" i="8"/>
  <c r="AR435" i="8"/>
  <c r="AR434" i="8"/>
  <c r="AR433" i="8"/>
  <c r="AR432" i="8"/>
  <c r="AR431" i="8"/>
  <c r="AR430" i="8"/>
  <c r="AR429" i="8"/>
  <c r="AR428" i="8"/>
  <c r="AR427" i="8"/>
  <c r="AR426" i="8"/>
  <c r="AR423" i="8"/>
  <c r="AR422" i="8"/>
  <c r="AR421" i="8"/>
  <c r="AR420" i="8"/>
  <c r="AR419" i="8"/>
  <c r="AR418" i="8"/>
  <c r="AR417" i="8"/>
  <c r="AR416" i="8"/>
  <c r="AR415" i="8"/>
  <c r="AR414" i="8"/>
  <c r="AR413" i="8"/>
  <c r="AR412" i="8"/>
  <c r="AR411" i="8"/>
  <c r="AR408" i="8"/>
  <c r="AR407" i="8"/>
  <c r="AR406" i="8"/>
  <c r="AR405" i="8"/>
  <c r="AR404" i="8"/>
  <c r="AR403" i="8"/>
  <c r="AR402" i="8"/>
  <c r="AR401" i="8"/>
  <c r="AR400" i="8"/>
  <c r="AR399" i="8"/>
  <c r="AR396" i="8"/>
  <c r="AR395" i="8"/>
  <c r="AR394" i="8"/>
  <c r="AR393" i="8"/>
  <c r="AR392" i="8"/>
  <c r="AR391" i="8"/>
  <c r="AR390" i="8"/>
  <c r="AR389" i="8"/>
  <c r="AR388" i="8"/>
  <c r="AR387" i="8"/>
  <c r="AR386" i="8"/>
  <c r="AR385" i="8"/>
  <c r="AR384" i="8"/>
  <c r="AR383" i="8"/>
  <c r="AR382" i="8"/>
  <c r="AR379" i="8"/>
  <c r="AR378" i="8"/>
  <c r="AR377" i="8"/>
  <c r="AR376" i="8"/>
  <c r="AR375" i="8"/>
  <c r="AR374" i="8"/>
  <c r="AR373" i="8"/>
  <c r="AR372" i="8"/>
  <c r="AR371" i="8"/>
  <c r="AR370" i="8"/>
  <c r="AR369" i="8"/>
  <c r="AR368" i="8"/>
  <c r="AR367" i="8"/>
  <c r="AR366" i="8"/>
  <c r="AR365" i="8"/>
  <c r="AR364" i="8"/>
  <c r="AR361" i="8"/>
  <c r="AR360" i="8"/>
  <c r="AR359" i="8"/>
  <c r="AR358" i="8"/>
  <c r="AR357" i="8"/>
  <c r="AR356" i="8"/>
  <c r="AR355" i="8"/>
  <c r="AR354" i="8"/>
  <c r="AR353" i="8"/>
  <c r="AR352" i="8"/>
  <c r="AR351" i="8"/>
  <c r="AR350" i="8"/>
  <c r="AR349" i="8"/>
  <c r="AR348" i="8"/>
  <c r="AR347" i="8"/>
  <c r="AR344" i="8"/>
  <c r="AR343" i="8"/>
  <c r="AR342" i="8"/>
  <c r="AR341" i="8"/>
  <c r="AR340" i="8"/>
  <c r="AR339" i="8"/>
  <c r="AR338" i="8"/>
  <c r="AR337" i="8"/>
  <c r="AR336" i="8"/>
  <c r="AR335" i="8"/>
  <c r="AR334" i="8"/>
  <c r="AR333" i="8"/>
  <c r="AR332" i="8"/>
  <c r="AR331" i="8"/>
  <c r="AR328" i="8"/>
  <c r="AR327" i="8"/>
  <c r="AR326" i="8"/>
  <c r="AR325" i="8"/>
  <c r="AR324" i="8"/>
  <c r="AR323" i="8"/>
  <c r="AR322" i="8"/>
  <c r="AR321" i="8"/>
  <c r="AR320" i="8"/>
  <c r="AR319" i="8"/>
  <c r="AR318" i="8"/>
  <c r="AR317" i="8"/>
  <c r="AR316" i="8"/>
  <c r="AR315" i="8"/>
  <c r="AR312" i="8"/>
  <c r="AR311" i="8"/>
  <c r="AR310" i="8"/>
  <c r="AR309" i="8"/>
  <c r="AR308" i="8"/>
  <c r="AR307" i="8"/>
  <c r="AR306" i="8"/>
  <c r="AR305" i="8"/>
  <c r="AR304" i="8"/>
  <c r="AR303" i="8"/>
  <c r="AR302" i="8"/>
  <c r="AR299" i="8"/>
  <c r="AR298" i="8"/>
  <c r="AR297" i="8"/>
  <c r="AR296" i="8"/>
  <c r="AR295" i="8"/>
  <c r="AR294" i="8"/>
  <c r="AR293" i="8"/>
  <c r="AR292" i="8"/>
  <c r="AR291" i="8"/>
  <c r="AR290" i="8"/>
  <c r="AR289" i="8"/>
  <c r="AR286" i="8"/>
  <c r="AR285" i="8"/>
  <c r="AR284" i="8"/>
  <c r="AR283" i="8"/>
  <c r="AR282" i="8"/>
  <c r="AR281" i="8"/>
  <c r="AR280" i="8"/>
  <c r="AR279" i="8"/>
  <c r="AR278" i="8"/>
  <c r="AR277" i="8"/>
  <c r="AR276" i="8"/>
  <c r="AR275" i="8"/>
  <c r="AR274" i="8"/>
  <c r="AR273" i="8"/>
  <c r="AR270" i="8"/>
  <c r="AR269" i="8"/>
  <c r="AR268" i="8"/>
  <c r="AR267" i="8"/>
  <c r="AR266" i="8"/>
  <c r="AR265" i="8"/>
  <c r="AR264" i="8"/>
  <c r="AR263" i="8"/>
  <c r="AR262" i="8"/>
  <c r="AR261" i="8"/>
  <c r="AR260" i="8"/>
  <c r="AR259" i="8"/>
  <c r="AR258" i="8"/>
  <c r="AR257" i="8"/>
  <c r="AR254" i="8"/>
  <c r="AR253" i="8"/>
  <c r="AR252" i="8"/>
  <c r="AR251" i="8"/>
  <c r="AR250" i="8"/>
  <c r="AR249" i="8"/>
  <c r="AR248" i="8"/>
  <c r="AR247" i="8"/>
  <c r="AR246" i="8"/>
  <c r="AR245" i="8"/>
  <c r="AR244" i="8"/>
  <c r="AR243" i="8"/>
  <c r="AR242" i="8"/>
  <c r="AR241" i="8"/>
  <c r="AR240" i="8"/>
  <c r="AR239" i="8"/>
  <c r="AR238" i="8"/>
  <c r="AR237" i="8"/>
  <c r="AR236" i="8"/>
  <c r="AR235" i="8"/>
  <c r="AR232" i="8"/>
  <c r="AR231" i="8"/>
  <c r="AR230" i="8"/>
  <c r="AR229" i="8"/>
  <c r="AR228" i="8"/>
  <c r="AR227" i="8"/>
  <c r="AR226" i="8"/>
  <c r="AR225" i="8"/>
  <c r="AR224" i="8"/>
  <c r="AR223" i="8"/>
  <c r="AR222" i="8"/>
  <c r="AR221" i="8"/>
  <c r="AR220" i="8"/>
  <c r="AR219" i="8"/>
  <c r="AR218" i="8"/>
  <c r="AR217" i="8"/>
  <c r="AR216" i="8"/>
  <c r="AR215" i="8"/>
  <c r="AR214" i="8"/>
  <c r="AR213" i="8"/>
  <c r="AR212" i="8"/>
  <c r="AR209" i="8"/>
  <c r="AR208" i="8"/>
  <c r="AR207" i="8"/>
  <c r="AR206" i="8"/>
  <c r="AR205" i="8"/>
  <c r="AR204" i="8"/>
  <c r="AR203" i="8"/>
  <c r="AR202" i="8"/>
  <c r="AO15" i="6"/>
  <c r="AO4" i="6"/>
  <c r="AQ441" i="8"/>
  <c r="AQ440" i="8"/>
  <c r="AQ439" i="8"/>
  <c r="AQ438" i="8"/>
  <c r="AS460" i="8" l="1"/>
  <c r="AP9" i="6" s="1"/>
  <c r="AR456" i="8"/>
  <c r="AO9" i="6" s="1"/>
  <c r="AQ437" i="8"/>
  <c r="AQ436" i="8"/>
  <c r="AQ435" i="8"/>
  <c r="AQ434" i="8"/>
  <c r="AQ433" i="8"/>
  <c r="AQ432" i="8"/>
  <c r="AQ431" i="8"/>
  <c r="AQ430" i="8"/>
  <c r="AQ429" i="8"/>
  <c r="AQ428" i="8"/>
  <c r="AQ427" i="8"/>
  <c r="AQ426" i="8"/>
  <c r="AQ411" i="8"/>
  <c r="AQ423" i="8"/>
  <c r="AQ422" i="8"/>
  <c r="AQ421" i="8"/>
  <c r="AQ420" i="8"/>
  <c r="AQ419" i="8"/>
  <c r="AQ418" i="8"/>
  <c r="AQ417" i="8"/>
  <c r="AQ416" i="8"/>
  <c r="AQ415" i="8"/>
  <c r="AQ414" i="8"/>
  <c r="AQ413" i="8"/>
  <c r="AQ412" i="8"/>
  <c r="AQ408" i="8"/>
  <c r="AQ407" i="8"/>
  <c r="AQ406" i="8"/>
  <c r="AQ405" i="8"/>
  <c r="AQ404" i="8"/>
  <c r="AQ403" i="8"/>
  <c r="AQ402" i="8"/>
  <c r="AQ401" i="8"/>
  <c r="AQ400" i="8"/>
  <c r="AQ399" i="8"/>
  <c r="AQ396" i="8"/>
  <c r="AQ395" i="8"/>
  <c r="AQ394" i="8"/>
  <c r="AQ393" i="8"/>
  <c r="AQ392" i="8"/>
  <c r="AQ391" i="8"/>
  <c r="AQ390" i="8"/>
  <c r="AQ389" i="8"/>
  <c r="AQ388" i="8"/>
  <c r="AQ387" i="8"/>
  <c r="AQ386" i="8"/>
  <c r="AQ385" i="8"/>
  <c r="AQ384" i="8"/>
  <c r="AQ383" i="8"/>
  <c r="AQ382" i="8"/>
  <c r="AQ379" i="8"/>
  <c r="AQ378" i="8"/>
  <c r="AQ377" i="8"/>
  <c r="AQ376" i="8"/>
  <c r="AQ375" i="8"/>
  <c r="AQ374" i="8"/>
  <c r="AQ373" i="8"/>
  <c r="AQ372" i="8"/>
  <c r="AQ371" i="8"/>
  <c r="AQ370" i="8"/>
  <c r="AQ369" i="8"/>
  <c r="AQ368" i="8"/>
  <c r="AQ367" i="8"/>
  <c r="AQ366" i="8"/>
  <c r="AQ365" i="8"/>
  <c r="AQ364" i="8"/>
  <c r="AQ361" i="8"/>
  <c r="AQ360" i="8"/>
  <c r="AQ359" i="8"/>
  <c r="AQ358" i="8"/>
  <c r="AQ357" i="8"/>
  <c r="AQ356" i="8"/>
  <c r="AQ355" i="8"/>
  <c r="AQ354" i="8"/>
  <c r="AQ353" i="8"/>
  <c r="AQ352" i="8"/>
  <c r="AQ351" i="8"/>
  <c r="AQ350" i="8"/>
  <c r="AQ349" i="8"/>
  <c r="AQ348" i="8"/>
  <c r="AQ347" i="8"/>
  <c r="AQ344" i="8"/>
  <c r="AQ343" i="8"/>
  <c r="AQ342" i="8"/>
  <c r="AQ341" i="8"/>
  <c r="AQ340" i="8"/>
  <c r="AQ339" i="8"/>
  <c r="AQ338" i="8"/>
  <c r="AQ337" i="8"/>
  <c r="AQ336" i="8"/>
  <c r="AQ335" i="8"/>
  <c r="AQ334" i="8"/>
  <c r="AQ333" i="8"/>
  <c r="AQ332" i="8"/>
  <c r="AQ331" i="8"/>
  <c r="AQ328" i="8"/>
  <c r="AQ327" i="8"/>
  <c r="AQ326" i="8"/>
  <c r="AQ325" i="8"/>
  <c r="AQ324" i="8"/>
  <c r="AQ323" i="8"/>
  <c r="AQ322" i="8"/>
  <c r="AQ321" i="8"/>
  <c r="AQ320" i="8"/>
  <c r="AQ319" i="8"/>
  <c r="AQ318" i="8"/>
  <c r="AQ317" i="8"/>
  <c r="AQ316" i="8"/>
  <c r="AQ315" i="8"/>
  <c r="AQ312" i="8"/>
  <c r="AQ311" i="8"/>
  <c r="AQ310" i="8"/>
  <c r="AQ309" i="8"/>
  <c r="AQ308" i="8"/>
  <c r="AQ307" i="8"/>
  <c r="AQ306" i="8"/>
  <c r="AQ305" i="8"/>
  <c r="AQ304" i="8"/>
  <c r="AQ303" i="8"/>
  <c r="AQ302" i="8"/>
  <c r="AQ299" i="8"/>
  <c r="AQ298" i="8"/>
  <c r="AQ297" i="8"/>
  <c r="AQ296" i="8"/>
  <c r="AQ295" i="8"/>
  <c r="AQ294" i="8"/>
  <c r="AQ293" i="8"/>
  <c r="AQ292" i="8"/>
  <c r="AQ291" i="8"/>
  <c r="AQ290" i="8"/>
  <c r="AQ289" i="8"/>
  <c r="AQ286" i="8"/>
  <c r="AQ285" i="8"/>
  <c r="AQ284" i="8"/>
  <c r="AQ283" i="8"/>
  <c r="AQ282" i="8"/>
  <c r="AQ281" i="8"/>
  <c r="AQ280" i="8"/>
  <c r="AQ279" i="8"/>
  <c r="AQ278" i="8"/>
  <c r="AQ277" i="8"/>
  <c r="AQ276" i="8"/>
  <c r="AQ275" i="8"/>
  <c r="AQ274" i="8"/>
  <c r="AQ273" i="8"/>
  <c r="AQ270" i="8"/>
  <c r="AQ269" i="8"/>
  <c r="AQ268" i="8"/>
  <c r="AQ267" i="8"/>
  <c r="AQ266" i="8"/>
  <c r="AQ265" i="8"/>
  <c r="AQ264" i="8"/>
  <c r="AQ263" i="8"/>
  <c r="AQ262" i="8"/>
  <c r="AQ261" i="8"/>
  <c r="AQ260" i="8"/>
  <c r="AQ259" i="8"/>
  <c r="AQ258" i="8"/>
  <c r="AQ257" i="8"/>
  <c r="AQ254" i="8"/>
  <c r="AQ253" i="8"/>
  <c r="AQ252" i="8"/>
  <c r="AQ251" i="8"/>
  <c r="AQ250" i="8"/>
  <c r="AQ249" i="8"/>
  <c r="AQ248" i="8"/>
  <c r="AQ247" i="8"/>
  <c r="AQ246" i="8"/>
  <c r="AQ245" i="8"/>
  <c r="AQ244" i="8"/>
  <c r="AQ243" i="8"/>
  <c r="AQ242" i="8"/>
  <c r="AQ241" i="8"/>
  <c r="AQ240" i="8"/>
  <c r="AQ239" i="8"/>
  <c r="AQ238" i="8"/>
  <c r="AQ237" i="8"/>
  <c r="AQ236" i="8"/>
  <c r="AQ235" i="8"/>
  <c r="AQ232" i="8"/>
  <c r="AQ231" i="8"/>
  <c r="AQ230" i="8"/>
  <c r="AQ229" i="8"/>
  <c r="AQ228" i="8"/>
  <c r="AQ227" i="8"/>
  <c r="AQ226" i="8"/>
  <c r="AQ225" i="8"/>
  <c r="AQ224" i="8"/>
  <c r="AQ223" i="8"/>
  <c r="AQ222" i="8"/>
  <c r="AQ221" i="8"/>
  <c r="AQ220" i="8"/>
  <c r="AQ219" i="8"/>
  <c r="AQ218" i="8"/>
  <c r="AQ217" i="8"/>
  <c r="AQ216" i="8"/>
  <c r="AQ215" i="8"/>
  <c r="AQ214" i="8"/>
  <c r="AQ213" i="8"/>
  <c r="AQ212" i="8"/>
  <c r="AQ209" i="8"/>
  <c r="AQ208" i="8"/>
  <c r="AQ207" i="8"/>
  <c r="AQ206" i="8"/>
  <c r="AQ205" i="8"/>
  <c r="AQ204" i="8"/>
  <c r="AQ203" i="8"/>
  <c r="AQ202" i="8"/>
  <c r="AN15" i="6"/>
  <c r="AN4" i="6"/>
  <c r="AQ442" i="8" l="1"/>
  <c r="AN9" i="6" s="1"/>
  <c r="O8" i="18"/>
  <c r="AM6" i="6"/>
  <c r="AP423" i="8" l="1"/>
  <c r="AP422" i="8"/>
  <c r="AP421" i="8"/>
  <c r="AP420" i="8"/>
  <c r="AP419" i="8"/>
  <c r="AP418" i="8"/>
  <c r="AP417" i="8"/>
  <c r="AP416" i="8"/>
  <c r="AP415" i="8"/>
  <c r="AP414" i="8"/>
  <c r="AP413" i="8"/>
  <c r="AP412" i="8"/>
  <c r="AP411" i="8"/>
  <c r="AP408" i="8"/>
  <c r="AP407" i="8"/>
  <c r="AP406" i="8"/>
  <c r="AP405" i="8"/>
  <c r="AP404" i="8"/>
  <c r="AP403" i="8"/>
  <c r="AP402" i="8"/>
  <c r="AP401" i="8"/>
  <c r="AP400" i="8"/>
  <c r="AP399" i="8"/>
  <c r="AP396" i="8"/>
  <c r="AP395" i="8"/>
  <c r="AP394" i="8"/>
  <c r="AP393" i="8"/>
  <c r="AP392" i="8"/>
  <c r="AP391" i="8"/>
  <c r="AP390" i="8"/>
  <c r="AP389" i="8"/>
  <c r="AP388" i="8"/>
  <c r="AP387" i="8"/>
  <c r="AP386" i="8"/>
  <c r="AP385" i="8"/>
  <c r="AP384" i="8"/>
  <c r="AP383" i="8"/>
  <c r="AP382" i="8"/>
  <c r="AP379" i="8"/>
  <c r="AP378" i="8"/>
  <c r="AP377" i="8"/>
  <c r="AP376" i="8"/>
  <c r="AP375" i="8"/>
  <c r="AP374" i="8"/>
  <c r="AP373" i="8"/>
  <c r="AP372" i="8"/>
  <c r="AP371" i="8"/>
  <c r="AP370" i="8"/>
  <c r="AP369" i="8"/>
  <c r="AP368" i="8"/>
  <c r="AP367" i="8"/>
  <c r="AP366" i="8"/>
  <c r="AP365" i="8"/>
  <c r="AP364" i="8"/>
  <c r="AP361" i="8"/>
  <c r="AP360" i="8"/>
  <c r="AP359" i="8"/>
  <c r="AP358" i="8"/>
  <c r="AP357" i="8"/>
  <c r="AP356" i="8"/>
  <c r="AP355" i="8"/>
  <c r="AP354" i="8"/>
  <c r="AP353" i="8"/>
  <c r="AP352" i="8"/>
  <c r="AP351" i="8"/>
  <c r="AP350" i="8"/>
  <c r="AP349" i="8"/>
  <c r="AP348" i="8"/>
  <c r="AP347" i="8"/>
  <c r="AP344" i="8"/>
  <c r="AP343" i="8"/>
  <c r="AP342" i="8"/>
  <c r="AP341" i="8"/>
  <c r="AP340" i="8"/>
  <c r="AP339" i="8"/>
  <c r="AP338" i="8"/>
  <c r="AP337" i="8"/>
  <c r="AP336" i="8"/>
  <c r="AP335" i="8"/>
  <c r="AP334" i="8"/>
  <c r="AP333" i="8"/>
  <c r="AP332" i="8"/>
  <c r="AP331" i="8"/>
  <c r="AP328" i="8"/>
  <c r="AP327" i="8"/>
  <c r="AP326" i="8"/>
  <c r="AP325" i="8"/>
  <c r="AP324" i="8"/>
  <c r="AP323" i="8"/>
  <c r="AP322" i="8"/>
  <c r="AP321" i="8"/>
  <c r="AP320" i="8"/>
  <c r="AP319" i="8"/>
  <c r="AP318" i="8"/>
  <c r="AP317" i="8"/>
  <c r="AP316" i="8"/>
  <c r="AP315" i="8"/>
  <c r="AP312" i="8"/>
  <c r="AP311" i="8"/>
  <c r="AP310" i="8"/>
  <c r="AP309" i="8"/>
  <c r="AP308" i="8"/>
  <c r="AP307" i="8"/>
  <c r="AP306" i="8"/>
  <c r="AP305" i="8"/>
  <c r="AP304" i="8"/>
  <c r="AP303" i="8"/>
  <c r="AP302" i="8"/>
  <c r="AP299" i="8"/>
  <c r="AP298" i="8"/>
  <c r="AP297" i="8"/>
  <c r="AP296" i="8"/>
  <c r="AP295" i="8"/>
  <c r="AP294" i="8"/>
  <c r="AP293" i="8"/>
  <c r="AP292" i="8"/>
  <c r="AP291" i="8"/>
  <c r="AP290" i="8"/>
  <c r="AP289" i="8"/>
  <c r="AP286" i="8"/>
  <c r="AP285" i="8"/>
  <c r="AP284" i="8"/>
  <c r="AP283" i="8"/>
  <c r="AP282" i="8"/>
  <c r="AP281" i="8"/>
  <c r="AP280" i="8"/>
  <c r="AP279" i="8"/>
  <c r="AP278" i="8"/>
  <c r="AP277" i="8"/>
  <c r="AP276" i="8"/>
  <c r="AP275" i="8"/>
  <c r="AP274" i="8"/>
  <c r="AP273" i="8"/>
  <c r="AP270" i="8"/>
  <c r="AP269" i="8"/>
  <c r="AP268" i="8"/>
  <c r="AP267" i="8"/>
  <c r="AP266" i="8"/>
  <c r="AP265" i="8"/>
  <c r="AP264" i="8"/>
  <c r="AP263" i="8"/>
  <c r="AP262" i="8"/>
  <c r="AP261" i="8"/>
  <c r="AP260" i="8"/>
  <c r="AP259" i="8"/>
  <c r="AP258" i="8"/>
  <c r="AP257" i="8"/>
  <c r="AP254" i="8"/>
  <c r="AP253" i="8"/>
  <c r="AP252" i="8"/>
  <c r="AP251" i="8"/>
  <c r="AP250" i="8"/>
  <c r="AP249" i="8"/>
  <c r="AP248" i="8"/>
  <c r="AP247" i="8"/>
  <c r="AP246" i="8"/>
  <c r="AP245" i="8"/>
  <c r="AP244" i="8"/>
  <c r="AP243" i="8"/>
  <c r="AP242" i="8"/>
  <c r="AP241" i="8"/>
  <c r="AP240" i="8"/>
  <c r="AP239" i="8"/>
  <c r="AP238" i="8"/>
  <c r="AP237" i="8"/>
  <c r="AP236" i="8"/>
  <c r="AP235" i="8"/>
  <c r="AP232" i="8"/>
  <c r="AP231" i="8"/>
  <c r="AP230" i="8"/>
  <c r="AP229" i="8"/>
  <c r="AP228" i="8"/>
  <c r="AP227" i="8"/>
  <c r="AP226" i="8"/>
  <c r="AP225" i="8"/>
  <c r="AP224" i="8"/>
  <c r="AP223" i="8"/>
  <c r="AP222" i="8"/>
  <c r="AP221" i="8"/>
  <c r="AP220" i="8"/>
  <c r="AP219" i="8"/>
  <c r="AP218" i="8"/>
  <c r="AP217" i="8"/>
  <c r="AP216" i="8"/>
  <c r="AP215" i="8"/>
  <c r="AP214" i="8"/>
  <c r="AP213" i="8"/>
  <c r="AP212" i="8"/>
  <c r="AP209" i="8"/>
  <c r="AP208" i="8"/>
  <c r="AP207" i="8"/>
  <c r="AP206" i="8"/>
  <c r="AP205" i="8"/>
  <c r="AP204" i="8"/>
  <c r="AP203" i="8"/>
  <c r="AP202" i="8"/>
  <c r="AM15" i="6"/>
  <c r="AM4" i="6"/>
  <c r="AO419" i="8"/>
  <c r="AP424" i="8" l="1"/>
  <c r="AM9" i="6" s="1"/>
  <c r="AO416" i="8"/>
  <c r="AO415" i="8"/>
  <c r="AO414" i="8"/>
  <c r="AO413" i="8"/>
  <c r="AN417" i="8"/>
  <c r="AN416" i="8"/>
  <c r="AN415" i="8"/>
  <c r="AN414" i="8"/>
  <c r="AN413" i="8"/>
  <c r="AO423" i="8"/>
  <c r="AO422" i="8" l="1"/>
  <c r="AO421" i="8"/>
  <c r="AO420" i="8"/>
  <c r="AO418" i="8"/>
  <c r="AO417" i="8"/>
  <c r="AO412" i="8"/>
  <c r="AO411" i="8"/>
  <c r="AO408" i="8"/>
  <c r="AO407" i="8"/>
  <c r="AO406" i="8"/>
  <c r="AO405" i="8"/>
  <c r="AO404" i="8"/>
  <c r="AO403" i="8"/>
  <c r="AO402" i="8"/>
  <c r="AO401" i="8"/>
  <c r="AO400" i="8"/>
  <c r="AO399" i="8"/>
  <c r="AO396" i="8"/>
  <c r="AO395" i="8"/>
  <c r="AO394" i="8"/>
  <c r="AO393" i="8"/>
  <c r="AO392" i="8"/>
  <c r="AO391" i="8"/>
  <c r="AO390" i="8"/>
  <c r="AO389" i="8"/>
  <c r="AO388" i="8"/>
  <c r="AO387" i="8"/>
  <c r="AO386" i="8"/>
  <c r="AO385" i="8"/>
  <c r="AO384" i="8"/>
  <c r="AO383" i="8"/>
  <c r="AO382" i="8"/>
  <c r="AO379" i="8"/>
  <c r="AO378" i="8"/>
  <c r="AO377" i="8"/>
  <c r="AO376" i="8"/>
  <c r="AO375" i="8"/>
  <c r="AO374" i="8"/>
  <c r="AO373" i="8"/>
  <c r="AO372" i="8"/>
  <c r="AO371" i="8"/>
  <c r="AO370" i="8"/>
  <c r="AO369" i="8"/>
  <c r="AO368" i="8"/>
  <c r="AO367" i="8"/>
  <c r="AO366" i="8"/>
  <c r="AO365" i="8"/>
  <c r="AO364" i="8"/>
  <c r="AO361" i="8"/>
  <c r="AO360" i="8"/>
  <c r="AO359" i="8"/>
  <c r="AO358" i="8"/>
  <c r="AO357" i="8"/>
  <c r="AO356" i="8"/>
  <c r="AO355" i="8"/>
  <c r="AO354" i="8"/>
  <c r="AO353" i="8"/>
  <c r="AO352" i="8"/>
  <c r="AO351" i="8"/>
  <c r="AO350" i="8"/>
  <c r="AO349" i="8"/>
  <c r="AO348" i="8"/>
  <c r="AO347" i="8"/>
  <c r="AO344" i="8"/>
  <c r="AO343" i="8"/>
  <c r="AO342" i="8"/>
  <c r="AO341" i="8"/>
  <c r="AO340" i="8"/>
  <c r="AO339" i="8"/>
  <c r="AO338" i="8"/>
  <c r="AO337" i="8"/>
  <c r="AO336" i="8"/>
  <c r="AO335" i="8"/>
  <c r="AO334" i="8"/>
  <c r="AO333" i="8"/>
  <c r="AO332" i="8"/>
  <c r="AO331" i="8"/>
  <c r="AO328" i="8"/>
  <c r="AO327" i="8"/>
  <c r="AO326" i="8"/>
  <c r="AO325" i="8"/>
  <c r="AO324" i="8"/>
  <c r="AO323" i="8"/>
  <c r="AO322" i="8"/>
  <c r="AO321" i="8"/>
  <c r="AO320" i="8"/>
  <c r="AO319" i="8"/>
  <c r="AO318" i="8"/>
  <c r="AO317" i="8"/>
  <c r="AO316" i="8"/>
  <c r="AO315" i="8"/>
  <c r="AO312" i="8"/>
  <c r="AO311" i="8"/>
  <c r="AO310" i="8"/>
  <c r="AO309" i="8"/>
  <c r="AO308" i="8"/>
  <c r="AO307" i="8"/>
  <c r="AO306" i="8"/>
  <c r="AO305" i="8"/>
  <c r="AO304" i="8"/>
  <c r="AO303" i="8"/>
  <c r="AO302" i="8"/>
  <c r="AO299" i="8"/>
  <c r="AO298" i="8"/>
  <c r="AO297" i="8"/>
  <c r="AO296" i="8"/>
  <c r="AO295" i="8"/>
  <c r="AO294" i="8"/>
  <c r="AO293" i="8"/>
  <c r="AO292" i="8"/>
  <c r="AO291" i="8"/>
  <c r="AO290" i="8"/>
  <c r="AO289" i="8"/>
  <c r="AO286" i="8"/>
  <c r="AO285" i="8"/>
  <c r="AO284" i="8"/>
  <c r="AO283" i="8"/>
  <c r="AO282" i="8"/>
  <c r="AO281" i="8"/>
  <c r="AO280" i="8"/>
  <c r="AO279" i="8"/>
  <c r="AO278" i="8"/>
  <c r="AO277" i="8"/>
  <c r="AO276" i="8"/>
  <c r="AO275" i="8"/>
  <c r="AO274" i="8"/>
  <c r="AO273" i="8"/>
  <c r="AO270" i="8"/>
  <c r="AO269" i="8"/>
  <c r="AO268" i="8"/>
  <c r="AO267" i="8"/>
  <c r="AO266" i="8"/>
  <c r="AO265" i="8"/>
  <c r="AO264" i="8"/>
  <c r="AO263" i="8"/>
  <c r="AO262" i="8"/>
  <c r="AO261" i="8"/>
  <c r="AO260" i="8"/>
  <c r="AO259" i="8"/>
  <c r="AO258" i="8"/>
  <c r="AO257" i="8"/>
  <c r="AO254" i="8"/>
  <c r="AO253" i="8"/>
  <c r="AO252" i="8"/>
  <c r="AO251" i="8"/>
  <c r="AO250" i="8"/>
  <c r="AO249" i="8"/>
  <c r="AO248" i="8"/>
  <c r="AO247" i="8"/>
  <c r="AO246" i="8"/>
  <c r="AO245" i="8"/>
  <c r="AO244" i="8"/>
  <c r="AO243" i="8"/>
  <c r="AO242" i="8"/>
  <c r="AO241" i="8"/>
  <c r="AO240" i="8"/>
  <c r="AO239" i="8"/>
  <c r="AO238" i="8"/>
  <c r="AO237" i="8"/>
  <c r="AO236" i="8"/>
  <c r="AO235" i="8"/>
  <c r="AO232" i="8"/>
  <c r="AO231" i="8"/>
  <c r="AO230" i="8"/>
  <c r="AO229" i="8"/>
  <c r="AO228" i="8"/>
  <c r="AO227" i="8"/>
  <c r="AO226" i="8"/>
  <c r="AO225" i="8"/>
  <c r="AO224" i="8"/>
  <c r="AO223" i="8"/>
  <c r="AO222" i="8"/>
  <c r="AO221" i="8"/>
  <c r="AO220" i="8"/>
  <c r="AO219" i="8"/>
  <c r="AO218" i="8"/>
  <c r="AO217" i="8"/>
  <c r="AO216" i="8"/>
  <c r="AO215" i="8"/>
  <c r="AO214" i="8"/>
  <c r="AO213" i="8"/>
  <c r="AO212" i="8"/>
  <c r="AO209" i="8"/>
  <c r="AO208" i="8"/>
  <c r="AO207" i="8"/>
  <c r="AO206" i="8"/>
  <c r="AO205" i="8"/>
  <c r="AO204" i="8"/>
  <c r="AO203" i="8"/>
  <c r="AO202" i="8"/>
  <c r="AL15" i="6"/>
  <c r="AL4" i="6"/>
  <c r="R65" i="11"/>
  <c r="R6" i="18"/>
  <c r="AN411" i="8"/>
  <c r="AN423" i="8"/>
  <c r="AN422" i="8"/>
  <c r="AN421" i="8"/>
  <c r="AN420" i="8"/>
  <c r="AN419" i="8"/>
  <c r="AN418" i="8"/>
  <c r="AN412" i="8"/>
  <c r="AN408" i="8"/>
  <c r="AN407" i="8"/>
  <c r="AN406" i="8"/>
  <c r="AN405" i="8"/>
  <c r="AN404" i="8"/>
  <c r="AN403" i="8"/>
  <c r="AM408" i="8"/>
  <c r="AM407" i="8"/>
  <c r="AM406" i="8"/>
  <c r="AM405" i="8"/>
  <c r="AM404" i="8"/>
  <c r="AM403" i="8"/>
  <c r="AN402" i="8"/>
  <c r="AN401" i="8"/>
  <c r="AN400" i="8"/>
  <c r="AN399" i="8"/>
  <c r="AM402" i="8"/>
  <c r="AM401" i="8"/>
  <c r="AM400" i="8"/>
  <c r="AM399" i="8"/>
  <c r="AN396" i="8"/>
  <c r="AN395" i="8"/>
  <c r="AN394" i="8"/>
  <c r="AN393" i="8"/>
  <c r="AN392" i="8"/>
  <c r="AN391" i="8"/>
  <c r="AN390" i="8"/>
  <c r="AN389" i="8"/>
  <c r="AN388" i="8"/>
  <c r="AN387" i="8"/>
  <c r="AN386" i="8"/>
  <c r="AN385" i="8"/>
  <c r="AN384" i="8"/>
  <c r="AN383" i="8"/>
  <c r="AN382" i="8"/>
  <c r="AN379" i="8"/>
  <c r="AN378" i="8"/>
  <c r="AN377" i="8"/>
  <c r="AN376" i="8"/>
  <c r="AN375" i="8"/>
  <c r="AN374" i="8"/>
  <c r="AN373" i="8"/>
  <c r="AN372" i="8"/>
  <c r="AN371" i="8"/>
  <c r="AN370" i="8"/>
  <c r="AN369" i="8"/>
  <c r="AN368" i="8"/>
  <c r="AN367" i="8"/>
  <c r="AN366" i="8"/>
  <c r="AN365" i="8"/>
  <c r="AN364" i="8"/>
  <c r="AN361" i="8"/>
  <c r="AN360" i="8"/>
  <c r="AN359" i="8"/>
  <c r="AN358" i="8"/>
  <c r="AN357" i="8"/>
  <c r="AN356" i="8"/>
  <c r="AN355" i="8"/>
  <c r="AN354" i="8"/>
  <c r="AN353" i="8"/>
  <c r="AN352" i="8"/>
  <c r="AN351" i="8"/>
  <c r="AN350" i="8"/>
  <c r="AN349" i="8"/>
  <c r="AN348" i="8"/>
  <c r="AN347" i="8"/>
  <c r="AN344" i="8"/>
  <c r="AN343" i="8"/>
  <c r="AN342" i="8"/>
  <c r="AN341" i="8"/>
  <c r="AN340" i="8"/>
  <c r="AN339" i="8"/>
  <c r="AN338" i="8"/>
  <c r="AN337" i="8"/>
  <c r="AN336" i="8"/>
  <c r="AN335" i="8"/>
  <c r="AN334" i="8"/>
  <c r="AN333" i="8"/>
  <c r="AN332" i="8"/>
  <c r="AN331" i="8"/>
  <c r="AN328" i="8"/>
  <c r="AN327" i="8"/>
  <c r="AN326" i="8"/>
  <c r="AN325" i="8"/>
  <c r="AN324" i="8"/>
  <c r="AN323" i="8"/>
  <c r="AN322" i="8"/>
  <c r="AN321" i="8"/>
  <c r="AN320" i="8"/>
  <c r="AN319" i="8"/>
  <c r="AN318" i="8"/>
  <c r="AN317" i="8"/>
  <c r="AN316" i="8"/>
  <c r="AN315" i="8"/>
  <c r="AN312" i="8"/>
  <c r="AN311" i="8"/>
  <c r="AN310" i="8"/>
  <c r="AN309" i="8"/>
  <c r="AN308" i="8"/>
  <c r="AN307" i="8"/>
  <c r="AN306" i="8"/>
  <c r="AN305" i="8"/>
  <c r="AN304" i="8"/>
  <c r="AN303" i="8"/>
  <c r="AN302" i="8"/>
  <c r="AN299" i="8"/>
  <c r="AN298" i="8"/>
  <c r="AN297" i="8"/>
  <c r="AN296" i="8"/>
  <c r="AN295" i="8"/>
  <c r="AN294" i="8"/>
  <c r="AN293" i="8"/>
  <c r="AN292" i="8"/>
  <c r="AN291" i="8"/>
  <c r="AN290" i="8"/>
  <c r="AN289" i="8"/>
  <c r="AN286" i="8"/>
  <c r="AN285" i="8"/>
  <c r="AN284" i="8"/>
  <c r="AN283" i="8"/>
  <c r="AN282" i="8"/>
  <c r="AN281" i="8"/>
  <c r="AN280" i="8"/>
  <c r="AN279" i="8"/>
  <c r="AN278" i="8"/>
  <c r="AN277" i="8"/>
  <c r="AN276" i="8"/>
  <c r="AN275" i="8"/>
  <c r="AN274" i="8"/>
  <c r="AN273" i="8"/>
  <c r="AN270" i="8"/>
  <c r="AN269" i="8"/>
  <c r="AN268" i="8"/>
  <c r="AN267" i="8"/>
  <c r="AN266" i="8"/>
  <c r="AN265" i="8"/>
  <c r="AN264" i="8"/>
  <c r="AN263" i="8"/>
  <c r="AN262" i="8"/>
  <c r="AN261" i="8"/>
  <c r="AN260" i="8"/>
  <c r="AN259" i="8"/>
  <c r="AN258" i="8"/>
  <c r="AN257" i="8"/>
  <c r="AN254" i="8"/>
  <c r="AN253" i="8"/>
  <c r="AN252" i="8"/>
  <c r="AN251" i="8"/>
  <c r="AN250" i="8"/>
  <c r="AN249" i="8"/>
  <c r="AN248" i="8"/>
  <c r="AN247" i="8"/>
  <c r="AN246" i="8"/>
  <c r="AN245" i="8"/>
  <c r="AN244" i="8"/>
  <c r="AN243" i="8"/>
  <c r="AN242" i="8"/>
  <c r="AN241" i="8"/>
  <c r="AN240" i="8"/>
  <c r="AN239" i="8"/>
  <c r="AN238" i="8"/>
  <c r="AN237" i="8"/>
  <c r="AN236" i="8"/>
  <c r="AN235" i="8"/>
  <c r="AN232" i="8"/>
  <c r="AN231" i="8"/>
  <c r="AN230" i="8"/>
  <c r="AN229" i="8"/>
  <c r="AN228" i="8"/>
  <c r="AN227" i="8"/>
  <c r="AN226" i="8"/>
  <c r="AN225" i="8"/>
  <c r="AN224" i="8"/>
  <c r="AN223" i="8"/>
  <c r="AN222" i="8"/>
  <c r="AN221" i="8"/>
  <c r="AN220" i="8"/>
  <c r="AN219" i="8"/>
  <c r="AN218" i="8"/>
  <c r="AN217" i="8"/>
  <c r="AN216" i="8"/>
  <c r="AN215" i="8"/>
  <c r="AN214" i="8"/>
  <c r="AN213" i="8"/>
  <c r="AN212" i="8"/>
  <c r="AN209" i="8"/>
  <c r="AN208" i="8"/>
  <c r="AN207" i="8"/>
  <c r="AN206" i="8"/>
  <c r="AN205" i="8"/>
  <c r="AN204" i="8"/>
  <c r="AN203" i="8"/>
  <c r="AN202" i="8"/>
  <c r="AK15" i="6"/>
  <c r="AK4" i="6"/>
  <c r="AM396" i="8"/>
  <c r="AM395" i="8"/>
  <c r="AM394" i="8"/>
  <c r="AM393" i="8"/>
  <c r="AM392" i="8"/>
  <c r="AM391" i="8"/>
  <c r="AM390" i="8"/>
  <c r="AM389" i="8"/>
  <c r="AM388" i="8"/>
  <c r="AM387" i="8"/>
  <c r="AM386" i="8"/>
  <c r="AM385" i="8"/>
  <c r="AM384" i="8"/>
  <c r="AM383" i="8"/>
  <c r="AM382" i="8"/>
  <c r="AM286" i="8"/>
  <c r="AM285" i="8"/>
  <c r="AM284" i="8"/>
  <c r="AM379" i="8"/>
  <c r="AM378" i="8"/>
  <c r="AM377" i="8"/>
  <c r="AM376" i="8"/>
  <c r="AM375" i="8"/>
  <c r="AM374" i="8"/>
  <c r="AM373" i="8"/>
  <c r="AM372" i="8"/>
  <c r="AM371" i="8"/>
  <c r="AM370" i="8"/>
  <c r="AM369" i="8"/>
  <c r="AM368" i="8"/>
  <c r="AM367" i="8"/>
  <c r="AM366" i="8"/>
  <c r="AM365" i="8"/>
  <c r="AM364" i="8"/>
  <c r="AM361" i="8"/>
  <c r="AM360" i="8"/>
  <c r="AM359" i="8"/>
  <c r="AM358" i="8"/>
  <c r="AM357" i="8"/>
  <c r="AM356" i="8"/>
  <c r="AM355" i="8"/>
  <c r="AM354" i="8"/>
  <c r="AM353" i="8"/>
  <c r="AM352" i="8"/>
  <c r="AM351" i="8"/>
  <c r="AM350" i="8"/>
  <c r="AM349" i="8"/>
  <c r="AM348" i="8"/>
  <c r="AM347" i="8"/>
  <c r="AM344" i="8"/>
  <c r="AM343" i="8"/>
  <c r="AM342" i="8"/>
  <c r="AM341" i="8"/>
  <c r="AM340" i="8"/>
  <c r="AM339" i="8"/>
  <c r="AM338" i="8"/>
  <c r="AM337" i="8"/>
  <c r="AM336" i="8"/>
  <c r="AM335" i="8"/>
  <c r="AM334" i="8"/>
  <c r="AM333" i="8"/>
  <c r="AM332" i="8"/>
  <c r="AM331" i="8"/>
  <c r="AM328" i="8"/>
  <c r="AM327" i="8"/>
  <c r="AM326" i="8"/>
  <c r="AM325" i="8"/>
  <c r="AM324" i="8"/>
  <c r="AM323" i="8"/>
  <c r="AM322" i="8"/>
  <c r="AM321" i="8"/>
  <c r="AM320" i="8"/>
  <c r="AM319" i="8"/>
  <c r="AM318" i="8"/>
  <c r="AM317" i="8"/>
  <c r="AM316" i="8"/>
  <c r="AM315" i="8"/>
  <c r="AM312" i="8"/>
  <c r="AM311" i="8"/>
  <c r="AM310" i="8"/>
  <c r="AM309" i="8"/>
  <c r="AM308" i="8"/>
  <c r="AM307" i="8"/>
  <c r="AM306" i="8"/>
  <c r="AM305" i="8"/>
  <c r="AM304" i="8"/>
  <c r="AM303" i="8"/>
  <c r="AM302" i="8"/>
  <c r="AM299" i="8"/>
  <c r="AM298" i="8"/>
  <c r="AM297" i="8"/>
  <c r="AM296" i="8"/>
  <c r="AM295" i="8"/>
  <c r="AM294" i="8"/>
  <c r="AM293" i="8"/>
  <c r="AM292" i="8"/>
  <c r="AM291" i="8"/>
  <c r="AM290" i="8"/>
  <c r="AM289" i="8"/>
  <c r="AM283" i="8"/>
  <c r="AM282" i="8"/>
  <c r="AM281" i="8"/>
  <c r="AM280" i="8"/>
  <c r="AM279" i="8"/>
  <c r="AM278" i="8"/>
  <c r="AM277" i="8"/>
  <c r="AM276" i="8"/>
  <c r="AM275" i="8"/>
  <c r="AM274" i="8"/>
  <c r="AM273" i="8"/>
  <c r="AM270" i="8"/>
  <c r="AM269" i="8"/>
  <c r="AM268" i="8"/>
  <c r="AM267" i="8"/>
  <c r="AM266" i="8"/>
  <c r="AM265" i="8"/>
  <c r="AM264" i="8"/>
  <c r="AM263" i="8"/>
  <c r="AM262" i="8"/>
  <c r="AM261" i="8"/>
  <c r="AM260" i="8"/>
  <c r="AM259" i="8"/>
  <c r="AM258" i="8"/>
  <c r="AM257" i="8"/>
  <c r="AM254" i="8"/>
  <c r="AM253" i="8"/>
  <c r="AM252" i="8"/>
  <c r="AM251" i="8"/>
  <c r="AM250" i="8"/>
  <c r="AM249" i="8"/>
  <c r="AM248" i="8"/>
  <c r="AM247" i="8"/>
  <c r="AM246" i="8"/>
  <c r="AM245" i="8"/>
  <c r="AM244" i="8"/>
  <c r="AM243" i="8"/>
  <c r="AM242" i="8"/>
  <c r="AM241" i="8"/>
  <c r="AM240" i="8"/>
  <c r="AM239" i="8"/>
  <c r="AM238" i="8"/>
  <c r="AM237" i="8"/>
  <c r="AM236" i="8"/>
  <c r="AM235" i="8"/>
  <c r="AM232" i="8"/>
  <c r="AM231" i="8"/>
  <c r="AM230" i="8"/>
  <c r="AM229" i="8"/>
  <c r="AM228" i="8"/>
  <c r="AM227" i="8"/>
  <c r="AM226" i="8"/>
  <c r="AM225" i="8"/>
  <c r="AM224" i="8"/>
  <c r="AM223" i="8"/>
  <c r="AM222" i="8"/>
  <c r="AM221" i="8"/>
  <c r="AM220" i="8"/>
  <c r="AM219" i="8"/>
  <c r="AM218" i="8"/>
  <c r="AM217" i="8"/>
  <c r="AM216" i="8"/>
  <c r="AM215" i="8"/>
  <c r="AM214" i="8"/>
  <c r="AM213" i="8"/>
  <c r="AM212" i="8"/>
  <c r="AM209" i="8"/>
  <c r="AM208" i="8"/>
  <c r="AM207" i="8"/>
  <c r="AM206" i="8"/>
  <c r="AM205" i="8"/>
  <c r="AM204" i="8"/>
  <c r="AM203" i="8"/>
  <c r="AM202" i="8"/>
  <c r="AJ15" i="6"/>
  <c r="AJ4" i="6"/>
  <c r="AN424" i="8" l="1"/>
  <c r="AK9" i="6" s="1"/>
  <c r="AO424" i="8"/>
  <c r="AL9" i="6" s="1"/>
  <c r="R7" i="18"/>
  <c r="AM397" i="8"/>
  <c r="AJ9" i="6" s="1"/>
  <c r="AL379" i="8"/>
  <c r="AK379" i="8"/>
  <c r="AL285" i="8" l="1"/>
  <c r="AL284" i="8"/>
  <c r="AL286" i="8"/>
  <c r="AL283" i="8"/>
  <c r="AK283" i="8"/>
  <c r="AJ283" i="8"/>
  <c r="AI283" i="8"/>
  <c r="AH283" i="8"/>
  <c r="AG283" i="8"/>
  <c r="AF283" i="8"/>
  <c r="AE283" i="8"/>
  <c r="AL396" i="8"/>
  <c r="R10" i="18" l="1"/>
  <c r="R11" i="18" s="1"/>
  <c r="AL378" i="8"/>
  <c r="AL377" i="8"/>
  <c r="AL376" i="8"/>
  <c r="AL375" i="8"/>
  <c r="AL374" i="8"/>
  <c r="AL373" i="8"/>
  <c r="AL372" i="8"/>
  <c r="AL371" i="8"/>
  <c r="AL370" i="8"/>
  <c r="AL369" i="8"/>
  <c r="AL368" i="8"/>
  <c r="AL367" i="8"/>
  <c r="AL366" i="8"/>
  <c r="AL365" i="8"/>
  <c r="AL364" i="8"/>
  <c r="AL395" i="8"/>
  <c r="AL394" i="8"/>
  <c r="AL393" i="8"/>
  <c r="AL392" i="8"/>
  <c r="AL391" i="8"/>
  <c r="AL390" i="8"/>
  <c r="AL389" i="8"/>
  <c r="AL388" i="8"/>
  <c r="AL387" i="8"/>
  <c r="AL386" i="8"/>
  <c r="AL385" i="8"/>
  <c r="AL384" i="8"/>
  <c r="AL383" i="8"/>
  <c r="AL382" i="8"/>
  <c r="AL361" i="8"/>
  <c r="AL360" i="8"/>
  <c r="AL359" i="8"/>
  <c r="AL358" i="8"/>
  <c r="AL357" i="8"/>
  <c r="AL356" i="8"/>
  <c r="AL355" i="8"/>
  <c r="AL354" i="8"/>
  <c r="AL353" i="8"/>
  <c r="AL352" i="8"/>
  <c r="AL351" i="8"/>
  <c r="AL350" i="8"/>
  <c r="AL349" i="8"/>
  <c r="AL348" i="8"/>
  <c r="AL347" i="8"/>
  <c r="AL344" i="8"/>
  <c r="AL343" i="8"/>
  <c r="AL342" i="8"/>
  <c r="AL341" i="8"/>
  <c r="AL340" i="8"/>
  <c r="AL339" i="8"/>
  <c r="AL338" i="8"/>
  <c r="AL337" i="8"/>
  <c r="AL336" i="8"/>
  <c r="AL335" i="8"/>
  <c r="AL334" i="8"/>
  <c r="AL333" i="8"/>
  <c r="AL332" i="8"/>
  <c r="AL331" i="8"/>
  <c r="AL328" i="8"/>
  <c r="AL327" i="8"/>
  <c r="AL326" i="8"/>
  <c r="AL325" i="8"/>
  <c r="AL324" i="8"/>
  <c r="AL323" i="8"/>
  <c r="AL322" i="8"/>
  <c r="AL321" i="8"/>
  <c r="AL320" i="8"/>
  <c r="AL319" i="8"/>
  <c r="AL318" i="8"/>
  <c r="AL317" i="8"/>
  <c r="AL316" i="8"/>
  <c r="AL315" i="8"/>
  <c r="AL312" i="8"/>
  <c r="AL311" i="8"/>
  <c r="AL310" i="8"/>
  <c r="AL309" i="8"/>
  <c r="AL308" i="8"/>
  <c r="AL307" i="8"/>
  <c r="AL306" i="8"/>
  <c r="AL305" i="8"/>
  <c r="AL304" i="8"/>
  <c r="AL303" i="8"/>
  <c r="AL302" i="8"/>
  <c r="AL299" i="8"/>
  <c r="AL298" i="8"/>
  <c r="AL297" i="8"/>
  <c r="AL296" i="8"/>
  <c r="AL295" i="8"/>
  <c r="AL294" i="8"/>
  <c r="AL293" i="8"/>
  <c r="AL292" i="8"/>
  <c r="AL291" i="8"/>
  <c r="AL290" i="8"/>
  <c r="AL289" i="8"/>
  <c r="AL282" i="8"/>
  <c r="AL281" i="8"/>
  <c r="AL280" i="8"/>
  <c r="AL279" i="8"/>
  <c r="AL278" i="8"/>
  <c r="AL277" i="8"/>
  <c r="AL276" i="8"/>
  <c r="AL275" i="8"/>
  <c r="AL274" i="8"/>
  <c r="AL273" i="8"/>
  <c r="AL270" i="8"/>
  <c r="AL269" i="8"/>
  <c r="AL268" i="8"/>
  <c r="AL267" i="8"/>
  <c r="AL266" i="8"/>
  <c r="AL265" i="8"/>
  <c r="AL264" i="8"/>
  <c r="AL263" i="8"/>
  <c r="AL262" i="8"/>
  <c r="AL261" i="8"/>
  <c r="AL260" i="8"/>
  <c r="AL259" i="8"/>
  <c r="AL258" i="8"/>
  <c r="AL257" i="8"/>
  <c r="AL254" i="8"/>
  <c r="AL253" i="8"/>
  <c r="AL252" i="8"/>
  <c r="AL251" i="8"/>
  <c r="AL250" i="8"/>
  <c r="AL249" i="8"/>
  <c r="AL248" i="8"/>
  <c r="AL247" i="8"/>
  <c r="AL246" i="8"/>
  <c r="AL245" i="8"/>
  <c r="AL244" i="8"/>
  <c r="AL243" i="8"/>
  <c r="AL242" i="8"/>
  <c r="AL241" i="8"/>
  <c r="AL240" i="8"/>
  <c r="AL239" i="8"/>
  <c r="AL238" i="8"/>
  <c r="AL237" i="8"/>
  <c r="AL236" i="8"/>
  <c r="AL235" i="8"/>
  <c r="AL232" i="8"/>
  <c r="AL231" i="8"/>
  <c r="AL230" i="8"/>
  <c r="AL229" i="8"/>
  <c r="AL228" i="8"/>
  <c r="AL227" i="8"/>
  <c r="AL226" i="8"/>
  <c r="AL225" i="8"/>
  <c r="AL224" i="8"/>
  <c r="AL223" i="8"/>
  <c r="AL222" i="8"/>
  <c r="AL221" i="8"/>
  <c r="AL220" i="8"/>
  <c r="AL219" i="8"/>
  <c r="AL218" i="8"/>
  <c r="AL217" i="8"/>
  <c r="AL216" i="8"/>
  <c r="AL215" i="8"/>
  <c r="AL214" i="8"/>
  <c r="AL213" i="8"/>
  <c r="AL212" i="8"/>
  <c r="AL209" i="8"/>
  <c r="AL208" i="8"/>
  <c r="AL207" i="8"/>
  <c r="AL206" i="8"/>
  <c r="AL205" i="8"/>
  <c r="AL204" i="8"/>
  <c r="AL203" i="8"/>
  <c r="AL202" i="8"/>
  <c r="AI15" i="6"/>
  <c r="AI4" i="6"/>
  <c r="AK378" i="8"/>
  <c r="AK377" i="8"/>
  <c r="AK376" i="8"/>
  <c r="AK375" i="8"/>
  <c r="AK374" i="8"/>
  <c r="AK373" i="8"/>
  <c r="AK372" i="8"/>
  <c r="AK371" i="8"/>
  <c r="AK370" i="8"/>
  <c r="AK369" i="8"/>
  <c r="AK368" i="8"/>
  <c r="AK367" i="8"/>
  <c r="AK366" i="8"/>
  <c r="AK365" i="8"/>
  <c r="AK364" i="8"/>
  <c r="AK347" i="8"/>
  <c r="AK361" i="8"/>
  <c r="AK360" i="8"/>
  <c r="AK359" i="8"/>
  <c r="AK358" i="8"/>
  <c r="AK357" i="8"/>
  <c r="AK356" i="8"/>
  <c r="AK355" i="8"/>
  <c r="AK354" i="8"/>
  <c r="AK353" i="8"/>
  <c r="AK352" i="8"/>
  <c r="AK351" i="8"/>
  <c r="AK350" i="8"/>
  <c r="AK349" i="8"/>
  <c r="AK348" i="8"/>
  <c r="AK344" i="8"/>
  <c r="AK343" i="8"/>
  <c r="AK342" i="8"/>
  <c r="AK341" i="8"/>
  <c r="AK340" i="8"/>
  <c r="AK339" i="8"/>
  <c r="AK338" i="8"/>
  <c r="AK337" i="8"/>
  <c r="AK336" i="8"/>
  <c r="AK335" i="8"/>
  <c r="AK334" i="8"/>
  <c r="AK333" i="8"/>
  <c r="AK332" i="8"/>
  <c r="AK331" i="8"/>
  <c r="AK328" i="8"/>
  <c r="AK327" i="8"/>
  <c r="AK326" i="8"/>
  <c r="AK325" i="8"/>
  <c r="AK324" i="8"/>
  <c r="AK323" i="8"/>
  <c r="AK322" i="8"/>
  <c r="AK321" i="8"/>
  <c r="AK320" i="8"/>
  <c r="AK319" i="8"/>
  <c r="AK318" i="8"/>
  <c r="AK317" i="8"/>
  <c r="AK316" i="8"/>
  <c r="AK315" i="8"/>
  <c r="AK312" i="8"/>
  <c r="AK311" i="8"/>
  <c r="AK310" i="8"/>
  <c r="AK309" i="8"/>
  <c r="AK308" i="8"/>
  <c r="AK307" i="8"/>
  <c r="AK306" i="8"/>
  <c r="AK305" i="8"/>
  <c r="AK304" i="8"/>
  <c r="AK303" i="8"/>
  <c r="AK302" i="8"/>
  <c r="AK299" i="8"/>
  <c r="AK298" i="8"/>
  <c r="AK297" i="8"/>
  <c r="AK296" i="8"/>
  <c r="AK295" i="8"/>
  <c r="AK294" i="8"/>
  <c r="AK293" i="8"/>
  <c r="AK292" i="8"/>
  <c r="AK291" i="8"/>
  <c r="AK290" i="8"/>
  <c r="AK289" i="8"/>
  <c r="AK282" i="8"/>
  <c r="AK281" i="8"/>
  <c r="AK280" i="8"/>
  <c r="AK279" i="8"/>
  <c r="AK278" i="8"/>
  <c r="AK277" i="8"/>
  <c r="AK276" i="8"/>
  <c r="AK275" i="8"/>
  <c r="AK274" i="8"/>
  <c r="AK273" i="8"/>
  <c r="AK270" i="8"/>
  <c r="AK269" i="8"/>
  <c r="AK268" i="8"/>
  <c r="AK267" i="8"/>
  <c r="AK266" i="8"/>
  <c r="AK265" i="8"/>
  <c r="AK264" i="8"/>
  <c r="AK263" i="8"/>
  <c r="AK262" i="8"/>
  <c r="AK261" i="8"/>
  <c r="AK260" i="8"/>
  <c r="AK259" i="8"/>
  <c r="AK258" i="8"/>
  <c r="AK257" i="8"/>
  <c r="AK254" i="8"/>
  <c r="AK253" i="8"/>
  <c r="AK252" i="8"/>
  <c r="AK251" i="8"/>
  <c r="AK250" i="8"/>
  <c r="AK249" i="8"/>
  <c r="AK248" i="8"/>
  <c r="AK247" i="8"/>
  <c r="AK246" i="8"/>
  <c r="AK245" i="8"/>
  <c r="AK244" i="8"/>
  <c r="AK243" i="8"/>
  <c r="AK242" i="8"/>
  <c r="AK241" i="8"/>
  <c r="AK240" i="8"/>
  <c r="AK239" i="8"/>
  <c r="AK238" i="8"/>
  <c r="AK237" i="8"/>
  <c r="AK236" i="8"/>
  <c r="AK235" i="8"/>
  <c r="AK232" i="8"/>
  <c r="AK231" i="8"/>
  <c r="AK230" i="8"/>
  <c r="AK229" i="8"/>
  <c r="AK228" i="8"/>
  <c r="AK227" i="8"/>
  <c r="AK226" i="8"/>
  <c r="AK225" i="8"/>
  <c r="AK224" i="8"/>
  <c r="AK223" i="8"/>
  <c r="AK222" i="8"/>
  <c r="AK221" i="8"/>
  <c r="AK220" i="8"/>
  <c r="AK219" i="8"/>
  <c r="AK218" i="8"/>
  <c r="AK217" i="8"/>
  <c r="AK216" i="8"/>
  <c r="AK215" i="8"/>
  <c r="AK214" i="8"/>
  <c r="AK213" i="8"/>
  <c r="AK212" i="8"/>
  <c r="AK209" i="8"/>
  <c r="AK208" i="8"/>
  <c r="AK207" i="8"/>
  <c r="AK206" i="8"/>
  <c r="AK205" i="8"/>
  <c r="AK204" i="8"/>
  <c r="AK203" i="8"/>
  <c r="AK202" i="8"/>
  <c r="AH15" i="6"/>
  <c r="AH4" i="6"/>
  <c r="AL397" i="8" l="1"/>
  <c r="AI9" i="6" s="1"/>
  <c r="AK380" i="8"/>
  <c r="AH9" i="6" s="1"/>
  <c r="AJ361" i="8"/>
  <c r="AJ360" i="8"/>
  <c r="AJ359" i="8"/>
  <c r="AJ312" i="8" l="1"/>
  <c r="AI312" i="8"/>
  <c r="AH312" i="8"/>
  <c r="AG312" i="8"/>
  <c r="AJ311" i="8"/>
  <c r="AI311" i="8"/>
  <c r="AH311" i="8"/>
  <c r="AG311" i="8"/>
  <c r="AJ358" i="8" l="1"/>
  <c r="AJ357" i="8"/>
  <c r="AJ356" i="8"/>
  <c r="AJ355" i="8"/>
  <c r="AJ354" i="8"/>
  <c r="AJ353" i="8"/>
  <c r="AJ352" i="8"/>
  <c r="AJ351" i="8"/>
  <c r="AJ350" i="8"/>
  <c r="AJ349" i="8"/>
  <c r="AJ348" i="8"/>
  <c r="AJ347" i="8"/>
  <c r="AJ344" i="8"/>
  <c r="AJ343" i="8"/>
  <c r="AJ342" i="8"/>
  <c r="AJ341" i="8"/>
  <c r="AJ340" i="8"/>
  <c r="AJ339" i="8"/>
  <c r="AJ338" i="8"/>
  <c r="AJ337" i="8"/>
  <c r="AJ336" i="8"/>
  <c r="AJ335" i="8"/>
  <c r="AJ334" i="8"/>
  <c r="AJ333" i="8"/>
  <c r="AJ332" i="8"/>
  <c r="AJ331" i="8"/>
  <c r="AJ328" i="8"/>
  <c r="AJ327" i="8"/>
  <c r="AJ326" i="8"/>
  <c r="AJ325" i="8"/>
  <c r="AJ324" i="8"/>
  <c r="AJ323" i="8"/>
  <c r="AJ322" i="8"/>
  <c r="AJ321" i="8"/>
  <c r="AJ320" i="8"/>
  <c r="AJ319" i="8"/>
  <c r="AJ318" i="8"/>
  <c r="AJ317" i="8"/>
  <c r="AJ316" i="8"/>
  <c r="AJ315" i="8"/>
  <c r="AJ310" i="8"/>
  <c r="AJ309" i="8"/>
  <c r="AJ308" i="8"/>
  <c r="AJ307" i="8"/>
  <c r="AJ306" i="8"/>
  <c r="AJ305" i="8"/>
  <c r="AJ304" i="8"/>
  <c r="AJ303" i="8"/>
  <c r="AJ302" i="8"/>
  <c r="AJ299" i="8"/>
  <c r="AJ298" i="8"/>
  <c r="AJ297" i="8"/>
  <c r="AJ296" i="8"/>
  <c r="AJ295" i="8"/>
  <c r="AJ294" i="8"/>
  <c r="AJ293" i="8"/>
  <c r="AJ292" i="8"/>
  <c r="AJ291" i="8"/>
  <c r="AJ290" i="8"/>
  <c r="AJ289" i="8"/>
  <c r="AJ282" i="8"/>
  <c r="AJ281" i="8"/>
  <c r="AJ280" i="8"/>
  <c r="AJ279" i="8"/>
  <c r="AJ278" i="8"/>
  <c r="AJ277" i="8"/>
  <c r="AJ276" i="8"/>
  <c r="AJ275" i="8"/>
  <c r="AJ274" i="8"/>
  <c r="AJ273" i="8"/>
  <c r="AJ270" i="8"/>
  <c r="AJ269" i="8"/>
  <c r="AJ268" i="8"/>
  <c r="AJ267" i="8"/>
  <c r="AJ266" i="8"/>
  <c r="AJ265" i="8"/>
  <c r="AJ264" i="8"/>
  <c r="AJ263" i="8"/>
  <c r="AJ262" i="8"/>
  <c r="AJ261" i="8"/>
  <c r="AJ260" i="8"/>
  <c r="AJ259" i="8"/>
  <c r="AJ258" i="8"/>
  <c r="AJ257" i="8"/>
  <c r="AJ254" i="8"/>
  <c r="AJ253" i="8"/>
  <c r="AJ252" i="8"/>
  <c r="AJ251" i="8"/>
  <c r="AJ250" i="8"/>
  <c r="AJ249" i="8"/>
  <c r="AJ248" i="8"/>
  <c r="AJ247" i="8"/>
  <c r="AJ246" i="8"/>
  <c r="AJ245" i="8"/>
  <c r="AJ244" i="8"/>
  <c r="AJ243" i="8"/>
  <c r="AJ242" i="8"/>
  <c r="AJ241" i="8"/>
  <c r="AJ240" i="8"/>
  <c r="AJ239" i="8"/>
  <c r="AJ238" i="8"/>
  <c r="AJ237" i="8"/>
  <c r="AJ236" i="8"/>
  <c r="AJ235" i="8"/>
  <c r="AJ232" i="8"/>
  <c r="AJ231" i="8"/>
  <c r="AJ230" i="8"/>
  <c r="AJ229" i="8"/>
  <c r="AJ228" i="8"/>
  <c r="AJ227" i="8"/>
  <c r="AJ226" i="8"/>
  <c r="AJ225" i="8"/>
  <c r="AJ224" i="8"/>
  <c r="AJ223" i="8"/>
  <c r="AJ222" i="8"/>
  <c r="AJ221" i="8"/>
  <c r="AJ220" i="8"/>
  <c r="AJ219" i="8"/>
  <c r="AJ218" i="8"/>
  <c r="AJ217" i="8"/>
  <c r="AJ216" i="8"/>
  <c r="AJ215" i="8"/>
  <c r="AJ214" i="8"/>
  <c r="AJ213" i="8"/>
  <c r="AJ212" i="8"/>
  <c r="AJ209" i="8"/>
  <c r="AJ208" i="8"/>
  <c r="AJ207" i="8"/>
  <c r="AJ206" i="8"/>
  <c r="AJ205" i="8"/>
  <c r="AJ204" i="8"/>
  <c r="AJ203" i="8"/>
  <c r="AJ202" i="8"/>
  <c r="AJ362" i="8" l="1"/>
  <c r="AG9" i="6" s="1"/>
  <c r="AG15" i="6"/>
  <c r="AG4" i="6"/>
  <c r="AI331" i="8" l="1"/>
  <c r="AI344" i="8"/>
  <c r="AI343" i="8" l="1"/>
  <c r="AI342" i="8"/>
  <c r="AI341" i="8"/>
  <c r="AI340" i="8"/>
  <c r="AI339" i="8"/>
  <c r="AI338" i="8"/>
  <c r="AI337" i="8"/>
  <c r="AI336" i="8"/>
  <c r="AI335" i="8"/>
  <c r="AI334" i="8"/>
  <c r="AI333" i="8"/>
  <c r="AI332" i="8"/>
  <c r="AI328" i="8"/>
  <c r="AI327" i="8"/>
  <c r="AI326" i="8"/>
  <c r="AI325" i="8"/>
  <c r="AI324" i="8"/>
  <c r="AI323" i="8"/>
  <c r="AI322" i="8"/>
  <c r="AI321" i="8"/>
  <c r="AI320" i="8"/>
  <c r="AI319" i="8"/>
  <c r="AI318" i="8"/>
  <c r="AI317" i="8"/>
  <c r="AI316" i="8"/>
  <c r="AI315" i="8"/>
  <c r="AI310" i="8"/>
  <c r="AI309" i="8"/>
  <c r="AI308" i="8"/>
  <c r="AI307" i="8"/>
  <c r="AI306" i="8"/>
  <c r="AI305" i="8"/>
  <c r="AI304" i="8"/>
  <c r="AI303" i="8"/>
  <c r="AI302" i="8"/>
  <c r="AI299" i="8"/>
  <c r="AI298" i="8"/>
  <c r="AI297" i="8"/>
  <c r="AI296" i="8"/>
  <c r="AI295" i="8"/>
  <c r="AI294" i="8"/>
  <c r="AI293" i="8"/>
  <c r="AI292" i="8"/>
  <c r="AI291" i="8"/>
  <c r="AI290" i="8"/>
  <c r="AI289" i="8"/>
  <c r="AI282" i="8"/>
  <c r="AI281" i="8"/>
  <c r="AI280" i="8"/>
  <c r="AI279" i="8"/>
  <c r="AI278" i="8"/>
  <c r="AI277" i="8"/>
  <c r="AI276" i="8"/>
  <c r="AI275" i="8"/>
  <c r="AI274" i="8"/>
  <c r="AI273" i="8"/>
  <c r="AI270" i="8"/>
  <c r="AI269" i="8"/>
  <c r="AI268" i="8"/>
  <c r="AI267" i="8"/>
  <c r="AI266" i="8"/>
  <c r="AI265" i="8"/>
  <c r="AI264" i="8"/>
  <c r="AI263" i="8"/>
  <c r="AI262" i="8"/>
  <c r="AI261" i="8"/>
  <c r="AI260" i="8"/>
  <c r="AI259" i="8"/>
  <c r="AI258" i="8"/>
  <c r="AI257" i="8"/>
  <c r="AI254" i="8"/>
  <c r="AI253" i="8"/>
  <c r="AI252" i="8"/>
  <c r="AI251" i="8"/>
  <c r="AI250" i="8"/>
  <c r="AI249" i="8"/>
  <c r="AI248" i="8"/>
  <c r="AI247" i="8"/>
  <c r="AI246" i="8"/>
  <c r="AI245" i="8"/>
  <c r="AI244" i="8"/>
  <c r="AI243" i="8"/>
  <c r="AI242" i="8"/>
  <c r="AI241" i="8"/>
  <c r="AI240" i="8"/>
  <c r="AI239" i="8"/>
  <c r="AI238" i="8"/>
  <c r="AI237" i="8"/>
  <c r="AI236" i="8"/>
  <c r="AI235" i="8"/>
  <c r="AI232" i="8"/>
  <c r="AI231" i="8"/>
  <c r="AI230" i="8"/>
  <c r="AI229" i="8"/>
  <c r="AI228" i="8"/>
  <c r="AI227" i="8"/>
  <c r="AI226" i="8"/>
  <c r="AI225" i="8"/>
  <c r="AI224" i="8"/>
  <c r="AI223" i="8"/>
  <c r="AI222" i="8"/>
  <c r="AI221" i="8"/>
  <c r="AI220" i="8"/>
  <c r="AI219" i="8"/>
  <c r="AI218" i="8"/>
  <c r="AI217" i="8"/>
  <c r="AI216" i="8"/>
  <c r="AI215" i="8"/>
  <c r="AI214" i="8"/>
  <c r="AI213" i="8"/>
  <c r="AI212" i="8"/>
  <c r="AI209" i="8"/>
  <c r="AI208" i="8"/>
  <c r="AI207" i="8"/>
  <c r="AI206" i="8"/>
  <c r="AI205" i="8"/>
  <c r="AI204" i="8"/>
  <c r="AI203" i="8"/>
  <c r="AI202" i="8"/>
  <c r="AF15" i="6"/>
  <c r="AF4" i="6"/>
  <c r="AI345" i="8" l="1"/>
  <c r="AF9" i="6" s="1"/>
  <c r="AE15" i="6" l="1"/>
  <c r="AE4" i="6"/>
  <c r="AH328" i="8"/>
  <c r="AH327" i="8"/>
  <c r="AH326" i="8"/>
  <c r="AH325" i="8"/>
  <c r="AH324" i="8"/>
  <c r="AH323" i="8"/>
  <c r="AH322" i="8"/>
  <c r="AH321" i="8"/>
  <c r="AH320" i="8"/>
  <c r="AH319" i="8"/>
  <c r="AH318" i="8"/>
  <c r="AH317" i="8"/>
  <c r="AH316" i="8"/>
  <c r="AH315" i="8"/>
  <c r="AH310" i="8"/>
  <c r="AH309" i="8"/>
  <c r="AH308" i="8"/>
  <c r="AH307" i="8"/>
  <c r="AH306" i="8"/>
  <c r="AH305" i="8"/>
  <c r="AH304" i="8"/>
  <c r="AH303" i="8"/>
  <c r="AH302" i="8"/>
  <c r="AH299" i="8"/>
  <c r="AH298" i="8"/>
  <c r="AH297" i="8"/>
  <c r="AH296" i="8"/>
  <c r="AH295" i="8"/>
  <c r="AH294" i="8"/>
  <c r="AH293" i="8"/>
  <c r="AH292" i="8"/>
  <c r="AH291" i="8"/>
  <c r="AH290" i="8"/>
  <c r="AH289" i="8"/>
  <c r="AH282" i="8"/>
  <c r="AH281" i="8"/>
  <c r="AH280" i="8"/>
  <c r="AH279" i="8"/>
  <c r="AH278" i="8"/>
  <c r="AH277" i="8"/>
  <c r="AH276" i="8"/>
  <c r="AH275" i="8"/>
  <c r="AH274" i="8"/>
  <c r="AH273" i="8"/>
  <c r="AH270" i="8"/>
  <c r="AH269" i="8"/>
  <c r="AH268" i="8"/>
  <c r="AH267" i="8"/>
  <c r="AH266" i="8"/>
  <c r="AH265" i="8"/>
  <c r="AH264" i="8"/>
  <c r="AH263" i="8"/>
  <c r="AH262" i="8"/>
  <c r="AH261" i="8"/>
  <c r="AH260" i="8"/>
  <c r="AH259" i="8"/>
  <c r="AH258" i="8"/>
  <c r="AH257" i="8"/>
  <c r="AH254" i="8"/>
  <c r="AH253" i="8"/>
  <c r="AH252" i="8"/>
  <c r="AH251" i="8"/>
  <c r="AH250" i="8"/>
  <c r="AH249" i="8"/>
  <c r="AH248" i="8"/>
  <c r="AH247" i="8"/>
  <c r="AH246" i="8"/>
  <c r="AH245" i="8"/>
  <c r="AH244" i="8"/>
  <c r="AH243" i="8"/>
  <c r="AH242" i="8"/>
  <c r="AH241" i="8"/>
  <c r="AH240" i="8"/>
  <c r="AH239" i="8"/>
  <c r="AH238" i="8"/>
  <c r="AH237" i="8"/>
  <c r="AH236" i="8"/>
  <c r="AH235" i="8"/>
  <c r="AH232" i="8"/>
  <c r="AH231" i="8"/>
  <c r="AH230" i="8"/>
  <c r="AH229" i="8"/>
  <c r="AH228" i="8"/>
  <c r="AH227" i="8"/>
  <c r="AH226" i="8"/>
  <c r="AH225" i="8"/>
  <c r="AH224" i="8"/>
  <c r="AH223" i="8"/>
  <c r="AH222" i="8"/>
  <c r="AH221" i="8"/>
  <c r="AH220" i="8"/>
  <c r="AH219" i="8"/>
  <c r="AH218" i="8"/>
  <c r="AH217" i="8"/>
  <c r="AH216" i="8"/>
  <c r="AH215" i="8"/>
  <c r="AH214" i="8"/>
  <c r="AH213" i="8"/>
  <c r="AH212" i="8"/>
  <c r="AH209" i="8"/>
  <c r="AH208" i="8"/>
  <c r="AH207" i="8"/>
  <c r="AH206" i="8"/>
  <c r="AH205" i="8"/>
  <c r="AH204" i="8"/>
  <c r="AH203" i="8"/>
  <c r="AH202" i="8"/>
  <c r="AH329" i="8" l="1"/>
  <c r="AE9" i="6" s="1"/>
  <c r="AG298" i="8"/>
  <c r="AG297" i="8"/>
  <c r="AG296" i="8"/>
  <c r="AG295" i="8"/>
  <c r="AF299" i="8"/>
  <c r="AF298" i="8"/>
  <c r="AF297" i="8"/>
  <c r="AF295" i="8"/>
  <c r="AF294" i="8"/>
  <c r="AF296" i="8"/>
  <c r="AD15" i="6" l="1"/>
  <c r="AD4" i="6"/>
  <c r="AG310" i="8"/>
  <c r="AG309" i="8"/>
  <c r="AG308" i="8"/>
  <c r="AG307" i="8"/>
  <c r="AG306" i="8"/>
  <c r="AG305" i="8"/>
  <c r="AG304" i="8"/>
  <c r="AG303" i="8"/>
  <c r="AG302" i="8"/>
  <c r="AG299" i="8"/>
  <c r="AG294" i="8"/>
  <c r="AG293" i="8"/>
  <c r="AG292" i="8"/>
  <c r="AG291" i="8"/>
  <c r="AG290" i="8"/>
  <c r="AG289" i="8"/>
  <c r="AG282" i="8"/>
  <c r="AG281" i="8"/>
  <c r="AG280" i="8"/>
  <c r="AG279" i="8"/>
  <c r="AG278" i="8"/>
  <c r="AG277" i="8"/>
  <c r="AG276" i="8"/>
  <c r="AG275" i="8"/>
  <c r="AG274" i="8"/>
  <c r="AG273" i="8"/>
  <c r="AG270" i="8"/>
  <c r="AG269" i="8"/>
  <c r="AG268" i="8"/>
  <c r="AG267" i="8"/>
  <c r="AG266" i="8"/>
  <c r="AG265" i="8"/>
  <c r="AG264" i="8"/>
  <c r="AG263" i="8"/>
  <c r="AG262" i="8"/>
  <c r="AG261" i="8"/>
  <c r="AG260" i="8"/>
  <c r="AG259" i="8"/>
  <c r="AG258" i="8"/>
  <c r="AG257" i="8"/>
  <c r="AG254" i="8"/>
  <c r="AG253" i="8"/>
  <c r="AG252" i="8"/>
  <c r="AG251" i="8"/>
  <c r="AG250" i="8"/>
  <c r="AG249" i="8"/>
  <c r="AG248" i="8"/>
  <c r="AG247" i="8"/>
  <c r="AG246" i="8"/>
  <c r="AG245" i="8"/>
  <c r="AG244" i="8"/>
  <c r="AG243" i="8"/>
  <c r="AG242" i="8"/>
  <c r="AG241" i="8"/>
  <c r="AG240" i="8"/>
  <c r="AG239" i="8"/>
  <c r="AG238" i="8"/>
  <c r="AG237" i="8"/>
  <c r="AG236" i="8"/>
  <c r="AG235" i="8"/>
  <c r="AG232" i="8"/>
  <c r="AG231" i="8"/>
  <c r="AG230" i="8"/>
  <c r="AG229" i="8"/>
  <c r="AG228" i="8"/>
  <c r="AG227" i="8"/>
  <c r="AG226" i="8"/>
  <c r="AG225" i="8"/>
  <c r="AG224" i="8"/>
  <c r="AG223" i="8"/>
  <c r="AG222" i="8"/>
  <c r="AG221" i="8"/>
  <c r="AG220" i="8"/>
  <c r="AG219" i="8"/>
  <c r="AG218" i="8"/>
  <c r="AG217" i="8"/>
  <c r="AG216" i="8"/>
  <c r="AG215" i="8"/>
  <c r="AG214" i="8"/>
  <c r="AG213" i="8"/>
  <c r="AG212" i="8"/>
  <c r="AG209" i="8"/>
  <c r="AG208" i="8"/>
  <c r="AG207" i="8"/>
  <c r="AG206" i="8"/>
  <c r="AG205" i="8"/>
  <c r="AG204" i="8"/>
  <c r="AG203" i="8"/>
  <c r="AG202" i="8"/>
  <c r="AG313" i="8" l="1"/>
  <c r="AD9" i="6" s="1"/>
  <c r="AF289" i="8"/>
  <c r="AE2" i="16" l="1"/>
  <c r="AD2" i="16"/>
  <c r="AC2" i="16"/>
  <c r="AB2" i="16"/>
  <c r="AA2" i="16"/>
  <c r="Z2" i="16"/>
  <c r="Y2" i="16"/>
  <c r="X2" i="16"/>
  <c r="V2" i="16"/>
  <c r="U2" i="16"/>
  <c r="T2" i="16"/>
  <c r="S2" i="16"/>
  <c r="R2" i="16"/>
  <c r="Q2" i="16"/>
  <c r="P2" i="16"/>
  <c r="O2" i="16"/>
  <c r="N2" i="16"/>
  <c r="M2" i="16"/>
  <c r="W2" i="16"/>
  <c r="AF2" i="16" s="1"/>
  <c r="AC8" i="6" s="1"/>
  <c r="AF48" i="8"/>
  <c r="AF186" i="8" l="1"/>
  <c r="AF185" i="8"/>
  <c r="AF184" i="8"/>
  <c r="AF182" i="8"/>
  <c r="AF167" i="8"/>
  <c r="AF158" i="8"/>
  <c r="AF293" i="8"/>
  <c r="AF292" i="8"/>
  <c r="AF291" i="8"/>
  <c r="AF290" i="8"/>
  <c r="AF282" i="8"/>
  <c r="AF281" i="8"/>
  <c r="AF280" i="8"/>
  <c r="AF279" i="8"/>
  <c r="AF278" i="8"/>
  <c r="AF277" i="8"/>
  <c r="AF276" i="8"/>
  <c r="AF275" i="8"/>
  <c r="AF274" i="8"/>
  <c r="AF273" i="8"/>
  <c r="AF270" i="8"/>
  <c r="AF269" i="8"/>
  <c r="AF268" i="8"/>
  <c r="AF267" i="8"/>
  <c r="AF266" i="8"/>
  <c r="AF265" i="8"/>
  <c r="AF264" i="8"/>
  <c r="AF263" i="8"/>
  <c r="AF262" i="8"/>
  <c r="AF261" i="8"/>
  <c r="AF260" i="8"/>
  <c r="AF259" i="8"/>
  <c r="AF258" i="8"/>
  <c r="AF257" i="8"/>
  <c r="AF254" i="8"/>
  <c r="AF253" i="8"/>
  <c r="AF252" i="8"/>
  <c r="AF251" i="8"/>
  <c r="AF250" i="8"/>
  <c r="AF249" i="8"/>
  <c r="AF248" i="8"/>
  <c r="AF247" i="8"/>
  <c r="AF246" i="8"/>
  <c r="AF245" i="8"/>
  <c r="AF244" i="8"/>
  <c r="AF243" i="8"/>
  <c r="AF242" i="8"/>
  <c r="AF241" i="8"/>
  <c r="AF240" i="8"/>
  <c r="AF239" i="8"/>
  <c r="AF238" i="8"/>
  <c r="AF237" i="8"/>
  <c r="AF236" i="8"/>
  <c r="AF235" i="8"/>
  <c r="AF232" i="8"/>
  <c r="AF231" i="8"/>
  <c r="AF230" i="8"/>
  <c r="AF229" i="8"/>
  <c r="AF228" i="8"/>
  <c r="AF227" i="8"/>
  <c r="AF226" i="8"/>
  <c r="AF225" i="8"/>
  <c r="AF224" i="8"/>
  <c r="AF223" i="8"/>
  <c r="AF222" i="8"/>
  <c r="AF221" i="8"/>
  <c r="AF220" i="8"/>
  <c r="AF219" i="8"/>
  <c r="AF218" i="8"/>
  <c r="AF217" i="8"/>
  <c r="AF216" i="8"/>
  <c r="AF215" i="8"/>
  <c r="AF214" i="8"/>
  <c r="AF213" i="8"/>
  <c r="AF212" i="8"/>
  <c r="AF209" i="8"/>
  <c r="AF208" i="8"/>
  <c r="AF207" i="8"/>
  <c r="AF206" i="8"/>
  <c r="AF205" i="8"/>
  <c r="AF204" i="8"/>
  <c r="AF203" i="8"/>
  <c r="AF202" i="8"/>
  <c r="AF199" i="8"/>
  <c r="AF198" i="8"/>
  <c r="AF197" i="8"/>
  <c r="AF196" i="8"/>
  <c r="AF195" i="8"/>
  <c r="AF194" i="8"/>
  <c r="AF193" i="8"/>
  <c r="AF192" i="8"/>
  <c r="AF191" i="8"/>
  <c r="AF190" i="8"/>
  <c r="AF189" i="8"/>
  <c r="AF183" i="8"/>
  <c r="AF181" i="8"/>
  <c r="AF180" i="8"/>
  <c r="AF179" i="8"/>
  <c r="AF178" i="8"/>
  <c r="AF177" i="8"/>
  <c r="AF176" i="8"/>
  <c r="AF175" i="8"/>
  <c r="AF174" i="8"/>
  <c r="AF173" i="8"/>
  <c r="AF172" i="8"/>
  <c r="AF171" i="8"/>
  <c r="AF168" i="8"/>
  <c r="AF166" i="8"/>
  <c r="AF165" i="8"/>
  <c r="AF164" i="8"/>
  <c r="AF163" i="8"/>
  <c r="AF162" i="8"/>
  <c r="AF161" i="8"/>
  <c r="AF160" i="8"/>
  <c r="AF159" i="8"/>
  <c r="AF157" i="8"/>
  <c r="AF156" i="8"/>
  <c r="AF153" i="8"/>
  <c r="AF150" i="8"/>
  <c r="AF149" i="8"/>
  <c r="AF148" i="8"/>
  <c r="AF147" i="8"/>
  <c r="AF146" i="8"/>
  <c r="AF145" i="8"/>
  <c r="AF144" i="8"/>
  <c r="AF143" i="8"/>
  <c r="AF140" i="8"/>
  <c r="AF139" i="8"/>
  <c r="AF138" i="8"/>
  <c r="AF137" i="8"/>
  <c r="AF136" i="8"/>
  <c r="AF135" i="8"/>
  <c r="AF134" i="8"/>
  <c r="AF131" i="8"/>
  <c r="AF130" i="8"/>
  <c r="AF129" i="8"/>
  <c r="AF128" i="8"/>
  <c r="AF127" i="8"/>
  <c r="AF126" i="8"/>
  <c r="AF125" i="8"/>
  <c r="AF124" i="8"/>
  <c r="AF123" i="8"/>
  <c r="AF122" i="8"/>
  <c r="AF121" i="8"/>
  <c r="AF120" i="8"/>
  <c r="AF119" i="8"/>
  <c r="AF118" i="8"/>
  <c r="AF117" i="8"/>
  <c r="AF116" i="8"/>
  <c r="AF113" i="8"/>
  <c r="AF112" i="8"/>
  <c r="AF111" i="8"/>
  <c r="AF110" i="8"/>
  <c r="AF109" i="8"/>
  <c r="AF108" i="8"/>
  <c r="AF107" i="8"/>
  <c r="AF106" i="8"/>
  <c r="AF105" i="8"/>
  <c r="AF104" i="8"/>
  <c r="AF103" i="8"/>
  <c r="AF102" i="8"/>
  <c r="AF101" i="8"/>
  <c r="AF98" i="8"/>
  <c r="AF97" i="8"/>
  <c r="AF96" i="8"/>
  <c r="AF95" i="8"/>
  <c r="AF94" i="8"/>
  <c r="AF91" i="8"/>
  <c r="AF90" i="8"/>
  <c r="AF89" i="8"/>
  <c r="AF86" i="8"/>
  <c r="AF85" i="8"/>
  <c r="AF84" i="8"/>
  <c r="AF83" i="8"/>
  <c r="AF82" i="8"/>
  <c r="AF79" i="8"/>
  <c r="AF78" i="8"/>
  <c r="AF77" i="8"/>
  <c r="AF76" i="8"/>
  <c r="AF75" i="8"/>
  <c r="AF74" i="8"/>
  <c r="AF73" i="8"/>
  <c r="AF72" i="8"/>
  <c r="AF69" i="8"/>
  <c r="AF68" i="8"/>
  <c r="AF67" i="8"/>
  <c r="AF66" i="8"/>
  <c r="AF65" i="8"/>
  <c r="AF64" i="8"/>
  <c r="AF63" i="8"/>
  <c r="AF60" i="8"/>
  <c r="AF58" i="8"/>
  <c r="AF57" i="8"/>
  <c r="AF56" i="8"/>
  <c r="AF55" i="8"/>
  <c r="AF54" i="8"/>
  <c r="AF53" i="8"/>
  <c r="AF52" i="8"/>
  <c r="AF51" i="8"/>
  <c r="AF50" i="8"/>
  <c r="AF49" i="8"/>
  <c r="AF47" i="8"/>
  <c r="AF46" i="8"/>
  <c r="AF43" i="8"/>
  <c r="AF42" i="8"/>
  <c r="AF41" i="8"/>
  <c r="AF40" i="8"/>
  <c r="AF39" i="8"/>
  <c r="AF38" i="8"/>
  <c r="AF37" i="8"/>
  <c r="AF36" i="8"/>
  <c r="AF35" i="8"/>
  <c r="AF34" i="8"/>
  <c r="AC15" i="6"/>
  <c r="AC4" i="6"/>
  <c r="AF300" i="8" l="1"/>
  <c r="AC9" i="6" s="1"/>
  <c r="AE279" i="8"/>
  <c r="AE158" i="8" l="1"/>
  <c r="AE167" i="8"/>
  <c r="AE182" i="8"/>
  <c r="AE185" i="8"/>
  <c r="AE184" i="8"/>
  <c r="AE168" i="8"/>
  <c r="AE166" i="8"/>
  <c r="AE165" i="8"/>
  <c r="AE164" i="8"/>
  <c r="AE163" i="8"/>
  <c r="AE162" i="8"/>
  <c r="AE161" i="8"/>
  <c r="AE160" i="8"/>
  <c r="AE159" i="8"/>
  <c r="AE157" i="8"/>
  <c r="AE183" i="8"/>
  <c r="AE181" i="8"/>
  <c r="AE282" i="8"/>
  <c r="AE281" i="8"/>
  <c r="AE280" i="8"/>
  <c r="AE278" i="8"/>
  <c r="AE277" i="8"/>
  <c r="AE276" i="8"/>
  <c r="AE275" i="8"/>
  <c r="AE274" i="8"/>
  <c r="AE273" i="8"/>
  <c r="AE270" i="8"/>
  <c r="AE269" i="8"/>
  <c r="AE268" i="8"/>
  <c r="AE267" i="8"/>
  <c r="AE266" i="8"/>
  <c r="AE265" i="8"/>
  <c r="AE264" i="8"/>
  <c r="AE263" i="8"/>
  <c r="AE262" i="8"/>
  <c r="AE261" i="8"/>
  <c r="AE260" i="8"/>
  <c r="AE259" i="8"/>
  <c r="AE258" i="8"/>
  <c r="AE257" i="8"/>
  <c r="AE254" i="8"/>
  <c r="AE253" i="8"/>
  <c r="AE252" i="8"/>
  <c r="AE251" i="8"/>
  <c r="AE250" i="8"/>
  <c r="AE249" i="8"/>
  <c r="AE248" i="8"/>
  <c r="AE247" i="8"/>
  <c r="AE246" i="8"/>
  <c r="AE245" i="8"/>
  <c r="AE244" i="8"/>
  <c r="AE243" i="8"/>
  <c r="AE242" i="8"/>
  <c r="AE241" i="8"/>
  <c r="AE240" i="8"/>
  <c r="AE239" i="8"/>
  <c r="AE238" i="8"/>
  <c r="AE237" i="8"/>
  <c r="AE236" i="8"/>
  <c r="AE235" i="8"/>
  <c r="AE232" i="8"/>
  <c r="AE231" i="8"/>
  <c r="AE230" i="8"/>
  <c r="AE229" i="8"/>
  <c r="AE228" i="8"/>
  <c r="AE227" i="8"/>
  <c r="AE226" i="8"/>
  <c r="AE225" i="8"/>
  <c r="AE224" i="8"/>
  <c r="AE223" i="8"/>
  <c r="AE222" i="8"/>
  <c r="AE221" i="8"/>
  <c r="AE220" i="8"/>
  <c r="AE219" i="8"/>
  <c r="AE218" i="8"/>
  <c r="AE217" i="8"/>
  <c r="AE216" i="8"/>
  <c r="AE215" i="8"/>
  <c r="AE214" i="8"/>
  <c r="AE213" i="8"/>
  <c r="AE212" i="8"/>
  <c r="AE209" i="8"/>
  <c r="AE208" i="8"/>
  <c r="AE207" i="8"/>
  <c r="AE206" i="8"/>
  <c r="AE205" i="8"/>
  <c r="AE204" i="8"/>
  <c r="AE203" i="8"/>
  <c r="AE202" i="8"/>
  <c r="AE199" i="8"/>
  <c r="AE198" i="8"/>
  <c r="AE197" i="8"/>
  <c r="AE196" i="8"/>
  <c r="AE195" i="8"/>
  <c r="AE194" i="8"/>
  <c r="AE193" i="8"/>
  <c r="AE192" i="8"/>
  <c r="AE191" i="8"/>
  <c r="AE190" i="8"/>
  <c r="AE189" i="8"/>
  <c r="AE180" i="8"/>
  <c r="AE179" i="8"/>
  <c r="AE178" i="8"/>
  <c r="AE177" i="8"/>
  <c r="AE176" i="8"/>
  <c r="AE175" i="8"/>
  <c r="AE174" i="8"/>
  <c r="AE173" i="8"/>
  <c r="AE172" i="8"/>
  <c r="AE171" i="8"/>
  <c r="AE156" i="8"/>
  <c r="AE153" i="8"/>
  <c r="AE150" i="8"/>
  <c r="AE149" i="8"/>
  <c r="AE148" i="8"/>
  <c r="AE147" i="8"/>
  <c r="AE146" i="8"/>
  <c r="AE145" i="8"/>
  <c r="AE144" i="8"/>
  <c r="AE143" i="8"/>
  <c r="AE140" i="8"/>
  <c r="AE139" i="8"/>
  <c r="AE138" i="8"/>
  <c r="AE137" i="8"/>
  <c r="AE136" i="8"/>
  <c r="AE135" i="8"/>
  <c r="AE134" i="8"/>
  <c r="AE131" i="8"/>
  <c r="AE130" i="8"/>
  <c r="AE129" i="8"/>
  <c r="AE128" i="8"/>
  <c r="AE127" i="8"/>
  <c r="AE126" i="8"/>
  <c r="AE125" i="8"/>
  <c r="AE124" i="8"/>
  <c r="AE123" i="8"/>
  <c r="AE122" i="8"/>
  <c r="AE121" i="8"/>
  <c r="AE120" i="8"/>
  <c r="AE119" i="8"/>
  <c r="AE118" i="8"/>
  <c r="AE117" i="8"/>
  <c r="AE116" i="8"/>
  <c r="AE113" i="8"/>
  <c r="AE112" i="8"/>
  <c r="AE111" i="8"/>
  <c r="AE110" i="8"/>
  <c r="AE109" i="8"/>
  <c r="AE108" i="8"/>
  <c r="AE107" i="8"/>
  <c r="AE106" i="8"/>
  <c r="AE105" i="8"/>
  <c r="AE104" i="8"/>
  <c r="AE103" i="8"/>
  <c r="AE102" i="8"/>
  <c r="AE101" i="8"/>
  <c r="AE98" i="8"/>
  <c r="AE97" i="8"/>
  <c r="AE96" i="8"/>
  <c r="AE95" i="8"/>
  <c r="AE94" i="8"/>
  <c r="AE91" i="8"/>
  <c r="AE90" i="8"/>
  <c r="AE89" i="8"/>
  <c r="AE86" i="8"/>
  <c r="AE85" i="8"/>
  <c r="AE84" i="8"/>
  <c r="AE83" i="8"/>
  <c r="AE82" i="8"/>
  <c r="AE79" i="8"/>
  <c r="AE78" i="8"/>
  <c r="AE77" i="8"/>
  <c r="AE76" i="8"/>
  <c r="AE75" i="8"/>
  <c r="AE74" i="8"/>
  <c r="AE73" i="8"/>
  <c r="AE72" i="8"/>
  <c r="AE69" i="8"/>
  <c r="AE68" i="8"/>
  <c r="AE67" i="8"/>
  <c r="AE66" i="8"/>
  <c r="AE65" i="8"/>
  <c r="AE64" i="8"/>
  <c r="AE63" i="8"/>
  <c r="AE60" i="8"/>
  <c r="AE58" i="8"/>
  <c r="AE57" i="8"/>
  <c r="AE56" i="8"/>
  <c r="AE55" i="8"/>
  <c r="AE54" i="8"/>
  <c r="AE53" i="8"/>
  <c r="AE52" i="8"/>
  <c r="AE51" i="8"/>
  <c r="AE50" i="8"/>
  <c r="AE49" i="8"/>
  <c r="AE48" i="8"/>
  <c r="AE47" i="8"/>
  <c r="AE46" i="8"/>
  <c r="AE43" i="8"/>
  <c r="AE42" i="8"/>
  <c r="AE41" i="8"/>
  <c r="AE40" i="8"/>
  <c r="AE39" i="8"/>
  <c r="AE38" i="8"/>
  <c r="AE37" i="8"/>
  <c r="AE36" i="8"/>
  <c r="AE35" i="8"/>
  <c r="AE34" i="8"/>
  <c r="AB15" i="6"/>
  <c r="AB4" i="6"/>
  <c r="AE287" i="8" l="1"/>
  <c r="AB9" i="6" s="1"/>
  <c r="AE183" i="15"/>
  <c r="AD157" i="8"/>
  <c r="AD168" i="8"/>
  <c r="AD166" i="8"/>
  <c r="AD165" i="8"/>
  <c r="AD164" i="8"/>
  <c r="AD163" i="8"/>
  <c r="AD162" i="8"/>
  <c r="AD161" i="8"/>
  <c r="AD160" i="8"/>
  <c r="AD159" i="8"/>
  <c r="AD183" i="8"/>
  <c r="AD181" i="8"/>
  <c r="AE163" i="15"/>
  <c r="X156" i="15"/>
  <c r="AD157" i="15"/>
  <c r="AD276" i="15"/>
  <c r="AD275" i="15"/>
  <c r="AD274" i="15"/>
  <c r="AD273" i="15"/>
  <c r="AD272" i="15"/>
  <c r="AD271" i="15"/>
  <c r="AD270" i="15"/>
  <c r="AD269" i="15"/>
  <c r="AD268" i="15"/>
  <c r="AD267" i="15"/>
  <c r="AD266" i="15"/>
  <c r="AD265" i="15"/>
  <c r="AD264" i="15"/>
  <c r="AD263" i="15"/>
  <c r="AD262" i="15"/>
  <c r="AD261" i="15"/>
  <c r="AD260" i="15"/>
  <c r="AD259" i="15"/>
  <c r="AD258" i="15"/>
  <c r="AD257" i="15"/>
  <c r="AD254" i="15"/>
  <c r="AC254" i="15"/>
  <c r="AD253" i="15"/>
  <c r="AC253" i="15"/>
  <c r="AD252" i="15"/>
  <c r="AC252" i="15"/>
  <c r="AD251" i="15"/>
  <c r="AC251" i="15"/>
  <c r="AD250" i="15"/>
  <c r="AC250" i="15"/>
  <c r="AD249" i="15"/>
  <c r="AC249" i="15"/>
  <c r="AD248" i="15"/>
  <c r="AC248" i="15"/>
  <c r="AD247" i="15"/>
  <c r="AC247" i="15"/>
  <c r="AD246" i="15"/>
  <c r="AC246" i="15"/>
  <c r="AD245" i="15"/>
  <c r="AC245" i="15"/>
  <c r="AD244" i="15"/>
  <c r="AC244" i="15"/>
  <c r="AD243" i="15"/>
  <c r="AC243" i="15"/>
  <c r="AD242" i="15"/>
  <c r="AC242" i="15"/>
  <c r="AD241" i="15"/>
  <c r="AC241" i="15"/>
  <c r="AD240" i="15"/>
  <c r="AC240" i="15"/>
  <c r="AD239" i="15"/>
  <c r="AC239" i="15"/>
  <c r="AD238" i="15"/>
  <c r="AC238" i="15"/>
  <c r="AD237" i="15"/>
  <c r="AC237" i="15"/>
  <c r="AD236" i="15"/>
  <c r="AC236" i="15"/>
  <c r="AD235" i="15"/>
  <c r="AC235" i="15"/>
  <c r="AD232" i="15"/>
  <c r="AC232" i="15"/>
  <c r="AB232" i="15"/>
  <c r="AD231" i="15"/>
  <c r="AC231" i="15"/>
  <c r="AB231" i="15"/>
  <c r="AD230" i="15"/>
  <c r="AC230" i="15"/>
  <c r="AB230" i="15"/>
  <c r="AD229" i="15"/>
  <c r="AC229" i="15"/>
  <c r="AB229" i="15"/>
  <c r="AD228" i="15"/>
  <c r="AC228" i="15"/>
  <c r="AB228" i="15"/>
  <c r="AD227" i="15"/>
  <c r="AC227" i="15"/>
  <c r="AB227" i="15"/>
  <c r="AD226" i="15"/>
  <c r="AC226" i="15"/>
  <c r="AB226" i="15"/>
  <c r="AD225" i="15"/>
  <c r="AC225" i="15"/>
  <c r="AB225" i="15"/>
  <c r="AD224" i="15"/>
  <c r="AC224" i="15"/>
  <c r="AB224" i="15"/>
  <c r="AD223" i="15"/>
  <c r="AC223" i="15"/>
  <c r="AB223" i="15"/>
  <c r="AD222" i="15"/>
  <c r="AC222" i="15"/>
  <c r="AB222" i="15"/>
  <c r="AD221" i="15"/>
  <c r="AC221" i="15"/>
  <c r="AB221" i="15"/>
  <c r="AD220" i="15"/>
  <c r="AC220" i="15"/>
  <c r="AB220" i="15"/>
  <c r="AD219" i="15"/>
  <c r="AC219" i="15"/>
  <c r="AB219" i="15"/>
  <c r="AD218" i="15"/>
  <c r="AC218" i="15"/>
  <c r="AB218" i="15"/>
  <c r="AD217" i="15"/>
  <c r="AC217" i="15"/>
  <c r="AB217" i="15"/>
  <c r="AD216" i="15"/>
  <c r="AC216" i="15"/>
  <c r="AB216" i="15"/>
  <c r="AD215" i="15"/>
  <c r="AC215" i="15"/>
  <c r="AB215" i="15"/>
  <c r="AD214" i="15"/>
  <c r="AC214" i="15"/>
  <c r="AB214" i="15"/>
  <c r="AD213" i="15"/>
  <c r="AC213" i="15"/>
  <c r="AB213" i="15"/>
  <c r="AD212" i="15"/>
  <c r="AC212" i="15"/>
  <c r="AB212" i="15"/>
  <c r="AD209" i="15"/>
  <c r="AC209" i="15"/>
  <c r="AB209" i="15"/>
  <c r="AA209" i="15"/>
  <c r="AD208" i="15"/>
  <c r="AC208" i="15"/>
  <c r="AB208" i="15"/>
  <c r="AA208" i="15"/>
  <c r="AD207" i="15"/>
  <c r="AC207" i="15"/>
  <c r="AB207" i="15"/>
  <c r="AA207" i="15"/>
  <c r="AD206" i="15"/>
  <c r="AC206" i="15"/>
  <c r="AB206" i="15"/>
  <c r="AA206" i="15"/>
  <c r="AD205" i="15"/>
  <c r="AC205" i="15"/>
  <c r="AB205" i="15"/>
  <c r="AA205" i="15"/>
  <c r="AD204" i="15"/>
  <c r="AC204" i="15"/>
  <c r="AB204" i="15"/>
  <c r="AA204" i="15"/>
  <c r="AD203" i="15"/>
  <c r="AC203" i="15"/>
  <c r="AB203" i="15"/>
  <c r="AA203" i="15"/>
  <c r="AD202" i="15"/>
  <c r="AC202" i="15"/>
  <c r="AB202" i="15"/>
  <c r="AA202" i="15"/>
  <c r="AD199" i="15"/>
  <c r="AC199" i="15"/>
  <c r="AB199" i="15"/>
  <c r="AA199" i="15"/>
  <c r="Z199" i="15"/>
  <c r="AD198" i="15"/>
  <c r="AC198" i="15"/>
  <c r="AB198" i="15"/>
  <c r="AA198" i="15"/>
  <c r="Z198" i="15"/>
  <c r="AD197" i="15"/>
  <c r="AC197" i="15"/>
  <c r="AB197" i="15"/>
  <c r="AA197" i="15"/>
  <c r="Z197" i="15"/>
  <c r="AD196" i="15"/>
  <c r="AC196" i="15"/>
  <c r="AB196" i="15"/>
  <c r="AA196" i="15"/>
  <c r="Z196" i="15"/>
  <c r="AD195" i="15"/>
  <c r="AC195" i="15"/>
  <c r="AB195" i="15"/>
  <c r="AA195" i="15"/>
  <c r="Z195" i="15"/>
  <c r="AD194" i="15"/>
  <c r="AC194" i="15"/>
  <c r="AB194" i="15"/>
  <c r="AA194" i="15"/>
  <c r="Z194" i="15"/>
  <c r="AD193" i="15"/>
  <c r="AC193" i="15"/>
  <c r="AB193" i="15"/>
  <c r="AA193" i="15"/>
  <c r="Z193" i="15"/>
  <c r="AD192" i="15"/>
  <c r="AC192" i="15"/>
  <c r="AB192" i="15"/>
  <c r="AA192" i="15"/>
  <c r="Z192" i="15"/>
  <c r="AD191" i="15"/>
  <c r="AC191" i="15"/>
  <c r="AB191" i="15"/>
  <c r="AA191" i="15"/>
  <c r="Z191" i="15"/>
  <c r="AD190" i="15"/>
  <c r="AC190" i="15"/>
  <c r="AB190" i="15"/>
  <c r="AA190" i="15"/>
  <c r="Z190" i="15"/>
  <c r="AD189" i="15"/>
  <c r="AC189" i="15"/>
  <c r="AB189" i="15"/>
  <c r="AA189" i="15"/>
  <c r="Z189" i="15"/>
  <c r="AC186" i="15"/>
  <c r="AB186" i="15"/>
  <c r="AA186" i="15"/>
  <c r="Z186" i="15"/>
  <c r="Y186" i="15"/>
  <c r="AE186" i="15" s="1"/>
  <c r="AC185" i="15"/>
  <c r="AB185" i="15"/>
  <c r="AA185" i="15"/>
  <c r="Z185" i="15"/>
  <c r="Y185" i="15"/>
  <c r="AE185" i="15" s="1"/>
  <c r="AC184" i="15"/>
  <c r="AB184" i="15"/>
  <c r="AA184" i="15"/>
  <c r="Z184" i="15"/>
  <c r="Y184" i="15"/>
  <c r="AE184" i="15" s="1"/>
  <c r="AD183" i="15"/>
  <c r="AC183" i="15"/>
  <c r="AB183" i="15"/>
  <c r="AA183" i="15"/>
  <c r="Z183" i="15"/>
  <c r="Y183" i="15"/>
  <c r="AC182" i="15"/>
  <c r="AB182" i="15"/>
  <c r="AE182" i="15" s="1"/>
  <c r="AA182" i="15"/>
  <c r="Z182" i="15"/>
  <c r="Y182" i="15"/>
  <c r="AD181" i="15"/>
  <c r="AC181" i="15"/>
  <c r="AB181" i="15"/>
  <c r="AA181" i="15"/>
  <c r="Z181" i="15"/>
  <c r="Y181" i="15"/>
  <c r="AD180" i="15"/>
  <c r="AC180" i="15"/>
  <c r="AB180" i="15"/>
  <c r="AA180" i="15"/>
  <c r="Z180" i="15"/>
  <c r="Y180" i="15"/>
  <c r="AD179" i="15"/>
  <c r="AC179" i="15"/>
  <c r="AB179" i="15"/>
  <c r="AA179" i="15"/>
  <c r="Z179" i="15"/>
  <c r="Y179" i="15"/>
  <c r="AD178" i="15"/>
  <c r="AC178" i="15"/>
  <c r="AB178" i="15"/>
  <c r="AA178" i="15"/>
  <c r="Z178" i="15"/>
  <c r="Y178" i="15"/>
  <c r="AD177" i="15"/>
  <c r="AC177" i="15"/>
  <c r="AB177" i="15"/>
  <c r="AA177" i="15"/>
  <c r="Z177" i="15"/>
  <c r="Y177" i="15"/>
  <c r="AD176" i="15"/>
  <c r="AC176" i="15"/>
  <c r="AB176" i="15"/>
  <c r="AA176" i="15"/>
  <c r="Z176" i="15"/>
  <c r="Y176" i="15"/>
  <c r="AD175" i="15"/>
  <c r="AC175" i="15"/>
  <c r="AB175" i="15"/>
  <c r="AA175" i="15"/>
  <c r="Z175" i="15"/>
  <c r="Y175" i="15"/>
  <c r="AD174" i="15"/>
  <c r="AC174" i="15"/>
  <c r="AB174" i="15"/>
  <c r="AA174" i="15"/>
  <c r="Z174" i="15"/>
  <c r="Y174" i="15"/>
  <c r="AD173" i="15"/>
  <c r="AC173" i="15"/>
  <c r="AB173" i="15"/>
  <c r="AA173" i="15"/>
  <c r="Z173" i="15"/>
  <c r="Y173" i="15"/>
  <c r="AD172" i="15"/>
  <c r="AC172" i="15"/>
  <c r="AB172" i="15"/>
  <c r="AA172" i="15"/>
  <c r="Z172" i="15"/>
  <c r="Y172" i="15"/>
  <c r="AD171" i="15"/>
  <c r="AC171" i="15"/>
  <c r="AB171" i="15"/>
  <c r="AA171" i="15"/>
  <c r="Z171" i="15"/>
  <c r="Y171" i="15"/>
  <c r="AD168" i="15"/>
  <c r="AC168" i="15"/>
  <c r="AB168" i="15"/>
  <c r="AA168" i="15"/>
  <c r="Z168" i="15"/>
  <c r="Y168" i="15"/>
  <c r="X168" i="15"/>
  <c r="AE168" i="15" s="1"/>
  <c r="AC167" i="15"/>
  <c r="AB167" i="15"/>
  <c r="AA167" i="15"/>
  <c r="Z167" i="15"/>
  <c r="Y167" i="15"/>
  <c r="X167" i="15"/>
  <c r="AD166" i="15"/>
  <c r="AC166" i="15"/>
  <c r="AB166" i="15"/>
  <c r="AA166" i="15"/>
  <c r="Z166" i="15"/>
  <c r="Y166" i="15"/>
  <c r="X166" i="15"/>
  <c r="AD165" i="15"/>
  <c r="AC165" i="15"/>
  <c r="AB165" i="15"/>
  <c r="AA165" i="15"/>
  <c r="Z165" i="15"/>
  <c r="Y165" i="15"/>
  <c r="X165" i="15"/>
  <c r="AE165" i="15" s="1"/>
  <c r="AD164" i="15"/>
  <c r="AC164" i="15"/>
  <c r="AB164" i="15"/>
  <c r="AA164" i="15"/>
  <c r="Z164" i="15"/>
  <c r="Y164" i="15"/>
  <c r="X164" i="15"/>
  <c r="AE164" i="15" s="1"/>
  <c r="AD163" i="15"/>
  <c r="AC163" i="15"/>
  <c r="AB163" i="15"/>
  <c r="AA163" i="15"/>
  <c r="Z163" i="15"/>
  <c r="Y163" i="15"/>
  <c r="X163" i="15"/>
  <c r="AD162" i="15"/>
  <c r="AC162" i="15"/>
  <c r="AB162" i="15"/>
  <c r="AA162" i="15"/>
  <c r="Z162" i="15"/>
  <c r="Y162" i="15"/>
  <c r="X162" i="15"/>
  <c r="AE162" i="15" s="1"/>
  <c r="AD161" i="15"/>
  <c r="AC161" i="15"/>
  <c r="AB161" i="15"/>
  <c r="AA161" i="15"/>
  <c r="Z161" i="15"/>
  <c r="Y161" i="15"/>
  <c r="X161" i="15"/>
  <c r="AE161" i="15" s="1"/>
  <c r="AD160" i="15"/>
  <c r="AC160" i="15"/>
  <c r="AB160" i="15"/>
  <c r="AA160" i="15"/>
  <c r="Z160" i="15"/>
  <c r="Y160" i="15"/>
  <c r="X160" i="15"/>
  <c r="AE160" i="15" s="1"/>
  <c r="AD159" i="15"/>
  <c r="AC159" i="15"/>
  <c r="AB159" i="15"/>
  <c r="AA159" i="15"/>
  <c r="Z159" i="15"/>
  <c r="Y159" i="15"/>
  <c r="X159" i="15"/>
  <c r="AE159" i="15" s="1"/>
  <c r="AC158" i="15"/>
  <c r="AB158" i="15"/>
  <c r="AA158" i="15"/>
  <c r="Z158" i="15"/>
  <c r="Y158" i="15"/>
  <c r="X158" i="15"/>
  <c r="AE158" i="15" s="1"/>
  <c r="AC157" i="15"/>
  <c r="AB157" i="15"/>
  <c r="AA157" i="15"/>
  <c r="Z157" i="15"/>
  <c r="Y157" i="15"/>
  <c r="X157" i="15"/>
  <c r="AE157" i="15" s="1"/>
  <c r="AD156" i="15"/>
  <c r="AC156" i="15"/>
  <c r="AB156" i="15"/>
  <c r="AA156" i="15"/>
  <c r="Z156" i="15"/>
  <c r="Y156" i="15"/>
  <c r="AD153" i="15"/>
  <c r="AC153" i="15"/>
  <c r="AB153" i="15"/>
  <c r="AA153" i="15"/>
  <c r="Z153" i="15"/>
  <c r="Y153" i="15"/>
  <c r="X153" i="15"/>
  <c r="W153" i="15"/>
  <c r="AD150" i="15"/>
  <c r="AC150" i="15"/>
  <c r="AB150" i="15"/>
  <c r="AA150" i="15"/>
  <c r="Z150" i="15"/>
  <c r="Y150" i="15"/>
  <c r="X150" i="15"/>
  <c r="W150" i="15"/>
  <c r="V150" i="15"/>
  <c r="AD149" i="15"/>
  <c r="AC149" i="15"/>
  <c r="AB149" i="15"/>
  <c r="AA149" i="15"/>
  <c r="Z149" i="15"/>
  <c r="Y149" i="15"/>
  <c r="X149" i="15"/>
  <c r="W149" i="15"/>
  <c r="V149" i="15"/>
  <c r="AD148" i="15"/>
  <c r="AC148" i="15"/>
  <c r="AB148" i="15"/>
  <c r="AA148" i="15"/>
  <c r="Z148" i="15"/>
  <c r="Y148" i="15"/>
  <c r="X148" i="15"/>
  <c r="W148" i="15"/>
  <c r="V148" i="15"/>
  <c r="AD147" i="15"/>
  <c r="AC147" i="15"/>
  <c r="AB147" i="15"/>
  <c r="AA147" i="15"/>
  <c r="Z147" i="15"/>
  <c r="Y147" i="15"/>
  <c r="X147" i="15"/>
  <c r="W147" i="15"/>
  <c r="V147" i="15"/>
  <c r="AD146" i="15"/>
  <c r="AC146" i="15"/>
  <c r="AB146" i="15"/>
  <c r="AA146" i="15"/>
  <c r="Z146" i="15"/>
  <c r="Y146" i="15"/>
  <c r="X146" i="15"/>
  <c r="W146" i="15"/>
  <c r="V146" i="15"/>
  <c r="AD145" i="15"/>
  <c r="AC145" i="15"/>
  <c r="AB145" i="15"/>
  <c r="AA145" i="15"/>
  <c r="Z145" i="15"/>
  <c r="Y145" i="15"/>
  <c r="X145" i="15"/>
  <c r="W145" i="15"/>
  <c r="V145" i="15"/>
  <c r="AD144" i="15"/>
  <c r="AC144" i="15"/>
  <c r="AB144" i="15"/>
  <c r="AA144" i="15"/>
  <c r="Z144" i="15"/>
  <c r="Y144" i="15"/>
  <c r="X144" i="15"/>
  <c r="W144" i="15"/>
  <c r="V144" i="15"/>
  <c r="AD143" i="15"/>
  <c r="AC143" i="15"/>
  <c r="AB143" i="15"/>
  <c r="AA143" i="15"/>
  <c r="Z143" i="15"/>
  <c r="Y143" i="15"/>
  <c r="X143" i="15"/>
  <c r="W143" i="15"/>
  <c r="V143" i="15"/>
  <c r="AD140" i="15"/>
  <c r="AC140" i="15"/>
  <c r="AB140" i="15"/>
  <c r="AA140" i="15"/>
  <c r="Z140" i="15"/>
  <c r="Y140" i="15"/>
  <c r="X140" i="15"/>
  <c r="W140" i="15"/>
  <c r="V140" i="15"/>
  <c r="U140" i="15"/>
  <c r="AD139" i="15"/>
  <c r="AC139" i="15"/>
  <c r="AB139" i="15"/>
  <c r="AA139" i="15"/>
  <c r="Z139" i="15"/>
  <c r="Y139" i="15"/>
  <c r="X139" i="15"/>
  <c r="W139" i="15"/>
  <c r="V139" i="15"/>
  <c r="U139" i="15"/>
  <c r="AD138" i="15"/>
  <c r="AC138" i="15"/>
  <c r="AB138" i="15"/>
  <c r="AA138" i="15"/>
  <c r="Z138" i="15"/>
  <c r="Y138" i="15"/>
  <c r="X138" i="15"/>
  <c r="W138" i="15"/>
  <c r="V138" i="15"/>
  <c r="U138" i="15"/>
  <c r="AD137" i="15"/>
  <c r="AC137" i="15"/>
  <c r="AB137" i="15"/>
  <c r="AA137" i="15"/>
  <c r="Z137" i="15"/>
  <c r="Y137" i="15"/>
  <c r="X137" i="15"/>
  <c r="W137" i="15"/>
  <c r="V137" i="15"/>
  <c r="U137" i="15"/>
  <c r="AD136" i="15"/>
  <c r="AC136" i="15"/>
  <c r="AB136" i="15"/>
  <c r="AA136" i="15"/>
  <c r="Z136" i="15"/>
  <c r="Y136" i="15"/>
  <c r="X136" i="15"/>
  <c r="W136" i="15"/>
  <c r="V136" i="15"/>
  <c r="U136" i="15"/>
  <c r="AD135" i="15"/>
  <c r="AC135" i="15"/>
  <c r="AB135" i="15"/>
  <c r="AA135" i="15"/>
  <c r="Z135" i="15"/>
  <c r="Y135" i="15"/>
  <c r="X135" i="15"/>
  <c r="W135" i="15"/>
  <c r="V135" i="15"/>
  <c r="U135" i="15"/>
  <c r="AD134" i="15"/>
  <c r="AC134" i="15"/>
  <c r="AB134" i="15"/>
  <c r="AA134" i="15"/>
  <c r="Z134" i="15"/>
  <c r="Y134" i="15"/>
  <c r="X134" i="15"/>
  <c r="W134" i="15"/>
  <c r="V134" i="15"/>
  <c r="U134" i="15"/>
  <c r="AD131" i="15"/>
  <c r="AC131" i="15"/>
  <c r="AB131" i="15"/>
  <c r="AA131" i="15"/>
  <c r="Z131" i="15"/>
  <c r="Y131" i="15"/>
  <c r="X131" i="15"/>
  <c r="W131" i="15"/>
  <c r="V131" i="15"/>
  <c r="U131" i="15"/>
  <c r="T131" i="15"/>
  <c r="AD130" i="15"/>
  <c r="AC130" i="15"/>
  <c r="AB130" i="15"/>
  <c r="AA130" i="15"/>
  <c r="Z130" i="15"/>
  <c r="Y130" i="15"/>
  <c r="X130" i="15"/>
  <c r="W130" i="15"/>
  <c r="V130" i="15"/>
  <c r="U130" i="15"/>
  <c r="T130" i="15"/>
  <c r="AD129" i="15"/>
  <c r="AC129" i="15"/>
  <c r="AB129" i="15"/>
  <c r="AA129" i="15"/>
  <c r="Z129" i="15"/>
  <c r="Y129" i="15"/>
  <c r="X129" i="15"/>
  <c r="W129" i="15"/>
  <c r="V129" i="15"/>
  <c r="U129" i="15"/>
  <c r="T129" i="15"/>
  <c r="AD128" i="15"/>
  <c r="AC128" i="15"/>
  <c r="AB128" i="15"/>
  <c r="AA128" i="15"/>
  <c r="Z128" i="15"/>
  <c r="Y128" i="15"/>
  <c r="X128" i="15"/>
  <c r="W128" i="15"/>
  <c r="V128" i="15"/>
  <c r="U128" i="15"/>
  <c r="T128" i="15"/>
  <c r="AD127" i="15"/>
  <c r="AC127" i="15"/>
  <c r="AB127" i="15"/>
  <c r="AA127" i="15"/>
  <c r="Z127" i="15"/>
  <c r="Y127" i="15"/>
  <c r="X127" i="15"/>
  <c r="W127" i="15"/>
  <c r="V127" i="15"/>
  <c r="U127" i="15"/>
  <c r="T127" i="15"/>
  <c r="AD126" i="15"/>
  <c r="AC126" i="15"/>
  <c r="AB126" i="15"/>
  <c r="AA126" i="15"/>
  <c r="Z126" i="15"/>
  <c r="Y126" i="15"/>
  <c r="X126" i="15"/>
  <c r="W126" i="15"/>
  <c r="V126" i="15"/>
  <c r="U126" i="15"/>
  <c r="T126" i="15"/>
  <c r="AD125" i="15"/>
  <c r="AC125" i="15"/>
  <c r="AB125" i="15"/>
  <c r="AA125" i="15"/>
  <c r="Z125" i="15"/>
  <c r="Y125" i="15"/>
  <c r="X125" i="15"/>
  <c r="W125" i="15"/>
  <c r="V125" i="15"/>
  <c r="U125" i="15"/>
  <c r="T125" i="15"/>
  <c r="AD124" i="15"/>
  <c r="AC124" i="15"/>
  <c r="AB124" i="15"/>
  <c r="AA124" i="15"/>
  <c r="Z124" i="15"/>
  <c r="Y124" i="15"/>
  <c r="X124" i="15"/>
  <c r="W124" i="15"/>
  <c r="V124" i="15"/>
  <c r="U124" i="15"/>
  <c r="T124" i="15"/>
  <c r="AD123" i="15"/>
  <c r="AC123" i="15"/>
  <c r="AB123" i="15"/>
  <c r="AA123" i="15"/>
  <c r="Z123" i="15"/>
  <c r="Y123" i="15"/>
  <c r="X123" i="15"/>
  <c r="W123" i="15"/>
  <c r="V123" i="15"/>
  <c r="U123" i="15"/>
  <c r="T123" i="15"/>
  <c r="AD122" i="15"/>
  <c r="AC122" i="15"/>
  <c r="AB122" i="15"/>
  <c r="AA122" i="15"/>
  <c r="Z122" i="15"/>
  <c r="Y122" i="15"/>
  <c r="X122" i="15"/>
  <c r="W122" i="15"/>
  <c r="V122" i="15"/>
  <c r="U122" i="15"/>
  <c r="T122" i="15"/>
  <c r="AD121" i="15"/>
  <c r="AC121" i="15"/>
  <c r="AB121" i="15"/>
  <c r="AA121" i="15"/>
  <c r="Z121" i="15"/>
  <c r="Y121" i="15"/>
  <c r="X121" i="15"/>
  <c r="W121" i="15"/>
  <c r="V121" i="15"/>
  <c r="U121" i="15"/>
  <c r="T121" i="15"/>
  <c r="AD120" i="15"/>
  <c r="AC120" i="15"/>
  <c r="AB120" i="15"/>
  <c r="AA120" i="15"/>
  <c r="Z120" i="15"/>
  <c r="Y120" i="15"/>
  <c r="X120" i="15"/>
  <c r="W120" i="15"/>
  <c r="V120" i="15"/>
  <c r="U120" i="15"/>
  <c r="T120" i="15"/>
  <c r="AD119" i="15"/>
  <c r="AC119" i="15"/>
  <c r="AB119" i="15"/>
  <c r="AA119" i="15"/>
  <c r="Z119" i="15"/>
  <c r="Y119" i="15"/>
  <c r="X119" i="15"/>
  <c r="W119" i="15"/>
  <c r="V119" i="15"/>
  <c r="U119" i="15"/>
  <c r="T119" i="15"/>
  <c r="AD118" i="15"/>
  <c r="AC118" i="15"/>
  <c r="AB118" i="15"/>
  <c r="AA118" i="15"/>
  <c r="Z118" i="15"/>
  <c r="Y118" i="15"/>
  <c r="X118" i="15"/>
  <c r="W118" i="15"/>
  <c r="V118" i="15"/>
  <c r="U118" i="15"/>
  <c r="T118" i="15"/>
  <c r="AD117" i="15"/>
  <c r="AC117" i="15"/>
  <c r="AB117" i="15"/>
  <c r="AA117" i="15"/>
  <c r="Z117" i="15"/>
  <c r="Y117" i="15"/>
  <c r="X117" i="15"/>
  <c r="W117" i="15"/>
  <c r="V117" i="15"/>
  <c r="U117" i="15"/>
  <c r="T117" i="15"/>
  <c r="AD116" i="15"/>
  <c r="AC116" i="15"/>
  <c r="AB116" i="15"/>
  <c r="AA116" i="15"/>
  <c r="Z116" i="15"/>
  <c r="Y116" i="15"/>
  <c r="X116" i="15"/>
  <c r="W116" i="15"/>
  <c r="V116" i="15"/>
  <c r="U116" i="15"/>
  <c r="T116" i="15"/>
  <c r="AD113" i="15"/>
  <c r="AC113" i="15"/>
  <c r="AB113" i="15"/>
  <c r="AA113" i="15"/>
  <c r="Z113" i="15"/>
  <c r="Y113" i="15"/>
  <c r="X113" i="15"/>
  <c r="W113" i="15"/>
  <c r="V113" i="15"/>
  <c r="U113" i="15"/>
  <c r="T113" i="15"/>
  <c r="S113" i="15"/>
  <c r="AD112" i="15"/>
  <c r="AC112" i="15"/>
  <c r="AB112" i="15"/>
  <c r="AA112" i="15"/>
  <c r="Z112" i="15"/>
  <c r="Y112" i="15"/>
  <c r="X112" i="15"/>
  <c r="W112" i="15"/>
  <c r="V112" i="15"/>
  <c r="U112" i="15"/>
  <c r="T112" i="15"/>
  <c r="S112" i="15"/>
  <c r="AD111" i="15"/>
  <c r="AC111" i="15"/>
  <c r="AB111" i="15"/>
  <c r="AA111" i="15"/>
  <c r="Z111" i="15"/>
  <c r="Y111" i="15"/>
  <c r="X111" i="15"/>
  <c r="W111" i="15"/>
  <c r="V111" i="15"/>
  <c r="U111" i="15"/>
  <c r="T111" i="15"/>
  <c r="S111" i="15"/>
  <c r="AD110" i="15"/>
  <c r="AC110" i="15"/>
  <c r="AB110" i="15"/>
  <c r="AA110" i="15"/>
  <c r="Z110" i="15"/>
  <c r="Y110" i="15"/>
  <c r="X110" i="15"/>
  <c r="W110" i="15"/>
  <c r="V110" i="15"/>
  <c r="U110" i="15"/>
  <c r="T110" i="15"/>
  <c r="S110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AD105" i="15"/>
  <c r="AC105" i="15"/>
  <c r="AB105" i="15"/>
  <c r="AA105" i="15"/>
  <c r="Z105" i="15"/>
  <c r="Y105" i="15"/>
  <c r="X105" i="15"/>
  <c r="W105" i="15"/>
  <c r="V105" i="15"/>
  <c r="U105" i="15"/>
  <c r="T105" i="15"/>
  <c r="S105" i="15"/>
  <c r="AD104" i="15"/>
  <c r="AC104" i="15"/>
  <c r="AB104" i="15"/>
  <c r="AA104" i="15"/>
  <c r="Z104" i="15"/>
  <c r="Y104" i="15"/>
  <c r="X104" i="15"/>
  <c r="W104" i="15"/>
  <c r="V104" i="15"/>
  <c r="U104" i="15"/>
  <c r="T104" i="15"/>
  <c r="S104" i="15"/>
  <c r="AD103" i="15"/>
  <c r="AC103" i="15"/>
  <c r="AB103" i="15"/>
  <c r="AA103" i="15"/>
  <c r="Z103" i="15"/>
  <c r="Y103" i="15"/>
  <c r="X103" i="15"/>
  <c r="W103" i="15"/>
  <c r="V103" i="15"/>
  <c r="U103" i="15"/>
  <c r="T103" i="15"/>
  <c r="S103" i="15"/>
  <c r="AD102" i="15"/>
  <c r="AC102" i="15"/>
  <c r="AB102" i="15"/>
  <c r="AA102" i="15"/>
  <c r="Z102" i="15"/>
  <c r="Y102" i="15"/>
  <c r="X102" i="15"/>
  <c r="W102" i="15"/>
  <c r="V102" i="15"/>
  <c r="U102" i="15"/>
  <c r="T102" i="15"/>
  <c r="S102" i="15"/>
  <c r="AD101" i="15"/>
  <c r="AC101" i="15"/>
  <c r="AB101" i="15"/>
  <c r="AA101" i="15"/>
  <c r="Z101" i="15"/>
  <c r="Y101" i="15"/>
  <c r="X101" i="15"/>
  <c r="W101" i="15"/>
  <c r="V101" i="15"/>
  <c r="U101" i="15"/>
  <c r="T101" i="15"/>
  <c r="S101" i="15"/>
  <c r="AD98" i="15"/>
  <c r="AC98" i="15"/>
  <c r="AB98" i="15"/>
  <c r="AA98" i="15"/>
  <c r="Z98" i="15"/>
  <c r="Y98" i="15"/>
  <c r="X98" i="15"/>
  <c r="W98" i="15"/>
  <c r="V98" i="15"/>
  <c r="U98" i="15"/>
  <c r="T98" i="15"/>
  <c r="S98" i="15"/>
  <c r="R98" i="15"/>
  <c r="AD97" i="15"/>
  <c r="AC97" i="15"/>
  <c r="AB97" i="15"/>
  <c r="AA97" i="15"/>
  <c r="Z97" i="15"/>
  <c r="Y97" i="15"/>
  <c r="X97" i="15"/>
  <c r="W97" i="15"/>
  <c r="V97" i="15"/>
  <c r="U97" i="15"/>
  <c r="T97" i="15"/>
  <c r="S97" i="15"/>
  <c r="R97" i="15"/>
  <c r="AD96" i="15"/>
  <c r="AC96" i="15"/>
  <c r="AB96" i="15"/>
  <c r="AA96" i="15"/>
  <c r="Z96" i="15"/>
  <c r="Y96" i="15"/>
  <c r="X96" i="15"/>
  <c r="W96" i="15"/>
  <c r="V96" i="15"/>
  <c r="U96" i="15"/>
  <c r="T96" i="15"/>
  <c r="S96" i="15"/>
  <c r="R96" i="15"/>
  <c r="AD95" i="15"/>
  <c r="AC95" i="15"/>
  <c r="AB95" i="15"/>
  <c r="AA95" i="15"/>
  <c r="Z95" i="15"/>
  <c r="Y95" i="15"/>
  <c r="X95" i="15"/>
  <c r="W95" i="15"/>
  <c r="V95" i="15"/>
  <c r="U95" i="15"/>
  <c r="T95" i="15"/>
  <c r="S95" i="15"/>
  <c r="R95" i="15"/>
  <c r="AD94" i="15"/>
  <c r="AC94" i="15"/>
  <c r="AB94" i="15"/>
  <c r="AA94" i="15"/>
  <c r="Z94" i="15"/>
  <c r="Y94" i="15"/>
  <c r="X94" i="15"/>
  <c r="W94" i="15"/>
  <c r="V94" i="15"/>
  <c r="U94" i="15"/>
  <c r="T94" i="15"/>
  <c r="S94" i="15"/>
  <c r="R94" i="15"/>
  <c r="AD91" i="15"/>
  <c r="AC91" i="15"/>
  <c r="AB91" i="15"/>
  <c r="AA91" i="15"/>
  <c r="Z91" i="15"/>
  <c r="Y91" i="15"/>
  <c r="X91" i="15"/>
  <c r="W91" i="15"/>
  <c r="V91" i="15"/>
  <c r="U91" i="15"/>
  <c r="T91" i="15"/>
  <c r="S91" i="15"/>
  <c r="R91" i="15"/>
  <c r="Q91" i="15"/>
  <c r="AD90" i="15"/>
  <c r="AC90" i="15"/>
  <c r="AB90" i="15"/>
  <c r="AA90" i="15"/>
  <c r="Z90" i="15"/>
  <c r="Y90" i="15"/>
  <c r="X90" i="15"/>
  <c r="W90" i="15"/>
  <c r="V90" i="15"/>
  <c r="U90" i="15"/>
  <c r="T90" i="15"/>
  <c r="S90" i="15"/>
  <c r="R90" i="15"/>
  <c r="Q90" i="15"/>
  <c r="AD89" i="15"/>
  <c r="AC89" i="15"/>
  <c r="AB89" i="15"/>
  <c r="AA89" i="15"/>
  <c r="Z89" i="15"/>
  <c r="Y89" i="15"/>
  <c r="X89" i="15"/>
  <c r="W89" i="15"/>
  <c r="V89" i="15"/>
  <c r="U89" i="15"/>
  <c r="T89" i="15"/>
  <c r="S89" i="15"/>
  <c r="R89" i="15"/>
  <c r="Q89" i="15"/>
  <c r="AD86" i="15"/>
  <c r="AC86" i="15"/>
  <c r="AB86" i="15"/>
  <c r="AA86" i="15"/>
  <c r="Z86" i="15"/>
  <c r="Y86" i="15"/>
  <c r="X86" i="15"/>
  <c r="W86" i="15"/>
  <c r="V86" i="15"/>
  <c r="U86" i="15"/>
  <c r="T86" i="15"/>
  <c r="S86" i="15"/>
  <c r="R86" i="15"/>
  <c r="Q86" i="15"/>
  <c r="P86" i="15"/>
  <c r="AD85" i="15"/>
  <c r="AC85" i="15"/>
  <c r="AB85" i="15"/>
  <c r="AA85" i="15"/>
  <c r="Z85" i="15"/>
  <c r="Y85" i="15"/>
  <c r="X85" i="15"/>
  <c r="W85" i="15"/>
  <c r="V85" i="15"/>
  <c r="U85" i="15"/>
  <c r="T85" i="15"/>
  <c r="S85" i="15"/>
  <c r="R85" i="15"/>
  <c r="Q85" i="15"/>
  <c r="P85" i="15"/>
  <c r="AD84" i="15"/>
  <c r="AC84" i="15"/>
  <c r="AB84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AD82" i="15"/>
  <c r="AC82" i="15"/>
  <c r="AB82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AD79" i="15"/>
  <c r="AC79" i="15"/>
  <c r="AB79" i="15"/>
  <c r="AA79" i="15"/>
  <c r="Z79" i="15"/>
  <c r="Y79" i="15"/>
  <c r="X79" i="15"/>
  <c r="W79" i="15"/>
  <c r="V79" i="15"/>
  <c r="U79" i="15"/>
  <c r="T79" i="15"/>
  <c r="S79" i="15"/>
  <c r="R79" i="15"/>
  <c r="Q79" i="15"/>
  <c r="P79" i="15"/>
  <c r="O79" i="15"/>
  <c r="AD78" i="15"/>
  <c r="AC78" i="15"/>
  <c r="AB78" i="15"/>
  <c r="AA78" i="15"/>
  <c r="Z78" i="15"/>
  <c r="Y78" i="15"/>
  <c r="X78" i="15"/>
  <c r="W78" i="15"/>
  <c r="V78" i="15"/>
  <c r="U78" i="15"/>
  <c r="T78" i="15"/>
  <c r="S78" i="15"/>
  <c r="R78" i="15"/>
  <c r="Q78" i="15"/>
  <c r="P78" i="15"/>
  <c r="O78" i="15"/>
  <c r="AD77" i="15"/>
  <c r="AC77" i="15"/>
  <c r="AB77" i="15"/>
  <c r="AA77" i="15"/>
  <c r="Z77" i="15"/>
  <c r="Y77" i="15"/>
  <c r="X77" i="15"/>
  <c r="W77" i="15"/>
  <c r="V77" i="15"/>
  <c r="U77" i="15"/>
  <c r="T77" i="15"/>
  <c r="S77" i="15"/>
  <c r="R77" i="15"/>
  <c r="Q77" i="15"/>
  <c r="P77" i="15"/>
  <c r="O77" i="15"/>
  <c r="AD76" i="15"/>
  <c r="AC76" i="15"/>
  <c r="AB76" i="15"/>
  <c r="AA76" i="15"/>
  <c r="Z76" i="15"/>
  <c r="Y76" i="15"/>
  <c r="X76" i="15"/>
  <c r="W76" i="15"/>
  <c r="V76" i="15"/>
  <c r="U76" i="15"/>
  <c r="T76" i="15"/>
  <c r="S76" i="15"/>
  <c r="R76" i="15"/>
  <c r="Q76" i="15"/>
  <c r="P76" i="15"/>
  <c r="O76" i="15"/>
  <c r="AD75" i="15"/>
  <c r="AC75" i="15"/>
  <c r="AB75" i="15"/>
  <c r="AA75" i="15"/>
  <c r="Z75" i="15"/>
  <c r="Y75" i="15"/>
  <c r="X75" i="15"/>
  <c r="W75" i="15"/>
  <c r="V75" i="15"/>
  <c r="U75" i="15"/>
  <c r="T75" i="15"/>
  <c r="S75" i="15"/>
  <c r="R75" i="15"/>
  <c r="Q75" i="15"/>
  <c r="P75" i="15"/>
  <c r="O75" i="15"/>
  <c r="AD74" i="15"/>
  <c r="AC74" i="15"/>
  <c r="AB74" i="15"/>
  <c r="AA74" i="15"/>
  <c r="Z74" i="15"/>
  <c r="Y74" i="15"/>
  <c r="X74" i="15"/>
  <c r="W74" i="15"/>
  <c r="V74" i="15"/>
  <c r="U74" i="15"/>
  <c r="T74" i="15"/>
  <c r="S74" i="15"/>
  <c r="R74" i="15"/>
  <c r="Q74" i="15"/>
  <c r="P74" i="15"/>
  <c r="O74" i="15"/>
  <c r="AD73" i="15"/>
  <c r="AC73" i="15"/>
  <c r="AB73" i="15"/>
  <c r="AA73" i="15"/>
  <c r="Z73" i="15"/>
  <c r="Y73" i="15"/>
  <c r="X73" i="15"/>
  <c r="W73" i="15"/>
  <c r="V73" i="15"/>
  <c r="U73" i="15"/>
  <c r="T73" i="15"/>
  <c r="S73" i="15"/>
  <c r="R73" i="15"/>
  <c r="Q73" i="15"/>
  <c r="P73" i="15"/>
  <c r="O73" i="15"/>
  <c r="AD72" i="15"/>
  <c r="AC72" i="15"/>
  <c r="AB72" i="15"/>
  <c r="AA72" i="15"/>
  <c r="Z72" i="15"/>
  <c r="Y72" i="15"/>
  <c r="X72" i="15"/>
  <c r="W72" i="15"/>
  <c r="V72" i="15"/>
  <c r="U72" i="15"/>
  <c r="T72" i="15"/>
  <c r="S72" i="15"/>
  <c r="R72" i="15"/>
  <c r="Q72" i="15"/>
  <c r="P72" i="15"/>
  <c r="O72" i="15"/>
  <c r="AD69" i="15"/>
  <c r="AC69" i="15"/>
  <c r="AB69" i="15"/>
  <c r="AA69" i="15"/>
  <c r="Z69" i="15"/>
  <c r="Y69" i="15"/>
  <c r="X69" i="15"/>
  <c r="W69" i="15"/>
  <c r="V69" i="15"/>
  <c r="U69" i="15"/>
  <c r="T69" i="15"/>
  <c r="S69" i="15"/>
  <c r="R69" i="15"/>
  <c r="Q69" i="15"/>
  <c r="P69" i="15"/>
  <c r="O69" i="15"/>
  <c r="N69" i="15"/>
  <c r="AD68" i="15"/>
  <c r="AC68" i="15"/>
  <c r="AB68" i="15"/>
  <c r="AA68" i="15"/>
  <c r="Z68" i="15"/>
  <c r="Y68" i="15"/>
  <c r="X68" i="15"/>
  <c r="W68" i="15"/>
  <c r="V68" i="15"/>
  <c r="U68" i="15"/>
  <c r="T68" i="15"/>
  <c r="S68" i="15"/>
  <c r="R68" i="15"/>
  <c r="Q68" i="15"/>
  <c r="P68" i="15"/>
  <c r="O68" i="15"/>
  <c r="N68" i="15"/>
  <c r="AD67" i="15"/>
  <c r="AC67" i="15"/>
  <c r="AB67" i="15"/>
  <c r="AA67" i="15"/>
  <c r="Z67" i="15"/>
  <c r="Y67" i="15"/>
  <c r="X67" i="15"/>
  <c r="W67" i="15"/>
  <c r="V67" i="15"/>
  <c r="U67" i="15"/>
  <c r="T67" i="15"/>
  <c r="S67" i="15"/>
  <c r="R67" i="15"/>
  <c r="Q67" i="15"/>
  <c r="P67" i="15"/>
  <c r="O67" i="15"/>
  <c r="N67" i="15"/>
  <c r="AD66" i="15"/>
  <c r="AC66" i="15"/>
  <c r="AB66" i="15"/>
  <c r="AA66" i="15"/>
  <c r="Z66" i="15"/>
  <c r="Y66" i="15"/>
  <c r="X66" i="15"/>
  <c r="W66" i="15"/>
  <c r="V66" i="15"/>
  <c r="U66" i="15"/>
  <c r="T66" i="15"/>
  <c r="S66" i="15"/>
  <c r="R66" i="15"/>
  <c r="Q66" i="15"/>
  <c r="P66" i="15"/>
  <c r="O66" i="15"/>
  <c r="N66" i="15"/>
  <c r="AD65" i="15"/>
  <c r="AC65" i="15"/>
  <c r="AB65" i="15"/>
  <c r="AA65" i="15"/>
  <c r="Z65" i="15"/>
  <c r="Y65" i="15"/>
  <c r="X65" i="15"/>
  <c r="W65" i="15"/>
  <c r="V65" i="15"/>
  <c r="U65" i="15"/>
  <c r="T65" i="15"/>
  <c r="S65" i="15"/>
  <c r="R65" i="15"/>
  <c r="Q65" i="15"/>
  <c r="P65" i="15"/>
  <c r="O65" i="15"/>
  <c r="N65" i="15"/>
  <c r="AD64" i="15"/>
  <c r="AC64" i="15"/>
  <c r="AB64" i="15"/>
  <c r="AA64" i="15"/>
  <c r="Z64" i="15"/>
  <c r="Y64" i="15"/>
  <c r="X64" i="15"/>
  <c r="W64" i="15"/>
  <c r="V64" i="15"/>
  <c r="U64" i="15"/>
  <c r="T64" i="15"/>
  <c r="S64" i="15"/>
  <c r="R64" i="15"/>
  <c r="Q64" i="15"/>
  <c r="P64" i="15"/>
  <c r="O64" i="15"/>
  <c r="N64" i="15"/>
  <c r="AD63" i="15"/>
  <c r="AC63" i="15"/>
  <c r="AB63" i="15"/>
  <c r="AA63" i="15"/>
  <c r="Z63" i="15"/>
  <c r="Y63" i="15"/>
  <c r="X63" i="15"/>
  <c r="W63" i="15"/>
  <c r="V63" i="15"/>
  <c r="U63" i="15"/>
  <c r="T63" i="15"/>
  <c r="S63" i="15"/>
  <c r="R63" i="15"/>
  <c r="Q63" i="15"/>
  <c r="P63" i="15"/>
  <c r="O63" i="15"/>
  <c r="N63" i="15"/>
  <c r="AD60" i="15"/>
  <c r="AC60" i="15"/>
  <c r="AB60" i="15"/>
  <c r="AA60" i="15"/>
  <c r="Z60" i="15"/>
  <c r="Y60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N59" i="15"/>
  <c r="M59" i="15"/>
  <c r="AD58" i="15"/>
  <c r="AC58" i="15"/>
  <c r="AB58" i="15"/>
  <c r="AA58" i="15"/>
  <c r="Z58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AD56" i="15"/>
  <c r="AC56" i="15"/>
  <c r="AB56" i="15"/>
  <c r="AA56" i="15"/>
  <c r="Z56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AD55" i="15"/>
  <c r="AC55" i="15"/>
  <c r="AB55" i="15"/>
  <c r="AA55" i="15"/>
  <c r="Z55" i="15"/>
  <c r="Y55" i="15"/>
  <c r="X55" i="15"/>
  <c r="W55" i="15"/>
  <c r="V55" i="15"/>
  <c r="U55" i="15"/>
  <c r="T55" i="15"/>
  <c r="S55" i="15"/>
  <c r="R55" i="15"/>
  <c r="Q55" i="15"/>
  <c r="P55" i="15"/>
  <c r="O55" i="15"/>
  <c r="N55" i="15"/>
  <c r="M55" i="15"/>
  <c r="AD54" i="15"/>
  <c r="AC54" i="15"/>
  <c r="AB54" i="15"/>
  <c r="AA54" i="15"/>
  <c r="Z54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AD53" i="15"/>
  <c r="AC53" i="15"/>
  <c r="AB53" i="15"/>
  <c r="AA53" i="15"/>
  <c r="Z53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AD51" i="15"/>
  <c r="AC51" i="15"/>
  <c r="AB51" i="15"/>
  <c r="AA51" i="15"/>
  <c r="Z51" i="15"/>
  <c r="Y51" i="15"/>
  <c r="X51" i="15"/>
  <c r="W51" i="15"/>
  <c r="V51" i="15"/>
  <c r="U51" i="15"/>
  <c r="T51" i="15"/>
  <c r="S51" i="15"/>
  <c r="R51" i="15"/>
  <c r="Q51" i="15"/>
  <c r="P51" i="15"/>
  <c r="O51" i="15"/>
  <c r="N51" i="15"/>
  <c r="M51" i="15"/>
  <c r="AD50" i="15"/>
  <c r="AC50" i="15"/>
  <c r="AB50" i="15"/>
  <c r="AA50" i="15"/>
  <c r="Z50" i="15"/>
  <c r="Y50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AD49" i="15"/>
  <c r="AC49" i="15"/>
  <c r="AB49" i="15"/>
  <c r="AA49" i="15"/>
  <c r="Z49" i="15"/>
  <c r="Y49" i="15"/>
  <c r="X49" i="15"/>
  <c r="W49" i="15"/>
  <c r="V49" i="15"/>
  <c r="U49" i="15"/>
  <c r="T49" i="15"/>
  <c r="S49" i="15"/>
  <c r="R49" i="15"/>
  <c r="Q49" i="15"/>
  <c r="P49" i="15"/>
  <c r="O49" i="15"/>
  <c r="N49" i="15"/>
  <c r="M49" i="15"/>
  <c r="AD48" i="15"/>
  <c r="AC48" i="15"/>
  <c r="AB48" i="15"/>
  <c r="AA48" i="15"/>
  <c r="Z48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AD47" i="15"/>
  <c r="AC47" i="15"/>
  <c r="AB47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AD46" i="15"/>
  <c r="AC46" i="15"/>
  <c r="AB46" i="15"/>
  <c r="AA46" i="15"/>
  <c r="Z46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AD43" i="15"/>
  <c r="AC43" i="15"/>
  <c r="AB43" i="15"/>
  <c r="AA43" i="15"/>
  <c r="Z43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L43" i="15"/>
  <c r="AD42" i="15"/>
  <c r="AC42" i="15"/>
  <c r="AB42" i="15"/>
  <c r="AA42" i="15"/>
  <c r="Z42" i="15"/>
  <c r="Y42" i="15"/>
  <c r="X42" i="15"/>
  <c r="W42" i="15"/>
  <c r="V42" i="15"/>
  <c r="U42" i="15"/>
  <c r="T42" i="15"/>
  <c r="S42" i="15"/>
  <c r="R42" i="15"/>
  <c r="Q42" i="15"/>
  <c r="P42" i="15"/>
  <c r="O42" i="15"/>
  <c r="N42" i="15"/>
  <c r="M42" i="15"/>
  <c r="L42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AD39" i="15"/>
  <c r="AC39" i="15"/>
  <c r="AB39" i="15"/>
  <c r="AA39" i="15"/>
  <c r="Z39" i="15"/>
  <c r="Y39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L39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AD37" i="15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AD35" i="15"/>
  <c r="AC35" i="15"/>
  <c r="AB35" i="15"/>
  <c r="AA35" i="15"/>
  <c r="Z35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O31" i="15"/>
  <c r="N31" i="15"/>
  <c r="M31" i="15"/>
  <c r="L31" i="15"/>
  <c r="K31" i="15"/>
  <c r="O30" i="15"/>
  <c r="N30" i="15"/>
  <c r="M30" i="15"/>
  <c r="L30" i="15"/>
  <c r="K30" i="15"/>
  <c r="O29" i="15"/>
  <c r="N29" i="15"/>
  <c r="M29" i="15"/>
  <c r="L29" i="15"/>
  <c r="K29" i="15"/>
  <c r="O28" i="15"/>
  <c r="N28" i="15"/>
  <c r="M28" i="15"/>
  <c r="L28" i="15"/>
  <c r="K28" i="15"/>
  <c r="O27" i="15"/>
  <c r="N27" i="15"/>
  <c r="M27" i="15"/>
  <c r="L27" i="15"/>
  <c r="K27" i="15"/>
  <c r="O26" i="15"/>
  <c r="N26" i="15"/>
  <c r="M26" i="15"/>
  <c r="L26" i="15"/>
  <c r="K26" i="15"/>
  <c r="O25" i="15"/>
  <c r="N25" i="15"/>
  <c r="M25" i="15"/>
  <c r="L25" i="15"/>
  <c r="K25" i="15"/>
  <c r="O22" i="15"/>
  <c r="N22" i="15"/>
  <c r="M22" i="15"/>
  <c r="L22" i="15"/>
  <c r="K22" i="15"/>
  <c r="J22" i="15"/>
  <c r="O21" i="15"/>
  <c r="N21" i="15"/>
  <c r="M21" i="15"/>
  <c r="L21" i="15"/>
  <c r="K21" i="15"/>
  <c r="J21" i="15"/>
  <c r="O20" i="15"/>
  <c r="N20" i="15"/>
  <c r="M20" i="15"/>
  <c r="L20" i="15"/>
  <c r="K20" i="15"/>
  <c r="J20" i="15"/>
  <c r="O19" i="15"/>
  <c r="N19" i="15"/>
  <c r="M19" i="15"/>
  <c r="L19" i="15"/>
  <c r="K19" i="15"/>
  <c r="J19" i="15"/>
  <c r="O16" i="15"/>
  <c r="N16" i="15"/>
  <c r="M16" i="15"/>
  <c r="L16" i="15"/>
  <c r="K16" i="15"/>
  <c r="J16" i="15"/>
  <c r="I16" i="15"/>
  <c r="O15" i="15"/>
  <c r="N15" i="15"/>
  <c r="M15" i="15"/>
  <c r="L15" i="15"/>
  <c r="K15" i="15"/>
  <c r="J15" i="15"/>
  <c r="I15" i="15"/>
  <c r="O14" i="15"/>
  <c r="N14" i="15"/>
  <c r="M14" i="15"/>
  <c r="L14" i="15"/>
  <c r="K14" i="15"/>
  <c r="J14" i="15"/>
  <c r="I14" i="15"/>
  <c r="O13" i="15"/>
  <c r="N13" i="15"/>
  <c r="M13" i="15"/>
  <c r="L13" i="15"/>
  <c r="K13" i="15"/>
  <c r="J13" i="15"/>
  <c r="I13" i="15"/>
  <c r="O10" i="15"/>
  <c r="N10" i="15"/>
  <c r="M10" i="15"/>
  <c r="L10" i="15"/>
  <c r="K10" i="15"/>
  <c r="J10" i="15"/>
  <c r="I10" i="15"/>
  <c r="H10" i="15"/>
  <c r="O9" i="15"/>
  <c r="N9" i="15"/>
  <c r="M9" i="15"/>
  <c r="L9" i="15"/>
  <c r="K9" i="15"/>
  <c r="J9" i="15"/>
  <c r="I9" i="15"/>
  <c r="H9" i="15"/>
  <c r="O8" i="15"/>
  <c r="N8" i="15"/>
  <c r="M8" i="15"/>
  <c r="L8" i="15"/>
  <c r="K8" i="15"/>
  <c r="J8" i="15"/>
  <c r="I8" i="15"/>
  <c r="H8" i="15"/>
  <c r="O7" i="15"/>
  <c r="N7" i="15"/>
  <c r="M7" i="15"/>
  <c r="L7" i="15"/>
  <c r="K7" i="15"/>
  <c r="J7" i="15"/>
  <c r="I7" i="15"/>
  <c r="H7" i="15"/>
  <c r="O6" i="15"/>
  <c r="N6" i="15"/>
  <c r="M6" i="15"/>
  <c r="L6" i="15"/>
  <c r="K6" i="15"/>
  <c r="J6" i="15"/>
  <c r="I6" i="15"/>
  <c r="H6" i="15"/>
  <c r="O5" i="15"/>
  <c r="N5" i="15"/>
  <c r="M5" i="15"/>
  <c r="L5" i="15"/>
  <c r="K5" i="15"/>
  <c r="J5" i="15"/>
  <c r="I5" i="15"/>
  <c r="H5" i="15"/>
  <c r="O4" i="15"/>
  <c r="N4" i="15"/>
  <c r="M4" i="15"/>
  <c r="L4" i="15"/>
  <c r="K4" i="15"/>
  <c r="J4" i="15"/>
  <c r="I4" i="15"/>
  <c r="H4" i="15"/>
  <c r="O3" i="15"/>
  <c r="N3" i="15"/>
  <c r="M3" i="15"/>
  <c r="L3" i="15"/>
  <c r="K3" i="15"/>
  <c r="J3" i="15"/>
  <c r="I3" i="15"/>
  <c r="H3" i="15"/>
  <c r="O2" i="15"/>
  <c r="N2" i="15"/>
  <c r="M2" i="15"/>
  <c r="L2" i="15"/>
  <c r="K2" i="15"/>
  <c r="J2" i="15"/>
  <c r="I2" i="15"/>
  <c r="H2" i="15"/>
  <c r="H11" i="15" s="1"/>
  <c r="T132" i="15" l="1"/>
  <c r="AE166" i="15"/>
  <c r="AE181" i="15"/>
  <c r="AE187" i="15" s="1"/>
  <c r="J23" i="15"/>
  <c r="AE167" i="15"/>
  <c r="AE169" i="15" s="1"/>
  <c r="AB233" i="15"/>
  <c r="U141" i="15"/>
  <c r="AC255" i="15"/>
  <c r="I17" i="15"/>
  <c r="AD277" i="15"/>
  <c r="M61" i="15"/>
  <c r="P87" i="15"/>
  <c r="X169" i="15"/>
  <c r="W154" i="15"/>
  <c r="L44" i="15"/>
  <c r="Q92" i="15"/>
  <c r="Y187" i="15"/>
  <c r="V151" i="15"/>
  <c r="O80" i="15"/>
  <c r="R99" i="15"/>
  <c r="Z200" i="15"/>
  <c r="K32" i="15"/>
  <c r="N70" i="15"/>
  <c r="S114" i="15"/>
  <c r="AA210" i="15"/>
  <c r="AA4" i="6"/>
  <c r="AE280" i="15" l="1"/>
  <c r="AA8" i="6" s="1"/>
  <c r="AD270" i="8"/>
  <c r="AD269" i="8"/>
  <c r="AD268" i="8"/>
  <c r="AD267" i="8"/>
  <c r="AD266" i="8"/>
  <c r="AD265" i="8"/>
  <c r="AD264" i="8"/>
  <c r="AD263" i="8"/>
  <c r="AD262" i="8"/>
  <c r="AD261" i="8"/>
  <c r="AD260" i="8"/>
  <c r="AD259" i="8"/>
  <c r="AD258" i="8"/>
  <c r="AD257" i="8"/>
  <c r="AD254" i="8"/>
  <c r="AD253" i="8"/>
  <c r="AD252" i="8"/>
  <c r="AD251" i="8"/>
  <c r="AD250" i="8"/>
  <c r="AD249" i="8"/>
  <c r="AD248" i="8"/>
  <c r="AD247" i="8"/>
  <c r="AD246" i="8"/>
  <c r="AD245" i="8"/>
  <c r="AD244" i="8"/>
  <c r="AD243" i="8"/>
  <c r="AD242" i="8"/>
  <c r="AD241" i="8"/>
  <c r="AD240" i="8"/>
  <c r="AD239" i="8"/>
  <c r="AD238" i="8"/>
  <c r="AD237" i="8"/>
  <c r="AD236" i="8"/>
  <c r="AD235" i="8"/>
  <c r="AD232" i="8"/>
  <c r="AD231" i="8"/>
  <c r="AD230" i="8"/>
  <c r="AD229" i="8"/>
  <c r="AD228" i="8"/>
  <c r="AD227" i="8"/>
  <c r="AD226" i="8"/>
  <c r="AD225" i="8"/>
  <c r="AD224" i="8"/>
  <c r="AD223" i="8"/>
  <c r="AD222" i="8"/>
  <c r="AD221" i="8"/>
  <c r="AD220" i="8"/>
  <c r="AD219" i="8"/>
  <c r="AD218" i="8"/>
  <c r="AD217" i="8"/>
  <c r="AD216" i="8"/>
  <c r="AD215" i="8"/>
  <c r="AD214" i="8"/>
  <c r="AD213" i="8"/>
  <c r="AD212" i="8"/>
  <c r="AD209" i="8"/>
  <c r="AD208" i="8"/>
  <c r="AD207" i="8"/>
  <c r="AD206" i="8"/>
  <c r="AD205" i="8"/>
  <c r="AD204" i="8"/>
  <c r="AD203" i="8"/>
  <c r="AD202" i="8"/>
  <c r="AD199" i="8"/>
  <c r="AD198" i="8"/>
  <c r="AD197" i="8"/>
  <c r="AD196" i="8"/>
  <c r="AD195" i="8"/>
  <c r="AD194" i="8"/>
  <c r="AD193" i="8"/>
  <c r="AD192" i="8"/>
  <c r="AD191" i="8"/>
  <c r="AD190" i="8"/>
  <c r="AD189" i="8"/>
  <c r="AD180" i="8"/>
  <c r="AD179" i="8"/>
  <c r="AD178" i="8"/>
  <c r="AD177" i="8"/>
  <c r="AD176" i="8"/>
  <c r="AD175" i="8"/>
  <c r="AD174" i="8"/>
  <c r="AD173" i="8"/>
  <c r="AD172" i="8"/>
  <c r="AD171" i="8"/>
  <c r="AD156" i="8"/>
  <c r="AD153" i="8"/>
  <c r="AD150" i="8"/>
  <c r="AD149" i="8"/>
  <c r="AD148" i="8"/>
  <c r="AD147" i="8"/>
  <c r="AD146" i="8"/>
  <c r="AD145" i="8"/>
  <c r="AD144" i="8"/>
  <c r="AD143" i="8"/>
  <c r="AD140" i="8"/>
  <c r="AD139" i="8"/>
  <c r="AD138" i="8"/>
  <c r="AD137" i="8"/>
  <c r="AD136" i="8"/>
  <c r="AD135" i="8"/>
  <c r="AD134" i="8"/>
  <c r="AD131" i="8"/>
  <c r="AD130" i="8"/>
  <c r="AD129" i="8"/>
  <c r="AD128" i="8"/>
  <c r="AD127" i="8"/>
  <c r="AD126" i="8"/>
  <c r="AD125" i="8"/>
  <c r="AD124" i="8"/>
  <c r="AD123" i="8"/>
  <c r="AD122" i="8"/>
  <c r="AD121" i="8"/>
  <c r="AD120" i="8"/>
  <c r="AD119" i="8"/>
  <c r="AD118" i="8"/>
  <c r="AD117" i="8"/>
  <c r="AD116" i="8"/>
  <c r="AD113" i="8"/>
  <c r="AD112" i="8"/>
  <c r="AD111" i="8"/>
  <c r="AD110" i="8"/>
  <c r="AD109" i="8"/>
  <c r="AD108" i="8"/>
  <c r="AD107" i="8"/>
  <c r="AD106" i="8"/>
  <c r="AD105" i="8"/>
  <c r="AD104" i="8"/>
  <c r="AD103" i="8"/>
  <c r="AD102" i="8"/>
  <c r="AD101" i="8"/>
  <c r="AD98" i="8"/>
  <c r="AD97" i="8"/>
  <c r="AD96" i="8"/>
  <c r="AD95" i="8"/>
  <c r="AD94" i="8"/>
  <c r="AD91" i="8"/>
  <c r="AD90" i="8"/>
  <c r="AD89" i="8"/>
  <c r="AD86" i="8"/>
  <c r="AD85" i="8"/>
  <c r="AD84" i="8"/>
  <c r="AD83" i="8"/>
  <c r="AD82" i="8"/>
  <c r="AD79" i="8"/>
  <c r="AD78" i="8"/>
  <c r="AD77" i="8"/>
  <c r="AD76" i="8"/>
  <c r="AD75" i="8"/>
  <c r="AD74" i="8"/>
  <c r="AD73" i="8"/>
  <c r="AD72" i="8"/>
  <c r="AD69" i="8"/>
  <c r="AD68" i="8"/>
  <c r="AD67" i="8"/>
  <c r="AD66" i="8"/>
  <c r="AD65" i="8"/>
  <c r="AD64" i="8"/>
  <c r="AD63" i="8"/>
  <c r="AD60" i="8"/>
  <c r="AD58" i="8"/>
  <c r="AD57" i="8"/>
  <c r="AD56" i="8"/>
  <c r="AD55" i="8"/>
  <c r="AD54" i="8"/>
  <c r="AD53" i="8"/>
  <c r="AD52" i="8"/>
  <c r="AD51" i="8"/>
  <c r="AD50" i="8"/>
  <c r="AD49" i="8"/>
  <c r="AD48" i="8"/>
  <c r="AD47" i="8"/>
  <c r="AD46" i="8"/>
  <c r="AD43" i="8"/>
  <c r="AD42" i="8"/>
  <c r="AD41" i="8"/>
  <c r="AD40" i="8"/>
  <c r="AD39" i="8"/>
  <c r="AD38" i="8"/>
  <c r="AD37" i="8"/>
  <c r="AD36" i="8"/>
  <c r="AD35" i="8"/>
  <c r="AD34" i="8"/>
  <c r="AA15" i="6"/>
  <c r="AD271" i="8" l="1"/>
  <c r="AA9" i="6" s="1"/>
  <c r="AC254" i="8"/>
  <c r="AC235" i="8"/>
  <c r="AC232" i="8" l="1"/>
  <c r="AC231" i="8"/>
  <c r="AC230" i="8"/>
  <c r="AC229" i="8"/>
  <c r="AC228" i="8"/>
  <c r="AC227" i="8"/>
  <c r="AC226" i="8"/>
  <c r="AC225" i="8"/>
  <c r="AC224" i="8"/>
  <c r="AC223" i="8"/>
  <c r="AC222" i="8"/>
  <c r="AC221" i="8"/>
  <c r="AC220" i="8"/>
  <c r="AC219" i="8"/>
  <c r="AC218" i="8"/>
  <c r="AC217" i="8"/>
  <c r="AC216" i="8"/>
  <c r="AC215" i="8"/>
  <c r="AC214" i="8"/>
  <c r="AC213" i="8"/>
  <c r="AC212" i="8"/>
  <c r="AC253" i="8"/>
  <c r="AC252" i="8"/>
  <c r="AC251" i="8"/>
  <c r="AC250" i="8"/>
  <c r="AC249" i="8"/>
  <c r="AC248" i="8"/>
  <c r="AC247" i="8"/>
  <c r="AC246" i="8"/>
  <c r="AC245" i="8"/>
  <c r="AC244" i="8"/>
  <c r="AC243" i="8"/>
  <c r="AC242" i="8"/>
  <c r="AC241" i="8"/>
  <c r="AC240" i="8"/>
  <c r="AC239" i="8"/>
  <c r="AC238" i="8"/>
  <c r="AC237" i="8"/>
  <c r="AC236" i="8"/>
  <c r="AC209" i="8"/>
  <c r="AC208" i="8"/>
  <c r="AC207" i="8"/>
  <c r="AC206" i="8"/>
  <c r="AC205" i="8"/>
  <c r="AC204" i="8"/>
  <c r="AC203" i="8"/>
  <c r="AC202" i="8"/>
  <c r="AC199" i="8"/>
  <c r="AC198" i="8"/>
  <c r="AC197" i="8"/>
  <c r="AC196" i="8"/>
  <c r="AC195" i="8"/>
  <c r="AC194" i="8"/>
  <c r="AC193" i="8"/>
  <c r="AC192" i="8"/>
  <c r="AC191" i="8"/>
  <c r="AC190" i="8"/>
  <c r="AC189" i="8"/>
  <c r="AC186" i="8"/>
  <c r="AC185" i="8"/>
  <c r="AC184" i="8"/>
  <c r="AC183" i="8"/>
  <c r="AC182" i="8"/>
  <c r="AC181" i="8"/>
  <c r="AC180" i="8"/>
  <c r="AC179" i="8"/>
  <c r="AC178" i="8"/>
  <c r="AC177" i="8"/>
  <c r="AC176" i="8"/>
  <c r="AC175" i="8"/>
  <c r="AC174" i="8"/>
  <c r="AC173" i="8"/>
  <c r="AC172" i="8"/>
  <c r="AC171" i="8"/>
  <c r="AC168" i="8"/>
  <c r="AC167" i="8"/>
  <c r="AC166" i="8"/>
  <c r="AC165" i="8"/>
  <c r="AC164" i="8"/>
  <c r="AC163" i="8"/>
  <c r="AC162" i="8"/>
  <c r="AC161" i="8"/>
  <c r="AC160" i="8"/>
  <c r="AC159" i="8"/>
  <c r="AC158" i="8"/>
  <c r="AC157" i="8"/>
  <c r="AC156" i="8"/>
  <c r="AC153" i="8"/>
  <c r="AC150" i="8"/>
  <c r="AC149" i="8"/>
  <c r="AC148" i="8"/>
  <c r="AC147" i="8"/>
  <c r="AC146" i="8"/>
  <c r="AC145" i="8"/>
  <c r="AC144" i="8"/>
  <c r="AC143" i="8"/>
  <c r="AC140" i="8"/>
  <c r="AC139" i="8"/>
  <c r="AC138" i="8"/>
  <c r="AC137" i="8"/>
  <c r="AC136" i="8"/>
  <c r="AC135" i="8"/>
  <c r="AC134" i="8"/>
  <c r="AC131" i="8"/>
  <c r="AC130" i="8"/>
  <c r="AC129" i="8"/>
  <c r="AC128" i="8"/>
  <c r="AC127" i="8"/>
  <c r="AC126" i="8"/>
  <c r="AC125" i="8"/>
  <c r="AC124" i="8"/>
  <c r="AC123" i="8"/>
  <c r="AC122" i="8"/>
  <c r="AC121" i="8"/>
  <c r="AC120" i="8"/>
  <c r="AC119" i="8"/>
  <c r="AC118" i="8"/>
  <c r="AC117" i="8"/>
  <c r="AC116" i="8"/>
  <c r="AC113" i="8"/>
  <c r="AC112" i="8"/>
  <c r="AC111" i="8"/>
  <c r="AC110" i="8"/>
  <c r="AC109" i="8"/>
  <c r="AC108" i="8"/>
  <c r="AC107" i="8"/>
  <c r="AC106" i="8"/>
  <c r="AC105" i="8"/>
  <c r="AC104" i="8"/>
  <c r="AC103" i="8"/>
  <c r="AC102" i="8"/>
  <c r="AC101" i="8"/>
  <c r="AC98" i="8"/>
  <c r="AC97" i="8"/>
  <c r="AC96" i="8"/>
  <c r="AC95" i="8"/>
  <c r="AC94" i="8"/>
  <c r="AC91" i="8"/>
  <c r="AC90" i="8"/>
  <c r="AC89" i="8"/>
  <c r="AC86" i="8"/>
  <c r="AC85" i="8"/>
  <c r="AC84" i="8"/>
  <c r="AC83" i="8"/>
  <c r="AC82" i="8"/>
  <c r="AC79" i="8"/>
  <c r="AC78" i="8"/>
  <c r="AC77" i="8"/>
  <c r="AC76" i="8"/>
  <c r="AC75" i="8"/>
  <c r="AC74" i="8"/>
  <c r="AC73" i="8"/>
  <c r="AC72" i="8"/>
  <c r="AC69" i="8"/>
  <c r="AC68" i="8"/>
  <c r="AC67" i="8"/>
  <c r="AC66" i="8"/>
  <c r="AC65" i="8"/>
  <c r="AC64" i="8"/>
  <c r="AC63" i="8"/>
  <c r="AC60" i="8"/>
  <c r="AC58" i="8"/>
  <c r="AC57" i="8"/>
  <c r="AC56" i="8"/>
  <c r="AC55" i="8"/>
  <c r="AC54" i="8"/>
  <c r="AC53" i="8"/>
  <c r="AC52" i="8"/>
  <c r="AC51" i="8"/>
  <c r="AC50" i="8"/>
  <c r="AC49" i="8"/>
  <c r="AC48" i="8"/>
  <c r="AC47" i="8"/>
  <c r="AC46" i="8"/>
  <c r="AC43" i="8"/>
  <c r="AC42" i="8"/>
  <c r="AC41" i="8"/>
  <c r="AC40" i="8"/>
  <c r="AC39" i="8"/>
  <c r="AC38" i="8"/>
  <c r="AC37" i="8"/>
  <c r="AC36" i="8"/>
  <c r="AC35" i="8"/>
  <c r="AC34" i="8"/>
  <c r="Z15" i="6"/>
  <c r="Z4" i="6"/>
  <c r="AC255" i="8" l="1"/>
  <c r="Z9" i="6" s="1"/>
  <c r="AB232" i="8"/>
  <c r="AB231" i="8"/>
  <c r="AB230" i="8"/>
  <c r="AB229" i="8"/>
  <c r="AB228" i="8"/>
  <c r="AB227" i="8"/>
  <c r="AB226" i="8"/>
  <c r="AB225" i="8"/>
  <c r="AB224" i="8"/>
  <c r="AB223" i="8"/>
  <c r="AB222" i="8"/>
  <c r="AB221" i="8"/>
  <c r="AB220" i="8"/>
  <c r="AB219" i="8"/>
  <c r="AB218" i="8" l="1"/>
  <c r="AB217" i="8"/>
  <c r="AB216" i="8"/>
  <c r="AB215" i="8"/>
  <c r="AB214" i="8"/>
  <c r="AB213" i="8"/>
  <c r="AB212" i="8"/>
  <c r="AB202" i="8"/>
  <c r="AB209" i="8"/>
  <c r="AB208" i="8"/>
  <c r="AB207" i="8"/>
  <c r="AB206" i="8"/>
  <c r="AB205" i="8"/>
  <c r="AB204" i="8"/>
  <c r="AB203" i="8"/>
  <c r="AB199" i="8"/>
  <c r="AB198" i="8"/>
  <c r="AB197" i="8"/>
  <c r="AB196" i="8"/>
  <c r="AB195" i="8"/>
  <c r="AB194" i="8"/>
  <c r="AB193" i="8"/>
  <c r="AB192" i="8"/>
  <c r="AB191" i="8"/>
  <c r="AB190" i="8"/>
  <c r="AB189" i="8"/>
  <c r="AB186" i="8"/>
  <c r="AB185" i="8"/>
  <c r="AB184" i="8"/>
  <c r="AB183" i="8"/>
  <c r="AB182" i="8"/>
  <c r="AB181" i="8"/>
  <c r="AB180" i="8"/>
  <c r="AB179" i="8"/>
  <c r="AB178" i="8"/>
  <c r="AB177" i="8"/>
  <c r="AB176" i="8"/>
  <c r="AB175" i="8"/>
  <c r="AB174" i="8"/>
  <c r="AB173" i="8"/>
  <c r="AB172" i="8"/>
  <c r="AB171" i="8"/>
  <c r="AB168" i="8"/>
  <c r="AB167" i="8"/>
  <c r="AB166" i="8"/>
  <c r="AB165" i="8"/>
  <c r="AB164" i="8"/>
  <c r="AB163" i="8"/>
  <c r="AB162" i="8"/>
  <c r="AB161" i="8"/>
  <c r="AB160" i="8"/>
  <c r="AB159" i="8"/>
  <c r="AB158" i="8"/>
  <c r="AB157" i="8"/>
  <c r="AB156" i="8"/>
  <c r="AB153" i="8"/>
  <c r="AB150" i="8"/>
  <c r="AB149" i="8"/>
  <c r="AB148" i="8"/>
  <c r="AB147" i="8"/>
  <c r="AB146" i="8"/>
  <c r="AB145" i="8"/>
  <c r="AB144" i="8"/>
  <c r="AB143" i="8"/>
  <c r="AB140" i="8"/>
  <c r="AB139" i="8"/>
  <c r="AB138" i="8"/>
  <c r="AB137" i="8"/>
  <c r="AB136" i="8"/>
  <c r="AB135" i="8"/>
  <c r="AB134" i="8"/>
  <c r="AB131" i="8"/>
  <c r="AB130" i="8"/>
  <c r="AB129" i="8"/>
  <c r="AB128" i="8"/>
  <c r="AB127" i="8"/>
  <c r="AB126" i="8"/>
  <c r="AB125" i="8"/>
  <c r="AB124" i="8"/>
  <c r="AB123" i="8"/>
  <c r="AB122" i="8"/>
  <c r="AB121" i="8"/>
  <c r="AB120" i="8"/>
  <c r="AB119" i="8"/>
  <c r="AB118" i="8"/>
  <c r="AB117" i="8"/>
  <c r="AB116" i="8"/>
  <c r="AB113" i="8"/>
  <c r="AB112" i="8"/>
  <c r="AB111" i="8"/>
  <c r="AB110" i="8"/>
  <c r="AB109" i="8"/>
  <c r="AB108" i="8"/>
  <c r="AB107" i="8"/>
  <c r="AB106" i="8"/>
  <c r="AB105" i="8"/>
  <c r="AB104" i="8"/>
  <c r="AB103" i="8"/>
  <c r="AB102" i="8"/>
  <c r="AB101" i="8"/>
  <c r="AB98" i="8"/>
  <c r="AB97" i="8"/>
  <c r="AB96" i="8"/>
  <c r="AB95" i="8"/>
  <c r="AB94" i="8"/>
  <c r="AB91" i="8"/>
  <c r="AB90" i="8"/>
  <c r="AB89" i="8"/>
  <c r="AB86" i="8"/>
  <c r="AB85" i="8"/>
  <c r="AB84" i="8"/>
  <c r="AB83" i="8"/>
  <c r="AB82" i="8"/>
  <c r="AB79" i="8"/>
  <c r="AB78" i="8"/>
  <c r="AB77" i="8"/>
  <c r="AB76" i="8"/>
  <c r="AB75" i="8"/>
  <c r="AB74" i="8"/>
  <c r="AB73" i="8"/>
  <c r="AB72" i="8"/>
  <c r="AB69" i="8"/>
  <c r="AB68" i="8"/>
  <c r="AB67" i="8"/>
  <c r="AB66" i="8"/>
  <c r="AB65" i="8"/>
  <c r="AB64" i="8"/>
  <c r="AB63" i="8"/>
  <c r="AB60" i="8"/>
  <c r="AB58" i="8"/>
  <c r="AB57" i="8"/>
  <c r="AB56" i="8"/>
  <c r="AB55" i="8"/>
  <c r="AB54" i="8"/>
  <c r="AB53" i="8"/>
  <c r="AB52" i="8"/>
  <c r="AB51" i="8"/>
  <c r="AB50" i="8"/>
  <c r="AB49" i="8"/>
  <c r="AB48" i="8"/>
  <c r="AB47" i="8"/>
  <c r="AB46" i="8"/>
  <c r="AB43" i="8"/>
  <c r="AB42" i="8"/>
  <c r="AB41" i="8"/>
  <c r="AB40" i="8"/>
  <c r="AB39" i="8"/>
  <c r="AB38" i="8"/>
  <c r="AB37" i="8"/>
  <c r="AB36" i="8"/>
  <c r="AB35" i="8"/>
  <c r="AB34" i="8"/>
  <c r="Y15" i="6"/>
  <c r="Y4" i="6"/>
  <c r="AB233" i="8" l="1"/>
  <c r="Y9" i="6" s="1"/>
  <c r="AA199" i="8"/>
  <c r="AA198" i="8"/>
  <c r="AA197" i="8"/>
  <c r="AA196" i="8"/>
  <c r="AA195" i="8"/>
  <c r="AA194" i="8"/>
  <c r="AA193" i="8"/>
  <c r="AA192" i="8"/>
  <c r="AA191" i="8"/>
  <c r="AA190" i="8"/>
  <c r="AA189" i="8"/>
  <c r="AA209" i="8"/>
  <c r="AA208" i="8"/>
  <c r="AA207" i="8"/>
  <c r="AA206" i="8"/>
  <c r="AA205" i="8"/>
  <c r="AA204" i="8"/>
  <c r="AA203" i="8"/>
  <c r="AA202" i="8"/>
  <c r="AA186" i="8"/>
  <c r="AA185" i="8"/>
  <c r="AA184" i="8"/>
  <c r="AA183" i="8"/>
  <c r="AA182" i="8"/>
  <c r="AA181" i="8"/>
  <c r="AA180" i="8"/>
  <c r="AA179" i="8"/>
  <c r="AA178" i="8"/>
  <c r="AA177" i="8"/>
  <c r="AA176" i="8"/>
  <c r="AA175" i="8"/>
  <c r="AA174" i="8"/>
  <c r="AA173" i="8"/>
  <c r="AA172" i="8"/>
  <c r="AA171" i="8"/>
  <c r="AA168" i="8"/>
  <c r="AA167" i="8"/>
  <c r="AA166" i="8"/>
  <c r="AA165" i="8"/>
  <c r="AA164" i="8"/>
  <c r="AA163" i="8"/>
  <c r="AA162" i="8"/>
  <c r="AA161" i="8"/>
  <c r="AA160" i="8"/>
  <c r="AA159" i="8"/>
  <c r="AA158" i="8"/>
  <c r="AA157" i="8"/>
  <c r="AA156" i="8"/>
  <c r="AA153" i="8"/>
  <c r="AA150" i="8"/>
  <c r="AA149" i="8"/>
  <c r="AA148" i="8"/>
  <c r="AA147" i="8"/>
  <c r="AA146" i="8"/>
  <c r="AA145" i="8"/>
  <c r="AA144" i="8"/>
  <c r="AA143" i="8"/>
  <c r="AA140" i="8"/>
  <c r="AA139" i="8"/>
  <c r="AA138" i="8"/>
  <c r="AA137" i="8"/>
  <c r="AA136" i="8"/>
  <c r="AA135" i="8"/>
  <c r="AA134" i="8"/>
  <c r="AA131" i="8"/>
  <c r="AA130" i="8"/>
  <c r="AA129" i="8"/>
  <c r="AA128" i="8"/>
  <c r="AA127" i="8"/>
  <c r="AA126" i="8"/>
  <c r="AA125" i="8"/>
  <c r="AA124" i="8"/>
  <c r="AA123" i="8"/>
  <c r="AA122" i="8"/>
  <c r="AA121" i="8"/>
  <c r="AA120" i="8"/>
  <c r="AA119" i="8"/>
  <c r="AA118" i="8"/>
  <c r="AA117" i="8"/>
  <c r="AA116" i="8"/>
  <c r="AA113" i="8"/>
  <c r="AA112" i="8"/>
  <c r="AA111" i="8"/>
  <c r="AA110" i="8"/>
  <c r="AA109" i="8"/>
  <c r="AA108" i="8"/>
  <c r="AA107" i="8"/>
  <c r="AA106" i="8"/>
  <c r="AA105" i="8"/>
  <c r="AA104" i="8"/>
  <c r="AA103" i="8"/>
  <c r="AA102" i="8"/>
  <c r="AA101" i="8"/>
  <c r="AA98" i="8"/>
  <c r="AA97" i="8"/>
  <c r="AA96" i="8"/>
  <c r="AA95" i="8"/>
  <c r="AA94" i="8"/>
  <c r="AA91" i="8"/>
  <c r="AA90" i="8"/>
  <c r="AA89" i="8"/>
  <c r="AA86" i="8"/>
  <c r="AA85" i="8"/>
  <c r="AA84" i="8"/>
  <c r="AA83" i="8"/>
  <c r="AA82" i="8"/>
  <c r="AA79" i="8"/>
  <c r="AA78" i="8"/>
  <c r="AA77" i="8"/>
  <c r="AA76" i="8"/>
  <c r="AA75" i="8"/>
  <c r="AA74" i="8"/>
  <c r="AA73" i="8"/>
  <c r="AA72" i="8"/>
  <c r="AA69" i="8"/>
  <c r="AA68" i="8"/>
  <c r="AA67" i="8"/>
  <c r="AA66" i="8"/>
  <c r="AA65" i="8"/>
  <c r="AA64" i="8"/>
  <c r="AA63" i="8"/>
  <c r="AA60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3" i="8"/>
  <c r="AA42" i="8"/>
  <c r="AA41" i="8"/>
  <c r="AA40" i="8"/>
  <c r="AA39" i="8"/>
  <c r="AA38" i="8"/>
  <c r="AA37" i="8"/>
  <c r="AA36" i="8"/>
  <c r="AA35" i="8"/>
  <c r="AA34" i="8"/>
  <c r="X4" i="6"/>
  <c r="X15" i="6"/>
  <c r="AA210" i="8" l="1"/>
  <c r="X9" i="6" s="1"/>
  <c r="Z199" i="8" l="1"/>
  <c r="Z198" i="8"/>
  <c r="Z197" i="8"/>
  <c r="Z196" i="8"/>
  <c r="Z195" i="8"/>
  <c r="Z194" i="8"/>
  <c r="Z193" i="8"/>
  <c r="Z192" i="8"/>
  <c r="Z191" i="8"/>
  <c r="Z190" i="8"/>
  <c r="Z189" i="8"/>
  <c r="Z186" i="8"/>
  <c r="Z185" i="8"/>
  <c r="Z184" i="8"/>
  <c r="Z183" i="8"/>
  <c r="Z182" i="8"/>
  <c r="Z181" i="8"/>
  <c r="Z180" i="8"/>
  <c r="Z179" i="8"/>
  <c r="Z178" i="8"/>
  <c r="Z177" i="8"/>
  <c r="Z176" i="8"/>
  <c r="Z175" i="8"/>
  <c r="Z174" i="8"/>
  <c r="Z173" i="8"/>
  <c r="Z172" i="8"/>
  <c r="Z171" i="8"/>
  <c r="Z168" i="8"/>
  <c r="Z167" i="8"/>
  <c r="Z166" i="8"/>
  <c r="Z165" i="8"/>
  <c r="Z164" i="8"/>
  <c r="Z163" i="8"/>
  <c r="Z162" i="8"/>
  <c r="Z161" i="8"/>
  <c r="Z160" i="8"/>
  <c r="Z159" i="8"/>
  <c r="Z158" i="8"/>
  <c r="Z157" i="8"/>
  <c r="Z156" i="8"/>
  <c r="Z153" i="8"/>
  <c r="Z150" i="8"/>
  <c r="Z149" i="8"/>
  <c r="Z148" i="8"/>
  <c r="Z147" i="8"/>
  <c r="Z146" i="8"/>
  <c r="Z145" i="8"/>
  <c r="Z144" i="8"/>
  <c r="Z143" i="8"/>
  <c r="Z140" i="8"/>
  <c r="Z139" i="8"/>
  <c r="Z138" i="8"/>
  <c r="Z137" i="8"/>
  <c r="Z136" i="8"/>
  <c r="Z135" i="8"/>
  <c r="Z134" i="8"/>
  <c r="Z131" i="8"/>
  <c r="Z130" i="8"/>
  <c r="Z129" i="8"/>
  <c r="Z128" i="8"/>
  <c r="Z127" i="8"/>
  <c r="Z126" i="8"/>
  <c r="Z125" i="8"/>
  <c r="Z124" i="8"/>
  <c r="Z123" i="8"/>
  <c r="Z122" i="8"/>
  <c r="Z121" i="8"/>
  <c r="Z120" i="8"/>
  <c r="Z119" i="8"/>
  <c r="Z118" i="8"/>
  <c r="Z117" i="8"/>
  <c r="Z116" i="8"/>
  <c r="Z113" i="8"/>
  <c r="Z112" i="8"/>
  <c r="Z111" i="8"/>
  <c r="Z110" i="8"/>
  <c r="Z109" i="8"/>
  <c r="Z108" i="8"/>
  <c r="Z107" i="8"/>
  <c r="Z106" i="8"/>
  <c r="Z105" i="8"/>
  <c r="Z104" i="8"/>
  <c r="Z103" i="8"/>
  <c r="Z102" i="8"/>
  <c r="Z101" i="8"/>
  <c r="Z98" i="8"/>
  <c r="Z97" i="8"/>
  <c r="Z96" i="8"/>
  <c r="Z95" i="8"/>
  <c r="Z94" i="8"/>
  <c r="Z91" i="8"/>
  <c r="Z90" i="8"/>
  <c r="Z89" i="8"/>
  <c r="Z86" i="8"/>
  <c r="Z85" i="8"/>
  <c r="Z84" i="8"/>
  <c r="Z83" i="8"/>
  <c r="Z82" i="8"/>
  <c r="Z79" i="8"/>
  <c r="Z78" i="8"/>
  <c r="Z77" i="8"/>
  <c r="Z76" i="8"/>
  <c r="Z75" i="8"/>
  <c r="Z74" i="8"/>
  <c r="Z73" i="8"/>
  <c r="Z72" i="8"/>
  <c r="Z69" i="8"/>
  <c r="Z68" i="8"/>
  <c r="Z67" i="8"/>
  <c r="Z66" i="8"/>
  <c r="Z65" i="8"/>
  <c r="Z64" i="8"/>
  <c r="Z63" i="8"/>
  <c r="Z60" i="8"/>
  <c r="Z58" i="8"/>
  <c r="Z57" i="8"/>
  <c r="Z56" i="8"/>
  <c r="Z55" i="8"/>
  <c r="Z54" i="8"/>
  <c r="Z53" i="8"/>
  <c r="Z52" i="8"/>
  <c r="Z51" i="8"/>
  <c r="Z50" i="8"/>
  <c r="Z49" i="8"/>
  <c r="Z48" i="8"/>
  <c r="Z47" i="8"/>
  <c r="Z46" i="8"/>
  <c r="Z43" i="8"/>
  <c r="Z42" i="8"/>
  <c r="Z41" i="8"/>
  <c r="Z40" i="8"/>
  <c r="Z39" i="8"/>
  <c r="Z38" i="8"/>
  <c r="Z37" i="8"/>
  <c r="Z36" i="8"/>
  <c r="Z35" i="8"/>
  <c r="Z34" i="8"/>
  <c r="W15" i="6"/>
  <c r="W4" i="6"/>
  <c r="N25" i="14"/>
  <c r="R6" i="14" s="1"/>
  <c r="W8" i="6" s="1"/>
  <c r="N24" i="14"/>
  <c r="Z200" i="8" l="1"/>
  <c r="W9" i="6" s="1"/>
  <c r="R7" i="14"/>
  <c r="R11" i="14" l="1"/>
  <c r="W6" i="6" s="1"/>
  <c r="Y186" i="8"/>
  <c r="Y185" i="8"/>
  <c r="Y184" i="8"/>
  <c r="Y183" i="8"/>
  <c r="Y182" i="8" l="1"/>
  <c r="Y181" i="8"/>
  <c r="Y180" i="8"/>
  <c r="Y179" i="8"/>
  <c r="Y178" i="8"/>
  <c r="Y177" i="8"/>
  <c r="Y176" i="8"/>
  <c r="Y175" i="8"/>
  <c r="Y174" i="8"/>
  <c r="Y173" i="8"/>
  <c r="Y172" i="8"/>
  <c r="Y171" i="8"/>
  <c r="Y168" i="8"/>
  <c r="Y167" i="8"/>
  <c r="Y166" i="8"/>
  <c r="Y165" i="8"/>
  <c r="Y164" i="8"/>
  <c r="Y163" i="8"/>
  <c r="Y162" i="8"/>
  <c r="Y161" i="8"/>
  <c r="Y160" i="8"/>
  <c r="Y159" i="8"/>
  <c r="Y158" i="8"/>
  <c r="Y157" i="8"/>
  <c r="Y156" i="8"/>
  <c r="Y153" i="8"/>
  <c r="Y150" i="8"/>
  <c r="Y149" i="8"/>
  <c r="Y148" i="8"/>
  <c r="Y147" i="8"/>
  <c r="Y146" i="8"/>
  <c r="Y145" i="8"/>
  <c r="Y144" i="8"/>
  <c r="Y143" i="8"/>
  <c r="Y140" i="8"/>
  <c r="Y139" i="8"/>
  <c r="Y138" i="8"/>
  <c r="Y137" i="8"/>
  <c r="Y136" i="8"/>
  <c r="Y135" i="8"/>
  <c r="Y134" i="8"/>
  <c r="Y131" i="8"/>
  <c r="Y130" i="8"/>
  <c r="Y129" i="8"/>
  <c r="Y128" i="8"/>
  <c r="Y127" i="8"/>
  <c r="Y126" i="8"/>
  <c r="Y125" i="8"/>
  <c r="Y124" i="8"/>
  <c r="Y123" i="8"/>
  <c r="Y122" i="8"/>
  <c r="Y121" i="8"/>
  <c r="Y120" i="8"/>
  <c r="Y119" i="8"/>
  <c r="Y118" i="8"/>
  <c r="Y117" i="8"/>
  <c r="Y116" i="8"/>
  <c r="Y113" i="8"/>
  <c r="Y112" i="8"/>
  <c r="Y111" i="8"/>
  <c r="Y110" i="8"/>
  <c r="Y109" i="8"/>
  <c r="Y108" i="8"/>
  <c r="Y107" i="8"/>
  <c r="Y106" i="8"/>
  <c r="Y105" i="8"/>
  <c r="Y104" i="8"/>
  <c r="Y103" i="8"/>
  <c r="Y102" i="8"/>
  <c r="Y101" i="8"/>
  <c r="Y98" i="8"/>
  <c r="Y97" i="8"/>
  <c r="Y96" i="8"/>
  <c r="Y95" i="8"/>
  <c r="Y94" i="8"/>
  <c r="Y91" i="8"/>
  <c r="Y90" i="8"/>
  <c r="Y89" i="8"/>
  <c r="Y86" i="8"/>
  <c r="Y85" i="8"/>
  <c r="Y84" i="8"/>
  <c r="Y83" i="8"/>
  <c r="Y82" i="8"/>
  <c r="Y79" i="8"/>
  <c r="Y78" i="8"/>
  <c r="Y77" i="8"/>
  <c r="Y76" i="8"/>
  <c r="Y75" i="8"/>
  <c r="Y74" i="8"/>
  <c r="Y73" i="8"/>
  <c r="Y72" i="8"/>
  <c r="Y69" i="8"/>
  <c r="Y68" i="8"/>
  <c r="Y67" i="8"/>
  <c r="Y66" i="8"/>
  <c r="Y65" i="8"/>
  <c r="Y64" i="8"/>
  <c r="Y63" i="8"/>
  <c r="Y60" i="8"/>
  <c r="Y58" i="8"/>
  <c r="Y57" i="8"/>
  <c r="Y56" i="8"/>
  <c r="Y55" i="8"/>
  <c r="Y54" i="8"/>
  <c r="Y53" i="8"/>
  <c r="Y52" i="8"/>
  <c r="Y51" i="8"/>
  <c r="Y50" i="8"/>
  <c r="Y49" i="8"/>
  <c r="Y48" i="8"/>
  <c r="Y47" i="8"/>
  <c r="Y46" i="8"/>
  <c r="Y43" i="8"/>
  <c r="Y42" i="8"/>
  <c r="Y41" i="8"/>
  <c r="Y40" i="8"/>
  <c r="Y39" i="8"/>
  <c r="Y38" i="8"/>
  <c r="Y37" i="8"/>
  <c r="Y36" i="8"/>
  <c r="Y35" i="8"/>
  <c r="Y34" i="8"/>
  <c r="V15" i="6"/>
  <c r="V4" i="6"/>
  <c r="Y187" i="8" l="1"/>
  <c r="V9" i="6" s="1"/>
  <c r="X69" i="8"/>
  <c r="X168" i="8" l="1"/>
  <c r="X167" i="8"/>
  <c r="X166" i="8"/>
  <c r="X165" i="8"/>
  <c r="X164" i="8"/>
  <c r="X163" i="8"/>
  <c r="X56" i="8" l="1"/>
  <c r="U15" i="6" l="1"/>
  <c r="U4" i="6"/>
  <c r="X162" i="8"/>
  <c r="X161" i="8"/>
  <c r="X160" i="8"/>
  <c r="X159" i="8"/>
  <c r="X158" i="8"/>
  <c r="X157" i="8"/>
  <c r="X156" i="8"/>
  <c r="X153" i="8"/>
  <c r="X150" i="8"/>
  <c r="X149" i="8"/>
  <c r="X148" i="8"/>
  <c r="X147" i="8"/>
  <c r="X146" i="8"/>
  <c r="X145" i="8"/>
  <c r="X144" i="8"/>
  <c r="X143" i="8"/>
  <c r="X140" i="8"/>
  <c r="X139" i="8"/>
  <c r="X138" i="8"/>
  <c r="X137" i="8"/>
  <c r="X136" i="8"/>
  <c r="X135" i="8"/>
  <c r="X134" i="8"/>
  <c r="X131" i="8"/>
  <c r="X130" i="8"/>
  <c r="X129" i="8"/>
  <c r="X128" i="8"/>
  <c r="X127" i="8"/>
  <c r="X126" i="8"/>
  <c r="X125" i="8"/>
  <c r="X124" i="8"/>
  <c r="X123" i="8"/>
  <c r="X122" i="8"/>
  <c r="X121" i="8"/>
  <c r="X120" i="8"/>
  <c r="X119" i="8"/>
  <c r="X118" i="8"/>
  <c r="X117" i="8"/>
  <c r="X116" i="8"/>
  <c r="X113" i="8"/>
  <c r="X112" i="8"/>
  <c r="X111" i="8"/>
  <c r="X110" i="8"/>
  <c r="X109" i="8"/>
  <c r="X108" i="8"/>
  <c r="X107" i="8"/>
  <c r="X106" i="8"/>
  <c r="X105" i="8"/>
  <c r="X104" i="8"/>
  <c r="X103" i="8"/>
  <c r="X102" i="8"/>
  <c r="X101" i="8"/>
  <c r="X98" i="8"/>
  <c r="X97" i="8"/>
  <c r="X96" i="8"/>
  <c r="X95" i="8"/>
  <c r="X94" i="8"/>
  <c r="X91" i="8"/>
  <c r="X90" i="8"/>
  <c r="X89" i="8"/>
  <c r="X86" i="8"/>
  <c r="X85" i="8"/>
  <c r="X84" i="8"/>
  <c r="X83" i="8"/>
  <c r="X82" i="8"/>
  <c r="X79" i="8"/>
  <c r="X78" i="8"/>
  <c r="X77" i="8"/>
  <c r="X76" i="8"/>
  <c r="X75" i="8"/>
  <c r="X74" i="8"/>
  <c r="X73" i="8"/>
  <c r="X72" i="8"/>
  <c r="X68" i="8"/>
  <c r="X67" i="8"/>
  <c r="X66" i="8"/>
  <c r="X65" i="8"/>
  <c r="X64" i="8"/>
  <c r="X63" i="8"/>
  <c r="X60" i="8"/>
  <c r="X58" i="8"/>
  <c r="X57" i="8"/>
  <c r="X55" i="8"/>
  <c r="X54" i="8"/>
  <c r="X53" i="8"/>
  <c r="X52" i="8"/>
  <c r="X51" i="8"/>
  <c r="X50" i="8"/>
  <c r="X49" i="8"/>
  <c r="X48" i="8"/>
  <c r="X47" i="8"/>
  <c r="X46" i="8"/>
  <c r="X43" i="8"/>
  <c r="X42" i="8"/>
  <c r="X41" i="8"/>
  <c r="X40" i="8"/>
  <c r="X39" i="8"/>
  <c r="X38" i="8"/>
  <c r="X37" i="8"/>
  <c r="X36" i="8"/>
  <c r="X35" i="8"/>
  <c r="X34" i="8"/>
  <c r="X169" i="8" l="1"/>
  <c r="U9" i="6" s="1"/>
  <c r="W153" i="8"/>
  <c r="W150" i="8" l="1"/>
  <c r="W149" i="8"/>
  <c r="W148" i="8"/>
  <c r="W147" i="8"/>
  <c r="W146" i="8"/>
  <c r="W145" i="8"/>
  <c r="W144" i="8"/>
  <c r="W143" i="8"/>
  <c r="W140" i="8"/>
  <c r="W139" i="8"/>
  <c r="W138" i="8"/>
  <c r="W137" i="8"/>
  <c r="W136" i="8"/>
  <c r="W135" i="8"/>
  <c r="W134" i="8"/>
  <c r="W131" i="8"/>
  <c r="W130" i="8"/>
  <c r="W129" i="8"/>
  <c r="W128" i="8"/>
  <c r="W127" i="8"/>
  <c r="W126" i="8"/>
  <c r="W125" i="8"/>
  <c r="W124" i="8"/>
  <c r="W123" i="8"/>
  <c r="W122" i="8"/>
  <c r="W121" i="8"/>
  <c r="W120" i="8"/>
  <c r="W119" i="8"/>
  <c r="W118" i="8"/>
  <c r="W117" i="8"/>
  <c r="W116" i="8"/>
  <c r="W113" i="8"/>
  <c r="W112" i="8"/>
  <c r="W111" i="8"/>
  <c r="W110" i="8"/>
  <c r="W109" i="8"/>
  <c r="W108" i="8"/>
  <c r="W107" i="8"/>
  <c r="W106" i="8"/>
  <c r="W105" i="8"/>
  <c r="W104" i="8"/>
  <c r="W103" i="8"/>
  <c r="W102" i="8"/>
  <c r="W101" i="8"/>
  <c r="W98" i="8"/>
  <c r="W97" i="8"/>
  <c r="W96" i="8"/>
  <c r="W95" i="8"/>
  <c r="W94" i="8"/>
  <c r="W91" i="8"/>
  <c r="W90" i="8"/>
  <c r="W89" i="8"/>
  <c r="W86" i="8"/>
  <c r="W85" i="8"/>
  <c r="W84" i="8"/>
  <c r="W83" i="8"/>
  <c r="W82" i="8"/>
  <c r="W79" i="8"/>
  <c r="W78" i="8"/>
  <c r="W77" i="8"/>
  <c r="W76" i="8"/>
  <c r="W75" i="8"/>
  <c r="W74" i="8"/>
  <c r="W73" i="8"/>
  <c r="W72" i="8"/>
  <c r="W69" i="8"/>
  <c r="W68" i="8"/>
  <c r="W67" i="8"/>
  <c r="W66" i="8"/>
  <c r="W65" i="8"/>
  <c r="W64" i="8"/>
  <c r="W63" i="8"/>
  <c r="W60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3" i="8"/>
  <c r="W42" i="8"/>
  <c r="W41" i="8"/>
  <c r="W40" i="8"/>
  <c r="W39" i="8"/>
  <c r="W38" i="8"/>
  <c r="W37" i="8"/>
  <c r="W36" i="8"/>
  <c r="W35" i="8"/>
  <c r="W34" i="8"/>
  <c r="T15" i="6"/>
  <c r="T4" i="6"/>
  <c r="W154" i="8" l="1"/>
  <c r="T9" i="6" s="1"/>
  <c r="V150" i="8"/>
  <c r="V140" i="8" l="1"/>
  <c r="V139" i="8"/>
  <c r="V138" i="8"/>
  <c r="V137" i="8"/>
  <c r="V136" i="8"/>
  <c r="V135" i="8"/>
  <c r="V134" i="8"/>
  <c r="V149" i="8"/>
  <c r="V148" i="8"/>
  <c r="V147" i="8"/>
  <c r="V146" i="8"/>
  <c r="V143" i="8"/>
  <c r="V145" i="8"/>
  <c r="V144" i="8"/>
  <c r="U43" i="8"/>
  <c r="V43" i="8"/>
  <c r="V131" i="8"/>
  <c r="V130" i="8"/>
  <c r="V129" i="8"/>
  <c r="V128" i="8"/>
  <c r="V127" i="8"/>
  <c r="V126" i="8"/>
  <c r="V125" i="8"/>
  <c r="V124" i="8"/>
  <c r="V123" i="8"/>
  <c r="V122" i="8"/>
  <c r="V121" i="8"/>
  <c r="V120" i="8"/>
  <c r="V119" i="8"/>
  <c r="V118" i="8"/>
  <c r="V117" i="8"/>
  <c r="V116" i="8"/>
  <c r="V113" i="8"/>
  <c r="V112" i="8"/>
  <c r="V111" i="8"/>
  <c r="V110" i="8"/>
  <c r="V109" i="8"/>
  <c r="V108" i="8"/>
  <c r="V107" i="8"/>
  <c r="V106" i="8"/>
  <c r="V105" i="8"/>
  <c r="V104" i="8"/>
  <c r="V103" i="8"/>
  <c r="V102" i="8"/>
  <c r="V101" i="8"/>
  <c r="V98" i="8"/>
  <c r="V97" i="8"/>
  <c r="V96" i="8"/>
  <c r="V95" i="8"/>
  <c r="V94" i="8"/>
  <c r="V91" i="8"/>
  <c r="V90" i="8"/>
  <c r="V89" i="8"/>
  <c r="V86" i="8"/>
  <c r="V85" i="8"/>
  <c r="V84" i="8"/>
  <c r="V83" i="8"/>
  <c r="V82" i="8"/>
  <c r="V79" i="8"/>
  <c r="V78" i="8"/>
  <c r="V77" i="8"/>
  <c r="V76" i="8"/>
  <c r="V75" i="8"/>
  <c r="V74" i="8"/>
  <c r="V73" i="8"/>
  <c r="V72" i="8"/>
  <c r="V69" i="8"/>
  <c r="V68" i="8"/>
  <c r="V67" i="8"/>
  <c r="V66" i="8"/>
  <c r="V65" i="8"/>
  <c r="V64" i="8"/>
  <c r="V63" i="8"/>
  <c r="V60" i="8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2" i="8"/>
  <c r="V41" i="8"/>
  <c r="V40" i="8"/>
  <c r="V39" i="8"/>
  <c r="V38" i="8"/>
  <c r="V37" i="8"/>
  <c r="V36" i="8"/>
  <c r="V35" i="8"/>
  <c r="V34" i="8"/>
  <c r="S15" i="6"/>
  <c r="S4" i="6"/>
  <c r="V151" i="8" l="1"/>
  <c r="S9" i="6" s="1"/>
  <c r="U131" i="8" l="1"/>
  <c r="U130" i="8"/>
  <c r="U129" i="8"/>
  <c r="U128" i="8"/>
  <c r="U127" i="8"/>
  <c r="U126" i="8"/>
  <c r="U125" i="8"/>
  <c r="U124" i="8"/>
  <c r="U123" i="8"/>
  <c r="U122" i="8"/>
  <c r="U121" i="8"/>
  <c r="U120" i="8"/>
  <c r="U119" i="8"/>
  <c r="U118" i="8"/>
  <c r="U117" i="8"/>
  <c r="U116" i="8"/>
  <c r="U113" i="8"/>
  <c r="U112" i="8"/>
  <c r="U111" i="8"/>
  <c r="U110" i="8"/>
  <c r="U109" i="8"/>
  <c r="U108" i="8"/>
  <c r="U107" i="8"/>
  <c r="U106" i="8"/>
  <c r="U105" i="8"/>
  <c r="U104" i="8"/>
  <c r="U103" i="8"/>
  <c r="U102" i="8"/>
  <c r="U101" i="8"/>
  <c r="U98" i="8"/>
  <c r="U97" i="8"/>
  <c r="U96" i="8"/>
  <c r="U95" i="8"/>
  <c r="U94" i="8"/>
  <c r="U91" i="8"/>
  <c r="U90" i="8"/>
  <c r="U89" i="8"/>
  <c r="U86" i="8"/>
  <c r="U85" i="8"/>
  <c r="U84" i="8"/>
  <c r="U83" i="8"/>
  <c r="U82" i="8"/>
  <c r="U79" i="8"/>
  <c r="U78" i="8"/>
  <c r="U77" i="8"/>
  <c r="U76" i="8"/>
  <c r="U75" i="8"/>
  <c r="U74" i="8"/>
  <c r="U73" i="8"/>
  <c r="U72" i="8"/>
  <c r="U69" i="8"/>
  <c r="U68" i="8"/>
  <c r="U67" i="8"/>
  <c r="U66" i="8"/>
  <c r="U65" i="8"/>
  <c r="U64" i="8"/>
  <c r="U63" i="8"/>
  <c r="U60" i="8"/>
  <c r="U58" i="8"/>
  <c r="U57" i="8"/>
  <c r="U56" i="8"/>
  <c r="U55" i="8"/>
  <c r="U54" i="8"/>
  <c r="U53" i="8"/>
  <c r="U52" i="8"/>
  <c r="U51" i="8"/>
  <c r="U50" i="8"/>
  <c r="U49" i="8"/>
  <c r="U48" i="8"/>
  <c r="U47" i="8"/>
  <c r="U46" i="8"/>
  <c r="U42" i="8"/>
  <c r="U41" i="8"/>
  <c r="U40" i="8"/>
  <c r="U39" i="8"/>
  <c r="U38" i="8"/>
  <c r="U37" i="8"/>
  <c r="U36" i="8"/>
  <c r="U35" i="8"/>
  <c r="U34" i="8"/>
  <c r="U140" i="8"/>
  <c r="U139" i="8"/>
  <c r="U138" i="8"/>
  <c r="U137" i="8"/>
  <c r="U136" i="8"/>
  <c r="U135" i="8"/>
  <c r="U134" i="8"/>
  <c r="R15" i="6"/>
  <c r="R4" i="6"/>
  <c r="U141" i="8" l="1"/>
  <c r="R9" i="6" s="1"/>
  <c r="T125" i="8"/>
  <c r="T124" i="8"/>
  <c r="T123" i="8"/>
  <c r="T122" i="8"/>
  <c r="T131" i="8"/>
  <c r="T127" i="8"/>
  <c r="T126" i="8"/>
  <c r="T118" i="8" l="1"/>
  <c r="T130" i="8"/>
  <c r="T129" i="8"/>
  <c r="T128" i="8"/>
  <c r="T121" i="8"/>
  <c r="T120" i="8"/>
  <c r="T119" i="8"/>
  <c r="T117" i="8"/>
  <c r="T116" i="8"/>
  <c r="T101" i="8"/>
  <c r="T113" i="8"/>
  <c r="T112" i="8"/>
  <c r="T111" i="8"/>
  <c r="T110" i="8"/>
  <c r="T109" i="8"/>
  <c r="T108" i="8"/>
  <c r="T107" i="8"/>
  <c r="T106" i="8"/>
  <c r="T105" i="8"/>
  <c r="T104" i="8"/>
  <c r="T103" i="8"/>
  <c r="T102" i="8"/>
  <c r="T98" i="8"/>
  <c r="T97" i="8"/>
  <c r="T96" i="8"/>
  <c r="T95" i="8"/>
  <c r="T94" i="8"/>
  <c r="T91" i="8"/>
  <c r="T90" i="8"/>
  <c r="T89" i="8"/>
  <c r="T86" i="8"/>
  <c r="T85" i="8"/>
  <c r="T84" i="8"/>
  <c r="T83" i="8"/>
  <c r="T82" i="8"/>
  <c r="T79" i="8"/>
  <c r="T78" i="8"/>
  <c r="T77" i="8"/>
  <c r="T76" i="8"/>
  <c r="T75" i="8"/>
  <c r="T74" i="8"/>
  <c r="T73" i="8"/>
  <c r="T72" i="8"/>
  <c r="T69" i="8"/>
  <c r="T68" i="8"/>
  <c r="T67" i="8"/>
  <c r="T66" i="8"/>
  <c r="T65" i="8"/>
  <c r="T64" i="8"/>
  <c r="T63" i="8"/>
  <c r="T60" i="8"/>
  <c r="T58" i="8"/>
  <c r="T57" i="8"/>
  <c r="T56" i="8"/>
  <c r="T55" i="8"/>
  <c r="T54" i="8"/>
  <c r="T53" i="8"/>
  <c r="T52" i="8"/>
  <c r="T51" i="8"/>
  <c r="T50" i="8"/>
  <c r="T49" i="8"/>
  <c r="T48" i="8"/>
  <c r="T47" i="8"/>
  <c r="T46" i="8"/>
  <c r="T43" i="8"/>
  <c r="T42" i="8"/>
  <c r="T41" i="8"/>
  <c r="T40" i="8"/>
  <c r="T39" i="8"/>
  <c r="T38" i="8"/>
  <c r="T37" i="8"/>
  <c r="T36" i="8"/>
  <c r="T35" i="8"/>
  <c r="T34" i="8"/>
  <c r="Q4" i="6"/>
  <c r="Q15" i="6"/>
  <c r="T132" i="8" l="1"/>
  <c r="S113" i="8"/>
  <c r="S112" i="8"/>
  <c r="S111" i="8"/>
  <c r="S110" i="8"/>
  <c r="S109" i="8"/>
  <c r="S108" i="8"/>
  <c r="S107" i="8"/>
  <c r="S106" i="8"/>
  <c r="S105" i="8"/>
  <c r="S104" i="8"/>
  <c r="S103" i="8"/>
  <c r="S102" i="8"/>
  <c r="S101" i="8"/>
  <c r="S98" i="8"/>
  <c r="S97" i="8"/>
  <c r="S96" i="8"/>
  <c r="S95" i="8"/>
  <c r="S94" i="8"/>
  <c r="S34" i="8"/>
  <c r="S91" i="8"/>
  <c r="S90" i="8"/>
  <c r="S89" i="8"/>
  <c r="S86" i="8"/>
  <c r="S85" i="8"/>
  <c r="S84" i="8"/>
  <c r="S83" i="8"/>
  <c r="S82" i="8"/>
  <c r="S79" i="8"/>
  <c r="S78" i="8"/>
  <c r="S77" i="8"/>
  <c r="S76" i="8"/>
  <c r="S75" i="8"/>
  <c r="S74" i="8"/>
  <c r="S73" i="8"/>
  <c r="S72" i="8"/>
  <c r="S69" i="8"/>
  <c r="S68" i="8"/>
  <c r="S67" i="8"/>
  <c r="S66" i="8"/>
  <c r="S65" i="8"/>
  <c r="S64" i="8"/>
  <c r="S63" i="8"/>
  <c r="S60" i="8"/>
  <c r="S58" i="8"/>
  <c r="S57" i="8"/>
  <c r="S56" i="8"/>
  <c r="S55" i="8"/>
  <c r="S54" i="8"/>
  <c r="S53" i="8"/>
  <c r="S52" i="8"/>
  <c r="S51" i="8"/>
  <c r="S50" i="8"/>
  <c r="S49" i="8"/>
  <c r="S48" i="8"/>
  <c r="S47" i="8"/>
  <c r="S46" i="8"/>
  <c r="S43" i="8"/>
  <c r="S42" i="8"/>
  <c r="S41" i="8"/>
  <c r="S40" i="8"/>
  <c r="S39" i="8"/>
  <c r="S38" i="8"/>
  <c r="S37" i="8"/>
  <c r="S36" i="8"/>
  <c r="S35" i="8"/>
  <c r="S114" i="8" l="1"/>
  <c r="P9" i="6" s="1"/>
  <c r="Q9" i="6"/>
  <c r="P15" i="6"/>
  <c r="P4" i="6"/>
  <c r="R98" i="8" l="1"/>
  <c r="R97" i="8"/>
  <c r="R96" i="8"/>
  <c r="R95" i="8"/>
  <c r="R94" i="8"/>
  <c r="R91" i="8" l="1"/>
  <c r="R90" i="8"/>
  <c r="R89" i="8"/>
  <c r="R86" i="8"/>
  <c r="R85" i="8"/>
  <c r="R84" i="8"/>
  <c r="R83" i="8"/>
  <c r="R82" i="8"/>
  <c r="R79" i="8"/>
  <c r="R78" i="8"/>
  <c r="R77" i="8"/>
  <c r="R76" i="8"/>
  <c r="R75" i="8"/>
  <c r="R74" i="8"/>
  <c r="R73" i="8"/>
  <c r="R72" i="8"/>
  <c r="R69" i="8"/>
  <c r="R68" i="8"/>
  <c r="R67" i="8"/>
  <c r="R66" i="8"/>
  <c r="R65" i="8"/>
  <c r="R64" i="8"/>
  <c r="R63" i="8"/>
  <c r="R60" i="8"/>
  <c r="R58" i="8"/>
  <c r="R57" i="8"/>
  <c r="R56" i="8"/>
  <c r="R55" i="8"/>
  <c r="R54" i="8"/>
  <c r="R53" i="8"/>
  <c r="R52" i="8"/>
  <c r="R51" i="8"/>
  <c r="R50" i="8"/>
  <c r="R49" i="8"/>
  <c r="R48" i="8"/>
  <c r="R47" i="8"/>
  <c r="R46" i="8"/>
  <c r="R43" i="8"/>
  <c r="R42" i="8"/>
  <c r="R41" i="8"/>
  <c r="R40" i="8"/>
  <c r="R39" i="8"/>
  <c r="R38" i="8"/>
  <c r="R37" i="8"/>
  <c r="R36" i="8"/>
  <c r="R35" i="8"/>
  <c r="R34" i="8"/>
  <c r="O4" i="6"/>
  <c r="O15" i="6"/>
  <c r="R99" i="8" l="1"/>
  <c r="O9" i="6" s="1"/>
  <c r="N59" i="11" l="1"/>
  <c r="M59" i="11"/>
  <c r="K74" i="11" s="1"/>
  <c r="O58" i="11"/>
  <c r="N58" i="11"/>
  <c r="M58" i="11"/>
  <c r="O57" i="11"/>
  <c r="N57" i="11"/>
  <c r="M57" i="11"/>
  <c r="O56" i="11"/>
  <c r="N56" i="11"/>
  <c r="M56" i="11"/>
  <c r="O55" i="11"/>
  <c r="N55" i="11"/>
  <c r="M55" i="11"/>
  <c r="O54" i="11"/>
  <c r="N54" i="11"/>
  <c r="M54" i="11"/>
  <c r="O53" i="11"/>
  <c r="N53" i="11"/>
  <c r="M53" i="11"/>
  <c r="O52" i="11"/>
  <c r="N52" i="11"/>
  <c r="M52" i="11"/>
  <c r="O51" i="11"/>
  <c r="N51" i="11"/>
  <c r="M51" i="11"/>
  <c r="O50" i="11"/>
  <c r="N50" i="11"/>
  <c r="M50" i="11"/>
  <c r="O49" i="11"/>
  <c r="N49" i="11"/>
  <c r="M49" i="11"/>
  <c r="O48" i="11"/>
  <c r="N48" i="11"/>
  <c r="M48" i="11"/>
  <c r="O47" i="11"/>
  <c r="N47" i="11"/>
  <c r="M47" i="11"/>
  <c r="O46" i="11"/>
  <c r="N46" i="11"/>
  <c r="M46" i="11"/>
  <c r="O43" i="11"/>
  <c r="N43" i="11"/>
  <c r="M43" i="11"/>
  <c r="L43" i="11"/>
  <c r="O42" i="11"/>
  <c r="N42" i="11"/>
  <c r="M42" i="11"/>
  <c r="L42" i="11"/>
  <c r="O41" i="11"/>
  <c r="N41" i="11"/>
  <c r="M41" i="11"/>
  <c r="L41" i="11"/>
  <c r="O40" i="11"/>
  <c r="N40" i="11"/>
  <c r="M40" i="11"/>
  <c r="L40" i="11"/>
  <c r="O39" i="11"/>
  <c r="N39" i="11"/>
  <c r="M39" i="11"/>
  <c r="L39" i="11"/>
  <c r="O38" i="11"/>
  <c r="N38" i="11"/>
  <c r="M38" i="11"/>
  <c r="L38" i="11"/>
  <c r="O37" i="11"/>
  <c r="N37" i="11"/>
  <c r="M37" i="11"/>
  <c r="L37" i="11"/>
  <c r="O36" i="11"/>
  <c r="N36" i="11"/>
  <c r="M36" i="11"/>
  <c r="L36" i="11"/>
  <c r="O35" i="11"/>
  <c r="N35" i="11"/>
  <c r="M35" i="11"/>
  <c r="L35" i="11"/>
  <c r="O34" i="11"/>
  <c r="N34" i="11"/>
  <c r="M34" i="11"/>
  <c r="L34" i="11"/>
  <c r="O31" i="11"/>
  <c r="N31" i="11"/>
  <c r="M31" i="11"/>
  <c r="L31" i="11"/>
  <c r="K31" i="11"/>
  <c r="O30" i="11"/>
  <c r="N30" i="11"/>
  <c r="M30" i="11"/>
  <c r="L30" i="11"/>
  <c r="K30" i="11"/>
  <c r="O29" i="11"/>
  <c r="N29" i="11"/>
  <c r="M29" i="11"/>
  <c r="L29" i="11"/>
  <c r="K29" i="11"/>
  <c r="O28" i="11"/>
  <c r="N28" i="11"/>
  <c r="M28" i="11"/>
  <c r="L28" i="11"/>
  <c r="K28" i="11"/>
  <c r="O27" i="11"/>
  <c r="N27" i="11"/>
  <c r="M27" i="11"/>
  <c r="L27" i="11"/>
  <c r="K27" i="11"/>
  <c r="O26" i="11"/>
  <c r="N26" i="11"/>
  <c r="M26" i="11"/>
  <c r="L26" i="11"/>
  <c r="K26" i="11"/>
  <c r="O25" i="11"/>
  <c r="N25" i="11"/>
  <c r="M25" i="11"/>
  <c r="L25" i="11"/>
  <c r="K25" i="11"/>
  <c r="O22" i="11"/>
  <c r="N22" i="11"/>
  <c r="M22" i="11"/>
  <c r="L22" i="11"/>
  <c r="K22" i="11"/>
  <c r="J22" i="11"/>
  <c r="O21" i="11"/>
  <c r="N21" i="11"/>
  <c r="M21" i="11"/>
  <c r="L21" i="11"/>
  <c r="K21" i="11"/>
  <c r="J21" i="11"/>
  <c r="O20" i="11"/>
  <c r="N20" i="11"/>
  <c r="M20" i="11"/>
  <c r="L20" i="11"/>
  <c r="K20" i="11"/>
  <c r="J20" i="11"/>
  <c r="O19" i="11"/>
  <c r="N19" i="11"/>
  <c r="M19" i="11"/>
  <c r="L19" i="11"/>
  <c r="K19" i="11"/>
  <c r="J19" i="11"/>
  <c r="O16" i="11"/>
  <c r="N16" i="11"/>
  <c r="M16" i="11"/>
  <c r="L16" i="11"/>
  <c r="K16" i="11"/>
  <c r="J16" i="11"/>
  <c r="I16" i="11"/>
  <c r="O15" i="11"/>
  <c r="N15" i="11"/>
  <c r="M15" i="11"/>
  <c r="L15" i="11"/>
  <c r="K15" i="11"/>
  <c r="J15" i="11"/>
  <c r="I15" i="11"/>
  <c r="O14" i="11"/>
  <c r="N14" i="11"/>
  <c r="M14" i="11"/>
  <c r="L14" i="11"/>
  <c r="K14" i="11"/>
  <c r="J14" i="11"/>
  <c r="I14" i="11"/>
  <c r="O13" i="11"/>
  <c r="N13" i="11"/>
  <c r="M13" i="11"/>
  <c r="L13" i="11"/>
  <c r="K13" i="11"/>
  <c r="J13" i="11"/>
  <c r="I13" i="11"/>
  <c r="O10" i="11"/>
  <c r="N10" i="11"/>
  <c r="M10" i="11"/>
  <c r="L10" i="11"/>
  <c r="K10" i="11"/>
  <c r="J10" i="11"/>
  <c r="I10" i="11"/>
  <c r="H10" i="11"/>
  <c r="O9" i="11"/>
  <c r="N9" i="11"/>
  <c r="M9" i="11"/>
  <c r="L9" i="11"/>
  <c r="K9" i="11"/>
  <c r="J9" i="11"/>
  <c r="I9" i="11"/>
  <c r="H9" i="11"/>
  <c r="O8" i="11"/>
  <c r="N8" i="11"/>
  <c r="M8" i="11"/>
  <c r="L8" i="11"/>
  <c r="K8" i="11"/>
  <c r="J8" i="11"/>
  <c r="I8" i="11"/>
  <c r="H8" i="11"/>
  <c r="O7" i="11"/>
  <c r="N7" i="11"/>
  <c r="M7" i="11"/>
  <c r="L7" i="11"/>
  <c r="K7" i="11"/>
  <c r="J7" i="11"/>
  <c r="I7" i="11"/>
  <c r="H7" i="11"/>
  <c r="O6" i="11"/>
  <c r="N6" i="11"/>
  <c r="M6" i="11"/>
  <c r="L6" i="11"/>
  <c r="K6" i="11"/>
  <c r="J6" i="11"/>
  <c r="I6" i="11"/>
  <c r="H6" i="11"/>
  <c r="O5" i="11"/>
  <c r="N5" i="11"/>
  <c r="M5" i="11"/>
  <c r="L5" i="11"/>
  <c r="K5" i="11"/>
  <c r="J5" i="11"/>
  <c r="I5" i="11"/>
  <c r="H5" i="11"/>
  <c r="O4" i="11"/>
  <c r="N4" i="11"/>
  <c r="M4" i="11"/>
  <c r="L4" i="11"/>
  <c r="K4" i="11"/>
  <c r="J4" i="11"/>
  <c r="I4" i="11"/>
  <c r="H4" i="11"/>
  <c r="O3" i="11"/>
  <c r="N3" i="11"/>
  <c r="M3" i="11"/>
  <c r="L3" i="11"/>
  <c r="K3" i="11"/>
  <c r="J3" i="11"/>
  <c r="I3" i="11"/>
  <c r="H3" i="11"/>
  <c r="O2" i="11"/>
  <c r="N2" i="11"/>
  <c r="M2" i="11"/>
  <c r="L2" i="11"/>
  <c r="K2" i="11"/>
  <c r="J2" i="11"/>
  <c r="J23" i="11" s="1"/>
  <c r="I2" i="11"/>
  <c r="I17" i="11" s="1"/>
  <c r="H2" i="11"/>
  <c r="H11" i="11" s="1"/>
  <c r="L44" i="11" l="1"/>
  <c r="L75" i="11"/>
  <c r="N6" i="6"/>
  <c r="K32" i="11"/>
  <c r="Q86" i="8"/>
  <c r="P86" i="8"/>
  <c r="Q91" i="8"/>
  <c r="Q90" i="8"/>
  <c r="Q89" i="8"/>
  <c r="Q85" i="8"/>
  <c r="Q84" i="8"/>
  <c r="Q83" i="8"/>
  <c r="Q82" i="8"/>
  <c r="Q79" i="8"/>
  <c r="Q78" i="8"/>
  <c r="Q77" i="8"/>
  <c r="Q76" i="8"/>
  <c r="Q75" i="8"/>
  <c r="Q74" i="8"/>
  <c r="Q73" i="8"/>
  <c r="Q72" i="8"/>
  <c r="Q69" i="8"/>
  <c r="Q68" i="8"/>
  <c r="Q67" i="8"/>
  <c r="Q66" i="8"/>
  <c r="Q65" i="8"/>
  <c r="Q64" i="8"/>
  <c r="Q63" i="8"/>
  <c r="Q60" i="8"/>
  <c r="Q58" i="8"/>
  <c r="Q57" i="8"/>
  <c r="Q56" i="8"/>
  <c r="Q55" i="8"/>
  <c r="Q54" i="8"/>
  <c r="Q53" i="8"/>
  <c r="Q52" i="8"/>
  <c r="Q51" i="8"/>
  <c r="Q50" i="8"/>
  <c r="Q49" i="8"/>
  <c r="Q48" i="8"/>
  <c r="Q47" i="8"/>
  <c r="Q46" i="8"/>
  <c r="Q43" i="8"/>
  <c r="Q42" i="8"/>
  <c r="Q41" i="8"/>
  <c r="Q40" i="8"/>
  <c r="Q39" i="8"/>
  <c r="Q38" i="8"/>
  <c r="Q37" i="8"/>
  <c r="Q36" i="8"/>
  <c r="Q35" i="8"/>
  <c r="Q34" i="8"/>
  <c r="Q92" i="8" l="1"/>
  <c r="N9" i="6" s="1"/>
  <c r="N4" i="6"/>
  <c r="N15" i="6" l="1"/>
  <c r="P79" i="8" l="1"/>
  <c r="P78" i="8"/>
  <c r="P77" i="8"/>
  <c r="P76" i="8"/>
  <c r="P75" i="8"/>
  <c r="P74" i="8"/>
  <c r="P73" i="8"/>
  <c r="P72" i="8"/>
  <c r="P69" i="8"/>
  <c r="P68" i="8"/>
  <c r="P67" i="8"/>
  <c r="P66" i="8"/>
  <c r="P65" i="8"/>
  <c r="P64" i="8"/>
  <c r="P63" i="8"/>
  <c r="P60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3" i="8"/>
  <c r="P42" i="8"/>
  <c r="P41" i="8"/>
  <c r="P40" i="8"/>
  <c r="P39" i="8"/>
  <c r="P38" i="8"/>
  <c r="P37" i="8"/>
  <c r="P36" i="8"/>
  <c r="P35" i="8"/>
  <c r="P34" i="8"/>
  <c r="P85" i="8"/>
  <c r="P84" i="8"/>
  <c r="P83" i="8"/>
  <c r="P82" i="8"/>
  <c r="M15" i="6"/>
  <c r="P87" i="8" l="1"/>
  <c r="M9" i="6" s="1"/>
  <c r="O79" i="8"/>
  <c r="O69" i="8" l="1"/>
  <c r="O68" i="8"/>
  <c r="O67" i="8"/>
  <c r="O66" i="8"/>
  <c r="O65" i="8"/>
  <c r="O64" i="8"/>
  <c r="O63" i="8"/>
  <c r="O78" i="8"/>
  <c r="O77" i="8"/>
  <c r="O76" i="8"/>
  <c r="O75" i="8"/>
  <c r="O74" i="8"/>
  <c r="O73" i="8"/>
  <c r="O72" i="8"/>
  <c r="O60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3" i="8"/>
  <c r="O42" i="8"/>
  <c r="O41" i="8"/>
  <c r="O40" i="8"/>
  <c r="O39" i="8"/>
  <c r="O38" i="8"/>
  <c r="O37" i="8"/>
  <c r="O36" i="8"/>
  <c r="O35" i="8"/>
  <c r="O34" i="8"/>
  <c r="O31" i="8"/>
  <c r="O30" i="8"/>
  <c r="O29" i="8"/>
  <c r="O28" i="8"/>
  <c r="O27" i="8"/>
  <c r="O26" i="8"/>
  <c r="O25" i="8"/>
  <c r="O22" i="8"/>
  <c r="O21" i="8"/>
  <c r="O20" i="8"/>
  <c r="O19" i="8"/>
  <c r="O16" i="8"/>
  <c r="O15" i="8"/>
  <c r="O14" i="8"/>
  <c r="O13" i="8"/>
  <c r="O10" i="8"/>
  <c r="O9" i="8"/>
  <c r="O8" i="8"/>
  <c r="O7" i="8"/>
  <c r="O6" i="8"/>
  <c r="O5" i="8"/>
  <c r="O4" i="8"/>
  <c r="O3" i="8"/>
  <c r="O2" i="8"/>
  <c r="L15" i="6"/>
  <c r="L4" i="6"/>
  <c r="O80" i="8" l="1"/>
  <c r="L9" i="6" s="1"/>
  <c r="K4" i="6" l="1"/>
  <c r="K15" i="6"/>
  <c r="N69" i="8"/>
  <c r="N68" i="8"/>
  <c r="N67" i="8"/>
  <c r="N66" i="8"/>
  <c r="N65" i="8"/>
  <c r="N64" i="8"/>
  <c r="N63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3" i="8"/>
  <c r="N42" i="8"/>
  <c r="N41" i="8"/>
  <c r="N40" i="8"/>
  <c r="N39" i="8"/>
  <c r="N38" i="8"/>
  <c r="N37" i="8"/>
  <c r="N36" i="8"/>
  <c r="N35" i="8"/>
  <c r="N34" i="8"/>
  <c r="N31" i="8"/>
  <c r="N30" i="8"/>
  <c r="N29" i="8"/>
  <c r="N28" i="8"/>
  <c r="N27" i="8"/>
  <c r="N26" i="8"/>
  <c r="N25" i="8"/>
  <c r="N22" i="8"/>
  <c r="N21" i="8"/>
  <c r="N20" i="8"/>
  <c r="N19" i="8"/>
  <c r="N16" i="8"/>
  <c r="N15" i="8"/>
  <c r="N14" i="8"/>
  <c r="N13" i="8"/>
  <c r="N10" i="8"/>
  <c r="N9" i="8"/>
  <c r="N8" i="8"/>
  <c r="N7" i="8"/>
  <c r="N6" i="8"/>
  <c r="N5" i="8"/>
  <c r="N4" i="8"/>
  <c r="N3" i="8"/>
  <c r="N2" i="8"/>
  <c r="N70" i="8" l="1"/>
  <c r="K9" i="6" s="1"/>
  <c r="M60" i="8" l="1"/>
  <c r="M59" i="8" l="1"/>
  <c r="M58" i="8"/>
  <c r="M57" i="8"/>
  <c r="M56" i="8"/>
  <c r="M43" i="8" l="1"/>
  <c r="M42" i="8"/>
  <c r="M41" i="8"/>
  <c r="M40" i="8"/>
  <c r="M39" i="8"/>
  <c r="M38" i="8"/>
  <c r="M37" i="8"/>
  <c r="M36" i="8"/>
  <c r="M35" i="8"/>
  <c r="M34" i="8"/>
  <c r="M55" i="8"/>
  <c r="M54" i="8"/>
  <c r="M53" i="8"/>
  <c r="M52" i="8"/>
  <c r="M51" i="8"/>
  <c r="M50" i="8"/>
  <c r="M49" i="8"/>
  <c r="M48" i="8"/>
  <c r="M47" i="8"/>
  <c r="M46" i="8"/>
  <c r="M31" i="8"/>
  <c r="M30" i="8"/>
  <c r="M29" i="8"/>
  <c r="M28" i="8"/>
  <c r="M27" i="8"/>
  <c r="M26" i="8"/>
  <c r="M25" i="8"/>
  <c r="M22" i="8"/>
  <c r="M21" i="8"/>
  <c r="M20" i="8"/>
  <c r="M19" i="8"/>
  <c r="M16" i="8"/>
  <c r="M15" i="8"/>
  <c r="M14" i="8"/>
  <c r="M13" i="8"/>
  <c r="M10" i="8"/>
  <c r="M9" i="8"/>
  <c r="M8" i="8"/>
  <c r="M7" i="8"/>
  <c r="M6" i="8"/>
  <c r="M5" i="8"/>
  <c r="M4" i="8"/>
  <c r="M3" i="8"/>
  <c r="M2" i="8"/>
  <c r="J15" i="6"/>
  <c r="J4" i="6"/>
  <c r="M61" i="8" l="1"/>
  <c r="J9" i="6" s="1"/>
  <c r="L26" i="8"/>
  <c r="K26" i="8"/>
  <c r="L43" i="8" l="1"/>
  <c r="L42" i="8"/>
  <c r="L41" i="8"/>
  <c r="L40" i="8"/>
  <c r="L39" i="8"/>
  <c r="L38" i="8"/>
  <c r="L37" i="8"/>
  <c r="L36" i="8"/>
  <c r="L35" i="8"/>
  <c r="L34" i="8"/>
  <c r="L31" i="8"/>
  <c r="L30" i="8"/>
  <c r="L29" i="8"/>
  <c r="L28" i="8"/>
  <c r="L27" i="8"/>
  <c r="L25" i="8"/>
  <c r="L2" i="8"/>
  <c r="L22" i="8"/>
  <c r="L21" i="8"/>
  <c r="L20" i="8"/>
  <c r="L19" i="8"/>
  <c r="L16" i="8"/>
  <c r="L15" i="8"/>
  <c r="L14" i="8"/>
  <c r="L13" i="8"/>
  <c r="L10" i="8"/>
  <c r="L9" i="8"/>
  <c r="L8" i="8"/>
  <c r="L7" i="8"/>
  <c r="L6" i="8"/>
  <c r="L5" i="8"/>
  <c r="L4" i="8"/>
  <c r="L3" i="8"/>
  <c r="I15" i="6"/>
  <c r="I4" i="6"/>
  <c r="L44" i="8" l="1"/>
  <c r="I9" i="6" s="1"/>
  <c r="K31" i="8"/>
  <c r="K30" i="8"/>
  <c r="K28" i="8"/>
  <c r="K27" i="8"/>
  <c r="K29" i="8"/>
  <c r="K25" i="8"/>
  <c r="K22" i="8"/>
  <c r="K21" i="8"/>
  <c r="K20" i="8"/>
  <c r="K19" i="8"/>
  <c r="K2" i="8"/>
  <c r="J2" i="8"/>
  <c r="K16" i="8"/>
  <c r="K15" i="8"/>
  <c r="K14" i="8"/>
  <c r="K13" i="8"/>
  <c r="K10" i="8"/>
  <c r="K9" i="8"/>
  <c r="K8" i="8"/>
  <c r="K7" i="8"/>
  <c r="K6" i="8"/>
  <c r="K5" i="8"/>
  <c r="K4" i="8"/>
  <c r="K3" i="8"/>
  <c r="H15" i="6"/>
  <c r="H4" i="6"/>
  <c r="K32" i="8" l="1"/>
  <c r="H9" i="6" s="1"/>
  <c r="J16" i="8" l="1"/>
  <c r="J15" i="8"/>
  <c r="J14" i="8"/>
  <c r="J13" i="8"/>
  <c r="J22" i="8"/>
  <c r="J21" i="8"/>
  <c r="J20" i="8"/>
  <c r="J19" i="8"/>
  <c r="I16" i="8"/>
  <c r="I15" i="8"/>
  <c r="I14" i="8"/>
  <c r="I13" i="8"/>
  <c r="J10" i="8"/>
  <c r="J9" i="8"/>
  <c r="J8" i="8"/>
  <c r="J7" i="8"/>
  <c r="J6" i="8"/>
  <c r="J5" i="8"/>
  <c r="J4" i="8"/>
  <c r="J3" i="8"/>
  <c r="I10" i="8"/>
  <c r="I9" i="8"/>
  <c r="I8" i="8"/>
  <c r="I7" i="8"/>
  <c r="I6" i="8"/>
  <c r="I5" i="8"/>
  <c r="I4" i="8"/>
  <c r="I3" i="8"/>
  <c r="I2" i="8"/>
  <c r="G15" i="6"/>
  <c r="G4" i="6"/>
  <c r="I17" i="8" l="1"/>
  <c r="F9" i="6" s="1"/>
  <c r="J23" i="8"/>
  <c r="G9" i="6" s="1"/>
  <c r="H2" i="8" l="1"/>
  <c r="F4" i="6"/>
  <c r="H10" i="8" l="1"/>
  <c r="H9" i="8"/>
  <c r="H8" i="8"/>
  <c r="H7" i="8"/>
  <c r="H6" i="8"/>
  <c r="H5" i="8"/>
  <c r="H4" i="8"/>
  <c r="H3" i="8"/>
  <c r="H11" i="8" l="1"/>
  <c r="E9" i="6" s="1"/>
  <c r="E4" i="6"/>
  <c r="F15" i="6" l="1"/>
  <c r="E15" i="6" l="1"/>
  <c r="D15" i="6"/>
  <c r="C15" i="6"/>
  <c r="D4" i="6" l="1"/>
  <c r="C4" i="6"/>
  <c r="C10" i="6" s="1"/>
  <c r="C11" i="6" l="1"/>
  <c r="C12" i="6" s="1"/>
  <c r="C16" i="6" s="1"/>
  <c r="D3" i="6"/>
  <c r="D10" i="6" s="1"/>
  <c r="D11" i="6" l="1"/>
  <c r="D12" i="6" s="1"/>
  <c r="D16" i="6" s="1"/>
  <c r="E3" i="6"/>
  <c r="E10" i="6" l="1"/>
  <c r="E11" i="6" l="1"/>
  <c r="E12" i="6" s="1"/>
  <c r="E16" i="6" s="1"/>
  <c r="F3" i="6"/>
  <c r="F10" i="6" s="1"/>
  <c r="G3" i="6" s="1"/>
  <c r="G10" i="6" s="1"/>
  <c r="G11" i="6" l="1"/>
  <c r="G12" i="6" s="1"/>
  <c r="G16" i="6" s="1"/>
  <c r="H3" i="6"/>
  <c r="H10" i="6" s="1"/>
  <c r="M5" i="6" s="1"/>
  <c r="F11" i="6"/>
  <c r="F12" i="6" s="1"/>
  <c r="F16" i="6" s="1"/>
  <c r="I3" i="6" l="1"/>
  <c r="I10" i="6" s="1"/>
  <c r="H11" i="6"/>
  <c r="H12" i="6" s="1"/>
  <c r="H16" i="6" s="1"/>
  <c r="J3" i="6" l="1"/>
  <c r="J10" i="6" s="1"/>
  <c r="K3" i="6" s="1"/>
  <c r="K10" i="6" s="1"/>
  <c r="K11" i="6" s="1"/>
  <c r="K12" i="6" s="1"/>
  <c r="K16" i="6" s="1"/>
  <c r="I11" i="6"/>
  <c r="I12" i="6" s="1"/>
  <c r="I16" i="6" s="1"/>
  <c r="J11" i="6" l="1"/>
  <c r="J12" i="6" s="1"/>
  <c r="J16" i="6" s="1"/>
  <c r="L3" i="6"/>
  <c r="L10" i="6" s="1"/>
  <c r="M3" i="6" s="1"/>
  <c r="M10" i="6" s="1"/>
  <c r="N3" i="6" s="1"/>
  <c r="N10" i="6" s="1"/>
  <c r="M11" i="6" l="1"/>
  <c r="M12" i="6" s="1"/>
  <c r="M16" i="6" s="1"/>
  <c r="L11" i="6"/>
  <c r="O3" i="6" l="1"/>
  <c r="N11" i="6"/>
  <c r="L12" i="6"/>
  <c r="L16" i="6" s="1"/>
  <c r="O10" i="6" l="1"/>
  <c r="P3" i="6" s="1"/>
  <c r="P10" i="6" s="1"/>
  <c r="N12" i="6"/>
  <c r="N16" i="6" s="1"/>
  <c r="Q3" i="6" l="1"/>
  <c r="P11" i="6"/>
  <c r="P12" i="6" s="1"/>
  <c r="P16" i="6" s="1"/>
  <c r="O11" i="6"/>
  <c r="O12" i="6" s="1"/>
  <c r="O16" i="6" s="1"/>
  <c r="Q10" i="6" l="1"/>
  <c r="R3" i="6" s="1"/>
  <c r="R10" i="6" s="1"/>
  <c r="R11" i="6" l="1"/>
  <c r="R12" i="6" s="1"/>
  <c r="R16" i="6" s="1"/>
  <c r="S3" i="6"/>
  <c r="S10" i="6" s="1"/>
  <c r="T3" i="6" s="1"/>
  <c r="T10" i="6" s="1"/>
  <c r="U3" i="6" s="1"/>
  <c r="U10" i="6" s="1"/>
  <c r="Q11" i="6"/>
  <c r="Q12" i="6" s="1"/>
  <c r="Q16" i="6" s="1"/>
  <c r="U11" i="6" l="1"/>
  <c r="U12" i="6" s="1"/>
  <c r="U16" i="6" s="1"/>
  <c r="V3" i="6"/>
  <c r="V10" i="6" s="1"/>
  <c r="T11" i="6"/>
  <c r="T12" i="6" s="1"/>
  <c r="T16" i="6" s="1"/>
  <c r="S11" i="6"/>
  <c r="S12" i="6" s="1"/>
  <c r="S16" i="6" s="1"/>
  <c r="V11" i="6" l="1"/>
  <c r="V12" i="6" s="1"/>
  <c r="V16" i="6" s="1"/>
  <c r="W3" i="6"/>
  <c r="W10" i="6" l="1"/>
  <c r="X3" i="6" l="1"/>
  <c r="X10" i="6" s="1"/>
  <c r="Y3" i="6" s="1"/>
  <c r="Y10" i="6" s="1"/>
  <c r="Z3" i="6" s="1"/>
  <c r="Z10" i="6" s="1"/>
  <c r="AD5" i="6"/>
  <c r="W11" i="6"/>
  <c r="W12" i="6" s="1"/>
  <c r="W16" i="6" s="1"/>
  <c r="Z11" i="6" l="1"/>
  <c r="Z12" i="6" s="1"/>
  <c r="Z16" i="6" s="1"/>
  <c r="AA3" i="6"/>
  <c r="AA10" i="6" s="1"/>
  <c r="Y11" i="6"/>
  <c r="Y12" i="6" s="1"/>
  <c r="Y16" i="6" s="1"/>
  <c r="X11" i="6"/>
  <c r="X12" i="6" s="1"/>
  <c r="X16" i="6" s="1"/>
  <c r="AA11" i="6" l="1"/>
  <c r="AA12" i="6" s="1"/>
  <c r="AA16" i="6" s="1"/>
  <c r="AB3" i="6"/>
  <c r="AB10" i="6" s="1"/>
  <c r="AB11" i="6" l="1"/>
  <c r="AB12" i="6" s="1"/>
  <c r="AB16" i="6" s="1"/>
  <c r="AC3" i="6"/>
  <c r="AC10" i="6" l="1"/>
  <c r="AC11" i="6" l="1"/>
  <c r="AC12" i="6" s="1"/>
  <c r="AC16" i="6" s="1"/>
  <c r="AD3" i="6"/>
  <c r="AD10" i="6" s="1"/>
  <c r="AD11" i="6" l="1"/>
  <c r="AD12" i="6" s="1"/>
  <c r="AD16" i="6" s="1"/>
  <c r="AD18" i="6" s="1"/>
  <c r="AE3" i="6"/>
  <c r="AE10" i="6" s="1"/>
  <c r="AE11" i="6" l="1"/>
  <c r="AE12" i="6" s="1"/>
  <c r="AE16" i="6" s="1"/>
  <c r="AE18" i="6" s="1"/>
  <c r="AF3" i="6"/>
  <c r="AF10" i="6" s="1"/>
  <c r="AF11" i="6" l="1"/>
  <c r="AF12" i="6" s="1"/>
  <c r="AF16" i="6" s="1"/>
  <c r="AF18" i="6" s="1"/>
  <c r="AG18" i="6" s="1"/>
  <c r="AG3" i="6"/>
  <c r="AG10" i="6" s="1"/>
  <c r="AG11" i="6" l="1"/>
  <c r="AG12" i="6" s="1"/>
  <c r="AG16" i="6" s="1"/>
  <c r="AH3" i="6"/>
  <c r="AH10" i="6" s="1"/>
  <c r="AH11" i="6" l="1"/>
  <c r="AH12" i="6" s="1"/>
  <c r="AH16" i="6" s="1"/>
  <c r="AI3" i="6"/>
  <c r="AI10" i="6" s="1"/>
  <c r="AI11" i="6" l="1"/>
  <c r="AI12" i="6" s="1"/>
  <c r="AI16" i="6" s="1"/>
  <c r="AJ3" i="6"/>
  <c r="AJ10" i="6" s="1"/>
  <c r="AK3" i="6" s="1"/>
  <c r="AK10" i="6" l="1"/>
  <c r="AJ11" i="6"/>
  <c r="AJ12" i="6" s="1"/>
  <c r="AJ16" i="6" s="1"/>
  <c r="AK11" i="6" l="1"/>
  <c r="AK12" i="6" s="1"/>
  <c r="AK16" i="6" s="1"/>
  <c r="AL3" i="6"/>
  <c r="AL10" i="6" s="1"/>
  <c r="AM3" i="6" s="1"/>
  <c r="AM10" i="6" l="1"/>
  <c r="AL11" i="6"/>
  <c r="AL12" i="6" s="1"/>
  <c r="AL16" i="6" s="1"/>
  <c r="AM11" i="6" l="1"/>
  <c r="AM12" i="6" s="1"/>
  <c r="AM16" i="6" s="1"/>
  <c r="AN3" i="6"/>
  <c r="AN10" i="6" s="1"/>
  <c r="AN11" i="6" l="1"/>
  <c r="AN12" i="6" s="1"/>
  <c r="AN16" i="6" s="1"/>
  <c r="AO3" i="6"/>
  <c r="AO10" i="6" s="1"/>
  <c r="AP3" i="6" s="1"/>
  <c r="AP10" i="6" s="1"/>
  <c r="AP11" i="6" l="1"/>
  <c r="AP12" i="6" s="1"/>
  <c r="AP16" i="6" s="1"/>
  <c r="AQ3" i="6"/>
  <c r="AQ10" i="6" s="1"/>
  <c r="AO11" i="6"/>
  <c r="AO12" i="6" s="1"/>
  <c r="AO16" i="6" s="1"/>
  <c r="AQ11" i="6" l="1"/>
  <c r="AQ12" i="6" s="1"/>
  <c r="AQ16" i="6" s="1"/>
  <c r="AR3" i="6"/>
  <c r="AR10" i="6" s="1"/>
  <c r="AR11" i="6" l="1"/>
  <c r="AR12" i="6" s="1"/>
  <c r="AR16" i="6" s="1"/>
  <c r="AS3" i="6"/>
  <c r="AS10" i="6" s="1"/>
  <c r="AT3" i="6" s="1"/>
  <c r="AT10" i="6" s="1"/>
  <c r="AU3" i="6" s="1"/>
  <c r="AU10" i="6" s="1"/>
  <c r="AV3" i="6" l="1"/>
  <c r="AV10" i="6" s="1"/>
  <c r="AW3" i="6" s="1"/>
  <c r="AW10" i="6" s="1"/>
  <c r="AX3" i="6" s="1"/>
  <c r="AX10" i="6" s="1"/>
  <c r="AX11" i="6" s="1"/>
  <c r="AX12" i="6" s="1"/>
  <c r="AX16" i="6" s="1"/>
  <c r="BA5" i="6"/>
  <c r="AU11" i="6"/>
  <c r="AU12" i="6" s="1"/>
  <c r="AU16" i="6" s="1"/>
  <c r="AT11" i="6"/>
  <c r="AT12" i="6" s="1"/>
  <c r="AT16" i="6" s="1"/>
  <c r="AS11" i="6"/>
  <c r="AS12" i="6" s="1"/>
  <c r="AS16" i="6" s="1"/>
  <c r="AV11" i="6" l="1"/>
  <c r="AV12" i="6" s="1"/>
  <c r="AV16" i="6" s="1"/>
  <c r="AW11" i="6"/>
  <c r="AW12" i="6" s="1"/>
  <c r="AW16" i="6" s="1"/>
  <c r="AY3" i="6"/>
  <c r="AY10" i="6" s="1"/>
  <c r="AY11" i="6" s="1"/>
  <c r="AY12" i="6" s="1"/>
  <c r="AY16" i="6" s="1"/>
  <c r="AZ3" i="6" l="1"/>
  <c r="AZ10" i="6" s="1"/>
  <c r="AZ11" i="6" s="1"/>
  <c r="AZ12" i="6" s="1"/>
  <c r="AZ16" i="6" s="1"/>
  <c r="BA3" i="6" l="1"/>
  <c r="BA10" i="6" s="1"/>
  <c r="BB3" i="6" s="1"/>
  <c r="BB10" i="6" s="1"/>
  <c r="BC3" i="6" s="1"/>
  <c r="BC10" i="6" s="1"/>
  <c r="BA11" i="6" l="1"/>
  <c r="BA12" i="6" s="1"/>
  <c r="BA16" i="6" s="1"/>
  <c r="BC11" i="6"/>
  <c r="BC12" i="6" s="1"/>
  <c r="BC16" i="6" s="1"/>
  <c r="BD3" i="6"/>
  <c r="BB11" i="6"/>
  <c r="BB12" i="6"/>
  <c r="BB16" i="6" s="1"/>
  <c r="BD10" i="6" l="1"/>
  <c r="BD11" i="6" l="1"/>
  <c r="BD12" i="6" s="1"/>
  <c r="BD16" i="6" s="1"/>
  <c r="BE3" i="6"/>
  <c r="BE10" i="6" s="1"/>
  <c r="BE11" i="6" l="1"/>
  <c r="BE12" i="6" s="1"/>
  <c r="BE1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M5" authorId="0" shapeId="0" xr:uid="{4B02A649-E1A9-4CE1-9D26-BE51D6CF9B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write-off of Sept 30, 2021 PAYS balance to Rate Base accounts 
</t>
        </r>
      </text>
    </comment>
    <comment ref="AD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write-off of December 31, 2022 PAYS balance to Rate Base accounts 
</t>
        </r>
      </text>
    </comment>
    <comment ref="BA5" authorId="0" shapeId="0" xr:uid="{3F563B25-E0C8-42F6-B6F6-4C43EBF554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write-off of December 31, 2024 PAYS balance to Rate Base accounts as result of Rate Case which took effect June 1, 2025
</t>
        </r>
      </text>
    </comment>
    <comment ref="N6" authorId="0" shapeId="0" xr:uid="{6B5AC5FE-9546-45E4-998E-037312EF06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customer account balance written off in March 2022 (see PAYS balance write off 3-22 tab herein for details)
</t>
        </r>
      </text>
    </comment>
    <comment ref="W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customer account billed and unpaid balance written off in Dec 2022 (see PAYS upaid bal write off 12-22 tab herein for details)
</t>
        </r>
      </text>
    </comment>
    <comment ref="AM6" authorId="0" shapeId="0" xr:uid="{5A47D89C-3BE6-4444-9571-77BD86B8D6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customer account billed but not paid so had to be written off in Apr 24 (see PAYS upaid billing w-o 2-24 tab herein for details)
</t>
        </r>
      </text>
    </comment>
    <comment ref="AX6" authorId="0" shapeId="0" xr:uid="{B5B59648-4864-4646-890C-EBCB3340BC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customer account billed but not paid so had to be written off in Mar 25 (see PAYS upaid billing w-o 3-25 tab herein for details)
</t>
        </r>
      </text>
    </comment>
    <comment ref="BC6" authorId="0" shapeId="0" xr:uid="{7EAF822E-5055-40ED-8001-AD403CA22A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customer account billed but not paid so had to be written off in Aug 25 (see PAYS upaid billing w-o 8-25 tab herein for details)
</t>
        </r>
      </text>
    </comment>
    <comment ref="BD7" authorId="0" shapeId="0" xr:uid="{429B21A4-597C-4B45-830E-615EFD01A7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early pay-off of account in Sept 2025 after unamortized principle moved to Rate Base (see Early Payoff 9-25 tab herein for details)</t>
        </r>
      </text>
    </comment>
    <comment ref="W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unwinding of amortization recorded Jun 21-Jan 22 due to customer account billed and unpaid balance written off in Dec 2022 (see PAYS upaid bal write off tab herein for details)
</t>
        </r>
      </text>
    </comment>
    <comment ref="AA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unwinding of amortization recorded due to customer account not being setup to bill until 4-23  (see PAYS Amort Crrtg Entries tab herein for details)
</t>
        </r>
      </text>
    </comment>
    <comment ref="AC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unwinding of amortization recorded Aug 2022 - May 2023 as service was disconnected due to non-payment - account reestablished and charges commenced June 2023 (see PAYS Amort Crrtg Entries (2) tab herein for details)
</t>
        </r>
      </text>
    </comment>
    <comment ref="BC8" authorId="0" shapeId="0" xr:uid="{8370334E-90C5-464F-9828-349CE1039C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unwinding of amortization recorded April 2025 due to customer account billed but never paid balance written off in August 25 (see PAYS upaid billing w-o 8-25 tab herein for details)
</t>
        </r>
      </text>
    </comment>
    <comment ref="AY9" authorId="0" shapeId="0" xr:uid="{F41C1EF4-173E-431B-8D96-E5832EC85E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as unamortized principle  not yet in rate base this includes an early pay-off of an account in Apr 2025 (see Early Pay-off 4-25 tab herein for details)</t>
        </r>
      </text>
    </comment>
    <comment ref="N1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rate case finalization</t>
        </r>
      </text>
    </comment>
    <comment ref="AD1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rate case finalization</t>
        </r>
      </text>
    </comment>
    <comment ref="AG1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correction needed in realization to the amount originally provided in July 2023 as a result of rate case finalization</t>
        </r>
      </text>
    </comment>
    <comment ref="BA13" authorId="0" shapeId="0" xr:uid="{1FF1C7B0-70ED-4F01-A16B-3EC81D00D9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rate case finalization case ER-2024-0319 effective June 1, 2025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P2" authorId="0" shapeId="0" xr:uid="{ED153A83-9AEF-4281-8157-0CD05F6E19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" authorId="0" shapeId="0" xr:uid="{806ECFF7-FE0B-4677-94C8-A4F5E69609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" authorId="0" shapeId="0" xr:uid="{7672931D-1F79-4511-BB51-C56DEACCD1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" authorId="0" shapeId="0" xr:uid="{3415C224-24B5-41D4-94DF-42EDE2D4D0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" authorId="0" shapeId="0" xr:uid="{6A9E79A6-EFD8-4E76-8458-9F455767A2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" authorId="0" shapeId="0" xr:uid="{8DD589B5-1146-4A29-A307-F46C1BB7FA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" authorId="0" shapeId="0" xr:uid="{B8522EE6-12A5-4B46-9898-D5EED24CAA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" authorId="0" shapeId="0" xr:uid="{B623BC80-D233-4CC3-A84D-51CEF579DC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" authorId="0" shapeId="0" xr:uid="{B60AE730-00E6-49D6-B1B9-ECDEAB90DD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" authorId="0" shapeId="0" xr:uid="{2C13FE6C-CA7B-4106-88AC-067293AEC4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" authorId="0" shapeId="0" xr:uid="{44E5F825-5DA4-4D66-96C0-C7B3A35B49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" authorId="0" shapeId="0" xr:uid="{30A446FB-7123-4299-8C09-D6B1E08B31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" authorId="0" shapeId="0" xr:uid="{AAFFE006-1A04-411D-9B26-C291A1ED74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" authorId="0" shapeId="0" xr:uid="{87376425-94B2-4341-8CFF-5D4B2FFBF6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" authorId="0" shapeId="0" xr:uid="{DC13DD1D-B7E8-43E4-916E-DFAA581669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" authorId="0" shapeId="0" xr:uid="{57A70D65-D6B5-4AF9-B99D-B1ACC19F74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" authorId="0" shapeId="0" xr:uid="{975B369C-29D0-4F2B-A223-37760FAAF7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" authorId="0" shapeId="0" xr:uid="{8E038061-A7B8-4D52-9472-25D2B1F967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" authorId="0" shapeId="0" xr:uid="{4345AEED-29E7-45AD-B8A0-05E27893D4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" authorId="0" shapeId="0" xr:uid="{6145E354-B0F3-4DFC-A0B1-9DD7814731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" authorId="0" shapeId="0" xr:uid="{713684F4-8C32-4D5B-8583-8BCF5D4D54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" authorId="0" shapeId="0" xr:uid="{B74C3466-67A1-4043-A215-5A676E7454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" authorId="0" shapeId="0" xr:uid="{94887E28-D2DB-46AC-A1CD-CBC2C8C068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" authorId="0" shapeId="0" xr:uid="{C94E0666-304D-446C-9856-5DCDB4D17F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" authorId="0" shapeId="0" xr:uid="{94002A26-6EC9-4AB3-AFE6-783CB273A3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" authorId="0" shapeId="0" xr:uid="{5A5B8FD5-2BE3-4148-8DA7-D057C24A2A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" authorId="0" shapeId="0" xr:uid="{6C727B59-1BB1-4D84-8CAE-685AD0CCC2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" authorId="0" shapeId="0" xr:uid="{939A8D87-A100-416F-92CA-2F9C73D5E4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" authorId="0" shapeId="0" xr:uid="{5D54A8DB-BBD8-44AF-8DB0-8E8BD4232D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" authorId="0" shapeId="0" xr:uid="{BF798244-A2EB-467A-91E4-326E838F98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" authorId="0" shapeId="0" xr:uid="{D9143344-02D4-4408-831F-F784AD5155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" authorId="0" shapeId="0" xr:uid="{FA00E90F-46E8-4890-90BB-F2560CE49C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" authorId="0" shapeId="0" xr:uid="{F577AD75-49B2-4C19-AA42-E7F111D5C6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2" authorId="0" shapeId="0" xr:uid="{E9F1253B-528A-433D-88FE-4A50996614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2" authorId="0" shapeId="0" xr:uid="{90F04BC3-5B06-4AE1-A71B-07632F44DF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2" authorId="0" shapeId="0" xr:uid="{DBCC6929-C0C1-4056-89BC-B83BF40CD3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2" authorId="0" shapeId="0" xr:uid="{CDF1E949-B434-49E6-800E-320F76CBBD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2" authorId="0" shapeId="0" xr:uid="{18B4ADEE-EA62-4B3E-B195-ECCDDB7D0B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2" authorId="0" shapeId="0" xr:uid="{B8DAF38B-C291-4F3E-8AA5-8325F213DF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2" authorId="0" shapeId="0" xr:uid="{E5241907-6F4F-40B5-9890-1AD2856BD5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2" authorId="0" shapeId="0" xr:uid="{ACEEF09C-7BA3-4EE4-BCAD-36736C3318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2" authorId="0" shapeId="0" xr:uid="{BF0C33ED-3F68-4980-97B7-FA80AE775C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2" authorId="0" shapeId="0" xr:uid="{A5FEE057-E7B3-4845-B2E1-4FB769334F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2" authorId="0" shapeId="0" xr:uid="{89082238-F71B-4E0D-B294-ADAA351F8C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2" authorId="0" shapeId="0" xr:uid="{CF1612A1-C566-4B3F-A5D6-F509FDF843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3" authorId="0" shapeId="0" xr:uid="{786EA176-B722-4B32-AB56-EEAB1AAD37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3" authorId="0" shapeId="0" xr:uid="{53F57E16-B073-4513-A1C2-2BC3972FF9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3" authorId="0" shapeId="0" xr:uid="{A8D5A50F-76E1-4C49-8FFA-99990508E9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3" authorId="0" shapeId="0" xr:uid="{8B559A0E-CA94-4C68-A95F-9AB90BF440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3" authorId="0" shapeId="0" xr:uid="{3B8F7192-8BB8-4FF3-B076-CBE5437D06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3" authorId="0" shapeId="0" xr:uid="{702A8E43-B453-440F-8CF3-5867DD0D44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3" authorId="0" shapeId="0" xr:uid="{22140E7E-2B3D-4CAB-9C10-0008E5913B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3" authorId="0" shapeId="0" xr:uid="{4C2D7AD0-85C1-440B-9ED3-7FFB32A186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3" authorId="0" shapeId="0" xr:uid="{6DB53EBE-193D-46C0-80EB-EDB7357965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3" authorId="0" shapeId="0" xr:uid="{055FDDAA-FFA7-4A50-AB62-1A12E14E26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3" authorId="0" shapeId="0" xr:uid="{44866081-13B6-4FFF-9EE3-676555777A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3" authorId="0" shapeId="0" xr:uid="{C93B9A62-300D-48C7-8FB2-409C467CF7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3" authorId="0" shapeId="0" xr:uid="{A5F4E495-0438-45BC-960D-51A6AC94CF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3" authorId="0" shapeId="0" xr:uid="{797440B6-E5DD-432B-936D-8EC30F1C83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3" authorId="0" shapeId="0" xr:uid="{0ACC6241-BA93-40C2-A8E9-B36564A5C1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3" authorId="0" shapeId="0" xr:uid="{248BCCC5-66D6-4BA6-B9E3-8698D58676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3" authorId="0" shapeId="0" xr:uid="{17F9DD03-5956-4DE2-91BF-3537775743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3" authorId="0" shapeId="0" xr:uid="{DBE973E2-E16A-408A-99DC-F5FF1F6AFE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3" authorId="0" shapeId="0" xr:uid="{9B293C09-4C82-4D7E-8A88-4955A2B0B8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3" authorId="0" shapeId="0" xr:uid="{245CE593-1ED8-45C0-B808-D913581A5A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3" authorId="0" shapeId="0" xr:uid="{37517837-13CA-4D5D-8DB5-0731C36A8F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3" authorId="0" shapeId="0" xr:uid="{90164C6E-9B58-4D4D-9447-CAF882336C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3" authorId="0" shapeId="0" xr:uid="{7C7EA278-6480-4A46-8BAE-675C0B9CA5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3" authorId="0" shapeId="0" xr:uid="{A8D174DD-BDAF-47AB-A110-6875FF0F7A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3" authorId="0" shapeId="0" xr:uid="{9DC1722B-A76D-43C9-B967-B354003B80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3" authorId="0" shapeId="0" xr:uid="{26C37656-F87C-4AEE-8AAC-F1320AC2BE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3" authorId="0" shapeId="0" xr:uid="{D9A4D701-ECE7-499E-B2FE-2C9EB5AE8B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3" authorId="0" shapeId="0" xr:uid="{39D287D7-B33F-4CA7-A7A5-9F5B49C9E1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3" authorId="0" shapeId="0" xr:uid="{866E2B95-B84B-41DC-B6EE-7C13CC97C6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3" authorId="0" shapeId="0" xr:uid="{974F8043-F3DE-4227-A6C4-A29579646F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3" authorId="0" shapeId="0" xr:uid="{74D62BC9-3EC2-4E61-9AE3-56A185EDED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3" authorId="0" shapeId="0" xr:uid="{4972A2C1-3D8E-4BF5-B15C-086DEDF0FC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3" authorId="0" shapeId="0" xr:uid="{A39DE91B-AC27-48DD-870A-8C3EC39B44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3" authorId="0" shapeId="0" xr:uid="{9E022CAF-C36C-4D13-9613-8A0152FAE9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3" authorId="0" shapeId="0" xr:uid="{0C1B0F36-7234-479E-8AC9-72A49C4E4C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3" authorId="0" shapeId="0" xr:uid="{802EF6C6-2716-4057-9766-1657E93AEB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3" authorId="0" shapeId="0" xr:uid="{08C98EF4-CE81-4366-952E-BAFCD0A227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3" authorId="0" shapeId="0" xr:uid="{3447C9EE-45E8-49D6-A1D9-8658BEFA44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3" authorId="0" shapeId="0" xr:uid="{999F0628-5A0B-4928-B51F-2E7D4B9FC3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3" authorId="0" shapeId="0" xr:uid="{827F0461-F4F7-4F1F-8E75-5D0749B825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3" authorId="0" shapeId="0" xr:uid="{2E1100A2-D3B4-493A-9BD2-2E1A3D8424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3" authorId="0" shapeId="0" xr:uid="{8F18BCE9-DBBC-4487-9CF3-D75896FBCD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3" authorId="0" shapeId="0" xr:uid="{69390B1C-47F7-473B-8F28-3641E07637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3" authorId="0" shapeId="0" xr:uid="{80832C3F-76A1-4D12-85EA-768135A2D1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3" authorId="0" shapeId="0" xr:uid="{E5542431-B86A-4570-AB3C-B33D4744BD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4" authorId="0" shapeId="0" xr:uid="{69BBFFFF-7651-4ECC-A5E0-FE6C326F3F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4" authorId="0" shapeId="0" xr:uid="{87D8D882-05BE-498D-AD6B-97A3220C40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4" authorId="0" shapeId="0" xr:uid="{E9BA6706-E88A-4F02-89FF-BE630C91BD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4" authorId="0" shapeId="0" xr:uid="{C6CC1BD7-CA20-472A-B7A9-181CE62F25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4" authorId="0" shapeId="0" xr:uid="{194CA6CD-9065-4A8D-BE67-8A1CAB69AA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4" authorId="0" shapeId="0" xr:uid="{F6DE091D-8770-49C7-905E-EE7109E743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4" authorId="0" shapeId="0" xr:uid="{0F746787-BDCD-4B93-958D-E8A3D3330E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4" authorId="0" shapeId="0" xr:uid="{6BCDE7B1-21F7-4FA2-8BA1-2A90AD8FF2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4" authorId="0" shapeId="0" xr:uid="{BFF857E0-5D9A-4C2F-8CFB-6BAFB65227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4" authorId="0" shapeId="0" xr:uid="{E4014D04-BEC2-451B-B48A-7E430819DE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4" authorId="0" shapeId="0" xr:uid="{661E9787-783A-40C3-AD57-C0BF94FBC5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4" authorId="0" shapeId="0" xr:uid="{677DA1E9-A945-4023-A613-FFA1EC578D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4" authorId="0" shapeId="0" xr:uid="{F6A8E038-6C08-497C-8FEB-D4FFF15CAD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4" authorId="0" shapeId="0" xr:uid="{B67041D8-2626-4B15-9EAC-5E2388CEF1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4" authorId="0" shapeId="0" xr:uid="{A295E0AE-3B4A-4166-BC21-172042CB70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4" authorId="0" shapeId="0" xr:uid="{69642481-3BCB-42E3-9835-A42B2C0423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4" authorId="0" shapeId="0" xr:uid="{2803FF81-DEF3-418E-85A2-7B02BB0E41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4" authorId="0" shapeId="0" xr:uid="{1A42C7C2-E16D-434F-8E9D-A7B70800AD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4" authorId="0" shapeId="0" xr:uid="{A981CE75-6D50-4886-9C21-027269AC7D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4" authorId="0" shapeId="0" xr:uid="{1021EA3F-B5CC-41AB-B129-084D59404F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4" authorId="0" shapeId="0" xr:uid="{D48D2D1C-DB3B-43A5-8B8A-13051D8FF2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4" authorId="0" shapeId="0" xr:uid="{0D782753-96C5-4E72-A2E6-F592030787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4" authorId="0" shapeId="0" xr:uid="{07DE0F99-129E-433D-8A08-BCAC4FDEE3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4" authorId="0" shapeId="0" xr:uid="{B96082F7-CAA0-4743-A2BE-3FA4ED907E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4" authorId="0" shapeId="0" xr:uid="{5C401A11-C794-4FF7-8A59-3E04B087F9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4" authorId="0" shapeId="0" xr:uid="{26C60C89-E963-4E6B-9703-700C7D8DF5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4" authorId="0" shapeId="0" xr:uid="{98F809F0-4F10-42F3-9AA5-6A04E92C38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4" authorId="0" shapeId="0" xr:uid="{90F2E15C-C857-43C8-9EB3-C63FC5C70B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4" authorId="0" shapeId="0" xr:uid="{AE06A150-DF11-4264-95C5-3606E7FCFB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4" authorId="0" shapeId="0" xr:uid="{E78175AD-B010-49A4-85FD-EB5397E75A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4" authorId="0" shapeId="0" xr:uid="{EF982CC6-0006-4E41-894E-7CB4F8CCAF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4" authorId="0" shapeId="0" xr:uid="{39E0ACF8-1F3D-4040-AB6D-40305A5B47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4" authorId="0" shapeId="0" xr:uid="{50FB6CE9-F81A-400F-A274-89DB7CDB09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4" authorId="0" shapeId="0" xr:uid="{89441037-74A6-4F04-9674-3727052D2F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4" authorId="0" shapeId="0" xr:uid="{6B019166-60B9-4F34-AFB3-DE9605152C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4" authorId="0" shapeId="0" xr:uid="{B5D381CA-E175-4342-8510-9FAAEA8694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4" authorId="0" shapeId="0" xr:uid="{159E123B-97CE-4C0C-A51F-3F9D1037BA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4" authorId="0" shapeId="0" xr:uid="{982F5CFB-069E-41AF-9102-FB58FA0B3F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4" authorId="0" shapeId="0" xr:uid="{50262BFD-5551-4396-B537-1437762AE9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4" authorId="0" shapeId="0" xr:uid="{C6D35A55-43BF-4C31-A0CA-BC2180BDA6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4" authorId="0" shapeId="0" xr:uid="{A434394A-FA7B-4B22-A7CC-9116084ABE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4" authorId="0" shapeId="0" xr:uid="{B370F265-3A79-4B7B-AF93-2A520FA43C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4" authorId="0" shapeId="0" xr:uid="{56F2C899-DC0F-483E-84AC-D911CC2108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4" authorId="0" shapeId="0" xr:uid="{5F17E9EF-1D7B-4D23-B548-C02C30E632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4" authorId="0" shapeId="0" xr:uid="{B0EBBACC-8316-4D4A-B775-77A93972BB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5" authorId="0" shapeId="0" xr:uid="{35A771A4-5606-44F1-B552-1D7F979617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5" authorId="0" shapeId="0" xr:uid="{ECDB07BE-83E3-4516-966C-E238F9A74C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5" authorId="0" shapeId="0" xr:uid="{72918264-F3EE-403B-9C15-C56A3D7EF8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5" authorId="0" shapeId="0" xr:uid="{07A5C0D8-07D9-4EBA-ACCD-969EC3902C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5" authorId="0" shapeId="0" xr:uid="{2393A620-AFCA-4929-BFBE-F38D0D4C41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5" authorId="0" shapeId="0" xr:uid="{443D1BFF-68C5-414D-A00F-9584EFF097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5" authorId="0" shapeId="0" xr:uid="{4E18C61D-BD4C-4338-9F05-543B2A3484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5" authorId="0" shapeId="0" xr:uid="{663C3EBC-9FDB-4FFB-8046-181435CCB5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5" authorId="0" shapeId="0" xr:uid="{8FBC0AFC-05D8-4B33-BAC4-D82C54B452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5" authorId="0" shapeId="0" xr:uid="{84C3EE4F-4733-4D7B-95CC-58DE3DABA3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5" authorId="0" shapeId="0" xr:uid="{458B5AF9-5D1B-4B9B-BEC3-52D8EC702B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5" authorId="0" shapeId="0" xr:uid="{358E42D2-D374-4A82-A97E-2E8AF0C05F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5" authorId="0" shapeId="0" xr:uid="{190198B6-4D95-4AA6-B17A-BB0CFBC005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5" authorId="0" shapeId="0" xr:uid="{C5C9DD83-760A-4304-BE9A-371EE79639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5" authorId="0" shapeId="0" xr:uid="{1E249B22-9B12-4CB6-BCA1-65228DF015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5" authorId="0" shapeId="0" xr:uid="{316FEABF-49A8-41F3-B1A0-7C3651BC74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5" authorId="0" shapeId="0" xr:uid="{C1FDBB10-473C-4C89-968F-2B9115B8BD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5" authorId="0" shapeId="0" xr:uid="{4C8391FC-683A-4BD2-A1DB-E27E334547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5" authorId="0" shapeId="0" xr:uid="{6F94AA51-5562-4D74-B3E5-DC6F99BE8E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5" authorId="0" shapeId="0" xr:uid="{DD3393DA-B437-4B9B-8D95-E6849CE402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5" authorId="0" shapeId="0" xr:uid="{E1612C50-D689-4BB1-9BA1-6861F08DC2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5" authorId="0" shapeId="0" xr:uid="{F7103C8E-53CB-43D2-97D4-E93712E37D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5" authorId="0" shapeId="0" xr:uid="{617BB163-83D5-4961-A7E0-5DD6F8E6ED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5" authorId="0" shapeId="0" xr:uid="{DE7ABBA1-5B4C-43CC-A137-956C06C0E0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5" authorId="0" shapeId="0" xr:uid="{49944F3B-E6F1-4F0C-A944-1E50986FDA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5" authorId="0" shapeId="0" xr:uid="{E0B2813E-DD89-4CDD-BFD0-E104670FA8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5" authorId="0" shapeId="0" xr:uid="{494BAB55-A8B3-4ABE-9AA2-AF73163797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5" authorId="0" shapeId="0" xr:uid="{228297CE-0B41-4C95-9896-39F1601350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5" authorId="0" shapeId="0" xr:uid="{CA8B66B7-18A3-47E4-AB8F-9A90DB77C7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5" authorId="0" shapeId="0" xr:uid="{9A18C4D1-A41E-428A-8078-48B97B3E50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5" authorId="0" shapeId="0" xr:uid="{E084F18B-1106-4F07-8D17-E94E6D2C42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5" authorId="0" shapeId="0" xr:uid="{4A9BCECE-523F-4D73-A727-AF4CA4FA07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5" authorId="0" shapeId="0" xr:uid="{B60808CF-447A-4DEC-A72A-6C98C6EB98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5" authorId="0" shapeId="0" xr:uid="{2BFB51CB-5888-4108-BD26-6A946F2D2C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5" authorId="0" shapeId="0" xr:uid="{9331A7E3-BB92-4DAF-9189-FA4A203B6F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5" authorId="0" shapeId="0" xr:uid="{3D51F79A-C334-4E33-AB39-1B0BEF664A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5" authorId="0" shapeId="0" xr:uid="{F876BE75-D475-4E39-BAFF-155F43D571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5" authorId="0" shapeId="0" xr:uid="{B276C331-8AC8-4FE3-90CE-5139C5B8A2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5" authorId="0" shapeId="0" xr:uid="{328B8C80-8D0A-42A7-9CAC-394837DEE1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5" authorId="0" shapeId="0" xr:uid="{2816DF11-2FC7-4B62-8600-01FE2E5E09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5" authorId="0" shapeId="0" xr:uid="{8F200510-2E58-4A4E-8538-36B0E0814C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5" authorId="0" shapeId="0" xr:uid="{856F251A-3645-4000-BC8E-0AF98E5C3C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5" authorId="0" shapeId="0" xr:uid="{489780D1-9835-4E64-977D-0EC4D213AC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5" authorId="0" shapeId="0" xr:uid="{47799CB7-F39A-4D3E-98F3-8CFA0E1BB4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5" authorId="0" shapeId="0" xr:uid="{B248BFF6-A619-493B-B0C8-54F088B0FC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6" authorId="0" shapeId="0" xr:uid="{D6E61829-54B7-4B44-BB86-EBDD8344AE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6" authorId="0" shapeId="0" xr:uid="{5687A037-5B9D-4389-8D8A-CCEE183618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6" authorId="0" shapeId="0" xr:uid="{E4644A25-FC5D-4983-81BB-2897454180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6" authorId="0" shapeId="0" xr:uid="{64C492D6-6BFA-4E10-9543-904C600861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6" authorId="0" shapeId="0" xr:uid="{9813B4AE-F0B6-4311-95A7-1DC9CDE919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6" authorId="0" shapeId="0" xr:uid="{37487A3C-7E5C-4658-AC85-49AEFCB80A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6" authorId="0" shapeId="0" xr:uid="{2847E1DF-9BCA-4BF9-9F87-80FE4DBFAE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6" authorId="0" shapeId="0" xr:uid="{B620AC6A-E139-407D-A54C-AD789A7017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6" authorId="0" shapeId="0" xr:uid="{D6E92332-76B7-4A0D-87E8-FCEF631935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6" authorId="0" shapeId="0" xr:uid="{3CA89F63-5C73-4AE3-90BA-3670499407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6" authorId="0" shapeId="0" xr:uid="{87B604A9-D99B-4AEB-98F0-589AF21A8C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6" authorId="0" shapeId="0" xr:uid="{F8D97FBB-AF23-44F7-BB49-F74EC752D7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6" authorId="0" shapeId="0" xr:uid="{90F66315-FE95-43D6-8067-311BFA2662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6" authorId="0" shapeId="0" xr:uid="{6A97036A-559C-446E-8A19-305112A4FB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6" authorId="0" shapeId="0" xr:uid="{38179BBF-C683-4562-8E57-E33F20E056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6" authorId="0" shapeId="0" xr:uid="{B8736F52-B8E3-45FA-99CF-87280FA083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6" authorId="0" shapeId="0" xr:uid="{7A8E54E8-34DE-4125-9AF6-9AEB0AFEB3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6" authorId="0" shapeId="0" xr:uid="{B9DD1B39-A81B-40DB-AAA1-78E9D5689A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6" authorId="0" shapeId="0" xr:uid="{A3CD08F3-1345-49E0-BB88-04E29B532D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6" authorId="0" shapeId="0" xr:uid="{A8C8631C-8353-4F00-9A79-687A6B23DD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6" authorId="0" shapeId="0" xr:uid="{00A0C288-BE4E-401D-BE85-3EDE4758E3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6" authorId="0" shapeId="0" xr:uid="{647DF963-C8A5-4944-864D-32966EB1A4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6" authorId="0" shapeId="0" xr:uid="{4C618DCB-67D4-44E2-8C61-5D70013790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6" authorId="0" shapeId="0" xr:uid="{505C2E69-0176-4006-A283-DD901D7BCF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6" authorId="0" shapeId="0" xr:uid="{FD62305E-134B-4DDD-A0CA-7BC0DD56B0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6" authorId="0" shapeId="0" xr:uid="{634162F0-3104-4F97-8A6C-26810CEDD9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6" authorId="0" shapeId="0" xr:uid="{791941D1-D602-4340-9152-45742A5ACB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6" authorId="0" shapeId="0" xr:uid="{3BE201A9-64C7-4FF3-8A95-987F4BFFA4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6" authorId="0" shapeId="0" xr:uid="{18C44C62-A136-4D3F-AD67-29B02DC2C6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6" authorId="0" shapeId="0" xr:uid="{B661EE1B-FF64-4FF8-9A68-AB0D279E17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6" authorId="0" shapeId="0" xr:uid="{7C633049-F03A-4E82-AA66-50F291E828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6" authorId="0" shapeId="0" xr:uid="{EFEEB5DB-5F2B-4EDC-B608-10A7200360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6" authorId="0" shapeId="0" xr:uid="{EEA429E1-3535-411A-B191-7D96E07020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6" authorId="0" shapeId="0" xr:uid="{8B6CAD40-006D-4798-92DE-8C05A58D1E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6" authorId="0" shapeId="0" xr:uid="{280BFE8F-DDB1-4F2A-A3B6-DD63BC52DA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6" authorId="0" shapeId="0" xr:uid="{3F2C36F9-F206-46ED-9BF0-EBBDF6F308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6" authorId="0" shapeId="0" xr:uid="{D9EF2833-24FA-4FD0-A9D5-3680355EA0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6" authorId="0" shapeId="0" xr:uid="{963DE31B-9348-4EA1-B6FC-341A0DE5BE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6" authorId="0" shapeId="0" xr:uid="{00357480-0A15-490D-9D8A-D3EB0BA08A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6" authorId="0" shapeId="0" xr:uid="{B6F04EC3-269C-4EAE-B76F-34FE644EDA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6" authorId="0" shapeId="0" xr:uid="{A4A9F2FC-1E46-4B4D-BE09-3B07494912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6" authorId="0" shapeId="0" xr:uid="{83F0AABE-66F0-4A68-BC38-2A0E5C4298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6" authorId="0" shapeId="0" xr:uid="{B07FB409-3605-4393-A3CF-9706265DFD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6" authorId="0" shapeId="0" xr:uid="{A9B9D6E5-D58B-4427-8321-7D02A506F3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6" authorId="0" shapeId="0" xr:uid="{470BA07B-2C30-4547-9591-5DB744C2FD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7" authorId="0" shapeId="0" xr:uid="{7CBE0C5C-D246-4994-A74E-F4B775EA42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7" authorId="0" shapeId="0" xr:uid="{CBE78125-102A-4711-B9C3-9568233C14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7" authorId="0" shapeId="0" xr:uid="{B1B6CD28-AD02-435C-90A2-E5ED8E3D90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7" authorId="0" shapeId="0" xr:uid="{5B849B0F-33BD-4FB2-82E4-DB38F0F687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7" authorId="0" shapeId="0" xr:uid="{A2EBFF25-B119-4222-83E2-E81EE9B5B4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7" authorId="0" shapeId="0" xr:uid="{39E21997-F0DD-4277-9162-9FD86AEC47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7" authorId="0" shapeId="0" xr:uid="{F5DA7FA3-A78A-400A-933C-48F214A625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7" authorId="0" shapeId="0" xr:uid="{1121842B-B766-4CCC-9D8A-3106796D0C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7" authorId="0" shapeId="0" xr:uid="{0CF26E0E-4A37-4B42-B654-AA3FDCE178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7" authorId="0" shapeId="0" xr:uid="{209DBBA9-5CA2-41F4-BC96-4E3A898CD2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7" authorId="0" shapeId="0" xr:uid="{1DF70DF6-9FEB-49F1-91CD-FE5F84FB6B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7" authorId="0" shapeId="0" xr:uid="{DBF670CC-61F5-4E8B-980D-B4CC4A1D5A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7" authorId="0" shapeId="0" xr:uid="{41934EE7-F337-4A3A-A3EB-5BC39D467A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7" authorId="0" shapeId="0" xr:uid="{60E8F415-DF8C-49DF-97F0-C201A3CD73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7" authorId="0" shapeId="0" xr:uid="{9C64ACFB-14DF-4F25-B624-5528FF7FAE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7" authorId="0" shapeId="0" xr:uid="{FC8A998A-300E-40A2-A89D-92DFF02D09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7" authorId="0" shapeId="0" xr:uid="{A5BE1669-01E8-4546-926D-01264AC9C7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7" authorId="0" shapeId="0" xr:uid="{B5428621-7907-4818-BC74-7F19C472F6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7" authorId="0" shapeId="0" xr:uid="{44C4BEBD-4786-4CFE-9ED5-B30E7D1022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7" authorId="0" shapeId="0" xr:uid="{A21A3218-2884-45F0-BF2C-01E1D0671F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7" authorId="0" shapeId="0" xr:uid="{CC829650-BE88-48FC-B0B6-50D53D5ACB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7" authorId="0" shapeId="0" xr:uid="{98DDB465-F9A2-4606-9790-657906FF5C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7" authorId="0" shapeId="0" xr:uid="{61D088E1-C685-4BF1-811E-FC04F55DAC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7" authorId="0" shapeId="0" xr:uid="{B6FE3423-CD9D-430E-B8A3-4F2EC82027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7" authorId="0" shapeId="0" xr:uid="{7D7A267B-047E-4F19-A75C-D9FA3A6EBA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7" authorId="0" shapeId="0" xr:uid="{CE294B27-A8FF-4809-B110-2D94A46F46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7" authorId="0" shapeId="0" xr:uid="{F2959C29-820F-4725-87DF-8A324E2356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7" authorId="0" shapeId="0" xr:uid="{4C56D01E-6286-48FA-A963-65B54EF9EF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7" authorId="0" shapeId="0" xr:uid="{7223F1BE-FCC6-4978-BD81-04F1028FA9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7" authorId="0" shapeId="0" xr:uid="{38C03526-E03F-4317-AEF7-487F1B9E98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7" authorId="0" shapeId="0" xr:uid="{285671DC-812E-4EBE-BB5E-96E2E201EE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7" authorId="0" shapeId="0" xr:uid="{E7450F1D-ECC9-4498-B522-02BB538552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7" authorId="0" shapeId="0" xr:uid="{B939D5C8-8E81-43C1-B202-4C84D1485E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7" authorId="0" shapeId="0" xr:uid="{0F7E8DA9-483F-4D2C-ACED-52C615E08E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7" authorId="0" shapeId="0" xr:uid="{CB3519D1-372F-408C-8C6D-19231B6801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7" authorId="0" shapeId="0" xr:uid="{E47E2943-1859-4DA3-A956-2279F3054E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7" authorId="0" shapeId="0" xr:uid="{6C40A745-550B-4157-B2DD-347BD27EDA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7" authorId="0" shapeId="0" xr:uid="{47042B37-1C0C-43BE-9920-68D5DE5641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7" authorId="0" shapeId="0" xr:uid="{56360850-4516-4B4A-AE0C-1B021285B4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7" authorId="0" shapeId="0" xr:uid="{02A55410-7D76-4FCE-929F-F2853F16C3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7" authorId="0" shapeId="0" xr:uid="{D7204FCA-FDBF-43C8-8526-FDC446CC93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7" authorId="0" shapeId="0" xr:uid="{1CA522A3-D86E-46E8-B783-95D09D6092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7" authorId="0" shapeId="0" xr:uid="{617DE14E-F494-4E4B-B9FF-80B6A365DE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7" authorId="0" shapeId="0" xr:uid="{CC0A6227-B86B-4C06-A1D4-ACBA3D9A15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7" authorId="0" shapeId="0" xr:uid="{E7C0D545-BB1F-4EAD-BB82-77315E4C3B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8" authorId="0" shapeId="0" xr:uid="{B9F4656B-97B8-41F5-8E6C-5A82A0B5D7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8" authorId="0" shapeId="0" xr:uid="{7BD66DE2-4ADC-40AC-8562-18B443DDCB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8" authorId="0" shapeId="0" xr:uid="{16C3065D-6D88-4FD8-987C-37048A6F14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8" authorId="0" shapeId="0" xr:uid="{9F5588A1-5672-41CE-B3EE-BBA77381AD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8" authorId="0" shapeId="0" xr:uid="{58B8745D-6235-427A-8239-B1A62D841B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8" authorId="0" shapeId="0" xr:uid="{8915B8FA-C5F4-4A11-BCE4-B17CFA9D49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8" authorId="0" shapeId="0" xr:uid="{8945DBF9-23CC-495C-BDA2-BBFF952D64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8" authorId="0" shapeId="0" xr:uid="{FB1155E0-64F1-4625-81E7-10033F0D03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8" authorId="0" shapeId="0" xr:uid="{2F602FFB-6B22-4F8C-B510-A23AA8A47C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8" authorId="0" shapeId="0" xr:uid="{7512E6A7-134B-418D-9EEA-2F8AD5AE58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8" authorId="0" shapeId="0" xr:uid="{03408A40-A2AE-4702-B4F3-E24A7FB7F4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8" authorId="0" shapeId="0" xr:uid="{5C2B38D8-B78D-4425-AFAE-EE39FC8E12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8" authorId="0" shapeId="0" xr:uid="{1C1FF9CE-55F9-4FC3-9F68-89FD47C4CD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8" authorId="0" shapeId="0" xr:uid="{EDF8610E-0C06-4A1B-BB0F-8B23F8BCBC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8" authorId="0" shapeId="0" xr:uid="{4DAA86B8-371B-4557-AC50-7FF02E6B1E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8" authorId="0" shapeId="0" xr:uid="{91B8921C-E702-4D74-A2BC-16A2B2AE8B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8" authorId="0" shapeId="0" xr:uid="{11FD6029-E14A-4F14-BF18-032D8BF661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8" authorId="0" shapeId="0" xr:uid="{030700B1-8D20-450B-A78E-E4F102E616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8" authorId="0" shapeId="0" xr:uid="{64879D71-1434-4CE9-BB07-296C11B17E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8" authorId="0" shapeId="0" xr:uid="{B969C5B2-F3ED-4B53-9291-F61D8D22CC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8" authorId="0" shapeId="0" xr:uid="{85FA477F-FEE5-4FD2-8A28-91EEF1D4E1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8" authorId="0" shapeId="0" xr:uid="{3C1F61A3-E3CC-456A-A96B-462AAA66D2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8" authorId="0" shapeId="0" xr:uid="{04E7828B-F791-458E-B784-1E0D145DCC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8" authorId="0" shapeId="0" xr:uid="{41B83E77-E172-4827-8CE3-D9949C95A7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8" authorId="0" shapeId="0" xr:uid="{87FB1365-19A8-4B34-8E58-AA8BE4CE2F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8" authorId="0" shapeId="0" xr:uid="{9C5F0C1F-5AC6-41E3-9C3E-50212AFDD4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8" authorId="0" shapeId="0" xr:uid="{23F1308C-11A7-48C5-88BA-9DA9C0BA64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8" authorId="0" shapeId="0" xr:uid="{AF31C3A6-580B-4387-B4E5-4F79C2E38E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8" authorId="0" shapeId="0" xr:uid="{4E0D164B-8C15-484A-B8D3-00D446C013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8" authorId="0" shapeId="0" xr:uid="{E06FE0AD-1B89-4DE5-A234-C97598C55D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8" authorId="0" shapeId="0" xr:uid="{AFDD5857-DEF8-4F3B-BACF-3DA1113B20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8" authorId="0" shapeId="0" xr:uid="{097A801C-0739-4455-95B8-DE134E07F5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8" authorId="0" shapeId="0" xr:uid="{2881022B-9564-4FCA-BAA7-3D7CC65243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8" authorId="0" shapeId="0" xr:uid="{364C7F84-096E-4220-8F5C-E32B2BB490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8" authorId="0" shapeId="0" xr:uid="{B18F1808-BF1E-4FC0-A078-04DB35F449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8" authorId="0" shapeId="0" xr:uid="{86E9191C-595B-41B8-9468-C9D3486F02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8" authorId="0" shapeId="0" xr:uid="{27E7E4CA-995D-449F-9F1A-AA4B8ED9CD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8" authorId="0" shapeId="0" xr:uid="{787B03AB-52FF-422E-93F5-0E019D3F4E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8" authorId="0" shapeId="0" xr:uid="{306C05AC-6845-4D9D-8EB3-4BA6906EA3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8" authorId="0" shapeId="0" xr:uid="{8CA8C0E0-C598-48D0-AD68-33A499203B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8" authorId="0" shapeId="0" xr:uid="{21EC4975-E854-49E7-B3C4-DCB841347B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8" authorId="0" shapeId="0" xr:uid="{037B3AE5-DA93-4D85-A9DC-81BCEA56F6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8" authorId="0" shapeId="0" xr:uid="{C07D457D-A2DC-4499-BA7B-A5DEC0453F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8" authorId="0" shapeId="0" xr:uid="{AC6BA259-7251-4649-8AA0-F09476AA83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8" authorId="0" shapeId="0" xr:uid="{AF46FC97-29A8-4B98-9376-97C7842A5F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9" authorId="0" shapeId="0" xr:uid="{CC428AC6-F4AC-47EC-8E72-C85A4E5B01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9" authorId="0" shapeId="0" xr:uid="{6F15EF43-92C8-43C4-ACE1-E49A0FE4D2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9" authorId="0" shapeId="0" xr:uid="{0B373563-A03D-4769-8946-662EC15141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9" authorId="0" shapeId="0" xr:uid="{18B73E7F-253E-44FE-838F-425C7D53C0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9" authorId="0" shapeId="0" xr:uid="{3C227E3B-4EB9-4EDA-A200-B887F1AE30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9" authorId="0" shapeId="0" xr:uid="{1AA05792-1130-4D26-AD02-A284E9818E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9" authorId="0" shapeId="0" xr:uid="{D4BBF75B-F4E9-498C-970B-88081B68E0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9" authorId="0" shapeId="0" xr:uid="{55C1B5B0-E894-48C8-BEA6-48632722DA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9" authorId="0" shapeId="0" xr:uid="{F8CB7E6A-F762-47F7-8AB4-7C3A2FB06B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9" authorId="0" shapeId="0" xr:uid="{26DA1A5A-C164-4C63-8A9B-AE8F961343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9" authorId="0" shapeId="0" xr:uid="{429447E6-6A37-4DAC-9A59-F2D5B88F78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9" authorId="0" shapeId="0" xr:uid="{90AC139D-3BB5-4F49-A22C-D45DE1FBBA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9" authorId="0" shapeId="0" xr:uid="{42EBF897-2EBF-432C-8D94-54B7B97D2E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9" authorId="0" shapeId="0" xr:uid="{F2FE7BD7-8057-4AB9-AB14-3DEA697FBC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9" authorId="0" shapeId="0" xr:uid="{7D30F44F-1BE5-4712-83C6-313C03CE4B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9" authorId="0" shapeId="0" xr:uid="{674F16CB-4486-4051-BAF1-3C1E84944D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9" authorId="0" shapeId="0" xr:uid="{7540F3A2-91E6-4AD3-AAA1-983852A20E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9" authorId="0" shapeId="0" xr:uid="{BF1F405B-AA06-443B-920F-34A6B1622C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9" authorId="0" shapeId="0" xr:uid="{945B3B4D-313E-4F5F-8CB3-5F095180CD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9" authorId="0" shapeId="0" xr:uid="{EBBD8801-C89A-4B8E-BDAC-824B0A8FB2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9" authorId="0" shapeId="0" xr:uid="{E77B8434-6C33-4C3B-B48D-28A7B6C5FB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9" authorId="0" shapeId="0" xr:uid="{908186F5-F45F-4DA7-8512-0B1BE9CFFD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9" authorId="0" shapeId="0" xr:uid="{A8361967-C7FB-4FE8-AD4F-C9CF1E1868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9" authorId="0" shapeId="0" xr:uid="{3ACF61D9-8849-47BC-99EF-657372CDEB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9" authorId="0" shapeId="0" xr:uid="{F08C5126-9E3F-456B-AFF0-B16B9E84EF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9" authorId="0" shapeId="0" xr:uid="{0A1E3198-3C37-48DB-8613-60A76E33CB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9" authorId="0" shapeId="0" xr:uid="{8C49CD56-6D2C-44C8-A019-4B4941713D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9" authorId="0" shapeId="0" xr:uid="{AE96CE4B-2BC1-4E22-8128-FEB3A097F4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9" authorId="0" shapeId="0" xr:uid="{ADF28B0B-4842-436A-84F3-9DD2342E14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9" authorId="0" shapeId="0" xr:uid="{2A8104EF-F6AC-416D-B19F-32233D8E7A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9" authorId="0" shapeId="0" xr:uid="{87A83997-0353-4944-BCF5-FA4DA05D98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9" authorId="0" shapeId="0" xr:uid="{F7038D47-0209-4942-8591-8B5EB7B7AF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9" authorId="0" shapeId="0" xr:uid="{54BF36B0-64F8-4B64-8ECE-B54F6EC9CD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9" authorId="0" shapeId="0" xr:uid="{A4E51AD4-D2CF-4BC9-8B3D-38FC19A468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9" authorId="0" shapeId="0" xr:uid="{E20B7BCD-2A4B-4792-BCD5-DF9967004D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9" authorId="0" shapeId="0" xr:uid="{7E83B15E-269C-4516-ACDB-7C5352D533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9" authorId="0" shapeId="0" xr:uid="{E2CC12E2-A092-44E4-8F9F-2D60EA36E1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9" authorId="0" shapeId="0" xr:uid="{5802238C-06E0-4088-9A96-BFC39D3F7B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9" authorId="0" shapeId="0" xr:uid="{882DB614-2F22-43D7-A027-3BDA7202E5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9" authorId="0" shapeId="0" xr:uid="{DB3EDAA2-E72C-4575-91A5-6B454B65B1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9" authorId="0" shapeId="0" xr:uid="{F402F1C4-770D-4071-AC2C-DC01C73419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9" authorId="0" shapeId="0" xr:uid="{964EFD34-8FF7-43CF-BB45-777D8779EA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9" authorId="0" shapeId="0" xr:uid="{399AB1FA-08E8-41CF-898C-1140549472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9" authorId="0" shapeId="0" xr:uid="{27BAA9E6-B83C-41E8-912D-9DE0382D04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9" authorId="0" shapeId="0" xr:uid="{51F5D069-A57D-4BF3-AC15-2F59C59BBF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0" authorId="0" shapeId="0" xr:uid="{4A4C07BC-6A0B-4D03-B35A-E7094434FB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0" authorId="0" shapeId="0" xr:uid="{5265EC89-35F7-4E37-9DD3-A174F952F7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0" authorId="0" shapeId="0" xr:uid="{AD75F003-E271-4C4E-905D-1C1D71D8D7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0" authorId="0" shapeId="0" xr:uid="{F76C79E8-F481-4EC5-A766-75F003CE80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0" authorId="0" shapeId="0" xr:uid="{64C562B7-E310-4581-A6D1-6CC981420F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0" authorId="0" shapeId="0" xr:uid="{B3E00A3E-E211-4FED-9038-E000FBA503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0" authorId="0" shapeId="0" xr:uid="{77181D22-F386-44DB-8FF1-79A65D515F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0" authorId="0" shapeId="0" xr:uid="{EC5538A2-4559-4075-98FD-4D610CFE17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0" authorId="0" shapeId="0" xr:uid="{0915B52E-090A-4F06-9F87-FC3C729178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0" authorId="0" shapeId="0" xr:uid="{BFB14349-6E23-4ED9-833B-8EF9D1CDC3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0" authorId="0" shapeId="0" xr:uid="{6B1CF391-543C-469F-B96A-CDA7A8587B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0" authorId="0" shapeId="0" xr:uid="{92F65D42-747B-4952-9FEC-AF0EEAFA46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0" authorId="0" shapeId="0" xr:uid="{00074C94-E28F-451D-8B82-1EFC5910CF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0" authorId="0" shapeId="0" xr:uid="{502D9F8D-4804-4D10-967F-6AF61EB953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0" authorId="0" shapeId="0" xr:uid="{EB6D642B-288E-42BD-B53E-087146E1B7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0" authorId="0" shapeId="0" xr:uid="{FD2E69BA-F333-4219-BCC4-A0C072FD5B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0" authorId="0" shapeId="0" xr:uid="{02CFAF40-4AA2-4D28-9E40-71A776C7D8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0" authorId="0" shapeId="0" xr:uid="{20723338-B767-4424-8D38-42F055AB19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0" authorId="0" shapeId="0" xr:uid="{396DB654-65F1-4CAD-916B-717F1E341E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0" authorId="0" shapeId="0" xr:uid="{5A3C2E4F-CF4E-4BC9-AE6C-40AEF5A5C6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0" authorId="0" shapeId="0" xr:uid="{E08E3AF5-0B27-4FD9-A552-5F5DFA3A62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0" authorId="0" shapeId="0" xr:uid="{C684ED2E-57B3-4DDD-BE07-91661FAD40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0" authorId="0" shapeId="0" xr:uid="{16886134-CB74-41C0-A4D2-133AC8ED93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0" authorId="0" shapeId="0" xr:uid="{5A969D45-BA48-422D-B89B-8FB78C0B4E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0" authorId="0" shapeId="0" xr:uid="{EFDAB91B-DB88-4C37-9094-3DCC4CEC65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0" authorId="0" shapeId="0" xr:uid="{5B6C2D79-84E2-46BA-8095-B2C5CCF26B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0" authorId="0" shapeId="0" xr:uid="{9C634839-C6EB-4D7C-9A69-2D46C73B17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0" authorId="0" shapeId="0" xr:uid="{00956BE0-E59D-41FB-B27D-27B581CE76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0" authorId="0" shapeId="0" xr:uid="{12AA1EE4-486E-452C-88AA-F75603D5C9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0" authorId="0" shapeId="0" xr:uid="{2924E728-AED5-4BFE-A672-6475866E5C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0" authorId="0" shapeId="0" xr:uid="{D60A05FF-6A43-49D0-8D93-8DDA2EFFCE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0" authorId="0" shapeId="0" xr:uid="{8E7802B8-3CB6-476B-BFEC-B1802172F7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0" authorId="0" shapeId="0" xr:uid="{C333CAA2-2BAD-43E2-B862-1C77507F49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10" authorId="0" shapeId="0" xr:uid="{F6730A3E-D9A5-48BA-98C7-1086259DAE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10" authorId="0" shapeId="0" xr:uid="{AD8AFFBE-4CAC-457B-8A23-820A762529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10" authorId="0" shapeId="0" xr:uid="{782F098B-7DA2-409B-ACA4-BDF3F356C9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10" authorId="0" shapeId="0" xr:uid="{71059895-F9C0-4BA0-B93A-123613DC16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10" authorId="0" shapeId="0" xr:uid="{FBF0DE90-A73B-4E98-86A3-BD783B1329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10" authorId="0" shapeId="0" xr:uid="{8BFDEA3D-AE4D-414B-8D61-411980537F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10" authorId="0" shapeId="0" xr:uid="{81E8565B-3D18-415F-8779-5CC6AAFFF7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10" authorId="0" shapeId="0" xr:uid="{FC9BD3CD-88D4-4BF6-93C6-AC6849A0D9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10" authorId="0" shapeId="0" xr:uid="{EF9B010C-2708-4BF8-A66C-0548629BC1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10" authorId="0" shapeId="0" xr:uid="{4D255F16-55DE-449A-AAD9-BCE2D1DF59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10" authorId="0" shapeId="0" xr:uid="{88969B0E-25F5-41C9-AC0C-6D363860EB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10" authorId="0" shapeId="0" xr:uid="{48F92603-DAA2-45B4-AADE-5B9FF9ABC3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3" authorId="0" shapeId="0" xr:uid="{2A256011-F742-42E5-AAF6-82C9395BBC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3" authorId="0" shapeId="0" xr:uid="{3F1DDEEA-F5BF-4B90-8532-6BDB914EC2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3" authorId="0" shapeId="0" xr:uid="{9BA03003-134E-4715-A1C5-1F48987F39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3" authorId="0" shapeId="0" xr:uid="{EC06B759-022D-496A-B233-162BBF66FD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3" authorId="0" shapeId="0" xr:uid="{F4A65AC8-6663-480F-96E6-D1BD2AE682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3" authorId="0" shapeId="0" xr:uid="{5F6EA889-CB51-4768-8E96-CD932DCEB8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3" authorId="0" shapeId="0" xr:uid="{812403C1-9F40-46B3-BF7B-64021DC3BD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3" authorId="0" shapeId="0" xr:uid="{5288292D-DB20-4E85-9924-DAC3CD1E27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3" authorId="0" shapeId="0" xr:uid="{14F54A34-2907-4B25-85D5-06DDE7F148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3" authorId="0" shapeId="0" xr:uid="{806E3B83-CE08-4227-9848-87AC651EFA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3" authorId="0" shapeId="0" xr:uid="{C0A866CB-F0AD-4A1D-A0A2-C0B40BBC80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3" authorId="0" shapeId="0" xr:uid="{A7F45B11-F1D2-42C2-AFD0-15308AC1F3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3" authorId="0" shapeId="0" xr:uid="{F444C38A-194E-470A-9F8C-4EF0201356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3" authorId="0" shapeId="0" xr:uid="{E1931939-5777-475C-AAA4-15BA520C29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3" authorId="0" shapeId="0" xr:uid="{691435BB-30A0-4759-B56A-D6D663B6CF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3" authorId="0" shapeId="0" xr:uid="{F3453297-E7AB-47C4-B56E-A224472A0B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3" authorId="0" shapeId="0" xr:uid="{F9B7FEE0-42D5-475E-8764-9FC78A8675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3" authorId="0" shapeId="0" xr:uid="{CCA6FDA9-6D9E-4939-B1A6-E388AA90F3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3" authorId="0" shapeId="0" xr:uid="{84307906-1FF9-41CF-97AB-15FED27997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3" authorId="0" shapeId="0" xr:uid="{94AFA548-3484-4F5D-B372-4E8B0EA411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3" authorId="0" shapeId="0" xr:uid="{2605EDB8-CEC3-4805-ABA1-9F10F11327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3" authorId="0" shapeId="0" xr:uid="{02B50759-E676-470C-BF49-2DFA31C047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3" authorId="0" shapeId="0" xr:uid="{5EB8FE2A-73A7-43A3-8C3A-A86494671D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3" authorId="0" shapeId="0" xr:uid="{6F6B12C4-751E-4044-AE13-BF0FF92EB7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3" authorId="0" shapeId="0" xr:uid="{490CF559-7AE0-48BC-9EF1-35E39B1FFA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3" authorId="0" shapeId="0" xr:uid="{7BDABD01-2BB5-4DB5-9747-F280F487C0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3" authorId="0" shapeId="0" xr:uid="{141183B6-DCEE-40DC-A231-8824E8104E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3" authorId="0" shapeId="0" xr:uid="{97FAAC93-C7B3-4B0B-AC5E-7A8B4713C4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3" authorId="0" shapeId="0" xr:uid="{7FAF5713-78CA-4BC1-B635-F30CB37AC3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3" authorId="0" shapeId="0" xr:uid="{F5E512ED-2D36-4B9D-B82A-526849EE5F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3" authorId="0" shapeId="0" xr:uid="{90EC0AF2-EA74-4901-9847-03B064F7D8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3" authorId="0" shapeId="0" xr:uid="{327EAF13-4074-41BA-BCA6-05DFED046F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3" authorId="0" shapeId="0" xr:uid="{5CD7C8FB-5AEE-483F-BA72-0FB54FA217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13" authorId="0" shapeId="0" xr:uid="{5DE9F51E-F2FF-4326-9871-4CFABE26B0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13" authorId="0" shapeId="0" xr:uid="{03976EE5-7C6A-417F-8FD2-C104B25601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13" authorId="0" shapeId="0" xr:uid="{1D8E1554-32CD-4581-BBC6-DFFC6C699E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13" authorId="0" shapeId="0" xr:uid="{9095C135-6F7C-4E3C-B655-E01C3EF113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13" authorId="0" shapeId="0" xr:uid="{429F5973-F6C7-4C6F-AE8B-DC71B4977E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13" authorId="0" shapeId="0" xr:uid="{8265CB8E-E6A9-4C49-991B-19AE4064E4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13" authorId="0" shapeId="0" xr:uid="{1040C2BB-9B17-46F6-8AF2-1CDC1ACB75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13" authorId="0" shapeId="0" xr:uid="{B8010D9B-BA12-46D2-8435-C1355B8C40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13" authorId="0" shapeId="0" xr:uid="{F77412D0-17E5-4C5F-9885-74553A4C26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13" authorId="0" shapeId="0" xr:uid="{3993CECD-A9EA-41FF-A1A9-E0A7FDC234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13" authorId="0" shapeId="0" xr:uid="{C449CBAA-0E12-4CE8-B7CC-EC216FEF5B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13" authorId="0" shapeId="0" xr:uid="{B1D3A958-8EF3-4F66-BA25-2EF6003AFA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4" authorId="0" shapeId="0" xr:uid="{FB949728-B755-4C20-898C-DCF0C5C096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4" authorId="0" shapeId="0" xr:uid="{DC9F501A-943A-43CF-83B3-CB052880EA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4" authorId="0" shapeId="0" xr:uid="{73E819CD-480A-43F1-B6E6-13ECE03003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4" authorId="0" shapeId="0" xr:uid="{96E3F797-A76C-484A-869B-775366331B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4" authorId="0" shapeId="0" xr:uid="{7C3C1AA2-5F4E-4469-9B78-09BA2E7A70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4" authorId="0" shapeId="0" xr:uid="{30C942A2-DA44-493E-84E8-3CB1CC9822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4" authorId="0" shapeId="0" xr:uid="{1FC7CCCD-7844-4F7E-8116-AD1C3E7A81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4" authorId="0" shapeId="0" xr:uid="{8E12B33D-3462-4406-8C8D-B9B51CC0CE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4" authorId="0" shapeId="0" xr:uid="{81B55C09-7AFC-4F91-AE08-DD24A96400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4" authorId="0" shapeId="0" xr:uid="{02F1F240-04C1-476A-8BA4-CBBC232CB6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4" authorId="0" shapeId="0" xr:uid="{A6545FBA-EF41-42F4-AFCF-7ECFB3873B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4" authorId="0" shapeId="0" xr:uid="{526173D1-8C9C-4955-837B-202A7899C2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4" authorId="0" shapeId="0" xr:uid="{91A1A0C4-6A5D-439F-9BFB-0B6F81D260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4" authorId="0" shapeId="0" xr:uid="{89BBF7B4-E043-419D-8CF8-F7591311D4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4" authorId="0" shapeId="0" xr:uid="{DC12C000-E5B3-4C48-A2B2-72AC310ADB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4" authorId="0" shapeId="0" xr:uid="{53200C77-F38C-4ADC-BDBA-BEE0B7A3FF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4" authorId="0" shapeId="0" xr:uid="{AA9109CF-165D-410E-8016-06FABBFDD7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4" authorId="0" shapeId="0" xr:uid="{0C0074B6-15E0-4C16-B594-854C0FE952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4" authorId="0" shapeId="0" xr:uid="{B89FAA54-6C3F-4A87-8EEE-19843211F8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4" authorId="0" shapeId="0" xr:uid="{4E895BBD-C391-4AAF-BE7A-D0396A4C5F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4" authorId="0" shapeId="0" xr:uid="{F0ED200D-B25F-402A-8964-A5CFB0EE1E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4" authorId="0" shapeId="0" xr:uid="{F157F4CB-A434-42EF-9AE5-41E59BC0E7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4" authorId="0" shapeId="0" xr:uid="{AEEEBAF7-B76E-4183-A76F-2BC109AE44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4" authorId="0" shapeId="0" xr:uid="{10A38B44-06D7-41C4-98E4-4F98B78C4B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4" authorId="0" shapeId="0" xr:uid="{F0DDA422-711F-4CE4-A23F-EB388C79A8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4" authorId="0" shapeId="0" xr:uid="{78F4C8D7-DEF6-4442-BE96-C37E70A274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4" authorId="0" shapeId="0" xr:uid="{29052B44-B882-4EE0-AC5A-223B554BB1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4" authorId="0" shapeId="0" xr:uid="{F02597CE-4E18-4A34-BA80-2CA15C451C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4" authorId="0" shapeId="0" xr:uid="{A81DD12A-16AD-470E-BA3D-80DD2B8865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4" authorId="0" shapeId="0" xr:uid="{4D852B5F-7507-465B-B453-009C581127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4" authorId="0" shapeId="0" xr:uid="{EE8C709B-496F-4D02-9F1F-184E7A3469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4" authorId="0" shapeId="0" xr:uid="{EA92C767-FAEE-489A-93CC-076F7D3FBF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4" authorId="0" shapeId="0" xr:uid="{8A58D846-13B5-4106-99DD-372AC38341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14" authorId="0" shapeId="0" xr:uid="{8A87C275-5F0C-4F3F-8D2A-00EC2D7CE4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14" authorId="0" shapeId="0" xr:uid="{D58346FF-BB1E-441C-BA4D-8CEF388C43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14" authorId="0" shapeId="0" xr:uid="{FA744C41-3644-486E-8BB1-4C78799C1E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14" authorId="0" shapeId="0" xr:uid="{6FABD4BB-E139-4B32-90EC-9B36500825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14" authorId="0" shapeId="0" xr:uid="{5117C4EA-B26F-475E-B9D4-3447C0832E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14" authorId="0" shapeId="0" xr:uid="{E01E4D3E-1B74-4DAF-9D9A-1DED8CDA88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14" authorId="0" shapeId="0" xr:uid="{A83D47BD-B662-4B22-9F17-8D9A0FBCC6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14" authorId="0" shapeId="0" xr:uid="{C1E42DE3-3893-449C-A532-ECC73BE82E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14" authorId="0" shapeId="0" xr:uid="{7C694DF1-FEB3-47A0-B7DD-6B0B1B688D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14" authorId="0" shapeId="0" xr:uid="{AC380B04-9694-475B-9157-5F61BBBB59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14" authorId="0" shapeId="0" xr:uid="{0755C285-1A86-4A20-A207-0455D9A86F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14" authorId="0" shapeId="0" xr:uid="{A4318A78-7538-43AB-993C-DAC0B3CC8E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5" authorId="0" shapeId="0" xr:uid="{0F88FC8D-1ADB-49C3-8FA8-5FD9918F23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5" authorId="0" shapeId="0" xr:uid="{EA60E073-BE30-4623-A7BD-A85559BA6B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5" authorId="0" shapeId="0" xr:uid="{8AEA96F5-087B-4AEB-8D87-321D1EC121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5" authorId="0" shapeId="0" xr:uid="{DB4C5F17-DBAF-43C6-85FA-3FB12D6D4E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5" authorId="0" shapeId="0" xr:uid="{E1D7BE19-475C-4302-9162-969C121645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5" authorId="0" shapeId="0" xr:uid="{1B1248B0-5C9D-4F01-ADFD-3BF507B1A0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5" authorId="0" shapeId="0" xr:uid="{3FCB0BBE-7A87-4F30-9BD6-8F6186F207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5" authorId="0" shapeId="0" xr:uid="{91282BE4-E93C-4AC6-B34F-3A4EF19BA2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5" authorId="0" shapeId="0" xr:uid="{DBEE0349-34A0-466E-AD17-343EB6D743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5" authorId="0" shapeId="0" xr:uid="{BFEE10C2-BA1E-4A32-9F40-CAE7BB5A0A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5" authorId="0" shapeId="0" xr:uid="{3119924F-2F4B-4753-B38C-2258676C64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5" authorId="0" shapeId="0" xr:uid="{BC0E2F4B-0555-4C2D-979B-27CA972233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5" authorId="0" shapeId="0" xr:uid="{DFEB0A87-BF90-4B9F-88C6-6FF839F847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5" authorId="0" shapeId="0" xr:uid="{65D0438B-F711-4FC5-80B0-1AB8CEDBF9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5" authorId="0" shapeId="0" xr:uid="{564D22E3-F47A-4943-BA8D-F5AD9A9D06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5" authorId="0" shapeId="0" xr:uid="{593BE9F9-17E7-46EB-9DCB-E941379A8F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5" authorId="0" shapeId="0" xr:uid="{0D5CE588-8DD1-40AC-BDB3-7F3A20511F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5" authorId="0" shapeId="0" xr:uid="{6383705A-C319-4B49-9280-6B95F450EE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5" authorId="0" shapeId="0" xr:uid="{F2CFE4D6-3650-419A-B34D-BA3CB08BA1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5" authorId="0" shapeId="0" xr:uid="{F40A20FD-D96B-46E2-929F-495274EB53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5" authorId="0" shapeId="0" xr:uid="{5FFE017C-B964-4836-A94C-F729DAD223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5" authorId="0" shapeId="0" xr:uid="{60364187-E76E-4E1F-BEA3-2EEFBC6312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5" authorId="0" shapeId="0" xr:uid="{1A4388FB-7772-4832-89EB-A698CC2CAD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5" authorId="0" shapeId="0" xr:uid="{A4355B24-A0FD-48FF-B523-BAEE9BCCE9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5" authorId="0" shapeId="0" xr:uid="{D1F3E08D-67F7-4F4A-9EB9-33FF02F740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5" authorId="0" shapeId="0" xr:uid="{800BC3E4-6592-43A8-9897-8CE7C9B30C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5" authorId="0" shapeId="0" xr:uid="{92896400-1224-4E14-BB8B-2C22DFCDA8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5" authorId="0" shapeId="0" xr:uid="{703F26CC-F68D-4E46-B511-708490D599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5" authorId="0" shapeId="0" xr:uid="{2C0369D4-D61A-4B84-999D-524981C38D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5" authorId="0" shapeId="0" xr:uid="{5C27E56F-3F73-4917-BE69-43DC9E3C7F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5" authorId="0" shapeId="0" xr:uid="{C4479E0E-B768-4D33-BCEF-FDF64F6F5D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5" authorId="0" shapeId="0" xr:uid="{8D464880-6EB5-4602-8388-A5A5097D78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5" authorId="0" shapeId="0" xr:uid="{3F12B2D8-D955-4A3C-910B-93CEE2AD6B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15" authorId="0" shapeId="0" xr:uid="{36A1DA8F-C323-4EDD-B5B3-189E657E9C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15" authorId="0" shapeId="0" xr:uid="{0C3619E1-6C61-4D65-8102-E7E030F51A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15" authorId="0" shapeId="0" xr:uid="{B9199FFB-D5D7-4211-98A2-6DA39E2F6C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15" authorId="0" shapeId="0" xr:uid="{0433C6C4-010B-4EB2-A4B2-36167B0C9D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15" authorId="0" shapeId="0" xr:uid="{B3850413-F946-4018-8588-1AFBCC3CB0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15" authorId="0" shapeId="0" xr:uid="{88C67777-896E-4FA6-B3A6-EC2944F31D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15" authorId="0" shapeId="0" xr:uid="{1552F197-D81F-48B0-A902-87ED51C4D9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15" authorId="0" shapeId="0" xr:uid="{4E485514-592C-4C49-88D4-D50BB17D4F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15" authorId="0" shapeId="0" xr:uid="{94602F0D-FC13-416B-B4B0-5C6211BD9E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15" authorId="0" shapeId="0" xr:uid="{8C112AE3-53FC-4735-BAA4-AB299271A0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15" authorId="0" shapeId="0" xr:uid="{4B6E3C99-C9A6-4E0F-9F76-67B07CBC4A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15" authorId="0" shapeId="0" xr:uid="{AD1B360C-4FF2-4957-A170-19CD84796D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6" authorId="0" shapeId="0" xr:uid="{6E30AF02-3C27-4A4C-91C9-6F950B55C1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6" authorId="0" shapeId="0" xr:uid="{AC4E8152-B5FD-4D36-818A-E4378F5D54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6" authorId="0" shapeId="0" xr:uid="{B670C827-9C53-4610-A672-4931104122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6" authorId="0" shapeId="0" xr:uid="{2BBA78C3-5597-44BC-A84D-C51464CB8B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6" authorId="0" shapeId="0" xr:uid="{B6C795F5-4ECB-4314-83BA-6D35156386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6" authorId="0" shapeId="0" xr:uid="{4A80DCD6-357B-435F-BB5F-B0D9040DED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6" authorId="0" shapeId="0" xr:uid="{2C109A17-ED1C-4BA9-8CBF-6EB21137E0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6" authorId="0" shapeId="0" xr:uid="{6F7E0E92-89E9-4964-A912-37C6B3EB10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6" authorId="0" shapeId="0" xr:uid="{5A0BD1DE-655F-4C05-92D3-DC79EC613A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6" authorId="0" shapeId="0" xr:uid="{0CF5CF64-1415-40CD-84EE-7DEC036613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6" authorId="0" shapeId="0" xr:uid="{06F847A7-3C05-4007-BB64-E0D66F490C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6" authorId="0" shapeId="0" xr:uid="{182BC8B9-6F0C-4D7C-B95C-22291B9B83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6" authorId="0" shapeId="0" xr:uid="{D3C57C67-ECE9-4756-84C0-26348938A3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6" authorId="0" shapeId="0" xr:uid="{03CED248-E503-4C98-B985-BC48E3EE1D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6" authorId="0" shapeId="0" xr:uid="{95509366-8C0E-4A0B-8DE7-342620D5F9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6" authorId="0" shapeId="0" xr:uid="{5ABF2562-32D5-4748-836F-24A8CFE5BF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6" authorId="0" shapeId="0" xr:uid="{6FB001A3-7A18-4D49-9F8E-04B856D925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6" authorId="0" shapeId="0" xr:uid="{714057E8-FE82-4EFA-BD90-5096AC75C8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6" authorId="0" shapeId="0" xr:uid="{2A67610F-6BB7-4813-B709-73F5E02547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6" authorId="0" shapeId="0" xr:uid="{B670A4A2-4C47-4CC9-BEB7-FBC3F7D03E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6" authorId="0" shapeId="0" xr:uid="{7BD5F569-1E4D-4966-BD8C-A7DA0B254E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6" authorId="0" shapeId="0" xr:uid="{F294C70E-C56D-4AA0-8576-15D4D7FDF8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6" authorId="0" shapeId="0" xr:uid="{6DEBDCF9-9800-4577-A72F-74289BED82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6" authorId="0" shapeId="0" xr:uid="{B6885E75-6D17-40EB-A08D-E7F285B8B4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6" authorId="0" shapeId="0" xr:uid="{4A6EC99B-9DB4-4E0D-B77E-0799831BB3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6" authorId="0" shapeId="0" xr:uid="{7D5BC47D-36F3-459E-9958-4844C7EE05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6" authorId="0" shapeId="0" xr:uid="{B671844C-3E83-446E-B472-397541A8F5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6" authorId="0" shapeId="0" xr:uid="{CB13D165-D7C4-4925-B3C4-93D564ECE1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6" authorId="0" shapeId="0" xr:uid="{89B81FF3-E653-4049-A869-5FE5DB0BCB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6" authorId="0" shapeId="0" xr:uid="{06917F31-7342-4C66-931C-6C0E8B7D46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6" authorId="0" shapeId="0" xr:uid="{8D81119B-3B75-4E7B-9FF1-54D9FA5CCE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6" authorId="0" shapeId="0" xr:uid="{4D8BDA24-2E8F-460B-864E-40C5C087E2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6" authorId="0" shapeId="0" xr:uid="{105B8E02-7C50-4764-A385-46B3EAD787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16" authorId="0" shapeId="0" xr:uid="{7CA33C30-81A6-45BC-8E06-44D404478B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16" authorId="0" shapeId="0" xr:uid="{3AAB1011-38F3-4AFE-BB32-CB509B3127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16" authorId="0" shapeId="0" xr:uid="{4605091E-4967-4042-9888-3DF4245BD6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16" authorId="0" shapeId="0" xr:uid="{818588A0-4AF9-43C6-9A4B-136760956C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16" authorId="0" shapeId="0" xr:uid="{5A51A188-C3AD-4355-9963-EB10216250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16" authorId="0" shapeId="0" xr:uid="{AE0D9137-178E-43E4-B4F8-49D179B17D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16" authorId="0" shapeId="0" xr:uid="{941C5429-E3C8-49CB-A276-7A6547B7C4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16" authorId="0" shapeId="0" xr:uid="{9A75986B-21AF-4F7A-83B2-3F4527F09F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16" authorId="0" shapeId="0" xr:uid="{AF69D594-6FA2-473A-BCB1-78EA5067FC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16" authorId="0" shapeId="0" xr:uid="{B1E44D64-4150-460B-A564-74E1E67459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16" authorId="0" shapeId="0" xr:uid="{6B00691C-9EA1-4238-80FA-2A3A08CC23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16" authorId="0" shapeId="0" xr:uid="{8FD73675-D8EE-4E4C-A457-DB824A9CF2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19" authorId="0" shapeId="0" xr:uid="{B17E632E-BDF1-4A68-89BC-90809824CA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19" authorId="0" shapeId="0" xr:uid="{436EAA8B-066A-4D13-AC8C-A33A90EBB4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19" authorId="0" shapeId="0" xr:uid="{B067D798-7EB1-4095-9DAE-C9DCFDD3BD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19" authorId="0" shapeId="0" xr:uid="{006B9F44-DDC1-4127-AA23-6759D4F8FC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19" authorId="0" shapeId="0" xr:uid="{2F8D0E88-796D-4884-97C0-F4A3EAF5F2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19" authorId="0" shapeId="0" xr:uid="{10514CF2-5869-472B-9D1E-AB74D89667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19" authorId="0" shapeId="0" xr:uid="{5EB21D90-E129-4176-B647-77D4435FBA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19" authorId="0" shapeId="0" xr:uid="{C316A0EB-1491-44C9-BBDF-85006E5963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19" authorId="0" shapeId="0" xr:uid="{0973A307-9FA9-40AA-96BB-0384589F9D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19" authorId="0" shapeId="0" xr:uid="{F7A95273-EECA-437E-8496-CAA91284D7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19" authorId="0" shapeId="0" xr:uid="{BE6320DF-65EA-46AF-834B-47E615A9C8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19" authorId="0" shapeId="0" xr:uid="{2F9AC1BC-4676-44BF-A3E5-E32FF5F272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19" authorId="0" shapeId="0" xr:uid="{BAB6AA48-8057-4269-866A-4BF357DE75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19" authorId="0" shapeId="0" xr:uid="{D9EF5BA0-5284-492B-82F1-4E02A071E8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19" authorId="0" shapeId="0" xr:uid="{A5964D73-4DCC-49B6-A983-8B2F916505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19" authorId="0" shapeId="0" xr:uid="{C7652BE6-DB6D-4357-A700-DE713ABDA2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19" authorId="0" shapeId="0" xr:uid="{BCCBE149-DA50-45B3-A16F-A44FA9DD53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19" authorId="0" shapeId="0" xr:uid="{C983A1C2-1DD5-4C74-A1E3-E6317977B6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19" authorId="0" shapeId="0" xr:uid="{605FD54C-4E1F-4B4B-8199-1A93DD3989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19" authorId="0" shapeId="0" xr:uid="{BF78DD39-1B07-4423-8EEB-A56D674BC1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19" authorId="0" shapeId="0" xr:uid="{A50D0892-9FA3-403F-9D4C-243746F6F6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19" authorId="0" shapeId="0" xr:uid="{DFE21287-F055-4677-A5EC-6933C3BE29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19" authorId="0" shapeId="0" xr:uid="{5CF1140D-CB63-4E0D-A503-B2A2C98BC4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19" authorId="0" shapeId="0" xr:uid="{5A35BAEF-A6FC-4160-B805-93964CFCE3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19" authorId="0" shapeId="0" xr:uid="{0D950602-22C3-493B-B1C2-E71B309CE8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19" authorId="0" shapeId="0" xr:uid="{4406B7C9-3D09-4019-8538-00A108DA94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19" authorId="0" shapeId="0" xr:uid="{EF2ABCA4-AA05-46B3-8E70-B3A0AD0A0B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19" authorId="0" shapeId="0" xr:uid="{56B2CB94-D21A-4521-A0CB-A1330BAEA6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19" authorId="0" shapeId="0" xr:uid="{49D1604D-F28B-41F1-8E8F-A0CA405CC4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19" authorId="0" shapeId="0" xr:uid="{F6D8EBC3-B5B5-4687-A9AB-4D6A9F55FB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19" authorId="0" shapeId="0" xr:uid="{D343A76E-DBC8-4B88-A2DC-0873B7633B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19" authorId="0" shapeId="0" xr:uid="{C5553B48-5639-4327-BDBD-F819FB42E3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19" authorId="0" shapeId="0" xr:uid="{F6E832AD-C3AE-4D13-9F6E-FA9827C319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19" authorId="0" shapeId="0" xr:uid="{D373108F-B8F6-48B8-AA83-0E4519D993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19" authorId="0" shapeId="0" xr:uid="{9393104F-CD37-48EE-9A50-38A0002F4F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19" authorId="0" shapeId="0" xr:uid="{1F365C92-A2FE-4E22-81BB-F322E4A638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19" authorId="0" shapeId="0" xr:uid="{D4E9D6F5-36A3-47E6-9F20-520586C825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19" authorId="0" shapeId="0" xr:uid="{2BBEBA0C-EACC-4716-8406-8F7D71B4B6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19" authorId="0" shapeId="0" xr:uid="{467CFE3F-F436-4476-B33B-C2BD8593F4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19" authorId="0" shapeId="0" xr:uid="{6BC7ED51-9D18-4522-A8E9-3A0544B9D6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19" authorId="0" shapeId="0" xr:uid="{84E0DD94-D5E9-4028-9804-E4FA45395D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19" authorId="0" shapeId="0" xr:uid="{09A3810B-A1F3-44E9-B426-BF6BECD090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19" authorId="0" shapeId="0" xr:uid="{F591A600-216F-442E-88E0-00D1D7FAF7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19" authorId="0" shapeId="0" xr:uid="{37ABD871-85ED-4AEE-92E2-BE3B149D46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19" authorId="0" shapeId="0" xr:uid="{5EDDA961-98F2-4E68-900E-7AA5DD054A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0" authorId="0" shapeId="0" xr:uid="{E0C516DE-096A-4B08-9B93-1675D0238C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0" authorId="0" shapeId="0" xr:uid="{9CEF1BD5-40F2-4C0E-9950-A50D1C0A32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0" authorId="0" shapeId="0" xr:uid="{054C0C7A-CA3B-41CD-8030-177FFD8175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0" authorId="0" shapeId="0" xr:uid="{73604E59-2F37-4D8D-8B66-EB79412CB7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0" authorId="0" shapeId="0" xr:uid="{0EE350A4-AE3E-4376-AF3E-6138B11B18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0" authorId="0" shapeId="0" xr:uid="{3284B11F-E07F-47A0-8D31-FCDEFCA982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0" authorId="0" shapeId="0" xr:uid="{C476CCB9-9727-42B6-A1E8-69F6AF6565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0" authorId="0" shapeId="0" xr:uid="{BC8BEC0D-0126-418A-8BAF-56624A8DA3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0" authorId="0" shapeId="0" xr:uid="{A8209C9B-8C39-4938-AEC4-9B31C8B7D7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0" authorId="0" shapeId="0" xr:uid="{492E9309-FDDD-45B8-A89B-EB4B892673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0" authorId="0" shapeId="0" xr:uid="{3524BCDD-A57F-4E5D-87BC-2E071A711C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0" authorId="0" shapeId="0" xr:uid="{7E6D6206-929C-4D35-B1D7-C149B90C55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0" authorId="0" shapeId="0" xr:uid="{E1AA9E00-C521-4D05-8181-868F21D7FB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0" authorId="0" shapeId="0" xr:uid="{53BA6996-EED8-4E48-84DA-DCEC5F57E4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0" authorId="0" shapeId="0" xr:uid="{903AAF9E-0EFF-438D-A4D7-28044774AD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0" authorId="0" shapeId="0" xr:uid="{D1D381A6-1B94-4BC9-8E63-97E0019BF5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0" authorId="0" shapeId="0" xr:uid="{248A9123-E3A1-4523-AF4F-7968F0EB21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0" authorId="0" shapeId="0" xr:uid="{6048856C-C5B2-4A21-8958-C37643893F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0" authorId="0" shapeId="0" xr:uid="{A44D5901-563C-4A30-9561-C52ED764EB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0" authorId="0" shapeId="0" xr:uid="{A9CF1F97-41CB-479F-A9A0-C58FDAFF33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0" authorId="0" shapeId="0" xr:uid="{0BA7C25D-CC5B-4D67-98CC-FC4B118CE5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0" authorId="0" shapeId="0" xr:uid="{3FC3A5D6-696C-4BF8-8B97-82AA890AB0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0" authorId="0" shapeId="0" xr:uid="{5F8D2F7C-34AB-4A7A-8BC1-E7AADA51E8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0" authorId="0" shapeId="0" xr:uid="{D08569B9-F6EF-4085-9BBF-F710814AEC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0" authorId="0" shapeId="0" xr:uid="{02823F95-F74C-4EEF-B887-83DA2C871E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0" authorId="0" shapeId="0" xr:uid="{D37A9FEF-2C97-45F4-A186-2DA0780B74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0" authorId="0" shapeId="0" xr:uid="{3B95232A-8EA6-4E4A-8129-3F988C5784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0" authorId="0" shapeId="0" xr:uid="{D24A995D-4D66-42E3-85DB-2D8B80FDCC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0" authorId="0" shapeId="0" xr:uid="{3B6920AF-CC32-466A-A0D7-75E9315483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0" authorId="0" shapeId="0" xr:uid="{AB7F1DFF-F70E-43BB-9A47-8D93A32B00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0" authorId="0" shapeId="0" xr:uid="{B42CF1DB-82AC-41ED-93BC-694C57A797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0" authorId="0" shapeId="0" xr:uid="{1CA2C680-6933-4A26-AA43-57152894CA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0" authorId="0" shapeId="0" xr:uid="{E3DAAEEB-01BE-4DB1-9966-B03EFFA4C2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20" authorId="0" shapeId="0" xr:uid="{101F637F-460D-4871-88ED-545A08175F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20" authorId="0" shapeId="0" xr:uid="{82A0C534-7D92-4A16-BA56-A70F8537E2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20" authorId="0" shapeId="0" xr:uid="{9E74FD18-C90F-45C3-971D-1BC2C86403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20" authorId="0" shapeId="0" xr:uid="{19CA238A-D23A-4691-96E3-2D0F9C8785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20" authorId="0" shapeId="0" xr:uid="{AD98C6F5-9ED9-480D-900E-87AA4C306B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20" authorId="0" shapeId="0" xr:uid="{3ABA4D26-A5B3-4BC0-B69D-CFBCFFB039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20" authorId="0" shapeId="0" xr:uid="{E78B42D8-5616-4936-8B06-B2F4755BB2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20" authorId="0" shapeId="0" xr:uid="{91463212-0303-4DDD-B34E-85626680D3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20" authorId="0" shapeId="0" xr:uid="{7E0B8FC8-0330-46F0-B513-3ED4CDA71B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20" authorId="0" shapeId="0" xr:uid="{317F6752-0DA3-4104-8FDF-35ABE65858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20" authorId="0" shapeId="0" xr:uid="{EE3E79AB-AD9F-4BD9-8ECB-5E598B2E6E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20" authorId="0" shapeId="0" xr:uid="{42A958D8-4F1B-40C3-BEB3-F32FF7052E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1" authorId="0" shapeId="0" xr:uid="{166A5859-170B-4B38-9917-9E236DB6F1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1" authorId="0" shapeId="0" xr:uid="{1F60C5EA-0528-4F58-AA01-038664CCF6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1" authorId="0" shapeId="0" xr:uid="{9DC1BB17-968D-4948-9C8D-0972ECF4DD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1" authorId="0" shapeId="0" xr:uid="{763AC4B5-6E62-412B-9DBF-79F4C50E22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1" authorId="0" shapeId="0" xr:uid="{A7E49577-555E-4959-BAC0-46783C427D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1" authorId="0" shapeId="0" xr:uid="{E9B8100C-AF96-4951-8F58-676120D603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1" authorId="0" shapeId="0" xr:uid="{031B28F8-7B51-4667-98DF-AD009DBEC5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1" authorId="0" shapeId="0" xr:uid="{29F5978E-6089-468F-BA56-B10D1AB36C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1" authorId="0" shapeId="0" xr:uid="{91D74807-9B43-478D-ACB7-2942EF2B72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1" authorId="0" shapeId="0" xr:uid="{E74939AA-4005-4FC9-A5F0-8D3ED71863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1" authorId="0" shapeId="0" xr:uid="{24B2BBE4-0577-4E22-A4EC-52F51D100E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1" authorId="0" shapeId="0" xr:uid="{1C30BC16-B064-4658-9226-5B425BFBD7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1" authorId="0" shapeId="0" xr:uid="{35DC830F-D12E-474B-AD90-3EA859E96E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1" authorId="0" shapeId="0" xr:uid="{D6428BCC-63AF-47CE-B6BE-7EE7A72F8B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1" authorId="0" shapeId="0" xr:uid="{31E15615-5935-4FC8-A9DE-A9AA5ECD82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1" authorId="0" shapeId="0" xr:uid="{E7B3A4D2-AC2D-4AD0-9BD4-C03FC9C4C6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1" authorId="0" shapeId="0" xr:uid="{5C0447E4-9A29-4153-B075-B7851B2767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1" authorId="0" shapeId="0" xr:uid="{682FA0DF-C099-4567-B136-B9A756077C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1" authorId="0" shapeId="0" xr:uid="{94EF21C2-F305-4223-BCE1-4676BEDE16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1" authorId="0" shapeId="0" xr:uid="{F7BEB6F0-9AB3-4BB4-BE9C-1FB44FB363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1" authorId="0" shapeId="0" xr:uid="{18B73581-78CC-4835-AD45-63F8687F98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1" authorId="0" shapeId="0" xr:uid="{773DB00E-DF8F-4637-B13E-4049351B80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1" authorId="0" shapeId="0" xr:uid="{A351C018-5A33-447F-8654-D3C12E6A58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1" authorId="0" shapeId="0" xr:uid="{3AC71008-37D8-45C2-B95F-D667B6AE0C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1" authorId="0" shapeId="0" xr:uid="{68C96A3B-FBF8-4CD2-9AD2-A311A7D480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1" authorId="0" shapeId="0" xr:uid="{42939C4B-1E92-4D05-A20D-30390C986A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1" authorId="0" shapeId="0" xr:uid="{231F6868-8ACC-4AE2-896A-F2CEFB53BB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1" authorId="0" shapeId="0" xr:uid="{4A26F7C2-9D37-43A3-89B5-AE9644D626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1" authorId="0" shapeId="0" xr:uid="{C95128B3-200E-40DE-94DF-D58192466E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1" authorId="0" shapeId="0" xr:uid="{107281F0-F2B7-444A-91EE-6785FEC6DD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1" authorId="0" shapeId="0" xr:uid="{034328BD-899B-40E5-A721-E7CCD813AE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1" authorId="0" shapeId="0" xr:uid="{FF7535B1-296A-45CC-9938-908953495D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1" authorId="0" shapeId="0" xr:uid="{82CE6B61-8789-4868-AEF2-2EA1281837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21" authorId="0" shapeId="0" xr:uid="{8F41A256-3893-432E-9687-6FF4BA90E9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21" authorId="0" shapeId="0" xr:uid="{60A353E4-3845-4E91-A66C-33DA57728D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21" authorId="0" shapeId="0" xr:uid="{58DE65B0-885C-4C70-9E76-6FC6B5F8D2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21" authorId="0" shapeId="0" xr:uid="{5ABA98A6-5864-4F8A-8F04-EED0605944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21" authorId="0" shapeId="0" xr:uid="{DD7FD33D-6D83-4892-8445-E5CA5F41A5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21" authorId="0" shapeId="0" xr:uid="{74C54A6D-D35D-45B7-8A53-5F67899941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21" authorId="0" shapeId="0" xr:uid="{A955E5F1-CDE3-4F35-9942-C0819A5ADE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21" authorId="0" shapeId="0" xr:uid="{BF485507-04AB-4D43-8EB7-970DEAACAB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21" authorId="0" shapeId="0" xr:uid="{131EB11C-2F0F-4F51-99C4-CF9BD7F149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21" authorId="0" shapeId="0" xr:uid="{C0C246B4-05EE-44D2-B5E6-7ED701AB6C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21" authorId="0" shapeId="0" xr:uid="{194DD5A3-63EF-4BF9-AF66-037F2C4EC7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21" authorId="0" shapeId="0" xr:uid="{B2F5C3D6-3059-49FB-8CF7-598C9FD06B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2" authorId="0" shapeId="0" xr:uid="{09B13C0E-7709-4873-8729-039A50F6A3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2" authorId="0" shapeId="0" xr:uid="{19ABB76D-7180-4645-98B0-49528181F2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2" authorId="0" shapeId="0" xr:uid="{E81E6D33-3034-4D0A-9718-D2BAB47CE6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2" authorId="0" shapeId="0" xr:uid="{585E61D9-E2EE-4C0E-A2E1-2D9D25E9A7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2" authorId="0" shapeId="0" xr:uid="{4A994C53-756F-4181-A98D-3855C48726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2" authorId="0" shapeId="0" xr:uid="{AFC2294B-E232-4B20-B63C-325414F81F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2" authorId="0" shapeId="0" xr:uid="{2C7FED73-678F-4460-B567-338F111B3F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2" authorId="0" shapeId="0" xr:uid="{2016763E-3181-44E5-B7A2-E1336FFE49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2" authorId="0" shapeId="0" xr:uid="{7189AFFD-2CD9-445E-89CC-2D97C01C42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2" authorId="0" shapeId="0" xr:uid="{BEC28277-B202-4B49-B802-005120AA57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2" authorId="0" shapeId="0" xr:uid="{A6D678B1-EF1F-4BAB-AADC-2BD9728C4C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2" authorId="0" shapeId="0" xr:uid="{7E28CED5-3EDD-4364-8A12-D5D3130493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2" authorId="0" shapeId="0" xr:uid="{8144F784-BAFE-4CA9-A60C-0932D08300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2" authorId="0" shapeId="0" xr:uid="{748B1B46-6ED4-482E-98FF-7992619E4C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2" authorId="0" shapeId="0" xr:uid="{8D9593F2-DC17-4DAB-BDC7-BF2B6F1A98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2" authorId="0" shapeId="0" xr:uid="{A18AEE64-A1DA-4944-9059-7C4958C30F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2" authorId="0" shapeId="0" xr:uid="{FB166F56-F2AC-4336-9657-734FF6C760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2" authorId="0" shapeId="0" xr:uid="{38BFA0EC-7405-426C-8781-0B3485528C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2" authorId="0" shapeId="0" xr:uid="{07C547E8-EDE3-4F72-8874-F03B5784D0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2" authorId="0" shapeId="0" xr:uid="{39306772-6A9F-49C9-A503-42C96A58A3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2" authorId="0" shapeId="0" xr:uid="{1B7418B0-B8AF-44BF-B5DC-EB903776F9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2" authorId="0" shapeId="0" xr:uid="{957CBD4B-48FE-4934-B0F2-4A75DBDE70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2" authorId="0" shapeId="0" xr:uid="{F02FD509-244B-418C-833C-6E815E858C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2" authorId="0" shapeId="0" xr:uid="{CD6EDC0C-331C-43C9-AD4C-CB5C87BF4A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2" authorId="0" shapeId="0" xr:uid="{0605AC8D-1336-47D0-A124-730D57680E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2" authorId="0" shapeId="0" xr:uid="{4FDA2FAE-287A-4BD2-8EA0-2044A2B10C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2" authorId="0" shapeId="0" xr:uid="{1E7EBD68-036C-4C22-B0D5-3E9FADB242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2" authorId="0" shapeId="0" xr:uid="{2E4A0A07-4A79-4080-B09D-6A113445F3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2" authorId="0" shapeId="0" xr:uid="{2D40478B-A350-4529-9261-DE70D26F81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2" authorId="0" shapeId="0" xr:uid="{009D27F5-39DF-4810-AD4A-81465F5107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2" authorId="0" shapeId="0" xr:uid="{4E7852E8-4E09-4D89-B5A4-06F99898BD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2" authorId="0" shapeId="0" xr:uid="{C7571896-043D-4A35-9B98-17E2004588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2" authorId="0" shapeId="0" xr:uid="{B82A7942-E832-4DDA-97B6-E1DC2DFFD8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22" authorId="0" shapeId="0" xr:uid="{F652FE44-1B92-49E6-B67D-D6836034D1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22" authorId="0" shapeId="0" xr:uid="{CA12B917-B8B2-4034-A953-CD52DB7652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22" authorId="0" shapeId="0" xr:uid="{962A63DF-6CC4-4457-B162-1DF469EF9B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22" authorId="0" shapeId="0" xr:uid="{0B117BBA-2B53-4975-B011-FDEA1F0D54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22" authorId="0" shapeId="0" xr:uid="{859E0C57-F057-4D74-9695-ECD0FA99A3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22" authorId="0" shapeId="0" xr:uid="{290A7E6D-9040-4815-AE05-826D3DB168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22" authorId="0" shapeId="0" xr:uid="{D65FCFC1-14FC-4BF1-A8E0-0AB180A36C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22" authorId="0" shapeId="0" xr:uid="{FCB64049-752D-49B8-AE11-F54B87288E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22" authorId="0" shapeId="0" xr:uid="{B6A31D0F-139E-458C-9FC2-5809276283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22" authorId="0" shapeId="0" xr:uid="{D524D300-A7AA-499B-9F72-DB79AE1AEF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22" authorId="0" shapeId="0" xr:uid="{CD0BF593-C265-4EA3-9A32-59C0766E9E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22" authorId="0" shapeId="0" xr:uid="{BF421BC7-A1C2-4B59-8467-21EA13BA35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5" authorId="0" shapeId="0" xr:uid="{5614348F-E2FF-4CF5-9A95-5D8F9DFCC4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5" authorId="0" shapeId="0" xr:uid="{BF7A473F-139D-4E37-A2D6-2E8BD31F54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5" authorId="0" shapeId="0" xr:uid="{2DAA1C3E-2B84-410F-AA56-AC590146CE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5" authorId="0" shapeId="0" xr:uid="{F0E751EE-F6B6-440A-B428-A400C97202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5" authorId="0" shapeId="0" xr:uid="{E59A1053-8276-4099-A73D-F644911AE7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5" authorId="0" shapeId="0" xr:uid="{87FC5B3A-DC28-4BE2-A0AA-35CBDE032E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5" authorId="0" shapeId="0" xr:uid="{94D3F6C2-489C-4E03-A431-1C6130A327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5" authorId="0" shapeId="0" xr:uid="{3FAE2C8D-2AF4-4E33-9248-73B5679333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5" authorId="0" shapeId="0" xr:uid="{7DDD1F54-72A6-4B9B-AD94-E272911BD9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5" authorId="0" shapeId="0" xr:uid="{20C2A677-986D-4E9F-BC50-B5A8F056F8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5" authorId="0" shapeId="0" xr:uid="{426F3759-DC18-46E3-BB3D-75AA6363B5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5" authorId="0" shapeId="0" xr:uid="{5FDD6872-7AF1-4832-95F5-5967803023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5" authorId="0" shapeId="0" xr:uid="{6D9970F1-8940-40C5-A4B5-A340828E47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5" authorId="0" shapeId="0" xr:uid="{5C4F4136-5342-40DA-9ECF-2C30ED1DA7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5" authorId="0" shapeId="0" xr:uid="{B4F00BE1-8732-41AD-A288-0176E4342E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5" authorId="0" shapeId="0" xr:uid="{9B65C282-1C4A-4E72-A597-C80134FF66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5" authorId="0" shapeId="0" xr:uid="{2923A357-E350-40DB-B5F9-786CCA55F3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5" authorId="0" shapeId="0" xr:uid="{3040EF54-20B5-4D15-8C24-109A8ACDD7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5" authorId="0" shapeId="0" xr:uid="{66024866-8B3F-4B99-A10E-24C70423CE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5" authorId="0" shapeId="0" xr:uid="{300219CA-B71A-4CB1-AB31-5F3C9BD6AD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5" authorId="0" shapeId="0" xr:uid="{EF5A4B6E-8B7E-4CAF-85E6-09A3C996DC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5" authorId="0" shapeId="0" xr:uid="{FEB328C3-C6AD-4CC0-8E01-5467126C13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5" authorId="0" shapeId="0" xr:uid="{2258B206-4135-4D9A-AF74-5228EA933B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5" authorId="0" shapeId="0" xr:uid="{6A170CE5-D196-4574-BB99-F241D28CB5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5" authorId="0" shapeId="0" xr:uid="{D0B80EA1-6813-4711-A61C-361F76B84F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5" authorId="0" shapeId="0" xr:uid="{32059F5D-6917-4E7C-BD6D-B756F58D27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5" authorId="0" shapeId="0" xr:uid="{3514A247-D8CA-40AE-9292-16320C98E8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5" authorId="0" shapeId="0" xr:uid="{F82B3E2E-D943-4175-8D17-795C15557A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5" authorId="0" shapeId="0" xr:uid="{9A86ED81-F586-4487-A428-5909D6BFE1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5" authorId="0" shapeId="0" xr:uid="{B432A5A2-E7BE-42CA-AA6A-7C9F5FA05E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5" authorId="0" shapeId="0" xr:uid="{14930AA8-1800-4835-8B36-936B477884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5" authorId="0" shapeId="0" xr:uid="{35376519-374E-4881-93DE-65A4301458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5" authorId="0" shapeId="0" xr:uid="{13229842-F2A5-49A4-983C-DD50A2A823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25" authorId="0" shapeId="0" xr:uid="{61694661-1D15-49EF-B15B-AEFC201226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25" authorId="0" shapeId="0" xr:uid="{1C9D3409-3771-4995-8FDF-6748679607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25" authorId="0" shapeId="0" xr:uid="{514CE353-9B38-4F90-BC6C-20A9A315D9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25" authorId="0" shapeId="0" xr:uid="{28356F98-77D7-4FE7-889B-1F6A376044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25" authorId="0" shapeId="0" xr:uid="{852A185A-1B4E-4FA2-8563-60FF5D5BEA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25" authorId="0" shapeId="0" xr:uid="{803F524E-8767-4BFB-9E95-803F87B388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25" authorId="0" shapeId="0" xr:uid="{AE37D7EC-EC01-40CE-B461-702DA096C9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25" authorId="0" shapeId="0" xr:uid="{14A55F3D-F291-434F-BD55-DAABBC5296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25" authorId="0" shapeId="0" xr:uid="{DC750419-F35F-4D5F-9448-688E34F508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25" authorId="0" shapeId="0" xr:uid="{AB3345CB-5D44-4A04-8E29-621621809E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25" authorId="0" shapeId="0" xr:uid="{10A5BBA9-E782-43EF-BF36-1017338E58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25" authorId="0" shapeId="0" xr:uid="{4BF743B5-35C4-4895-A558-BDC680F318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6" authorId="0" shapeId="0" xr:uid="{B2C6AF0E-22CE-47AE-8040-59C419B603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6" authorId="0" shapeId="0" xr:uid="{031EED3A-ED86-419C-9490-806B39D710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6" authorId="0" shapeId="0" xr:uid="{35A6C310-33A6-49A5-AF3D-F3C2A6DDD0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6" authorId="0" shapeId="0" xr:uid="{A2D581A1-7F24-4EC2-9134-8797278034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6" authorId="0" shapeId="0" xr:uid="{893DD50F-D3C1-4BFE-AE77-20A596A0CA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6" authorId="0" shapeId="0" xr:uid="{D3DAF596-8B4D-4371-BE52-DE2B854472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6" authorId="0" shapeId="0" xr:uid="{F42024E4-ADF2-4460-9ED0-F5FBDA2DDD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6" authorId="0" shapeId="0" xr:uid="{42245C80-7434-42C6-BE1E-5A482B082A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6" authorId="0" shapeId="0" xr:uid="{21FD730C-5A43-480E-ACD7-EB0A80F93B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6" authorId="0" shapeId="0" xr:uid="{A70DAF8B-CE8C-4180-81AD-9A44DCC7CC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6" authorId="0" shapeId="0" xr:uid="{1C73E9AA-7E16-4A2D-86C2-17DD874292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6" authorId="0" shapeId="0" xr:uid="{0ED77E50-71CF-4608-8440-77D3588251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6" authorId="0" shapeId="0" xr:uid="{40684F85-BDE4-46BE-84E6-6E37F25CF2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6" authorId="0" shapeId="0" xr:uid="{B99A8E42-ED0B-46DD-82E4-479316680B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6" authorId="0" shapeId="0" xr:uid="{82E10AB2-1456-478C-B1A3-4BF540D188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6" authorId="0" shapeId="0" xr:uid="{BD772DDB-D67D-4F8A-988E-38D11B8732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6" authorId="0" shapeId="0" xr:uid="{EF4781BB-8ED3-4CE9-81A0-05E2C1E75F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6" authorId="0" shapeId="0" xr:uid="{2B9E1C89-539E-4A49-99A8-8ACB83C110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6" authorId="0" shapeId="0" xr:uid="{5A17C4DC-8869-4E6C-9A04-76DBFEC879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6" authorId="0" shapeId="0" xr:uid="{A84CA58C-444D-4851-A7FB-CB94AE5D58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6" authorId="0" shapeId="0" xr:uid="{FB9956D3-88F2-4433-90B2-42C9610544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6" authorId="0" shapeId="0" xr:uid="{4F647043-1811-43D9-82B9-42E1B621F6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6" authorId="0" shapeId="0" xr:uid="{AF558086-9B9F-4B19-8D38-EBFE4ACE39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6" authorId="0" shapeId="0" xr:uid="{1A6056AA-7B83-4938-AA5F-D058383FB4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6" authorId="0" shapeId="0" xr:uid="{68687869-A36E-4A22-9030-F3C15FE726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6" authorId="0" shapeId="0" xr:uid="{C7E3C502-672B-4ECC-8D88-4A3D18FF00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6" authorId="0" shapeId="0" xr:uid="{687A71D1-7B45-404B-936C-B78B5584A5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6" authorId="0" shapeId="0" xr:uid="{40EC8C08-A887-4641-B460-D81EF0CBC8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6" authorId="0" shapeId="0" xr:uid="{A8FDBF9E-BDE4-474C-8195-10DBB47305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6" authorId="0" shapeId="0" xr:uid="{925FB494-52C8-4171-A71D-C2EED7B46B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6" authorId="0" shapeId="0" xr:uid="{4C7F0365-EA50-4492-8B4A-C312FC1BDE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6" authorId="0" shapeId="0" xr:uid="{D7A7FD4D-0E79-4DDE-8DC7-B1CD6FA451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6" authorId="0" shapeId="0" xr:uid="{7965F00F-7A08-4C20-A7A7-30F3E14D9B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26" authorId="0" shapeId="0" xr:uid="{57CD8EB4-2237-4885-9549-AF95C62F1A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26" authorId="0" shapeId="0" xr:uid="{E79B446F-6236-4E7C-A969-E75F532F1C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26" authorId="0" shapeId="0" xr:uid="{AC1785F8-043D-4380-8825-DEA651B763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26" authorId="0" shapeId="0" xr:uid="{04E2D23E-A10C-48B3-9708-ACC2E24631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26" authorId="0" shapeId="0" xr:uid="{AC4A3C64-A05C-473C-9463-E4E9E26FD4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26" authorId="0" shapeId="0" xr:uid="{5595A6DB-040D-4A93-969D-A626069F16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26" authorId="0" shapeId="0" xr:uid="{C65F91C1-3E09-41B1-8D8F-4BE0C2418E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26" authorId="0" shapeId="0" xr:uid="{42612506-03D7-4AFD-8FCC-778FC6DBD1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26" authorId="0" shapeId="0" xr:uid="{51E562B9-2D59-47B8-8304-73CEEE6E55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26" authorId="0" shapeId="0" xr:uid="{5A9EE28B-5513-4757-8E39-0C8ACE726F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26" authorId="0" shapeId="0" xr:uid="{523194D3-AAFA-4C94-9486-4778CFA639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26" authorId="0" shapeId="0" xr:uid="{F5A7FC5E-BB97-4513-8AB3-B94C0AEB0C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7" authorId="0" shapeId="0" xr:uid="{C725290B-A39D-4CD3-9998-4186B4471D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7" authorId="0" shapeId="0" xr:uid="{92200CA2-578F-494B-918A-8EB72E549F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7" authorId="0" shapeId="0" xr:uid="{4DBBE48B-1649-4B79-9B31-4C6F33F6DD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7" authorId="0" shapeId="0" xr:uid="{D2694914-7610-4ECF-BEE4-4CF7C6F481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7" authorId="0" shapeId="0" xr:uid="{364B7FC7-52A4-4958-8751-9199EB433D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7" authorId="0" shapeId="0" xr:uid="{E5E15366-E359-4854-A336-444498F77D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7" authorId="0" shapeId="0" xr:uid="{B7151F9B-4B0E-4F41-971D-25FFAA37AA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7" authorId="0" shapeId="0" xr:uid="{F780CA28-2D70-41C9-8B29-8EE3EDDC56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7" authorId="0" shapeId="0" xr:uid="{AB961D70-8178-427C-A1A3-658D85D442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7" authorId="0" shapeId="0" xr:uid="{47D014A6-F50D-47E4-9D0E-070BFC6242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7" authorId="0" shapeId="0" xr:uid="{EF17F135-0A76-4F03-B171-2DD0FD412E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7" authorId="0" shapeId="0" xr:uid="{F8D80693-4A06-4DCA-89AE-4B6EFD0AF4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7" authorId="0" shapeId="0" xr:uid="{E4166B2C-0B1A-4E2F-B9A3-79FECD6FC1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7" authorId="0" shapeId="0" xr:uid="{9613ADEA-1160-4266-9F3C-FE29038E6A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7" authorId="0" shapeId="0" xr:uid="{091A9BDA-9519-466C-BA5A-1EDB510EC9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7" authorId="0" shapeId="0" xr:uid="{AA714A36-ED3F-4AF6-A45F-FD58C87E0E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7" authorId="0" shapeId="0" xr:uid="{F1515E7D-3F6A-4853-810A-484CBAC293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7" authorId="0" shapeId="0" xr:uid="{7C1D3A1B-4D5A-4674-9829-7F25F0D8A7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7" authorId="0" shapeId="0" xr:uid="{3537F472-C53A-4D0E-9AFE-2A70851E98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7" authorId="0" shapeId="0" xr:uid="{C4E4BA64-9FAE-434F-A10D-326F5526BD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7" authorId="0" shapeId="0" xr:uid="{62A1B4BB-D20A-4E55-BBF0-CD6141F8D4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7" authorId="0" shapeId="0" xr:uid="{9B151F41-4ABA-4623-AE2F-40DBD87C5B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7" authorId="0" shapeId="0" xr:uid="{64EA388B-BBEE-4142-9ECC-C98D583F24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7" authorId="0" shapeId="0" xr:uid="{B984ABB3-3547-42A2-BE7E-D408C34B35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7" authorId="0" shapeId="0" xr:uid="{FCC43858-3BD1-4133-8478-99EA3AB81C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7" authorId="0" shapeId="0" xr:uid="{E4A442DA-F658-4CBE-9516-2CEAB59C4E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7" authorId="0" shapeId="0" xr:uid="{4F4C9E79-6FB1-4A0B-884A-4290446B45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7" authorId="0" shapeId="0" xr:uid="{C017C356-6E26-4078-B4EA-F2EE673743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7" authorId="0" shapeId="0" xr:uid="{995706FB-5D0F-4606-AB03-2D5BCD5195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7" authorId="0" shapeId="0" xr:uid="{6BDA8792-74EC-44F5-9421-0686348487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7" authorId="0" shapeId="0" xr:uid="{DDC2E956-DA69-4C65-8146-75D24FB4C4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7" authorId="0" shapeId="0" xr:uid="{7A95DFF3-FA10-44A2-A4EC-98D375B2EC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7" authorId="0" shapeId="0" xr:uid="{641BCB53-A84B-4CB5-BD74-3CD6DB47B6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27" authorId="0" shapeId="0" xr:uid="{903865E1-FF5F-4619-A645-241D7BEC55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27" authorId="0" shapeId="0" xr:uid="{E967445D-D921-4D50-9F4E-A1297560BC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27" authorId="0" shapeId="0" xr:uid="{1F6BB5A1-BD05-476D-892B-B4E46451D1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27" authorId="0" shapeId="0" xr:uid="{8832809B-6974-45C7-B817-EC0FD22F1E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27" authorId="0" shapeId="0" xr:uid="{8AA646B4-97A9-469C-A3B2-F99D1AB6E1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27" authorId="0" shapeId="0" xr:uid="{B5BA87C8-EE4F-42C6-8D43-B55D02619D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27" authorId="0" shapeId="0" xr:uid="{4DBE9EA2-002D-4FD2-98A3-AF629700A2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27" authorId="0" shapeId="0" xr:uid="{BC73C55B-1AF6-43F0-B39E-6E31C13D2E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27" authorId="0" shapeId="0" xr:uid="{5840C0D6-AE16-41B8-BFD7-EB2E9B56AF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27" authorId="0" shapeId="0" xr:uid="{4BF6D0E3-F649-402B-B058-756731BF87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27" authorId="0" shapeId="0" xr:uid="{A58980F6-3760-454B-8B3D-468CF604DD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27" authorId="0" shapeId="0" xr:uid="{B2E868D8-22B5-4898-ACA6-30BD7209E5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8" authorId="0" shapeId="0" xr:uid="{76215D21-EF75-49D4-A4D8-31C3C6D963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8" authorId="0" shapeId="0" xr:uid="{E2BEBC85-170F-452D-A475-701F190D62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8" authorId="0" shapeId="0" xr:uid="{E96B1284-5DDA-4BA2-AD4C-8907988A11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8" authorId="0" shapeId="0" xr:uid="{E4833267-AC22-4F4C-A874-FF061B0B34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8" authorId="0" shapeId="0" xr:uid="{77FDB358-8B45-4430-B073-AFE822C726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8" authorId="0" shapeId="0" xr:uid="{3325859A-C990-43E8-91A0-B8817E8351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8" authorId="0" shapeId="0" xr:uid="{B2282F62-D861-4527-BC09-FA16A9916A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8" authorId="0" shapeId="0" xr:uid="{A3B8D51E-4E58-49A1-92B8-49EED68E40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8" authorId="0" shapeId="0" xr:uid="{DFB06C72-77DD-4BF6-8DBB-F7166593E2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8" authorId="0" shapeId="0" xr:uid="{BDB3F869-3158-4CA6-A3BF-ABFC0413DB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8" authorId="0" shapeId="0" xr:uid="{913EEA20-4921-4670-AB12-7E1BBD2FFA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8" authorId="0" shapeId="0" xr:uid="{0839BA7F-EDD8-4A6C-8FFC-B3366414F4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8" authorId="0" shapeId="0" xr:uid="{20ED4348-E75E-4337-A620-2A7E32C100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8" authorId="0" shapeId="0" xr:uid="{7572B22D-EAEC-43E0-BC4F-675631D239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8" authorId="0" shapeId="0" xr:uid="{C66113D4-7EEE-4361-92BF-66E4844BDD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8" authorId="0" shapeId="0" xr:uid="{B3A270E3-3BBB-4A40-80E6-3BA7E65652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8" authorId="0" shapeId="0" xr:uid="{87C88FAB-8AFD-49DD-A1E4-CFE80523FF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8" authorId="0" shapeId="0" xr:uid="{BDC03F53-E0C6-4FFC-9B1C-F8E1BB9D49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8" authorId="0" shapeId="0" xr:uid="{FF16E8A9-6B36-4D7B-89D4-43792BBD2F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8" authorId="0" shapeId="0" xr:uid="{182B0004-C684-4E5E-AE4E-1A93F552ED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8" authorId="0" shapeId="0" xr:uid="{552CCFC7-2262-487F-AAD7-1D5C878D13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8" authorId="0" shapeId="0" xr:uid="{9E6C110B-581F-4560-93DA-92BF6DABEE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8" authorId="0" shapeId="0" xr:uid="{9840FDBF-A3B6-417A-A481-EE12123F50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8" authorId="0" shapeId="0" xr:uid="{ECE0E61A-B9E2-48A7-8B38-2CFC7BF582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8" authorId="0" shapeId="0" xr:uid="{0E625EFE-08EE-43DB-A1C5-6C6D634D57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8" authorId="0" shapeId="0" xr:uid="{E5076FF4-4E52-41AD-B37D-4FF963899B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8" authorId="0" shapeId="0" xr:uid="{928F521C-E0B7-41A8-B8C1-B1F19FD5F0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8" authorId="0" shapeId="0" xr:uid="{752C7C76-695E-4BC9-9FE2-48804F0801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8" authorId="0" shapeId="0" xr:uid="{28CAEE4F-E1A3-44F0-9377-4181B8F897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8" authorId="0" shapeId="0" xr:uid="{D6CCA076-2FE6-416C-8C21-E01E002A40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8" authorId="0" shapeId="0" xr:uid="{4ED788FE-2039-4CE0-8751-9980C0F74A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8" authorId="0" shapeId="0" xr:uid="{43BB14EB-CC44-4BAB-8642-44DE785552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8" authorId="0" shapeId="0" xr:uid="{DCA4EFB2-831C-4268-9AFE-1E158628E7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28" authorId="0" shapeId="0" xr:uid="{61E067EC-D8C0-481E-AEBF-3015769275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28" authorId="0" shapeId="0" xr:uid="{BFB8B489-6948-4477-A569-ECFE2F3168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28" authorId="0" shapeId="0" xr:uid="{321E49A0-756F-46E0-9193-DC6326170C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28" authorId="0" shapeId="0" xr:uid="{0328DC34-E974-4D9C-8E13-C195BD7623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28" authorId="0" shapeId="0" xr:uid="{7EBB1969-CCC6-4E40-9CBB-7BBE504137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28" authorId="0" shapeId="0" xr:uid="{9D9072AC-CA09-4CCF-B387-598280DC07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28" authorId="0" shapeId="0" xr:uid="{096E31C9-692D-4465-B5F7-CB383884A2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28" authorId="0" shapeId="0" xr:uid="{018B4337-B1E7-4C8B-9268-F4354D2E07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28" authorId="0" shapeId="0" xr:uid="{89A12EE8-9DDB-4816-9605-7DD1EE1FBB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28" authorId="0" shapeId="0" xr:uid="{85B91125-E7A0-4376-BF76-EC8131274C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28" authorId="0" shapeId="0" xr:uid="{45088371-EBFA-47D0-AC26-FF6340CD69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28" authorId="0" shapeId="0" xr:uid="{3DAFB627-EDF0-4A56-9705-B1587F4C3C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29" authorId="0" shapeId="0" xr:uid="{D6E49FA7-744F-4158-8D74-555BBD0760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29" authorId="0" shapeId="0" xr:uid="{F8F6F8F2-9739-474B-A1D3-C5C8C4A112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29" authorId="0" shapeId="0" xr:uid="{AE822100-8AA6-4FF9-AC0F-B7BD7AD005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29" authorId="0" shapeId="0" xr:uid="{DF848135-D485-4356-8168-535723D49C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29" authorId="0" shapeId="0" xr:uid="{12139E6F-01F6-4C83-A3A6-C8D820FEEF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29" authorId="0" shapeId="0" xr:uid="{62065656-4772-43C4-97F1-4D136CD1DA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29" authorId="0" shapeId="0" xr:uid="{5E447657-AE25-4A57-BE8C-2B99F70C68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29" authorId="0" shapeId="0" xr:uid="{56999193-2A36-4ABF-9E81-9AC8200EF2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29" authorId="0" shapeId="0" xr:uid="{9CF00A6E-B295-4068-A317-AAEAA30595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29" authorId="0" shapeId="0" xr:uid="{742ABA93-0A26-4D5D-9143-98F74993CA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29" authorId="0" shapeId="0" xr:uid="{5F921518-9DA0-4F46-A5CD-90B6701A2E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29" authorId="0" shapeId="0" xr:uid="{33893A68-AC3B-4364-9439-B2A5B60F23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29" authorId="0" shapeId="0" xr:uid="{74D6ABF2-1C6E-46C4-9943-F00BA75629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29" authorId="0" shapeId="0" xr:uid="{B5AF2981-8D58-4780-9505-A82584C997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29" authorId="0" shapeId="0" xr:uid="{96536EF6-2AEA-4D60-B7EE-2E4F72978C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29" authorId="0" shapeId="0" xr:uid="{1246CF0E-0538-4FFB-BD25-1342BA0368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29" authorId="0" shapeId="0" xr:uid="{35E4B165-D43D-45C8-9462-D8AE7EF845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29" authorId="0" shapeId="0" xr:uid="{E4A9E914-D9A6-407B-974E-1A7939E2E0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29" authorId="0" shapeId="0" xr:uid="{E9170215-B557-40A6-8626-79FB9C36D9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29" authorId="0" shapeId="0" xr:uid="{44B22B5C-5A7D-4A21-AE0D-AE31F26786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29" authorId="0" shapeId="0" xr:uid="{7EE43EEF-8774-4F86-A48F-FC28A9A69D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29" authorId="0" shapeId="0" xr:uid="{B7A0E0FB-D4B6-4BC7-833F-FACB1F90BF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29" authorId="0" shapeId="0" xr:uid="{86C326FC-0DBE-42E7-836B-50806A2BB9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29" authorId="0" shapeId="0" xr:uid="{9DE54B92-F88E-4ABA-9E01-F4D8EB37F0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29" authorId="0" shapeId="0" xr:uid="{B7269353-B089-49AF-8908-C80723B52F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29" authorId="0" shapeId="0" xr:uid="{1BFD0B9A-A5CC-4081-8032-7B36B38513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29" authorId="0" shapeId="0" xr:uid="{0948088F-C5AF-4A5D-A295-E0A6B77D45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29" authorId="0" shapeId="0" xr:uid="{1190D73D-EE1B-4B7F-ADF1-E1682E28FC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29" authorId="0" shapeId="0" xr:uid="{921D1150-EEEE-4CB3-94AE-E81443FB25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29" authorId="0" shapeId="0" xr:uid="{F9F990C9-149C-4D7E-BEEB-15DFE1C878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29" authorId="0" shapeId="0" xr:uid="{C5494B08-413E-4884-805B-90B2FA054A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29" authorId="0" shapeId="0" xr:uid="{6D99DBAB-4149-4C1A-B9FC-88F2DD0E3C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29" authorId="0" shapeId="0" xr:uid="{00545738-3336-4D8D-9CC8-9BDB4D0C0F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29" authorId="0" shapeId="0" xr:uid="{95BF014A-9ACF-4B3A-81F6-272DABA9B2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29" authorId="0" shapeId="0" xr:uid="{C5FDB787-058A-4668-B5CA-A51A596B30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29" authorId="0" shapeId="0" xr:uid="{7EC104D6-01DC-4E9B-A027-21FB684057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29" authorId="0" shapeId="0" xr:uid="{918AA661-F5B6-4DCE-864E-0EC3F94106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29" authorId="0" shapeId="0" xr:uid="{61E0FA7F-6C61-437B-AD1B-991D119823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29" authorId="0" shapeId="0" xr:uid="{C1E62DBD-B3C4-408F-B026-680F4BA1BE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29" authorId="0" shapeId="0" xr:uid="{3871857B-DE76-4B7C-8939-9A71D3EACC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29" authorId="0" shapeId="0" xr:uid="{1775C7A7-B78F-44B2-9574-C883739C5A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29" authorId="0" shapeId="0" xr:uid="{E5345B0D-46CF-4C95-B1DF-1EFA837AB9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29" authorId="0" shapeId="0" xr:uid="{34643BC2-B331-4200-AB74-BDC75170B4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29" authorId="0" shapeId="0" xr:uid="{085DDD00-15B5-485E-8439-34B04506D5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29" authorId="0" shapeId="0" xr:uid="{05CD1DDE-050F-4324-B09D-28D941658D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30" authorId="0" shapeId="0" xr:uid="{3E1DC3E4-887F-4412-B8A5-2E3408F429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30" authorId="0" shapeId="0" xr:uid="{E3EA6E45-7C8B-44FC-831D-FEFA8F046A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30" authorId="0" shapeId="0" xr:uid="{0D595E8B-7C91-4C0A-B453-9548F58F76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30" authorId="0" shapeId="0" xr:uid="{14F6490D-D78E-4E6B-9818-F940CAC7AB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30" authorId="0" shapeId="0" xr:uid="{058D68F3-6DD0-4BEE-8BD4-A15DB67BC0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30" authorId="0" shapeId="0" xr:uid="{DA5A7142-7143-4883-A5F8-53FBCE24DC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30" authorId="0" shapeId="0" xr:uid="{7C8AC8BD-9D1F-410E-9F20-B0E6C05909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30" authorId="0" shapeId="0" xr:uid="{2645E2A1-F9B1-40E7-AF0C-BD4F448B5D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30" authorId="0" shapeId="0" xr:uid="{3063E099-E576-4198-9424-7622176BA9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30" authorId="0" shapeId="0" xr:uid="{5998169C-38DB-46E2-B13A-BA3D7589D5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30" authorId="0" shapeId="0" xr:uid="{E5ACEA79-55B6-4E55-BFA1-4D782BD7C6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30" authorId="0" shapeId="0" xr:uid="{494BCC00-CA1B-4FB6-B27B-F158F74A1C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30" authorId="0" shapeId="0" xr:uid="{F274F489-2AE3-4C08-BFB0-E17777B66D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30" authorId="0" shapeId="0" xr:uid="{B4F129EB-A6EE-489E-B417-DE3DF5CC4B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30" authorId="0" shapeId="0" xr:uid="{6951919A-D38D-4658-A78E-3FE8FD81FA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30" authorId="0" shapeId="0" xr:uid="{66E04AF0-76F9-4854-8E31-538CD09F26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30" authorId="0" shapeId="0" xr:uid="{72258F59-6699-433B-8C00-BC97C97574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30" authorId="0" shapeId="0" xr:uid="{46F4AAE4-8D3F-40E3-8442-193FF05E9E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30" authorId="0" shapeId="0" xr:uid="{C5B5C7B6-1F36-47DA-A727-D1B9DC51E7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30" authorId="0" shapeId="0" xr:uid="{2EF9390B-5E6C-457C-8C4A-96A14BC725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30" authorId="0" shapeId="0" xr:uid="{72786C1A-D389-46A9-BBA3-5368C7CF98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30" authorId="0" shapeId="0" xr:uid="{38E17BFA-DB3F-4CC9-B4B5-597677E388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30" authorId="0" shapeId="0" xr:uid="{D67AD4CC-D520-4BE9-BE87-86CA6DAD24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30" authorId="0" shapeId="0" xr:uid="{A15D6D16-906F-4245-AB61-F6DA4C7A12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30" authorId="0" shapeId="0" xr:uid="{25D0F4DF-2D0E-4022-8B63-8688A3643E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30" authorId="0" shapeId="0" xr:uid="{FF32EB96-D345-4008-94A7-DEAD7AD213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30" authorId="0" shapeId="0" xr:uid="{74EB82BE-18E8-43D0-85BE-9EB209873E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30" authorId="0" shapeId="0" xr:uid="{5B2B089C-027B-4092-8F5C-62DEF7A1BA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30" authorId="0" shapeId="0" xr:uid="{61CC0B16-92E5-4205-80EC-17D07C30CD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30" authorId="0" shapeId="0" xr:uid="{4D034CA1-0F5B-4880-B5BB-02B9D80CCD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30" authorId="0" shapeId="0" xr:uid="{2AF14E43-0180-4F24-8AFE-0B8BBAFA84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30" authorId="0" shapeId="0" xr:uid="{A558EED1-A6B2-4F2B-B31D-62D5626751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30" authorId="0" shapeId="0" xr:uid="{9ECBE602-753F-49B8-B629-15A93C53B5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30" authorId="0" shapeId="0" xr:uid="{ECA976B8-E508-4941-960F-1399BD411E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30" authorId="0" shapeId="0" xr:uid="{9360C157-102D-4DEE-B720-A56153AC65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30" authorId="0" shapeId="0" xr:uid="{C9AA385A-A50E-475D-BE61-A7ADF46842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30" authorId="0" shapeId="0" xr:uid="{25A95A65-4BFF-4EF3-BBE7-20F086D2AC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30" authorId="0" shapeId="0" xr:uid="{C2ECC9C0-1BF4-4515-828E-218E8CB366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30" authorId="0" shapeId="0" xr:uid="{A08A39AF-4C4C-407A-A868-2477A0C6E4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30" authorId="0" shapeId="0" xr:uid="{DD2A4E1D-B923-435D-9DE7-EEE0D4B752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30" authorId="0" shapeId="0" xr:uid="{2ADE3EC0-59FF-4252-9D7B-A30F9414E2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30" authorId="0" shapeId="0" xr:uid="{B811907B-AA4D-4EAA-A535-0A9EED0BCE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30" authorId="0" shapeId="0" xr:uid="{F0B8E988-4414-4EAB-9BCB-FE0ABC07B6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30" authorId="0" shapeId="0" xr:uid="{FEFB9C40-1EA5-42CE-8C60-4DF01460A4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30" authorId="0" shapeId="0" xr:uid="{AC4C5EDC-0D13-4439-8EA0-B0F56341BE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P31" authorId="0" shapeId="0" xr:uid="{6D537DF6-DED5-40E7-8465-F412090B37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Q31" authorId="0" shapeId="0" xr:uid="{31F43070-D19A-4221-9F56-7D8AB3B8CC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R31" authorId="0" shapeId="0" xr:uid="{FD30C5BD-184F-4401-A28D-8134E99219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S31" authorId="0" shapeId="0" xr:uid="{8F550AEA-5D33-4247-894E-D372D74501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T31" authorId="0" shapeId="0" xr:uid="{14B54137-5FDE-4396-8B52-8FB6512543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U31" authorId="0" shapeId="0" xr:uid="{00F5F00E-9966-4115-8373-41ABADCAEC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V31" authorId="0" shapeId="0" xr:uid="{9856BC2A-68DE-498C-81F3-D7D30C6679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W31" authorId="0" shapeId="0" xr:uid="{9B6BB990-1838-4EDC-9E74-3DDD309231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X31" authorId="0" shapeId="0" xr:uid="{941A6021-4534-47C1-8DAA-D82F0FED56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Y31" authorId="0" shapeId="0" xr:uid="{2F73FA28-EBB2-4C9F-90FB-9E8C1CA6B3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Z31" authorId="0" shapeId="0" xr:uid="{FB3495CB-C395-4F08-9FE0-396918FE5B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A31" authorId="0" shapeId="0" xr:uid="{0199402D-4EE8-4D2C-8333-FD64D2CBFB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B31" authorId="0" shapeId="0" xr:uid="{530DF733-1F72-4630-B61E-EA29A1658A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C31" authorId="0" shapeId="0" xr:uid="{360B7F36-8F22-41AB-A523-DBF84E8BB2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D31" authorId="0" shapeId="0" xr:uid="{5C6AB790-5D30-4269-A366-1F0FF4F491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E31" authorId="0" shapeId="0" xr:uid="{712B1FC3-7637-4D5F-B16A-E17BA67493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F31" authorId="0" shapeId="0" xr:uid="{FCBBFD24-9390-4E7C-8660-64D866E985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31" authorId="0" shapeId="0" xr:uid="{4D5A9BA0-855F-4317-9189-8B60C2EF9A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H31" authorId="0" shapeId="0" xr:uid="{E01CEA66-F681-444D-84CD-3DCF590C4A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I31" authorId="0" shapeId="0" xr:uid="{DE20995B-283A-4DF3-89A4-8E4F8C3683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J31" authorId="0" shapeId="0" xr:uid="{0C3BD7BE-D4CF-4AF9-9080-9C068CCB31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K31" authorId="0" shapeId="0" xr:uid="{EEA991DD-0A98-4D8C-829A-72EA25D260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L31" authorId="0" shapeId="0" xr:uid="{2E4B79BE-59DC-472A-A30E-BF64A53669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M31" authorId="0" shapeId="0" xr:uid="{7C4480F8-AEC8-406F-A550-D2A0883A37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N31" authorId="0" shapeId="0" xr:uid="{77F9AC3C-6A83-4235-BA71-264FFACB02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O31" authorId="0" shapeId="0" xr:uid="{71371A1C-751F-4D74-9602-1958117506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P31" authorId="0" shapeId="0" xr:uid="{405AFCC9-BEED-43BB-8ECD-19BBA576A2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Q31" authorId="0" shapeId="0" xr:uid="{7E061860-4EF2-4794-9130-4C3A6A61E2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R31" authorId="0" shapeId="0" xr:uid="{201CA3E8-6B75-4800-B6C0-AF3635EAAB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S31" authorId="0" shapeId="0" xr:uid="{3AFA04AF-1F9A-4193-A383-06A6F12C1B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T31" authorId="0" shapeId="0" xr:uid="{C940F2DF-E09C-48BD-96F1-64A42D2DAF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U31" authorId="0" shapeId="0" xr:uid="{42A0A7FF-21A7-4396-9EE4-5C0C6B9B00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V31" authorId="0" shapeId="0" xr:uid="{F5C38357-C8D6-4428-ACFA-85A328422E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W31" authorId="0" shapeId="0" xr:uid="{D5F36AE1-D85D-4D96-8C6A-1C8D7AD55A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X31" authorId="0" shapeId="0" xr:uid="{ED3E9C85-5F74-4D8A-8AD7-D39ED39346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Y31" authorId="0" shapeId="0" xr:uid="{3DD24C3C-E861-4ECD-811F-0ABC4E7A74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Z31" authorId="0" shapeId="0" xr:uid="{C68DD033-EF63-48C8-A576-7A60198515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A31" authorId="0" shapeId="0" xr:uid="{5FEA8D44-CED3-4C83-9163-9CF6BC7EFC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B31" authorId="0" shapeId="0" xr:uid="{E43976FC-71B3-4159-BBEA-7753343854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C31" authorId="0" shapeId="0" xr:uid="{B2D58F1D-5374-41B8-8C8D-2590C076F5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D31" authorId="0" shapeId="0" xr:uid="{2AE44E9E-CFC7-4EE9-A7D3-BF18FC33B3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E31" authorId="0" shapeId="0" xr:uid="{8A0395AE-5F94-444D-A88D-7544F857F3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F31" authorId="0" shapeId="0" xr:uid="{20213AE6-0873-499A-9C12-4D4A01A6A1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G31" authorId="0" shapeId="0" xr:uid="{67A3836A-C609-45C0-AECA-5CB7E630B9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BH31" authorId="0" shapeId="0" xr:uid="{A915DEE8-6A34-4FC9-B3E4-2E5B0F67EA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Feb 2022 so no further amortization should be taken</t>
        </r>
      </text>
    </comment>
    <comment ref="AG34" authorId="0" shapeId="0" xr:uid="{CE23E150-DFA4-42A6-911E-0BC78F9365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4" authorId="0" shapeId="0" xr:uid="{FC4AD11A-DD73-443B-BA75-5A771F065A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4" authorId="0" shapeId="0" xr:uid="{FCD990C3-ED77-495B-825D-746CDA0E3E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4" authorId="0" shapeId="0" xr:uid="{A80C2B70-A290-4B13-81C1-55A64D2AA0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4" authorId="0" shapeId="0" xr:uid="{ED001D12-7FA9-4BF6-837D-C57607CAEA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4" authorId="0" shapeId="0" xr:uid="{A843966A-9BE9-416D-B573-FA11BA0CEF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4" authorId="0" shapeId="0" xr:uid="{B0A39A00-CF1D-4E70-BEE9-9DF88A8CEE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4" authorId="0" shapeId="0" xr:uid="{89E6268F-E5BD-4D54-8A86-3DFAF87D06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4" authorId="0" shapeId="0" xr:uid="{381B5C3A-CFFA-47FC-87BD-6671AED9DD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4" authorId="0" shapeId="0" xr:uid="{60340689-BE3F-4F19-948C-27B734E56A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4" authorId="0" shapeId="0" xr:uid="{4F173A9D-74D8-4792-8225-6CF743BADB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4" authorId="0" shapeId="0" xr:uid="{3A4A4DF9-4F3A-4E67-9CB8-BF27E55D29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4" authorId="0" shapeId="0" xr:uid="{021EBDDE-EFED-45D1-A70B-7029393618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4" authorId="0" shapeId="0" xr:uid="{0F9A9383-01E1-4E61-9201-A947CB89AF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4" authorId="0" shapeId="0" xr:uid="{720E6EA5-9848-455F-B54A-323C4A8D3A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4" authorId="0" shapeId="0" xr:uid="{94F24E84-0693-4601-A8A8-B163E654C9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34" authorId="0" shapeId="0" xr:uid="{0576B730-871B-4FB2-B644-5898138D9E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34" authorId="0" shapeId="0" xr:uid="{CB0884BA-7363-42EF-B5AB-580E832E79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34" authorId="0" shapeId="0" xr:uid="{5BE92BF4-6FF8-43A5-8378-47A4307FF9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34" authorId="0" shapeId="0" xr:uid="{BDF2EEE2-6CAA-47C0-BD1B-333977C084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34" authorId="0" shapeId="0" xr:uid="{49637759-FFBC-4DD1-92B4-17BADA223A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34" authorId="0" shapeId="0" xr:uid="{D3937B8A-A61E-4AA5-B932-2F0F5337EB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34" authorId="0" shapeId="0" xr:uid="{2B4D1F6C-185A-4B31-9D8B-EA26207206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34" authorId="0" shapeId="0" xr:uid="{B5C64DD9-CBF6-4A54-BA0C-86FA943BC6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34" authorId="0" shapeId="0" xr:uid="{CAA55D36-DB79-4F92-A72B-3605B0FA52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34" authorId="0" shapeId="0" xr:uid="{5EC39632-C62B-486F-AE3B-5D0BDBA752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34" authorId="0" shapeId="0" xr:uid="{F6E9418E-61A4-4E60-A971-9ACDAAD652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34" authorId="0" shapeId="0" xr:uid="{51F7ED7B-55D2-4DCB-AC01-A3DE0518AE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35" authorId="0" shapeId="0" xr:uid="{D450C777-48F2-46ED-B895-E0265FD29A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5" authorId="0" shapeId="0" xr:uid="{4CE45CFF-E695-4BDB-B25D-5830F42B4C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5" authorId="0" shapeId="0" xr:uid="{E79F7EC4-19D9-4332-8EC2-FEE82D2CD1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5" authorId="0" shapeId="0" xr:uid="{086B8A9D-600C-450C-ADDF-37F217E408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5" authorId="0" shapeId="0" xr:uid="{35F2DBDD-56A5-40A5-AB8D-961BCED77C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5" authorId="0" shapeId="0" xr:uid="{81926554-316B-44C9-874A-C165F45EB4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5" authorId="0" shapeId="0" xr:uid="{6E90E937-D022-478C-9EC2-F8594CC4D7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5" authorId="0" shapeId="0" xr:uid="{3EA31930-773D-4254-B1D9-95AE609DB3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5" authorId="0" shapeId="0" xr:uid="{BD5A5296-43E4-4F6B-B00B-864289FE55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5" authorId="0" shapeId="0" xr:uid="{B6BBCE14-1613-484F-83FC-123E853081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5" authorId="0" shapeId="0" xr:uid="{E68DA811-82C2-4B87-A416-8B48F185ED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5" authorId="0" shapeId="0" xr:uid="{7C5A584A-6A0A-4F47-82F9-99B6804EB1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5" authorId="0" shapeId="0" xr:uid="{A3737395-ADAB-40A6-A178-F61BA4C2BF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5" authorId="0" shapeId="0" xr:uid="{A53AEC33-938E-4195-8F93-8BA55E24C0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5" authorId="0" shapeId="0" xr:uid="{B35358F1-64EF-4019-B615-E37145120D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5" authorId="0" shapeId="0" xr:uid="{411DCD6D-B732-4D43-90B5-A430DEC407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35" authorId="0" shapeId="0" xr:uid="{FA62772D-5CD7-44F3-BEFE-4641190CAC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35" authorId="0" shapeId="0" xr:uid="{B3C95BC2-F2F5-44F9-A7A2-7B0DABBB64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35" authorId="0" shapeId="0" xr:uid="{EB431CDB-8B90-408A-9C5E-467546C8EB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35" authorId="0" shapeId="0" xr:uid="{D7840627-4B95-400F-8C21-D3B6B1A661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35" authorId="0" shapeId="0" xr:uid="{61D26B5C-4710-460C-A8F3-F18B4D2AA0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35" authorId="0" shapeId="0" xr:uid="{F7D6DA09-0A00-4E59-8659-958EC45337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35" authorId="0" shapeId="0" xr:uid="{728C85C1-861F-4839-BB7F-FA2EFC072E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35" authorId="0" shapeId="0" xr:uid="{F245417B-12A0-4B6E-B6EA-DF24847A4B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35" authorId="0" shapeId="0" xr:uid="{AE6512C8-6D7D-455C-AF69-88BE2CDF11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35" authorId="0" shapeId="0" xr:uid="{CD75635E-652C-456F-B674-9E7A9EBD91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35" authorId="0" shapeId="0" xr:uid="{964D5ACA-4289-48DD-8359-9728333B8D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35" authorId="0" shapeId="0" xr:uid="{8B66B4FB-62CB-4292-824A-419350D772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36" authorId="0" shapeId="0" xr:uid="{923FA9F3-019F-4C8B-8957-B4385C2842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6" authorId="0" shapeId="0" xr:uid="{B27A841F-577F-41F1-B20E-E6F41AD2A9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6" authorId="0" shapeId="0" xr:uid="{86C2D274-FCBC-4EA7-8D26-8111C2F8AD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6" authorId="0" shapeId="0" xr:uid="{450110B2-0B2B-4082-B58C-CAABBE9D64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6" authorId="0" shapeId="0" xr:uid="{5F39EFA9-6E2A-4F4D-997E-569314A47F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6" authorId="0" shapeId="0" xr:uid="{9935BB84-4B9D-4621-A4AC-6F84B99D40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6" authorId="0" shapeId="0" xr:uid="{28743272-A5AE-43E8-A6D3-BD957B47E4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6" authorId="0" shapeId="0" xr:uid="{90CDF217-8EDF-4401-9774-79605B3110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6" authorId="0" shapeId="0" xr:uid="{C6299AEE-558C-42FA-BEB9-4AF41BE4F3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6" authorId="0" shapeId="0" xr:uid="{B848D728-0F2C-408A-9742-DB18EDEDD9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6" authorId="0" shapeId="0" xr:uid="{F57BD309-1086-4AEC-9865-DD2735FAF3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6" authorId="0" shapeId="0" xr:uid="{0A277867-F78C-4AA3-9673-9A80BFA9A2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6" authorId="0" shapeId="0" xr:uid="{4EEEEA71-C068-4AAD-8DCB-20D476AAFC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6" authorId="0" shapeId="0" xr:uid="{C7009A08-5F6F-400A-B2CF-EE180D3439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6" authorId="0" shapeId="0" xr:uid="{E843B429-A8CB-43C7-914F-1BAB08BEC3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6" authorId="0" shapeId="0" xr:uid="{035DF337-B693-467B-B36C-F94F9756E4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36" authorId="0" shapeId="0" xr:uid="{1E1205E4-4A1F-4977-AB62-85FE938622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36" authorId="0" shapeId="0" xr:uid="{737B7A8C-7002-4FDD-AD47-FD680E4F91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36" authorId="0" shapeId="0" xr:uid="{DE7F5287-67DC-4FEA-936E-461B0E2277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36" authorId="0" shapeId="0" xr:uid="{805F1005-A9B3-481A-881A-41EC9E448B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36" authorId="0" shapeId="0" xr:uid="{D387B908-DC2E-448E-93D8-55F58365E0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36" authorId="0" shapeId="0" xr:uid="{9518657A-933E-4E12-A398-985A48FD9C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36" authorId="0" shapeId="0" xr:uid="{566F0129-7978-48D9-81FE-F6F5463A85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36" authorId="0" shapeId="0" xr:uid="{7A885AFE-205C-4404-BBAC-53ABA66FA9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36" authorId="0" shapeId="0" xr:uid="{7ECF80DF-8DE7-437B-889E-1B05077D66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36" authorId="0" shapeId="0" xr:uid="{537A4A4F-7789-486A-846C-B84C33595D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36" authorId="0" shapeId="0" xr:uid="{45A42936-21D8-4B4B-AEDB-70A26CE5F1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36" authorId="0" shapeId="0" xr:uid="{0434099B-5A58-4F76-A62A-75E5BE0CCD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37" authorId="0" shapeId="0" xr:uid="{9B2A027D-8141-436D-964C-CFAA3428C6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7" authorId="0" shapeId="0" xr:uid="{0538DCBB-A7A8-42C8-9B80-61B7175456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7" authorId="0" shapeId="0" xr:uid="{E74D1CB9-EA9F-402D-B536-3346F81BBA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7" authorId="0" shapeId="0" xr:uid="{0F9C548D-014D-495C-8C1B-D1989EBB5D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7" authorId="0" shapeId="0" xr:uid="{80F89A12-76A5-4918-BEAE-0382380FBD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7" authorId="0" shapeId="0" xr:uid="{2C312809-3686-4F95-9B3C-FA1F94E458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7" authorId="0" shapeId="0" xr:uid="{B3D22B61-D17E-4EB8-B284-DC84A20595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7" authorId="0" shapeId="0" xr:uid="{161661F3-C462-44D1-8B76-2646578A32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7" authorId="0" shapeId="0" xr:uid="{F12740E3-BBEB-452F-B41E-862FF40CC9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7" authorId="0" shapeId="0" xr:uid="{F8D04E99-A77B-4087-AC35-68635803AB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7" authorId="0" shapeId="0" xr:uid="{300B1191-237A-41EF-A224-36ACCBE6F1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7" authorId="0" shapeId="0" xr:uid="{2CA01EEA-497B-45B4-933F-BAFFE70CCA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7" authorId="0" shapeId="0" xr:uid="{D1E96689-56AD-4651-B5F9-EDCC7713D3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7" authorId="0" shapeId="0" xr:uid="{F5FC01B1-0830-49EA-BEE1-E2E0FE3942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7" authorId="0" shapeId="0" xr:uid="{6535CB3D-CA13-4701-818A-56E0C2223C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7" authorId="0" shapeId="0" xr:uid="{1235BA02-758C-4FA5-A1A4-84CB099F3E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37" authorId="0" shapeId="0" xr:uid="{18DCD422-9A22-4F09-BFA9-FBE71E69BC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37" authorId="0" shapeId="0" xr:uid="{474DC245-8959-469E-A9C7-98C18E7A59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37" authorId="0" shapeId="0" xr:uid="{6CA9560C-0155-455A-B006-AE5E186966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37" authorId="0" shapeId="0" xr:uid="{6A8CE627-9C05-42EC-903D-D1C5ED6E48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37" authorId="0" shapeId="0" xr:uid="{33E424A5-2DC5-400A-BB2C-DF97C2AD97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37" authorId="0" shapeId="0" xr:uid="{5C1B1153-A7C0-4C4A-8192-202AAC5A00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37" authorId="0" shapeId="0" xr:uid="{C94B35D3-6715-4B95-9648-98B98661DD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37" authorId="0" shapeId="0" xr:uid="{5EE3BAFA-10D5-449F-94CD-F28BD728E2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37" authorId="0" shapeId="0" xr:uid="{B230E7CA-5BC7-44FA-A3E2-C794A149BA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37" authorId="0" shapeId="0" xr:uid="{9D9735E6-355D-432C-A441-0192CFB4C6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37" authorId="0" shapeId="0" xr:uid="{21BEFE23-9D60-4907-A34C-0EBA1AD737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37" authorId="0" shapeId="0" xr:uid="{7B098387-D0B9-434E-B6ED-D7FCE4216E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38" authorId="0" shapeId="0" xr:uid="{81CD093E-B169-4493-85F2-F5FEBCE06C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8" authorId="0" shapeId="0" xr:uid="{B7EA2E4D-A519-449B-B4DB-871401E931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8" authorId="0" shapeId="0" xr:uid="{E4C11E8D-3F4F-4D2F-B08F-A67E8A213F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8" authorId="0" shapeId="0" xr:uid="{D6FAF2A0-AD76-4ABB-BA30-4CFB67E77C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8" authorId="0" shapeId="0" xr:uid="{A2EA90C4-556A-4EB7-BC53-DDAB7209F9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8" authorId="0" shapeId="0" xr:uid="{FB8CAE7E-5223-4995-9214-4545CCFBAF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8" authorId="0" shapeId="0" xr:uid="{53DE17F6-40E5-4157-8A50-F351F26830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8" authorId="0" shapeId="0" xr:uid="{F99613A1-BA39-4681-9D3B-6F39CBE7E8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8" authorId="0" shapeId="0" xr:uid="{730039E5-AD5D-4DB0-ACEF-68D6431F6A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8" authorId="0" shapeId="0" xr:uid="{F705B93B-6936-4433-BFD8-5E00BC95A1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8" authorId="0" shapeId="0" xr:uid="{183826A3-EEED-4B2B-8001-630A56BD51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8" authorId="0" shapeId="0" xr:uid="{D43D0E6A-6D91-4F04-94C3-79FA7E5655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8" authorId="0" shapeId="0" xr:uid="{7C52684D-5DE1-401F-B59E-A0C9079397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8" authorId="0" shapeId="0" xr:uid="{273E7889-5F11-40BB-9CAE-6CAE90F9E0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8" authorId="0" shapeId="0" xr:uid="{3AF04224-79A6-4B74-8E77-E3211FACFB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8" authorId="0" shapeId="0" xr:uid="{0EE1C4B2-4DD7-48D5-BFD2-D56194F26E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38" authorId="0" shapeId="0" xr:uid="{21AD8369-CAF7-4189-8241-0D73F38DBA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38" authorId="0" shapeId="0" xr:uid="{ABEAA129-4048-4689-A455-9A06CE31D4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38" authorId="0" shapeId="0" xr:uid="{B02478E0-88CB-4E76-9D8D-06FEDF70F6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38" authorId="0" shapeId="0" xr:uid="{03965FA4-06A5-4AEE-BCBD-31516869E9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38" authorId="0" shapeId="0" xr:uid="{22A9D612-C423-4DB5-8208-D30C40AB5D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38" authorId="0" shapeId="0" xr:uid="{78FF36CE-F094-414C-8B15-02EF7FD0F2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38" authorId="0" shapeId="0" xr:uid="{FF0B3EA2-3A7E-4652-A590-73A2105CF1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38" authorId="0" shapeId="0" xr:uid="{B8A67D46-DE0B-4CBE-8C1A-B618CFE0D6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38" authorId="0" shapeId="0" xr:uid="{125A3099-93E5-45A4-A7A2-2C7633BE5D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38" authorId="0" shapeId="0" xr:uid="{31B52955-6C8F-4423-AF19-C16DF48C10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38" authorId="0" shapeId="0" xr:uid="{27E876B6-D03B-4330-9EDD-9C9CF1D1CD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38" authorId="0" shapeId="0" xr:uid="{8DC47593-E267-47E1-9517-4A040FB07E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39" authorId="0" shapeId="0" xr:uid="{28A5A53E-54C1-4037-82CB-CD8EDC2D11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39" authorId="0" shapeId="0" xr:uid="{8328708D-498F-43E9-B024-B069A11C46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39" authorId="0" shapeId="0" xr:uid="{6E54A501-002F-424F-AA0E-8193FCE9D5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39" authorId="0" shapeId="0" xr:uid="{A3C1DE34-C0DF-4828-AA55-D824F6865E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39" authorId="0" shapeId="0" xr:uid="{B0AB937E-92BE-4B2F-BA00-67D06FAFF4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39" authorId="0" shapeId="0" xr:uid="{3EDB638B-6119-40E0-A1A6-00E160EA86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39" authorId="0" shapeId="0" xr:uid="{C98DD046-1DD2-4A09-A159-4B37D3F9D6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39" authorId="0" shapeId="0" xr:uid="{9E7ABF17-C0AF-48A7-910B-A9B3E4DFD7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39" authorId="0" shapeId="0" xr:uid="{9B162AFF-BCD6-4DA2-8693-AE2F8517D3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39" authorId="0" shapeId="0" xr:uid="{0B8770BD-F511-46E1-B37A-2D99CAA87E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39" authorId="0" shapeId="0" xr:uid="{17ABB6D1-5C6B-4483-A499-386EDCFF60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39" authorId="0" shapeId="0" xr:uid="{DAFCEBFC-001C-46A7-AB10-E089873165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39" authorId="0" shapeId="0" xr:uid="{978A8437-90F9-47D4-891E-ECD1FE2797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39" authorId="0" shapeId="0" xr:uid="{DB2CBC56-7E3B-41B1-93D0-47264C790D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39" authorId="0" shapeId="0" xr:uid="{696DE147-AC05-40D5-9312-CF5F11DF4F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39" authorId="0" shapeId="0" xr:uid="{6DC71109-029A-49BA-8FDA-598095C13F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39" authorId="0" shapeId="0" xr:uid="{9F6DAC99-8DF7-4EEE-8200-911296903B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39" authorId="0" shapeId="0" xr:uid="{78563806-8B25-4ECA-9912-FFF06176C6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39" authorId="0" shapeId="0" xr:uid="{9EE96D0F-DFB2-43B9-AD25-94D1355E20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39" authorId="0" shapeId="0" xr:uid="{ECB73166-DB1A-4006-A9CE-946707A4E7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39" authorId="0" shapeId="0" xr:uid="{6FDB7EE5-E242-4ECA-9062-975B838589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39" authorId="0" shapeId="0" xr:uid="{1BE9327C-C4C2-49B6-A3E6-52C2128354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39" authorId="0" shapeId="0" xr:uid="{05610EAF-9E40-4D29-922B-20A2669DBE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39" authorId="0" shapeId="0" xr:uid="{D94BACDD-9065-42A4-9DA2-56F80EB756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39" authorId="0" shapeId="0" xr:uid="{DD421E69-4D97-40DE-9946-EC066CCA72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39" authorId="0" shapeId="0" xr:uid="{197B2819-5C66-453A-8D7A-644B360514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39" authorId="0" shapeId="0" xr:uid="{93D0ACBD-A852-4D77-AA8B-53D2F1D572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39" authorId="0" shapeId="0" xr:uid="{2C29F0B3-AC80-41CE-86FE-4C319F1BCA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0" authorId="0" shapeId="0" xr:uid="{3A1A10F2-8E37-4DA3-A68D-7D9C32BC4A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0" authorId="0" shapeId="0" xr:uid="{CC682301-0B9E-4233-81BE-8FEFFC0DB7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0" authorId="0" shapeId="0" xr:uid="{1B01BDAD-B6EF-4D75-904F-448BDE073C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0" authorId="0" shapeId="0" xr:uid="{03DD4877-E3BB-498E-9EA6-96158A4054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0" authorId="0" shapeId="0" xr:uid="{4460C3BE-FD0D-4207-9355-BAF137235C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0" authorId="0" shapeId="0" xr:uid="{0BC8445B-68C0-42BF-A6A9-8CEC766C67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0" authorId="0" shapeId="0" xr:uid="{7507F2A1-F1D4-4830-98C1-28879D4352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0" authorId="0" shapeId="0" xr:uid="{849170FD-3D0D-4E46-B72C-DB62B821E9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0" authorId="0" shapeId="0" xr:uid="{B2075507-D279-49C4-BB62-6A64AD8196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0" authorId="0" shapeId="0" xr:uid="{33608EB4-A9D8-46CC-A9A6-42BABA0857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0" authorId="0" shapeId="0" xr:uid="{2F5F56C4-9A4B-4882-BF85-F0902C649A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0" authorId="0" shapeId="0" xr:uid="{D5841717-9D26-4A2E-BD34-C9DDAD343C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0" authorId="0" shapeId="0" xr:uid="{C749CDDF-CD90-45B1-A255-C09BE19876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0" authorId="0" shapeId="0" xr:uid="{292A56B1-688D-4E20-810E-E2DCDFCF5C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0" authorId="0" shapeId="0" xr:uid="{0D08FD9F-7973-4DF8-86BC-0AD71797BA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0" authorId="0" shapeId="0" xr:uid="{3122D87A-6B92-4C4A-B268-A9CB4D575F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40" authorId="0" shapeId="0" xr:uid="{9BBC03CD-AB1E-43DE-854B-44BD2BE8A5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40" authorId="0" shapeId="0" xr:uid="{CCDFE815-7258-4B53-93C1-C5DDEF17CE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40" authorId="0" shapeId="0" xr:uid="{9075D161-115F-4EC1-8563-F1BBEE5020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40" authorId="0" shapeId="0" xr:uid="{D3F60940-2D7F-4F83-95F1-2FF883473E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40" authorId="0" shapeId="0" xr:uid="{0D88658E-30DE-4B92-AA61-0578C436EE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40" authorId="0" shapeId="0" xr:uid="{38CE3330-C539-4864-BE06-A0495A320F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40" authorId="0" shapeId="0" xr:uid="{03882297-9FC3-41DC-9CAF-A22BB9F384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40" authorId="0" shapeId="0" xr:uid="{F3401CD1-C945-421E-8965-B0DA5A728F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40" authorId="0" shapeId="0" xr:uid="{4664935C-B862-4E96-9D42-1C79ED2483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40" authorId="0" shapeId="0" xr:uid="{EC3007F7-7463-4CB6-9874-06A06BB16A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40" authorId="0" shapeId="0" xr:uid="{9E70AD69-BA46-4B53-A68D-0ADC281640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40" authorId="0" shapeId="0" xr:uid="{D7FEA985-C242-4EC0-A77B-5310E3DD03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1" authorId="0" shapeId="0" xr:uid="{141BCE03-5E5D-4759-AAAF-FC787931ED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1" authorId="0" shapeId="0" xr:uid="{B487C330-6788-4CD1-9E42-81E58A0F41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1" authorId="0" shapeId="0" xr:uid="{E8CC0BB6-F446-4327-A43F-6068ECA7BF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1" authorId="0" shapeId="0" xr:uid="{EF5914F8-5625-4FD7-8983-55F5E7D2D4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1" authorId="0" shapeId="0" xr:uid="{50E35AF8-E2AC-4466-B563-4A05779658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1" authorId="0" shapeId="0" xr:uid="{0E3A58C1-B78C-4560-8399-A322458D55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1" authorId="0" shapeId="0" xr:uid="{7D093C22-52EF-4FB7-A1B1-93436A4A47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1" authorId="0" shapeId="0" xr:uid="{709B7D70-C62A-4D5F-B8E8-597DA8ED95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1" authorId="0" shapeId="0" xr:uid="{59196C28-9B13-4E2C-86BF-90D5C03517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1" authorId="0" shapeId="0" xr:uid="{ACF784E1-AC01-4D3F-89E4-D45A9D23C9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1" authorId="0" shapeId="0" xr:uid="{FD348843-2E0B-4DDA-96CE-A1B93D50A5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1" authorId="0" shapeId="0" xr:uid="{F65A7ECF-E964-4B87-A597-683F5359F2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1" authorId="0" shapeId="0" xr:uid="{D759D08A-4014-407B-BAAB-1979AE0C5B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1" authorId="0" shapeId="0" xr:uid="{804A6DCD-DEE8-4C76-B038-44A3AF598A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1" authorId="0" shapeId="0" xr:uid="{0579AD9A-AAF2-4C85-9204-01E42680FB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1" authorId="0" shapeId="0" xr:uid="{69CCE77E-2BF3-47F1-8FF0-D5D8652824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41" authorId="0" shapeId="0" xr:uid="{3D1CE416-76F1-4D35-BA01-D56DCC2C84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41" authorId="0" shapeId="0" xr:uid="{5329251A-9D5B-4ADA-8305-68C0C21B4E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41" authorId="0" shapeId="0" xr:uid="{6BA6BE67-A71C-41E6-9B18-4A54138775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41" authorId="0" shapeId="0" xr:uid="{0C9875A6-6BFC-4F1C-84B3-C846120EE0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41" authorId="0" shapeId="0" xr:uid="{4E0C1DD1-3490-4204-A70F-AE25A4CAB3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41" authorId="0" shapeId="0" xr:uid="{F3881AF2-5605-4DC9-A1E5-55E24F527A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41" authorId="0" shapeId="0" xr:uid="{E7B3FFC6-347F-4DC6-9E01-635BDC5ED1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41" authorId="0" shapeId="0" xr:uid="{342B017B-36C0-4ECB-BFBD-B2B76DF2DC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41" authorId="0" shapeId="0" xr:uid="{66587439-091D-4BD0-9EC0-E9F50505BD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41" authorId="0" shapeId="0" xr:uid="{B2409291-17F0-4E4D-AB8D-80191F52ED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41" authorId="0" shapeId="0" xr:uid="{61DB41A5-1A69-4B9C-96F4-E172CC6CC6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41" authorId="0" shapeId="0" xr:uid="{28DF1FFD-76A6-46EF-9D55-8BAE58DADD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2" authorId="0" shapeId="0" xr:uid="{E4D42652-AB1B-47B6-8205-66EA672BB5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2" authorId="0" shapeId="0" xr:uid="{FCA2D180-C536-4C55-8EB4-11BB151C95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2" authorId="0" shapeId="0" xr:uid="{6B5BBB30-3C9D-4D0C-B39D-E30324004F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2" authorId="0" shapeId="0" xr:uid="{A5A7C9C7-F888-4120-A177-B24398027C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2" authorId="0" shapeId="0" xr:uid="{114285D2-FAAB-4614-AC1A-547E5BCF3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2" authorId="0" shapeId="0" xr:uid="{DED33375-D741-4286-8EE0-BF765ACC90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2" authorId="0" shapeId="0" xr:uid="{438F769F-9BB1-4971-ABA0-7096F300BA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2" authorId="0" shapeId="0" xr:uid="{65B4E033-7ABF-4E57-A9D1-53AEF80321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2" authorId="0" shapeId="0" xr:uid="{555ACFE8-C176-4E25-8931-48EDBEE8A2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2" authorId="0" shapeId="0" xr:uid="{60BA8B7A-92EF-4284-A2B5-28586DE41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2" authorId="0" shapeId="0" xr:uid="{B4B5255A-BE04-485B-886E-7AFB9B0175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2" authorId="0" shapeId="0" xr:uid="{1F5EEE38-53FE-4FF4-9EE3-1950F9AFE7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2" authorId="0" shapeId="0" xr:uid="{59640051-1CA9-44AB-95CD-80B4A34E2D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2" authorId="0" shapeId="0" xr:uid="{B8777866-B18C-4140-A0E3-8014FBC2A3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2" authorId="0" shapeId="0" xr:uid="{C3F16BFA-35CB-4C0C-9AD0-6F57A5CE22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2" authorId="0" shapeId="0" xr:uid="{154E8C4D-17BD-49AE-BC83-E25375484C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42" authorId="0" shapeId="0" xr:uid="{5F91D0DA-1388-4E1E-8680-DAA2153A84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42" authorId="0" shapeId="0" xr:uid="{D5156E82-296B-4924-956E-1C0C1CA898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42" authorId="0" shapeId="0" xr:uid="{A26BA554-BBEB-4632-9E9E-3608B084CB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42" authorId="0" shapeId="0" xr:uid="{5F438EC4-4663-4840-9044-E5E8BCE3BD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42" authorId="0" shapeId="0" xr:uid="{E9AE7773-2C60-4673-9A2A-0B96A03FBD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42" authorId="0" shapeId="0" xr:uid="{B7DC95B0-06AD-41B0-B5F7-8A93404BB3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42" authorId="0" shapeId="0" xr:uid="{0320C4A8-8CB9-407F-906A-2F913C21C5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42" authorId="0" shapeId="0" xr:uid="{56163FC6-54BA-4348-B381-84BF868C30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42" authorId="0" shapeId="0" xr:uid="{FAAD6DCE-EE7D-42FE-8ECD-91787C7E0B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42" authorId="0" shapeId="0" xr:uid="{9A7845A7-9ECA-4106-A2D0-AC633B254C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42" authorId="0" shapeId="0" xr:uid="{7ACA048D-8912-4785-8340-4DFEB40C6C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42" authorId="0" shapeId="0" xr:uid="{8D67460D-1E93-4540-95B1-DA331A93CF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3" authorId="0" shapeId="0" xr:uid="{50138D9B-8272-453C-97B8-1EC8FDCA81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3" authorId="0" shapeId="0" xr:uid="{C043F7F0-B14F-4B25-BAB5-19A48572CD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3" authorId="0" shapeId="0" xr:uid="{7B5C3433-1B25-447C-A6D0-B40B9CB57E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3" authorId="0" shapeId="0" xr:uid="{82415D70-99FE-4B29-881A-4CB059F181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3" authorId="0" shapeId="0" xr:uid="{7DC14FA5-2E06-4796-B9C7-4B2A5E597A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3" authorId="0" shapeId="0" xr:uid="{987FE0DA-A4A2-4F90-8EA3-185F47EBC0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3" authorId="0" shapeId="0" xr:uid="{01A6AB4E-DA06-42B5-8CA7-F484EA80A1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3" authorId="0" shapeId="0" xr:uid="{95CCAA7D-1073-41AA-8272-4F1D25A474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3" authorId="0" shapeId="0" xr:uid="{FC7790EB-380F-4C6C-AA33-B33F30FFC6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3" authorId="0" shapeId="0" xr:uid="{3AF1AD48-90E8-49BF-9852-5341834664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3" authorId="0" shapeId="0" xr:uid="{8F189438-169B-465F-A793-71E9D73C50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3" authorId="0" shapeId="0" xr:uid="{01067EC8-5C8C-4BC6-BBA5-17D150D921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3" authorId="0" shapeId="0" xr:uid="{366D8919-58E7-4B05-9531-937BCC8E73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3" authorId="0" shapeId="0" xr:uid="{F9D0A4B0-FE23-4A06-A383-4A18AB032D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3" authorId="0" shapeId="0" xr:uid="{491B20BE-DF3C-4CC8-BCE3-E8D7B8284F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3" authorId="0" shapeId="0" xr:uid="{76ADCD86-C39F-410B-9606-0D6780E852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43" authorId="0" shapeId="0" xr:uid="{FA7A36FF-90F2-4E07-A695-C0FB043545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43" authorId="0" shapeId="0" xr:uid="{E247137E-AD8A-46F5-A29E-33D291CD08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43" authorId="0" shapeId="0" xr:uid="{47FB4179-AA15-45E8-A3C7-F6D23C855F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43" authorId="0" shapeId="0" xr:uid="{18B6995B-F0F2-4B5A-BC89-8F6E3C0358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43" authorId="0" shapeId="0" xr:uid="{41298577-88EB-428E-A1C4-2CCC73AE92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43" authorId="0" shapeId="0" xr:uid="{E936662E-5F2C-4DA8-AD12-1B300FA262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43" authorId="0" shapeId="0" xr:uid="{E35533AC-275E-4664-B92E-3410E8ABA3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43" authorId="0" shapeId="0" xr:uid="{90B19F8D-A4E4-4EF2-9E0D-2875C65FA2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43" authorId="0" shapeId="0" xr:uid="{EC45DC2B-89C8-4813-BC0F-003CA9DCBD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43" authorId="0" shapeId="0" xr:uid="{824624B5-DE8E-4E11-8C4E-9C8D26A80A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43" authorId="0" shapeId="0" xr:uid="{4F4C6A21-66AB-416E-9968-340961E6C8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43" authorId="0" shapeId="0" xr:uid="{1912BBB9-C46E-4AC6-B984-59F40FC228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6" authorId="0" shapeId="0" xr:uid="{279A4A96-65E7-4D26-849F-BE2C7F0F75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6" authorId="0" shapeId="0" xr:uid="{9DA3673D-25B4-40A5-98F0-69DB774379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6" authorId="0" shapeId="0" xr:uid="{C06530D8-46E3-4541-B64F-6E547032CE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6" authorId="0" shapeId="0" xr:uid="{E1010300-DE94-4C61-A998-CB5C8F334C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6" authorId="0" shapeId="0" xr:uid="{94E744C0-E66F-48E1-BDC5-E91899A873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6" authorId="0" shapeId="0" xr:uid="{C8D79E20-354B-431F-A00A-0509E765BB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6" authorId="0" shapeId="0" xr:uid="{AF17C734-1353-4A8B-82D3-03C335FF14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6" authorId="0" shapeId="0" xr:uid="{7C4F6B8E-9945-47E9-95A3-CFEB78841C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6" authorId="0" shapeId="0" xr:uid="{504F0294-8889-4136-8569-748ECF14B7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6" authorId="0" shapeId="0" xr:uid="{46B3C91A-4D83-47C4-86A0-865BF4FDE1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6" authorId="0" shapeId="0" xr:uid="{9FFE0E97-5419-4C7D-9080-8A93CF58C6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6" authorId="0" shapeId="0" xr:uid="{39771E34-7CC0-4395-9EBC-D34761DE3A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6" authorId="0" shapeId="0" xr:uid="{D5F1BC47-B4F7-4F4A-8977-D235330907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6" authorId="0" shapeId="0" xr:uid="{84D85776-8464-49A6-8005-14E7C98737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6" authorId="0" shapeId="0" xr:uid="{DD54EFCA-E222-4B38-A6E6-DD1092E444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6" authorId="0" shapeId="0" xr:uid="{C4EAADB9-B440-4D62-987D-CD56710DED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46" authorId="0" shapeId="0" xr:uid="{CD3A3893-5367-487F-8B1B-26C5CA1E41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46" authorId="0" shapeId="0" xr:uid="{C3EBE471-1FEA-49FD-8714-E11FAB0D6F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46" authorId="0" shapeId="0" xr:uid="{DC153730-7CC0-4810-B14D-0E241ABEB3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46" authorId="0" shapeId="0" xr:uid="{3A24DCB7-61CD-4DF9-8338-4C351BD5F3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46" authorId="0" shapeId="0" xr:uid="{941DFE2F-1BC6-4F8A-9FF6-0931B86028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46" authorId="0" shapeId="0" xr:uid="{B806F58C-2822-466D-BE4C-253A5EB96D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46" authorId="0" shapeId="0" xr:uid="{AF0250D4-4B81-40C1-AF26-98626478CC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46" authorId="0" shapeId="0" xr:uid="{FA2C35C4-5FA8-49D3-94FC-4139941636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46" authorId="0" shapeId="0" xr:uid="{DE301D88-D4D3-4D02-9A64-E63BC08D08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46" authorId="0" shapeId="0" xr:uid="{2613587A-9520-460A-900A-ECB1D84E10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46" authorId="0" shapeId="0" xr:uid="{BE4C2CDF-4827-4FAE-9BE9-40BAA54D3C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46" authorId="0" shapeId="0" xr:uid="{433A8A3A-4AC5-4053-B200-0554AE9F2C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7" authorId="0" shapeId="0" xr:uid="{FA528C7F-40A4-4B6E-80AC-3F40C456E1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7" authorId="0" shapeId="0" xr:uid="{238E273F-BB1A-4458-AC94-9BAA628732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7" authorId="0" shapeId="0" xr:uid="{51AD2D74-95C1-4A5E-876A-500C5256D7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7" authorId="0" shapeId="0" xr:uid="{C051A60C-3D88-40DB-9CEE-5998D40DFE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7" authorId="0" shapeId="0" xr:uid="{F7EAB0D5-EBA7-487E-B221-DFBE317B86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7" authorId="0" shapeId="0" xr:uid="{B6B8E814-9295-459B-B2EA-49B5E57445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7" authorId="0" shapeId="0" xr:uid="{AB2AC6AE-D807-4E42-AFFB-3F87C045DC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7" authorId="0" shapeId="0" xr:uid="{7D0E60D9-5F92-47A6-B6FB-876860AF81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7" authorId="0" shapeId="0" xr:uid="{F7B0B468-0D48-4CE9-BCEC-0CF95702F3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7" authorId="0" shapeId="0" xr:uid="{064F4899-10C1-4C3C-B944-218D529D7C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7" authorId="0" shapeId="0" xr:uid="{E8645A29-77FD-4243-8D68-5F4A970DB0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7" authorId="0" shapeId="0" xr:uid="{99700049-DFDB-49D5-B08F-09603BA2D0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7" authorId="0" shapeId="0" xr:uid="{BC44CB96-78BE-41BD-A6F0-7CD1E24F22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7" authorId="0" shapeId="0" xr:uid="{FC1195D4-8D26-40EA-8E69-449DE300EC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7" authorId="0" shapeId="0" xr:uid="{1DB6AC0E-2651-4369-98D1-153642BEB3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7" authorId="0" shapeId="0" xr:uid="{383BF357-22E0-48B3-B02E-111DD504F1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47" authorId="0" shapeId="0" xr:uid="{726D8FDA-E6EC-4B55-9C78-FFDA3F2C74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47" authorId="0" shapeId="0" xr:uid="{46D352DA-D8A1-41E5-A31B-4737807EC2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47" authorId="0" shapeId="0" xr:uid="{F9D37FAE-EB3D-466E-8F49-CAE3499D2D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47" authorId="0" shapeId="0" xr:uid="{5767B058-EF7D-46A7-9E7E-0A23089E66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47" authorId="0" shapeId="0" xr:uid="{719D4E16-52DC-4254-BF01-3851D60F60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47" authorId="0" shapeId="0" xr:uid="{C894C135-5974-4836-8CA3-0927E24360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47" authorId="0" shapeId="0" xr:uid="{3B3AF54B-2D71-40D8-8E5E-1F1A016A28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47" authorId="0" shapeId="0" xr:uid="{47E17C6F-0005-46E3-B694-D1168C9BDD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47" authorId="0" shapeId="0" xr:uid="{4FFAB7D1-4ADF-4E50-A07E-FD0EDFB74A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47" authorId="0" shapeId="0" xr:uid="{14C07218-1E3E-4033-B1C0-630C3078D7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47" authorId="0" shapeId="0" xr:uid="{9DB00E5D-32C0-4F76-AD23-70213833E8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47" authorId="0" shapeId="0" xr:uid="{46AAE7EE-CD09-471F-B841-9792E9F1FB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W48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X48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Y48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Z48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A48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B48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C48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D48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E48" authorId="0" shapeId="0" xr:uid="{00000000-0006-0000-0800-00000D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service was disconnected so should not have been accruing during these months</t>
        </r>
      </text>
    </comment>
    <comment ref="AG48" authorId="0" shapeId="0" xr:uid="{886A9DE0-2F93-4263-9086-25F454D682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8" authorId="0" shapeId="0" xr:uid="{BB5FBBA3-3304-4E88-850F-37E00779AB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8" authorId="0" shapeId="0" xr:uid="{C53F2E34-57F0-4C46-9841-B9742B3916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8" authorId="0" shapeId="0" xr:uid="{33B11A10-5EE0-428C-8845-3C35FFE91E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8" authorId="0" shapeId="0" xr:uid="{8E95255B-577B-40BD-A6C9-A8E94BA818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8" authorId="0" shapeId="0" xr:uid="{A4735820-FE0A-4FC0-BB9D-6282DF3D09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8" authorId="0" shapeId="0" xr:uid="{755E4C2E-4D9C-4A95-86A8-94F741E300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8" authorId="0" shapeId="0" xr:uid="{B539C78A-55E1-4B7F-A13A-285FD3711F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8" authorId="0" shapeId="0" xr:uid="{AFE2DEA2-2D04-4FE0-BB54-4C5C19449A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8" authorId="0" shapeId="0" xr:uid="{D6297405-025E-423C-BA56-7B90E6D829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8" authorId="0" shapeId="0" xr:uid="{3686F0BB-4E78-47F8-AAE4-F6972718FC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8" authorId="0" shapeId="0" xr:uid="{ED99BD33-46CA-4546-9DEC-9BB350DE22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8" authorId="0" shapeId="0" xr:uid="{26649870-462B-470F-80BE-6247CE2009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8" authorId="0" shapeId="0" xr:uid="{BC9F848F-CA19-441E-9F98-912496FE50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8" authorId="0" shapeId="0" xr:uid="{A3FA642B-C11C-4E23-AEE8-17F9C3F18C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8" authorId="0" shapeId="0" xr:uid="{6A672F50-18C0-45CA-8A22-78EDE2890D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48" authorId="0" shapeId="0" xr:uid="{699991E6-917B-4BDE-A0A8-7465A0EB1C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48" authorId="0" shapeId="0" xr:uid="{B4ACA573-8C33-4FA8-A642-C775B8665D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48" authorId="0" shapeId="0" xr:uid="{8BC75517-021F-4F04-8E4D-5CB20E773F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48" authorId="0" shapeId="0" xr:uid="{3B76AEA3-32FF-46C7-A9C7-704420E603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48" authorId="0" shapeId="0" xr:uid="{3A0742CF-467B-4D01-92AA-EDBDD7B8D2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48" authorId="0" shapeId="0" xr:uid="{3FE2B1B1-619C-44E1-B0FF-B89D406686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48" authorId="0" shapeId="0" xr:uid="{AA135298-2E91-44BF-A0CE-B372BF85A6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48" authorId="0" shapeId="0" xr:uid="{2CDCDAF7-F31E-41DA-A018-EB87EE680E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48" authorId="0" shapeId="0" xr:uid="{596A89CE-CD26-4E44-A969-FC04B0C85A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48" authorId="0" shapeId="0" xr:uid="{C194638B-42E4-4A35-8424-4C925CD111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48" authorId="0" shapeId="0" xr:uid="{61B86C74-D08F-4EC9-AF7D-B43564F2EF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48" authorId="0" shapeId="0" xr:uid="{7627AB14-E908-4591-A602-11FC49FC36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49" authorId="0" shapeId="0" xr:uid="{B6658544-A612-4984-8208-5B53B92126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49" authorId="0" shapeId="0" xr:uid="{F4870EBA-A00C-4DB5-84B2-121225689A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49" authorId="0" shapeId="0" xr:uid="{C624FF5B-06B5-47D0-9FD7-93527E53EA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49" authorId="0" shapeId="0" xr:uid="{0D28DE5B-4DF9-4E80-9B19-79326CCAB9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49" authorId="0" shapeId="0" xr:uid="{C1E42ECB-08AF-4953-BDA9-1A3E06B43D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49" authorId="0" shapeId="0" xr:uid="{8AC76F0B-F08E-470E-834B-FBD5F6748B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49" authorId="0" shapeId="0" xr:uid="{B4972336-61C1-4484-B099-AA424D25D0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49" authorId="0" shapeId="0" xr:uid="{19CBFC06-8E40-4064-91BE-D217A48ADE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49" authorId="0" shapeId="0" xr:uid="{A8A439F7-EE9E-4F0A-8E81-DD0B852635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49" authorId="0" shapeId="0" xr:uid="{88B3E148-86AC-4A2A-9766-D83C080C2E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49" authorId="0" shapeId="0" xr:uid="{157D22B9-CD7A-46AD-AF39-CF59FD3F0F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49" authorId="0" shapeId="0" xr:uid="{5BE0B7B5-8031-4247-B4DA-1556B2E73B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49" authorId="0" shapeId="0" xr:uid="{930BEA3D-CAA3-40A2-B318-73E38795D7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49" authorId="0" shapeId="0" xr:uid="{736931E3-8344-4364-A876-9E08AB6F60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49" authorId="0" shapeId="0" xr:uid="{8D0DF4DE-95DA-4C23-877C-71B3B693E7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49" authorId="0" shapeId="0" xr:uid="{9560C647-E6A9-435D-BDAE-1DB2D40B08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49" authorId="0" shapeId="0" xr:uid="{917D6D76-BF25-418F-B44A-700E1678EB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49" authorId="0" shapeId="0" xr:uid="{8A0DF664-5C1C-4CDC-9486-E361DC9902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49" authorId="0" shapeId="0" xr:uid="{AFED0AC7-B054-49DA-AC26-BE14EC5CFD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49" authorId="0" shapeId="0" xr:uid="{DBEB8EA7-4EB8-420D-9E9C-A5FDB51B87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49" authorId="0" shapeId="0" xr:uid="{601AD895-C16E-45F1-8F9A-599D1A0FAF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49" authorId="0" shapeId="0" xr:uid="{B8E9B638-47B6-4084-959E-0A50F39A44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49" authorId="0" shapeId="0" xr:uid="{336A77C9-21EB-4292-9CF7-7E280DD0B2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49" authorId="0" shapeId="0" xr:uid="{DB833581-DE98-4A6D-AD0C-DF1725FF98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49" authorId="0" shapeId="0" xr:uid="{24BE2FFC-9A3A-4A13-9587-3708E476FA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49" authorId="0" shapeId="0" xr:uid="{9D56DC6D-63E9-4C26-A26E-C344DAA547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49" authorId="0" shapeId="0" xr:uid="{C6FAFE4B-2198-4F5B-96FD-0430FC55CF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49" authorId="0" shapeId="0" xr:uid="{844D15F2-0498-4CF5-8E77-7E28E31423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0" authorId="0" shapeId="0" xr:uid="{274A3D64-FC82-4B70-8920-0C7D1A321C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0" authorId="0" shapeId="0" xr:uid="{7626975B-2095-4D3D-BF18-54C46D71D2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0" authorId="0" shapeId="0" xr:uid="{37DA7EA2-DEB5-4C05-8B77-18A4A2097F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0" authorId="0" shapeId="0" xr:uid="{66585ACF-80B0-44AE-83B7-34CBCAD298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0" authorId="0" shapeId="0" xr:uid="{F0FCC755-21AE-4467-B5E7-5F2031C362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0" authorId="0" shapeId="0" xr:uid="{CAB72234-3033-4D45-85C8-4ACE9AB1C6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0" authorId="0" shapeId="0" xr:uid="{807DF1E4-AA5F-4DF0-B914-D707E2FE33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0" authorId="0" shapeId="0" xr:uid="{34001CE9-3AE4-4D77-924D-09ACA3AAFA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0" authorId="0" shapeId="0" xr:uid="{A12E4024-B0C4-4D13-AE4E-5F6C831DF5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0" authorId="0" shapeId="0" xr:uid="{0E305C6B-DD8D-45F0-BF19-A7814B87EF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0" authorId="0" shapeId="0" xr:uid="{169EC9F5-C7B6-4555-98F7-E6C0F8B818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0" authorId="0" shapeId="0" xr:uid="{789C2352-7445-42DE-BB77-F2C5A3D17E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0" authorId="0" shapeId="0" xr:uid="{20B53420-2B46-4F51-ADE2-5DD595D8A9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0" authorId="0" shapeId="0" xr:uid="{9D14DE13-F028-4334-90C2-E86F61D8C4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0" authorId="0" shapeId="0" xr:uid="{8B3DAB62-9D11-4316-86D1-C94DB550E9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0" authorId="0" shapeId="0" xr:uid="{0AE7D3CD-1494-4296-9E0B-1C75DF67A4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50" authorId="0" shapeId="0" xr:uid="{7DD4C526-A800-4666-8A28-66859AAA76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50" authorId="0" shapeId="0" xr:uid="{13E3FB06-A3C1-460C-A165-14843690E8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50" authorId="0" shapeId="0" xr:uid="{07513733-9747-4FB5-AB40-832C43897B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50" authorId="0" shapeId="0" xr:uid="{A46B19D6-B7DC-4636-8121-8DC74E24BB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50" authorId="0" shapeId="0" xr:uid="{6045F0BD-BAAD-46FB-A0D1-AB1D2508BE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50" authorId="0" shapeId="0" xr:uid="{DAAF15E1-E1E8-4806-859D-0525570CB9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50" authorId="0" shapeId="0" xr:uid="{0FECF0C8-3278-435D-96AD-E93626158F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50" authorId="0" shapeId="0" xr:uid="{A5BEF6D4-D53B-4F11-8676-9AF01B6340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50" authorId="0" shapeId="0" xr:uid="{949AB384-11F3-414E-80FB-A40C8605C9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50" authorId="0" shapeId="0" xr:uid="{F2D4ACD2-6838-4EFA-8887-EAC6ACD12A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50" authorId="0" shapeId="0" xr:uid="{9DA8CF29-35A0-4303-92E6-B708C07B4F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50" authorId="0" shapeId="0" xr:uid="{C1EE78A6-9090-415B-A32E-0E261E63A3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1" authorId="0" shapeId="0" xr:uid="{EC5E4BBD-6368-4A14-8A14-CA395C83E7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1" authorId="0" shapeId="0" xr:uid="{F828BB07-A2F9-481C-9BC2-955B625327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1" authorId="0" shapeId="0" xr:uid="{11D6048F-78B0-4E4C-9E08-9FE4A76B76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1" authorId="0" shapeId="0" xr:uid="{10AFEF6C-94E4-42C1-B694-314F74C3CF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1" authorId="0" shapeId="0" xr:uid="{91FDA229-2630-4E55-88C5-832FF85725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1" authorId="0" shapeId="0" xr:uid="{FA5F5ED0-ABCA-4612-8F45-4531314FC5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1" authorId="0" shapeId="0" xr:uid="{338C2D2F-5531-4B56-AAAE-37426F7D21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1" authorId="0" shapeId="0" xr:uid="{A4D849B3-11C4-469A-9248-6A39E473C7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1" authorId="0" shapeId="0" xr:uid="{5A4D99A5-2335-44CF-8D37-0565FD3CED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1" authorId="0" shapeId="0" xr:uid="{70AA0A7F-9494-4096-81D9-89EA9F8EA9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1" authorId="0" shapeId="0" xr:uid="{160CBF4A-BA45-46B9-BCF4-132F29EC0B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1" authorId="0" shapeId="0" xr:uid="{08A0F452-1204-4C5F-858A-B70B58A16B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1" authorId="0" shapeId="0" xr:uid="{25A686B7-18C7-444A-B5F6-291818B38F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1" authorId="0" shapeId="0" xr:uid="{58E02357-E3CB-45E0-A4A9-32B0E843CF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1" authorId="0" shapeId="0" xr:uid="{83E363F5-6F16-4065-88E0-BC74451503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1" authorId="0" shapeId="0" xr:uid="{DA049DA9-7819-47A3-A742-CAE1BC5E87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51" authorId="0" shapeId="0" xr:uid="{12B61404-5AE1-4E54-AE54-7E656700B8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51" authorId="0" shapeId="0" xr:uid="{4DD8B26B-34CC-49A0-AC90-89580F328C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51" authorId="0" shapeId="0" xr:uid="{B86F6924-67F3-4D6A-8BDB-E5F508D562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51" authorId="0" shapeId="0" xr:uid="{AA532811-42B9-4DFB-9D11-739492B533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51" authorId="0" shapeId="0" xr:uid="{31E98B40-C87C-4370-885B-8FFC08C4A3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51" authorId="0" shapeId="0" xr:uid="{ECA38188-33E4-48C5-93C6-729DDF0BDB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51" authorId="0" shapeId="0" xr:uid="{2F64C0B1-6F60-4EE7-9740-C3BC506E24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51" authorId="0" shapeId="0" xr:uid="{D887AA7C-6012-4E28-A900-B1669ED344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51" authorId="0" shapeId="0" xr:uid="{C306AFF8-379E-428C-A622-A8ACB0A52A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51" authorId="0" shapeId="0" xr:uid="{71295397-DF6B-4165-947C-CF4AA0E665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51" authorId="0" shapeId="0" xr:uid="{131C3D14-F341-4A7A-B554-D007BF733F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51" authorId="0" shapeId="0" xr:uid="{24ED17A6-93EC-4811-8A61-1332EFD7DE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2" authorId="0" shapeId="0" xr:uid="{3C8A3FEC-A1DB-4A9A-94D2-65ED621123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2" authorId="0" shapeId="0" xr:uid="{F67F69E0-DD12-4D6B-8EC4-D9E3D9AB04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2" authorId="0" shapeId="0" xr:uid="{CA50D94D-060C-46DD-9EA3-3E934224DD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2" authorId="0" shapeId="0" xr:uid="{529B3A47-92E0-4E84-AD6F-8A35D6F602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2" authorId="0" shapeId="0" xr:uid="{F34823C1-5C9D-4E2B-8742-CC4FA15137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2" authorId="0" shapeId="0" xr:uid="{CB912565-B8B5-49E5-8968-AE451321B0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2" authorId="0" shapeId="0" xr:uid="{D25D833A-D9D2-4AC7-B76F-160F9E1C1B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2" authorId="0" shapeId="0" xr:uid="{DDC21096-D0EF-4600-B7E9-AB3B919055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2" authorId="0" shapeId="0" xr:uid="{86626296-934C-4936-AA30-541568D5DB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2" authorId="0" shapeId="0" xr:uid="{DBC5FA74-9170-4616-B782-A65104E3FF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2" authorId="0" shapeId="0" xr:uid="{0385AF13-DEF5-41CE-9D62-EDE0E419EE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2" authorId="0" shapeId="0" xr:uid="{0590E85C-98D2-4EE6-8729-93BB0157B4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2" authorId="0" shapeId="0" xr:uid="{E32BE5DA-491D-4286-BA3B-E35E70F463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2" authorId="0" shapeId="0" xr:uid="{F2CF6D5F-2DA5-4EF6-879D-2C303A0366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2" authorId="0" shapeId="0" xr:uid="{0AAFAA94-ECB3-4BD1-8DC5-588EA65C06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2" authorId="0" shapeId="0" xr:uid="{FEB2F38A-C607-49FB-A94B-90503070B3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52" authorId="0" shapeId="0" xr:uid="{31E50FDC-9C87-4AFD-8FED-8B0F0CFA4F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52" authorId="0" shapeId="0" xr:uid="{E38EC009-3D13-418C-B793-23888867D9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52" authorId="0" shapeId="0" xr:uid="{7578F0FA-F081-4DC8-A3F2-4D88CDD08E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52" authorId="0" shapeId="0" xr:uid="{579ECBE8-4399-4726-8A7D-8B6CA5F8BE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52" authorId="0" shapeId="0" xr:uid="{978DC036-ECF3-4E0B-932D-1F2622B910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52" authorId="0" shapeId="0" xr:uid="{E110117E-1FF8-4EB9-812D-84B88340E8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52" authorId="0" shapeId="0" xr:uid="{B08C40C0-8FEA-494F-B2CF-CBCBACC757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52" authorId="0" shapeId="0" xr:uid="{04977428-A524-4D06-A5D1-DB44D6E717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52" authorId="0" shapeId="0" xr:uid="{7C4B1BC3-9903-4E04-B7B9-22255C06CE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52" authorId="0" shapeId="0" xr:uid="{9C3BC8D8-6049-495D-9CD2-948EBE8FF2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52" authorId="0" shapeId="0" xr:uid="{8720441C-8D14-4DB4-AF32-1F466C7A95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52" authorId="0" shapeId="0" xr:uid="{650E97AB-DCFB-45AF-9204-FFAAA0F910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3" authorId="0" shapeId="0" xr:uid="{E045ED20-37A6-4EDE-9DDF-CE888D629B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3" authorId="0" shapeId="0" xr:uid="{886BBBA4-32B9-4723-891D-47D91736CB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3" authorId="0" shapeId="0" xr:uid="{2792CEE1-8C4A-4C89-8C12-BAB352E057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3" authorId="0" shapeId="0" xr:uid="{8AB6A8ED-C290-4453-B6E9-2D76048A5F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3" authorId="0" shapeId="0" xr:uid="{1E03E331-8122-410E-9160-C886C044BB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3" authorId="0" shapeId="0" xr:uid="{AD7C342B-5F2B-4EEE-BBFE-5C55FDBD80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3" authorId="0" shapeId="0" xr:uid="{17A7DDDD-F71F-4F6A-858D-4947F308F1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3" authorId="0" shapeId="0" xr:uid="{9F3AC860-1E38-4C86-BE0D-A90707FBA9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3" authorId="0" shapeId="0" xr:uid="{B2F43D00-F81C-4C95-9073-19171650BF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3" authorId="0" shapeId="0" xr:uid="{7CC87AC8-76B9-48B3-93C1-F7979C66EC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3" authorId="0" shapeId="0" xr:uid="{BB723E56-5E08-48F4-87B2-EA32D32BE1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3" authorId="0" shapeId="0" xr:uid="{AC738533-4562-47AD-B810-22A382AFF0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3" authorId="0" shapeId="0" xr:uid="{995B0EA4-093A-4F42-9FAF-967A48037D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3" authorId="0" shapeId="0" xr:uid="{628D1693-6F47-49F0-83B8-86EEDD00BB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3" authorId="0" shapeId="0" xr:uid="{27225DE9-F521-4904-AD6B-3A19CEE278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3" authorId="0" shapeId="0" xr:uid="{7370451F-B14C-4C6C-9BE2-1F12B1C9D3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53" authorId="0" shapeId="0" xr:uid="{99507580-85A1-4407-AC21-0C7CB754BE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53" authorId="0" shapeId="0" xr:uid="{BAFB9DDD-A330-4A31-9C47-CA8259DA6B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53" authorId="0" shapeId="0" xr:uid="{45617778-A795-401B-9E8B-7FBC0BE343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53" authorId="0" shapeId="0" xr:uid="{D3BAE6D4-B054-40B4-ADCD-8EA8D7D409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53" authorId="0" shapeId="0" xr:uid="{DB378353-972F-4F4D-A20F-382B3C1B20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53" authorId="0" shapeId="0" xr:uid="{B1AE98C2-CB82-4A34-9D43-550058372D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53" authorId="0" shapeId="0" xr:uid="{0E4A3BF0-E415-47BF-806C-33A7C29210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53" authorId="0" shapeId="0" xr:uid="{16F974E7-E113-4051-89B3-9D92B0A113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53" authorId="0" shapeId="0" xr:uid="{6B16DEEC-3E2C-4BEA-8578-FFCB9E92BA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53" authorId="0" shapeId="0" xr:uid="{5FE7531B-3975-4FC8-B709-6333006B2B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53" authorId="0" shapeId="0" xr:uid="{A672E59A-7998-4394-B185-9FA07CD85E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53" authorId="0" shapeId="0" xr:uid="{09DD54E6-7C86-47B0-9525-CFE9D8C3BD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4" authorId="0" shapeId="0" xr:uid="{9A09F223-E155-4DC1-9D92-3A878EC922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4" authorId="0" shapeId="0" xr:uid="{6856B63B-DFA1-4416-87AC-FE9A825E32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4" authorId="0" shapeId="0" xr:uid="{4329D1FC-3E18-4846-ACF9-641968CDA0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4" authorId="0" shapeId="0" xr:uid="{78824F9E-558C-49B6-AB09-35C7494E0A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4" authorId="0" shapeId="0" xr:uid="{3BA0CFC5-48B4-447B-9B7D-D985E18CA2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4" authorId="0" shapeId="0" xr:uid="{A98A0C33-BE23-494A-8DC9-978D7080AA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4" authorId="0" shapeId="0" xr:uid="{EF75C3AC-36F6-45AE-8E66-4E511C9889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4" authorId="0" shapeId="0" xr:uid="{F672FF34-2562-4AB6-93A4-A0C2067F58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4" authorId="0" shapeId="0" xr:uid="{29232EE9-99E9-4781-91D7-90E07937CE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4" authorId="0" shapeId="0" xr:uid="{3161F399-01B2-4925-8557-41D62D6E9E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4" authorId="0" shapeId="0" xr:uid="{FD49DB22-4F86-44DD-A9BC-8082166DC3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4" authorId="0" shapeId="0" xr:uid="{93584703-3950-4EBE-8EE6-B1F5AE5250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4" authorId="0" shapeId="0" xr:uid="{DBD20842-FC9E-42F1-BFC1-BE4BD0792E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4" authorId="0" shapeId="0" xr:uid="{1B4849DC-DCF4-484B-B24A-5CCCB42C07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4" authorId="0" shapeId="0" xr:uid="{99E661B4-6DEC-48A4-A20D-277C0CB645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4" authorId="0" shapeId="0" xr:uid="{FF4AEE20-371A-426E-B002-A2EEE8B0F4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54" authorId="0" shapeId="0" xr:uid="{53CD2832-6671-41B4-8AC7-5182B44C88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54" authorId="0" shapeId="0" xr:uid="{08C8E93D-3AD6-4869-9940-C24921C935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54" authorId="0" shapeId="0" xr:uid="{F42803EA-AEE6-49A1-9CA0-2596D5F8AF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54" authorId="0" shapeId="0" xr:uid="{8978B50B-B1CC-4AB3-8CF1-AB09FFB26F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54" authorId="0" shapeId="0" xr:uid="{C286749D-EC19-4AEA-BA45-8D44BE2774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54" authorId="0" shapeId="0" xr:uid="{7B959FDC-B5F1-4E6E-9A30-AA28F82666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54" authorId="0" shapeId="0" xr:uid="{2A888F29-D837-4798-9E74-642004CF0A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54" authorId="0" shapeId="0" xr:uid="{9752ADDF-F52E-4C81-9718-61A61366DE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54" authorId="0" shapeId="0" xr:uid="{29EA5BCF-E111-4BD4-9F44-9CA65EA678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54" authorId="0" shapeId="0" xr:uid="{FD5C7CC8-70D4-4AF9-AE1C-7FC1C0B453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54" authorId="0" shapeId="0" xr:uid="{4B4C56FF-6C96-431A-B146-7E6A7F29BD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54" authorId="0" shapeId="0" xr:uid="{A3659693-C49C-46F4-BACE-A0695795C8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5" authorId="0" shapeId="0" xr:uid="{03AE6A6F-B183-4455-9AF7-CDA909852C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5" authorId="0" shapeId="0" xr:uid="{D674655D-B59D-4CEB-9C98-55631DEBEF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5" authorId="0" shapeId="0" xr:uid="{F6D9409B-66BC-48C0-A35C-E70AE0F171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5" authorId="0" shapeId="0" xr:uid="{0B81A362-818A-4C7F-A4CA-F65AA4107D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5" authorId="0" shapeId="0" xr:uid="{B44510C8-5A96-4273-BD97-74A263B5D7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5" authorId="0" shapeId="0" xr:uid="{8CDA7062-00E0-4B04-A2C1-78705962B0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5" authorId="0" shapeId="0" xr:uid="{B2E0130D-3D02-4BEB-8CD8-5987E59C05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5" authorId="0" shapeId="0" xr:uid="{39230DDB-3665-47B0-8240-D7B857049E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5" authorId="0" shapeId="0" xr:uid="{D2B4DC55-B3A7-4963-9587-73FC705BA9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5" authorId="0" shapeId="0" xr:uid="{470CFEB6-33F9-4F52-BCA0-2C5F395D1F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5" authorId="0" shapeId="0" xr:uid="{DB54623F-789B-4D4B-95D9-8FC678DC2F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5" authorId="0" shapeId="0" xr:uid="{13A8774A-E136-47BB-BEDB-CBFB9C0733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5" authorId="0" shapeId="0" xr:uid="{E6E27E1D-32D4-458F-852A-B83A3DB935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5" authorId="0" shapeId="0" xr:uid="{363AB664-6D99-48DC-B163-CD5F088D94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5" authorId="0" shapeId="0" xr:uid="{3724E411-4251-4AE8-A5D1-67C2010A4F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5" authorId="0" shapeId="0" xr:uid="{2BA384BB-E738-4C5D-946C-3025030A41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55" authorId="0" shapeId="0" xr:uid="{70FF2534-1AE5-4A42-8595-E3DA5EE7BE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55" authorId="0" shapeId="0" xr:uid="{F63F5270-EE24-4996-8B96-7191947BD7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55" authorId="0" shapeId="0" xr:uid="{CC9E025C-608D-4169-A105-E46A06E322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55" authorId="0" shapeId="0" xr:uid="{3566ACAC-A755-4361-8AB3-8FEBB6DE49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55" authorId="0" shapeId="0" xr:uid="{E5706824-7E69-4B86-835A-C31863478F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55" authorId="0" shapeId="0" xr:uid="{ECB3E0F8-5ADC-43EE-A8F5-7F7108734A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55" authorId="0" shapeId="0" xr:uid="{C8400961-75BC-4E33-9990-7F2E1B8792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55" authorId="0" shapeId="0" xr:uid="{52ECB2AE-5893-403A-BBA0-AF46AF7DC7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55" authorId="0" shapeId="0" xr:uid="{AA4CAC6C-5FC2-4C58-9196-4D2AC92F0B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55" authorId="0" shapeId="0" xr:uid="{71A2120B-625B-42F0-9431-A6B5BDA0C9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55" authorId="0" shapeId="0" xr:uid="{0D83F2B9-B534-4A11-858B-9A157C963E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55" authorId="0" shapeId="0" xr:uid="{AE3E48A8-F8B3-4125-8F36-3637AAD4B9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6" authorId="0" shapeId="0" xr:uid="{E543BB3F-E736-46B2-8EE5-C9AF5B87A6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6" authorId="0" shapeId="0" xr:uid="{F008776F-B216-4A9B-8435-9BB08F6FBF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6" authorId="0" shapeId="0" xr:uid="{1605363E-3A4C-4BEF-BB98-49B9D0552D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6" authorId="0" shapeId="0" xr:uid="{8CC88591-5FC4-4B18-B606-130E15E213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6" authorId="0" shapeId="0" xr:uid="{2AEC213A-FAF1-458A-886A-A9D23C3955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6" authorId="0" shapeId="0" xr:uid="{47F5D495-DDA8-4F57-BB16-8C196D61B1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6" authorId="0" shapeId="0" xr:uid="{3CDDFEA9-D670-4BE4-92CF-4364A39908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6" authorId="0" shapeId="0" xr:uid="{D7A3FA61-B372-4B49-A4EE-69A9A23491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6" authorId="0" shapeId="0" xr:uid="{1C2963A5-171C-4950-9433-469C1634AE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6" authorId="0" shapeId="0" xr:uid="{B7279CD1-7304-4A54-AA02-89B5C6CC06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6" authorId="0" shapeId="0" xr:uid="{86CEAF4D-7113-4AAF-BDBF-8B1369EBCC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6" authorId="0" shapeId="0" xr:uid="{CEBD0D0D-22C8-4699-B117-AC69D311DC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6" authorId="0" shapeId="0" xr:uid="{90EEF31C-34E1-4DA8-A151-0AECBFB73D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6" authorId="0" shapeId="0" xr:uid="{7D9AA5A8-0DC0-4629-9FD5-6F995BC874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6" authorId="0" shapeId="0" xr:uid="{701C585F-70B0-4FF8-AF58-680B500380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6" authorId="0" shapeId="0" xr:uid="{B9AF3D8A-5A9D-4052-8287-D316226CB5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56" authorId="0" shapeId="0" xr:uid="{F5E40907-8A7C-4FD6-ACD1-2FDDE43FF5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56" authorId="0" shapeId="0" xr:uid="{0157B39D-F8CF-4041-935E-39787462FB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56" authorId="0" shapeId="0" xr:uid="{CDD1B651-64F9-4D0E-92F0-C884AB3C08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56" authorId="0" shapeId="0" xr:uid="{29249D0D-C4C3-4EFB-A661-8972FC653A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56" authorId="0" shapeId="0" xr:uid="{7B16AE5D-CE6F-4C4E-8CAC-36C803941D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56" authorId="0" shapeId="0" xr:uid="{16F3F182-B4A9-4241-8CF9-E4F88614F2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56" authorId="0" shapeId="0" xr:uid="{E7766E48-32A8-486A-8768-36A9088E48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56" authorId="0" shapeId="0" xr:uid="{00B4F22E-BD5E-463D-9061-29F625F387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56" authorId="0" shapeId="0" xr:uid="{C95C9750-D615-4E54-B0FA-E02351E8B9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56" authorId="0" shapeId="0" xr:uid="{19CDC122-473A-48B9-BC5F-B3AB59BA14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56" authorId="0" shapeId="0" xr:uid="{D744BAE7-659B-4CC1-B3EC-F352E9A755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56" authorId="0" shapeId="0" xr:uid="{327D2B7F-AF67-4605-BF2D-97A154476A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7" authorId="0" shapeId="0" xr:uid="{E5972E77-82D9-40FD-BA0A-2798E3EE69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7" authorId="0" shapeId="0" xr:uid="{2883DD0F-F36D-487D-8925-A2CDBB1DA0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7" authorId="0" shapeId="0" xr:uid="{36AF118D-59A8-457C-88D3-3CB5444C70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7" authorId="0" shapeId="0" xr:uid="{1B218FFF-93F5-40C0-B8B2-DD6BD433FA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7" authorId="0" shapeId="0" xr:uid="{80CD85F3-9F0A-4AB7-9852-6B859BD849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7" authorId="0" shapeId="0" xr:uid="{16D3E57C-7BA3-4BC3-AD1D-DC7CD40B49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7" authorId="0" shapeId="0" xr:uid="{1065FAFB-710C-4951-9FF2-98F6931206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7" authorId="0" shapeId="0" xr:uid="{088944CE-396C-453C-8E19-FCCF0AE231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7" authorId="0" shapeId="0" xr:uid="{56542F33-9AA6-41CB-BA3D-C1A26AB3B1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7" authorId="0" shapeId="0" xr:uid="{CFDC7D33-98FE-4E26-AC2C-DDE8F55E8D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7" authorId="0" shapeId="0" xr:uid="{D0732F68-4F38-4F83-8E04-DB0915E162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7" authorId="0" shapeId="0" xr:uid="{7159C174-4BB9-4EB9-AB15-3780A48AC0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7" authorId="0" shapeId="0" xr:uid="{D7B20E40-DC99-4397-A0EB-70ED191E86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7" authorId="0" shapeId="0" xr:uid="{0617216B-F425-48A8-BAC0-55170070AD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7" authorId="0" shapeId="0" xr:uid="{7CE037AD-9D27-423B-9F35-0556BB3044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7" authorId="0" shapeId="0" xr:uid="{B12A8F6E-0B10-45E7-A09C-0DE81849C0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57" authorId="0" shapeId="0" xr:uid="{BF04A469-EB3C-4FB6-A5A4-51ADDACE34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57" authorId="0" shapeId="0" xr:uid="{83FB73B5-DA7E-4026-9DFE-289D9095A2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57" authorId="0" shapeId="0" xr:uid="{54753BF8-19D7-41F9-BCAE-AFB8B794C5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57" authorId="0" shapeId="0" xr:uid="{F5C67919-5B6A-457F-BF45-E59FD1FE64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57" authorId="0" shapeId="0" xr:uid="{D522C956-761A-4B23-8DD6-3AD1006DD8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57" authorId="0" shapeId="0" xr:uid="{6643491C-F047-468C-A4FF-997D9E48AC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57" authorId="0" shapeId="0" xr:uid="{64F4C25E-528B-41C8-A60F-71B7965B42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57" authorId="0" shapeId="0" xr:uid="{6A116FB5-C7FE-4CB6-BFFA-BD68921301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57" authorId="0" shapeId="0" xr:uid="{75AE10E6-5EEE-4BD8-BDD3-6164ABFDFC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57" authorId="0" shapeId="0" xr:uid="{5C73D0B9-9BEF-4C8A-A62A-B57E4CAB45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57" authorId="0" shapeId="0" xr:uid="{85801B86-C6A6-4195-B1FA-6A4C9F1E50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57" authorId="0" shapeId="0" xr:uid="{C20D6670-CCC2-4F17-B5C6-F8F290DF5F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58" authorId="0" shapeId="0" xr:uid="{3209DD1D-A2CA-4C70-8041-384D38BBFE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58" authorId="0" shapeId="0" xr:uid="{F833B4F4-2824-4F80-BD9F-537E0C6B8B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58" authorId="0" shapeId="0" xr:uid="{0141431F-9ED5-4E48-97ED-7205696AA8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58" authorId="0" shapeId="0" xr:uid="{68FBFFC8-75FE-4720-B6E3-3052EC71F6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58" authorId="0" shapeId="0" xr:uid="{60179180-3C6E-4CAD-A487-A09B71A9B9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58" authorId="0" shapeId="0" xr:uid="{5B1A4FE1-FA0A-40EE-A3A2-7DDE8A7FFE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58" authorId="0" shapeId="0" xr:uid="{107CED7D-BDA9-48A7-B479-710618C4F5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58" authorId="0" shapeId="0" xr:uid="{1C30511A-84E1-42F8-88C9-99E3C9D7D3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58" authorId="0" shapeId="0" xr:uid="{92A1278A-A36A-4134-9371-48BD2D6B06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58" authorId="0" shapeId="0" xr:uid="{FD576FAE-0D65-4CD1-9EDE-F2D524C4C0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58" authorId="0" shapeId="0" xr:uid="{19315D2D-B370-43E8-8282-FBFC1A989F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58" authorId="0" shapeId="0" xr:uid="{F0B66CBA-4FCD-4DB7-AC91-B8AF3EDF13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58" authorId="0" shapeId="0" xr:uid="{1F145863-8E5C-44D4-945F-013FDB0714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58" authorId="0" shapeId="0" xr:uid="{3560F7FC-6A12-4E58-9BBD-702DF962B6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58" authorId="0" shapeId="0" xr:uid="{8CB40ACF-4CF7-46D4-A5E3-E045B9353A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58" authorId="0" shapeId="0" xr:uid="{52F57C88-7789-46C5-8126-64D95E0B02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58" authorId="0" shapeId="0" xr:uid="{A30EE4EE-26D4-4FC0-90D3-622E79D937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58" authorId="0" shapeId="0" xr:uid="{9FF80CAD-B506-4D8D-8B73-8147497855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58" authorId="0" shapeId="0" xr:uid="{2F51D18B-16EC-4676-9B79-284A5CAEC6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58" authorId="0" shapeId="0" xr:uid="{837FC461-99AB-4D1E-858B-7AC48A44C3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58" authorId="0" shapeId="0" xr:uid="{E522CDE5-C264-45AE-8A63-9F5D926AF6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58" authorId="0" shapeId="0" xr:uid="{CA58FAC3-13E9-4494-A061-54F8DC9101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58" authorId="0" shapeId="0" xr:uid="{DCC4CE0B-16A6-414A-9CDE-509D79AE0F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58" authorId="0" shapeId="0" xr:uid="{FEF4B110-0C31-44CA-A595-B503DB27AC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58" authorId="0" shapeId="0" xr:uid="{02E7B3FE-C086-47BD-A0BB-EA3B5A7F01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58" authorId="0" shapeId="0" xr:uid="{DB92F695-552F-40F0-B2C6-D93DEABDA0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58" authorId="0" shapeId="0" xr:uid="{8C3046F3-2D88-43FD-ABDA-A783F0858F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58" authorId="0" shapeId="0" xr:uid="{92619C6E-CC85-4EB5-80FF-90FC9D7849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0" authorId="0" shapeId="0" xr:uid="{92150E49-3EB9-4613-849D-A0B5B33420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0" authorId="0" shapeId="0" xr:uid="{E7840DB7-D968-4838-B4E3-BE7950B00C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0" authorId="0" shapeId="0" xr:uid="{950C1DC8-0697-4492-A1A3-DDD6BBAAE9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0" authorId="0" shapeId="0" xr:uid="{5C013F6C-7D10-4D52-9DD2-4F7E0BAB97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0" authorId="0" shapeId="0" xr:uid="{4AA53A6C-760A-4197-8BDC-5F79ECEB8F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0" authorId="0" shapeId="0" xr:uid="{3DAEE970-8484-4855-AC05-ADC92C5B51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0" authorId="0" shapeId="0" xr:uid="{3A5BCE89-C503-45CE-A4EB-2B220918BE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0" authorId="0" shapeId="0" xr:uid="{FCB907D4-8A56-4527-8755-350B9EC376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0" authorId="0" shapeId="0" xr:uid="{D8B60F8C-A0EF-44CB-B652-237F008AC5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0" authorId="0" shapeId="0" xr:uid="{074B4F62-D99F-4995-8089-9EF11B12FA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0" authorId="0" shapeId="0" xr:uid="{43C9EB85-334D-4EFE-A75B-CF9635B695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0" authorId="0" shapeId="0" xr:uid="{86CA6847-A6A5-472D-927A-497859E0C5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0" authorId="0" shapeId="0" xr:uid="{3C875940-1D19-4C09-864F-D814C7DB11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0" authorId="0" shapeId="0" xr:uid="{1B00007C-B85F-469F-B5F5-5FB9FA99F4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0" authorId="0" shapeId="0" xr:uid="{270998DD-284B-4910-A073-0548635FCD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0" authorId="0" shapeId="0" xr:uid="{306A2952-3245-4AD1-8593-7D79E66E71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60" authorId="0" shapeId="0" xr:uid="{4B4846C7-0BB4-498D-B1C2-24F9E053EA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60" authorId="0" shapeId="0" xr:uid="{3BFDCC6C-613B-422D-895C-EA79192C40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60" authorId="0" shapeId="0" xr:uid="{1556575F-A120-4601-980C-30C163175A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60" authorId="0" shapeId="0" xr:uid="{A96A943E-BC4E-4714-94F4-17D95F7A81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60" authorId="0" shapeId="0" xr:uid="{8297DB50-9E09-475D-9085-59440EC523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60" authorId="0" shapeId="0" xr:uid="{35531E58-7801-41EB-9647-FCC06B30E1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60" authorId="0" shapeId="0" xr:uid="{63FE4AEC-7AC8-41A0-9744-A5289AC8A1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60" authorId="0" shapeId="0" xr:uid="{A946175D-9C6D-4747-A156-C29848D71F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60" authorId="0" shapeId="0" xr:uid="{ABE1D948-27E9-4721-9425-E0EA64A7A6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60" authorId="0" shapeId="0" xr:uid="{A5DF4694-1864-4925-B7AE-F5751F0DF0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60" authorId="0" shapeId="0" xr:uid="{66E24853-A788-4733-9B28-FEC26FFB4E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60" authorId="0" shapeId="0" xr:uid="{490B55CE-9353-464E-87C3-EBD4010959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3" authorId="0" shapeId="0" xr:uid="{CD15A35C-96EB-49E0-8350-6B6FA17018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3" authorId="0" shapeId="0" xr:uid="{8CD826FF-35A9-45C3-BA12-1485E7DBA4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3" authorId="0" shapeId="0" xr:uid="{6E8C731F-FFC7-4370-A92D-C9A0F4B0BF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3" authorId="0" shapeId="0" xr:uid="{998D15FC-328F-41FE-A505-081CC6F907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3" authorId="0" shapeId="0" xr:uid="{3099134B-BF3A-460D-8BE2-D64FCD3460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3" authorId="0" shapeId="0" xr:uid="{CAD65094-6239-42F3-95E1-E759278128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3" authorId="0" shapeId="0" xr:uid="{31D20B91-B500-4917-BEB3-8F3C8CBF85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3" authorId="0" shapeId="0" xr:uid="{570FE6CC-43E5-4438-A2E2-A5D681A77F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3" authorId="0" shapeId="0" xr:uid="{732CF975-6286-44DF-A559-FB9CF76E38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3" authorId="0" shapeId="0" xr:uid="{BF430A4C-9E38-448B-AF0D-0607B5DE28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3" authorId="0" shapeId="0" xr:uid="{1A71A503-3B0E-4E10-9733-B7B3191FF8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3" authorId="0" shapeId="0" xr:uid="{F63489A9-2426-4A9B-80C0-F996DE5D78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3" authorId="0" shapeId="0" xr:uid="{7E9878A7-79E3-4FE2-B3AD-62709101EB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3" authorId="0" shapeId="0" xr:uid="{A3BDF502-E085-4784-A6B7-274FDD3B15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3" authorId="0" shapeId="0" xr:uid="{73051BF5-F10D-44BD-8102-DDA5F9A248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3" authorId="0" shapeId="0" xr:uid="{0CBF5301-FCD3-41F2-BE19-BA2E1EC06A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63" authorId="0" shapeId="0" xr:uid="{CB509C2D-C853-4F38-9A45-6F884C4546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63" authorId="0" shapeId="0" xr:uid="{255601EB-E8EB-40FC-A8F2-9E874BBCA0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63" authorId="0" shapeId="0" xr:uid="{31A1ED54-C4AA-40D5-A2E2-6DB2F12294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63" authorId="0" shapeId="0" xr:uid="{11D9409C-EDC5-4E30-8B47-FE2F3D5F4D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63" authorId="0" shapeId="0" xr:uid="{418AECDE-194B-4555-96FD-37575DC7A4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63" authorId="0" shapeId="0" xr:uid="{A3288905-02B0-4B51-B77A-77B3D36341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63" authorId="0" shapeId="0" xr:uid="{D5E1A3A6-65C0-486F-8BCC-13B57A6D9E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63" authorId="0" shapeId="0" xr:uid="{55966519-D2F4-4A86-A342-604079CB02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63" authorId="0" shapeId="0" xr:uid="{10320802-51DC-416B-9EC3-0641390373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63" authorId="0" shapeId="0" xr:uid="{7B89E71C-8AAE-49A6-A0B7-BDAE4BEA3E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63" authorId="0" shapeId="0" xr:uid="{EA136490-9180-4438-A4AC-13CBC72EEC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63" authorId="0" shapeId="0" xr:uid="{D93A4E6E-39A1-45BD-AA0A-3B8656E442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4" authorId="0" shapeId="0" xr:uid="{DF03434B-5279-465D-987D-6757B05026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4" authorId="0" shapeId="0" xr:uid="{99842FEB-493D-40A9-AC8B-9D72B40BE5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4" authorId="0" shapeId="0" xr:uid="{9E475F0A-723F-4F39-8A93-62C2E7517E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4" authorId="0" shapeId="0" xr:uid="{D0D3B72A-6713-4D1C-A962-755B728763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4" authorId="0" shapeId="0" xr:uid="{67ADFFAF-0AFB-4DD3-B6ED-1539FCE5EF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4" authorId="0" shapeId="0" xr:uid="{44F7BA5A-82D4-48CE-B972-094673918F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4" authorId="0" shapeId="0" xr:uid="{69753135-1A7F-42C6-B4B9-83DB413990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4" authorId="0" shapeId="0" xr:uid="{BC278286-96D8-4482-B60A-B726504D98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4" authorId="0" shapeId="0" xr:uid="{CB211E84-9FB4-437D-8D10-5E333B6126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4" authorId="0" shapeId="0" xr:uid="{04E66EC1-4109-447C-8833-C09B639025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4" authorId="0" shapeId="0" xr:uid="{3CB2016F-5130-4D5B-8389-BB08877AEB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4" authorId="0" shapeId="0" xr:uid="{28CDCA4F-CB53-4E08-A79C-7D1E1EE41B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4" authorId="0" shapeId="0" xr:uid="{738D93C3-EA0E-41B6-B53C-39C81A2804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4" authorId="0" shapeId="0" xr:uid="{3AEF6E2E-2D56-402B-9120-217DFEA7E9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4" authorId="0" shapeId="0" xr:uid="{D48A1910-23C7-4305-902C-F8941188B7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4" authorId="0" shapeId="0" xr:uid="{6D5D51EF-6678-4051-A189-A3FA6BEE0D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64" authorId="0" shapeId="0" xr:uid="{795B746D-182C-48CE-93ED-FBD654DC44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64" authorId="0" shapeId="0" xr:uid="{0ACC8F0E-9956-4A84-8F9E-8E35460D22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64" authorId="0" shapeId="0" xr:uid="{B20D3A06-7891-41B3-BBD6-E75593D186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64" authorId="0" shapeId="0" xr:uid="{3AF6C5C3-FB35-4BC1-8013-55E9DFA89F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64" authorId="0" shapeId="0" xr:uid="{7BD7BDD4-73C3-4ACB-A750-B8A14AE4AC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64" authorId="0" shapeId="0" xr:uid="{D66C47E8-67F9-4963-9DD4-3B06482198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64" authorId="0" shapeId="0" xr:uid="{700E8A25-7B56-411F-A777-059781F090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64" authorId="0" shapeId="0" xr:uid="{5837E0D3-AAEC-4F93-923F-6B3B62777C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64" authorId="0" shapeId="0" xr:uid="{E1225098-EA0C-4301-8121-B2B8FCA9FD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64" authorId="0" shapeId="0" xr:uid="{EA6C6BD9-95C5-4B10-8625-0D03CF7D56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64" authorId="0" shapeId="0" xr:uid="{C05BC545-513B-4CE3-91BB-8D54D74E24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64" authorId="0" shapeId="0" xr:uid="{B3D0319E-6FBF-4CE7-B08C-8038BBAB76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5" authorId="0" shapeId="0" xr:uid="{0883C593-F74D-4401-9E0F-BA6B5C4907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5" authorId="0" shapeId="0" xr:uid="{93587646-0C80-48AB-A8B6-B09E705C56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5" authorId="0" shapeId="0" xr:uid="{2CB7557C-FFFF-436F-9FFE-51354A9958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5" authorId="0" shapeId="0" xr:uid="{B5775C73-215F-4936-BB96-C8CA015FD8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5" authorId="0" shapeId="0" xr:uid="{145A1C3E-B607-4B13-BDCC-E35DB6611E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5" authorId="0" shapeId="0" xr:uid="{214338B5-5CB7-4A5F-AB1A-993E3E3228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5" authorId="0" shapeId="0" xr:uid="{D754DD02-3B52-40DE-822A-0171254254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5" authorId="0" shapeId="0" xr:uid="{067ACA8F-E791-4A07-9224-F74A3C14D2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5" authorId="0" shapeId="0" xr:uid="{626A26F9-B79A-4E2D-A210-91DDEA1107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5" authorId="0" shapeId="0" xr:uid="{72E4D682-DC13-403D-8951-4D764DF72B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5" authorId="0" shapeId="0" xr:uid="{58C1E21D-7BCE-479A-A36D-4EED23489F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5" authorId="0" shapeId="0" xr:uid="{F6C6DE15-F933-47A3-B25D-2C3F7BF2DB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5" authorId="0" shapeId="0" xr:uid="{6BDB0D69-6C67-4F08-A7D3-F9C66725E9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5" authorId="0" shapeId="0" xr:uid="{5D74EB5D-4C58-4D8D-8A4E-F3281090AE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5" authorId="0" shapeId="0" xr:uid="{021DC044-7EE4-4E50-9686-9C23507D44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5" authorId="0" shapeId="0" xr:uid="{E07833D6-877F-42E2-889D-CB8D0A8869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65" authorId="0" shapeId="0" xr:uid="{C44149E2-B67C-4E10-A11B-AF0B36FC9D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65" authorId="0" shapeId="0" xr:uid="{9DC2A5C7-382F-453D-A51F-461D0A92FD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65" authorId="0" shapeId="0" xr:uid="{04CC7487-B59E-4948-A19B-64768E7BAC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65" authorId="0" shapeId="0" xr:uid="{725EBC34-A29D-481B-9E2F-8A8A5E8369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65" authorId="0" shapeId="0" xr:uid="{3B3E4C76-1B85-4BF4-A75B-937B440427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65" authorId="0" shapeId="0" xr:uid="{F116E2C9-2C82-459D-9007-DC21862273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65" authorId="0" shapeId="0" xr:uid="{7C5F2764-C53D-41F6-9B59-BB0A17A3A1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65" authorId="0" shapeId="0" xr:uid="{902EC2B1-3720-410E-9336-588522F76C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65" authorId="0" shapeId="0" xr:uid="{DF15C269-CD13-41D9-9FF1-C8EFBA98A5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65" authorId="0" shapeId="0" xr:uid="{4F8F5DA8-2C6C-47EA-9E4F-79626106EE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65" authorId="0" shapeId="0" xr:uid="{222EF4A5-1B4F-4A96-975C-3650C6528E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65" authorId="0" shapeId="0" xr:uid="{50B8B484-F5A0-42B0-A449-F8ED88FEFC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6" authorId="0" shapeId="0" xr:uid="{D254C1CE-0D31-4723-8DF6-DA80A00DE9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6" authorId="0" shapeId="0" xr:uid="{70BD01A7-6D58-4EFD-BC0D-B353062713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6" authorId="0" shapeId="0" xr:uid="{1483C48B-2765-44AA-B903-294C3EB4FE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6" authorId="0" shapeId="0" xr:uid="{BB55CB8F-2DAB-497F-94E9-87059772B1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6" authorId="0" shapeId="0" xr:uid="{E7B5CCBA-F9AB-43D4-BB9C-94D01BF39F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6" authorId="0" shapeId="0" xr:uid="{CD19773B-225B-43A8-BAEF-AD328B89C7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6" authorId="0" shapeId="0" xr:uid="{2FF010FF-C148-4CD5-AAC0-3592B11811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6" authorId="0" shapeId="0" xr:uid="{1BEB0D05-D751-48A8-945E-D6A49C482D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6" authorId="0" shapeId="0" xr:uid="{1E5B8FD7-3465-41D0-A000-2F4C3204D3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6" authorId="0" shapeId="0" xr:uid="{0C7B05BC-BAEC-448C-AB3E-C70B68426D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6" authorId="0" shapeId="0" xr:uid="{B8370061-0DE2-49BC-AF90-3F3C65F414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6" authorId="0" shapeId="0" xr:uid="{F3C08A17-34C0-42DE-A448-19D83C1B50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6" authorId="0" shapeId="0" xr:uid="{F13AF7D9-9F73-4689-930A-7D8D6BCDCF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6" authorId="0" shapeId="0" xr:uid="{4601443B-05E6-4DF3-AC5F-186CEB42FB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6" authorId="0" shapeId="0" xr:uid="{BED02B46-8B16-418E-A08C-2D9E9BD73D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6" authorId="0" shapeId="0" xr:uid="{63E83EFE-7986-4432-8F7E-8AB29B9234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66" authorId="0" shapeId="0" xr:uid="{3909B707-7706-4588-B6A3-BDCC74F4CA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66" authorId="0" shapeId="0" xr:uid="{433A54DE-EFC6-4F24-A6C7-DDDC52800C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66" authorId="0" shapeId="0" xr:uid="{B2395001-0FB9-47F0-9359-B3B2F898E5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66" authorId="0" shapeId="0" xr:uid="{5CB95451-66B6-4807-B7E4-66A564DB7A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66" authorId="0" shapeId="0" xr:uid="{CB64C192-5FF1-4238-8F3B-4EEF710FDF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66" authorId="0" shapeId="0" xr:uid="{8A816AAF-226D-4B3F-8083-8E96EDDAEC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66" authorId="0" shapeId="0" xr:uid="{FE44E6C1-7D89-4D34-A87A-E268D9C898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66" authorId="0" shapeId="0" xr:uid="{87477699-A529-4597-BF38-814678BF77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66" authorId="0" shapeId="0" xr:uid="{9AEFC9E4-BD67-475D-B00A-BB74F12183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66" authorId="0" shapeId="0" xr:uid="{E762420A-1700-42A7-8031-701C1B1000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66" authorId="0" shapeId="0" xr:uid="{576D77B5-E6C8-43B7-831D-6DEED6EFFC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66" authorId="0" shapeId="0" xr:uid="{AC326601-EA39-4446-B27B-C097A2FA28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7" authorId="0" shapeId="0" xr:uid="{D0DC1D8A-F385-415B-BB12-C4FAA3E5DB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7" authorId="0" shapeId="0" xr:uid="{016A0EC3-5410-4382-97DB-14FFB7A592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7" authorId="0" shapeId="0" xr:uid="{85D30023-338E-4800-92E5-1A2EF61842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7" authorId="0" shapeId="0" xr:uid="{50EF85F2-BF93-4348-B8DE-A028F39881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7" authorId="0" shapeId="0" xr:uid="{FF9A5BBB-B2F3-4437-A9BD-C2A094FC15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7" authorId="0" shapeId="0" xr:uid="{D4CB1F7C-E66F-4F32-AEDC-B292D0B1B2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7" authorId="0" shapeId="0" xr:uid="{D8D6C3B9-217E-4907-8AF7-94DEEF5566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7" authorId="0" shapeId="0" xr:uid="{85FC2CAF-F772-4FF4-90CC-54BE94DF04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7" authorId="0" shapeId="0" xr:uid="{022CD1F7-94AC-4B44-A2A7-4F8CF6FF89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7" authorId="0" shapeId="0" xr:uid="{E8A62C8B-3729-4CAC-8C22-559BC95375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7" authorId="0" shapeId="0" xr:uid="{B018780D-60AF-400A-B6B7-9991648E5F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7" authorId="0" shapeId="0" xr:uid="{5D765F39-D9A6-4D2E-BCCD-D09248FAF0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7" authorId="0" shapeId="0" xr:uid="{8D482D46-2E2C-40C7-901B-4D874E8B11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7" authorId="0" shapeId="0" xr:uid="{F099F27A-FFCC-4493-84AC-025AF42FE3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7" authorId="0" shapeId="0" xr:uid="{3671C68C-8197-4C56-9C39-84CA68D870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7" authorId="0" shapeId="0" xr:uid="{9C4758FA-15A2-4F55-BCFE-874ED5B928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67" authorId="0" shapeId="0" xr:uid="{4EC1B143-83DD-4CCA-8CE3-16DD2BDF73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67" authorId="0" shapeId="0" xr:uid="{3FAECE59-EA5F-44C9-A068-7088AE9855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67" authorId="0" shapeId="0" xr:uid="{1EC41426-6BBA-4BA1-B367-2E8634F201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67" authorId="0" shapeId="0" xr:uid="{FC4DF1B4-DF38-40A6-BAF2-CC891A733D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67" authorId="0" shapeId="0" xr:uid="{FAC6DCD3-A7A8-4738-BB05-31E979DDF3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67" authorId="0" shapeId="0" xr:uid="{1A925EE2-77CF-4B28-93F2-A20521495D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67" authorId="0" shapeId="0" xr:uid="{37C1F5A6-18F9-49EB-AC0C-92F3EA06B5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67" authorId="0" shapeId="0" xr:uid="{940BA9A2-D29E-4C74-A622-302466CAD9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67" authorId="0" shapeId="0" xr:uid="{360F6014-8D69-426F-941A-88B4083B3B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67" authorId="0" shapeId="0" xr:uid="{CA9E539C-AC8E-469D-B933-38A9AC3BD7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67" authorId="0" shapeId="0" xr:uid="{3D7BFCEC-1504-419F-8DB7-9A67087AB4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67" authorId="0" shapeId="0" xr:uid="{437661BC-0DF3-45A0-A01C-22FCBE4A20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8" authorId="0" shapeId="0" xr:uid="{7F1D0B5A-A98B-4CF9-8552-ECB2996D28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8" authorId="0" shapeId="0" xr:uid="{1ADEF8D9-3D15-442D-A579-F3D811801F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8" authorId="0" shapeId="0" xr:uid="{454F4CFC-788C-497C-B8F9-8EE144348C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8" authorId="0" shapeId="0" xr:uid="{22FCE146-CEC9-4F19-9827-176E0DA8BE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8" authorId="0" shapeId="0" xr:uid="{1B472E35-651D-4F93-A74E-896A5C55A7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8" authorId="0" shapeId="0" xr:uid="{D566FE23-67A6-4508-BAF2-E306BCC4CE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8" authorId="0" shapeId="0" xr:uid="{CF86D102-750D-462C-91E4-44B13A64EC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8" authorId="0" shapeId="0" xr:uid="{AAB200F3-76AB-4A1F-A2F6-956E6DA851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8" authorId="0" shapeId="0" xr:uid="{69BD7A1E-7942-489F-9B2E-F31BECC981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8" authorId="0" shapeId="0" xr:uid="{62462360-691C-415C-AC30-4167006A23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8" authorId="0" shapeId="0" xr:uid="{1FD4E947-D3F8-43EF-9EF7-6DCFA85247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8" authorId="0" shapeId="0" xr:uid="{3C1DA0FB-19D4-488D-962D-9B433CF4D2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8" authorId="0" shapeId="0" xr:uid="{F43EFCB7-CD9E-444E-A069-A162B7D820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8" authorId="0" shapeId="0" xr:uid="{BB60D0C7-9935-46F1-8F29-62F5AC43A3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8" authorId="0" shapeId="0" xr:uid="{85490F77-DD8A-482A-AD19-24CC553B56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8" authorId="0" shapeId="0" xr:uid="{D9881DA9-C568-4892-BCA7-7EBD66497D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68" authorId="0" shapeId="0" xr:uid="{290DD065-8136-4851-BAB2-E67244C14F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68" authorId="0" shapeId="0" xr:uid="{F731DC01-0744-47FA-AA70-D2F83E82EF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68" authorId="0" shapeId="0" xr:uid="{CEEC5B31-7E07-4F9D-9842-493F521F75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68" authorId="0" shapeId="0" xr:uid="{ED62997A-0630-4C55-9EC6-5FA956FB3F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68" authorId="0" shapeId="0" xr:uid="{1C74782A-FCFF-4968-A77C-22A596550D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68" authorId="0" shapeId="0" xr:uid="{85F7D99C-62B6-4CEF-B402-CED68E54D6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68" authorId="0" shapeId="0" xr:uid="{1AB08983-E450-43C5-BA52-2A2FFF1F20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68" authorId="0" shapeId="0" xr:uid="{67D4DAB7-2AE0-4849-90C8-51D50C063E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68" authorId="0" shapeId="0" xr:uid="{9DB275E8-FED9-4AD1-A782-B218BDD466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68" authorId="0" shapeId="0" xr:uid="{F4E3048E-C63B-404A-88BF-6E6A8FE331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68" authorId="0" shapeId="0" xr:uid="{657E1F36-D6AA-424B-9A38-C0FDA6DD63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68" authorId="0" shapeId="0" xr:uid="{5975F28D-052F-4A91-888B-8842ED089B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69" authorId="0" shapeId="0" xr:uid="{D1101132-D061-44E8-8001-E92593C8D0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69" authorId="0" shapeId="0" xr:uid="{A9D8E518-17CD-4475-A0C8-A9F868F966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69" authorId="0" shapeId="0" xr:uid="{E986C9DD-0029-4A02-8B82-D45606870E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69" authorId="0" shapeId="0" xr:uid="{3741B9F8-11C8-475F-AD82-33EBCFF0C9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69" authorId="0" shapeId="0" xr:uid="{772E2C73-4D94-4062-A447-F9DE2A6CCC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69" authorId="0" shapeId="0" xr:uid="{757A21D5-2FC2-4F7D-98AE-1ED64A251B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69" authorId="0" shapeId="0" xr:uid="{F8EE43CF-AEE1-4B2F-A956-D858759243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69" authorId="0" shapeId="0" xr:uid="{19615A74-C38B-4A36-B5C0-824540EF2B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69" authorId="0" shapeId="0" xr:uid="{C58075CB-04C0-4A64-9DB2-A2CCDF9412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69" authorId="0" shapeId="0" xr:uid="{359B3823-99EF-46BC-9D6B-A64224037E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69" authorId="0" shapeId="0" xr:uid="{4153EF4E-BFBB-4199-82E5-452D6974D2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69" authorId="0" shapeId="0" xr:uid="{C1A3DB55-9A67-41B8-89DC-72CEE5E7CC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69" authorId="0" shapeId="0" xr:uid="{878AB3E9-3596-456B-85D6-7CB7FCADAF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69" authorId="0" shapeId="0" xr:uid="{F165399E-9AA0-4E1B-BFC3-9B4A547B3F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69" authorId="0" shapeId="0" xr:uid="{9ACB7245-3B15-4F91-8EF8-B86343B29C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69" authorId="0" shapeId="0" xr:uid="{EB5EA715-98F2-4490-8AAD-82F68D6670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69" authorId="0" shapeId="0" xr:uid="{E57C4851-DE4B-496E-BEAC-CED59AEFA9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69" authorId="0" shapeId="0" xr:uid="{7DD5C4C7-F8E6-459F-B5BD-318835FA36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69" authorId="0" shapeId="0" xr:uid="{B2E3370D-8EC6-440A-A49F-46E7B81FAD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69" authorId="0" shapeId="0" xr:uid="{8C1DD9DE-B17E-4FB5-B9F4-FCE9FD9567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69" authorId="0" shapeId="0" xr:uid="{E1DC0E34-1DD4-48DF-915E-0049DC5949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69" authorId="0" shapeId="0" xr:uid="{AB966DDC-6C0E-49D3-95D0-702076AF3A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69" authorId="0" shapeId="0" xr:uid="{C70EB230-7D20-4056-86E8-067D15A11F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69" authorId="0" shapeId="0" xr:uid="{D1443E44-EDA1-43CC-87F6-2A74BD269F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69" authorId="0" shapeId="0" xr:uid="{45776DC1-1A10-4023-91DD-B4BB179A72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69" authorId="0" shapeId="0" xr:uid="{EF2B1461-785B-4679-890C-6CB2126289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69" authorId="0" shapeId="0" xr:uid="{E4663104-9BA3-4F99-A7F3-818C61164B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69" authorId="0" shapeId="0" xr:uid="{AB4C6F42-9642-4D61-85EA-6A28661F3A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2" authorId="0" shapeId="0" xr:uid="{DCE432EF-6E89-4F3F-9C32-6C3EBA09E2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2" authorId="0" shapeId="0" xr:uid="{C2029A61-4461-4E8C-8D5B-09F8DB3301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2" authorId="0" shapeId="0" xr:uid="{D57D6ACC-B528-4F2C-8B15-3D8FF84ED5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2" authorId="0" shapeId="0" xr:uid="{B066FC95-C94F-48F3-9AA5-5D68A81358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2" authorId="0" shapeId="0" xr:uid="{3D9C3F20-E574-4C52-9E63-F787FE1653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2" authorId="0" shapeId="0" xr:uid="{00930A30-F1D7-4B61-A37F-582ED4379A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2" authorId="0" shapeId="0" xr:uid="{4EF1F83E-442A-4E9D-96CE-B5E1645F39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2" authorId="0" shapeId="0" xr:uid="{824B056C-1631-4094-BF42-A3C69876A1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2" authorId="0" shapeId="0" xr:uid="{A5EDBC5E-78BA-4D1D-81AF-73E3DACF31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2" authorId="0" shapeId="0" xr:uid="{19577F1E-2B54-4C32-B391-D3F5BDB120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2" authorId="0" shapeId="0" xr:uid="{B0C6BAE5-CCA3-4DAE-983A-AFA4C5855B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2" authorId="0" shapeId="0" xr:uid="{C49F2540-5DE0-4A1E-9B92-4E6D2D1BDE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2" authorId="0" shapeId="0" xr:uid="{98345CA4-2193-422B-BF8E-F4277F5038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2" authorId="0" shapeId="0" xr:uid="{CC5173FC-E823-4994-8827-482B9B092D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2" authorId="0" shapeId="0" xr:uid="{AC8B3439-14E1-4387-A016-9D49DD7560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2" authorId="0" shapeId="0" xr:uid="{7A7E7353-38A0-459B-ADB5-E77DDB957E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72" authorId="0" shapeId="0" xr:uid="{BEA28362-93D0-411C-B4CD-A5857A2B98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72" authorId="0" shapeId="0" xr:uid="{EC42CAA6-51DF-43DA-AB3C-00269DF95E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72" authorId="0" shapeId="0" xr:uid="{0FAF2D6C-CD53-4552-B3A4-EAB9BD582A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72" authorId="0" shapeId="0" xr:uid="{6858CEAB-9455-4ABD-892A-70FB3C480A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72" authorId="0" shapeId="0" xr:uid="{269397D8-4E91-4F13-8426-A5857371CC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72" authorId="0" shapeId="0" xr:uid="{A1E4704B-CCF2-4184-B8A5-C84B25B7F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72" authorId="0" shapeId="0" xr:uid="{8BC70320-859D-4084-A96A-1B254ACA93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72" authorId="0" shapeId="0" xr:uid="{F29EC8D8-B519-4DF0-99CA-8AB6F65370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72" authorId="0" shapeId="0" xr:uid="{F6FD3551-81F8-4563-9254-BEAF7575D4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72" authorId="0" shapeId="0" xr:uid="{E292ED80-1DC0-449F-ABE1-D37FCAB998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72" authorId="0" shapeId="0" xr:uid="{E41876B8-A68D-453C-9432-26B42D9F1C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72" authorId="0" shapeId="0" xr:uid="{8E288AEB-B790-41BA-9D84-CC46660BA9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3" authorId="0" shapeId="0" xr:uid="{E4CF1DBD-69BB-4182-B146-FFD3FCF1E2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3" authorId="0" shapeId="0" xr:uid="{C7AA7000-26F0-4DF1-A2FF-7A82136682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3" authorId="0" shapeId="0" xr:uid="{B08EE023-E2A2-4D3E-9018-020284AA43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3" authorId="0" shapeId="0" xr:uid="{6EE7F1B9-4784-4617-8531-31AA0CF28C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3" authorId="0" shapeId="0" xr:uid="{7F73E0BC-CCDE-41F4-AEE1-76607808F1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3" authorId="0" shapeId="0" xr:uid="{83B627B9-72AA-46B1-AB65-C115E34EC4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3" authorId="0" shapeId="0" xr:uid="{53178198-3E16-4A62-B565-A95B383179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3" authorId="0" shapeId="0" xr:uid="{B8050E18-5AA5-40F8-A5D1-11B19C0364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3" authorId="0" shapeId="0" xr:uid="{DD8E1400-F728-4785-9571-07C14EA46C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3" authorId="0" shapeId="0" xr:uid="{50225357-276F-4C2C-AA64-E4178E1E40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3" authorId="0" shapeId="0" xr:uid="{2AD00425-81CD-4146-BD38-C7D1DE395E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3" authorId="0" shapeId="0" xr:uid="{509C3FE7-F7E5-4A7D-BDD9-FCC68AB028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3" authorId="0" shapeId="0" xr:uid="{CE37D67D-EB35-448B-BAC3-66FF1FCE9F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3" authorId="0" shapeId="0" xr:uid="{490C6C67-F7BC-429B-B9AC-82F102DEFF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3" authorId="0" shapeId="0" xr:uid="{41D76D8A-20DB-4479-B275-3F6272E216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3" authorId="0" shapeId="0" xr:uid="{5FDDC50A-CE9B-4562-A066-4BA45AD532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73" authorId="0" shapeId="0" xr:uid="{E638CC1B-B34F-4F8A-878E-FD8C955E13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73" authorId="0" shapeId="0" xr:uid="{E152215C-9415-4725-912D-A331C2C251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73" authorId="0" shapeId="0" xr:uid="{1A463BE2-59D1-47BF-8C6C-6A4B790C53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73" authorId="0" shapeId="0" xr:uid="{CF7CDE6B-C90A-4F50-87D9-EFECBBAA02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73" authorId="0" shapeId="0" xr:uid="{BF135B16-C808-4124-8F9C-13BCDB24B8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73" authorId="0" shapeId="0" xr:uid="{C7AE9899-B106-4314-8538-1CA076B51E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73" authorId="0" shapeId="0" xr:uid="{61467556-56B1-4EEF-9D37-3BB601E845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73" authorId="0" shapeId="0" xr:uid="{A7E9AAD9-871F-49A6-93E3-07A517101B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73" authorId="0" shapeId="0" xr:uid="{776F89C6-89AD-4B72-9963-18A4C51F5C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73" authorId="0" shapeId="0" xr:uid="{241106A6-53D9-4BAC-9B74-CB9361AA1A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73" authorId="0" shapeId="0" xr:uid="{A9C68957-741B-487A-A712-3CFCFEEE5F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73" authorId="0" shapeId="0" xr:uid="{75010215-CD56-44B5-92BD-04498B3DB4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4" authorId="0" shapeId="0" xr:uid="{2D138017-AF48-487B-8DCB-3DE56800C9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4" authorId="0" shapeId="0" xr:uid="{9932E4B8-C9F0-42FF-B0D9-3EF5639BE9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4" authorId="0" shapeId="0" xr:uid="{1FDC49C9-D70A-49AA-8DDB-AF30C28D97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4" authorId="0" shapeId="0" xr:uid="{D9406E81-248B-4B23-B98E-79260C17D6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4" authorId="0" shapeId="0" xr:uid="{A25CB282-968B-40DC-AE21-36442D39D0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4" authorId="0" shapeId="0" xr:uid="{9BACB998-F514-4FF3-9F48-F96CE4922A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4" authorId="0" shapeId="0" xr:uid="{5EE043DF-D5F3-4880-8CFD-69E0330735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4" authorId="0" shapeId="0" xr:uid="{9BE81A88-AE1A-4713-B90A-06ACF2382D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4" authorId="0" shapeId="0" xr:uid="{C9082DFD-A235-4851-9C33-A777390CB1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4" authorId="0" shapeId="0" xr:uid="{727C9445-7B88-4083-9B9F-71C31379F6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4" authorId="0" shapeId="0" xr:uid="{09834794-DD6D-4D35-8B2A-009FF08840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4" authorId="0" shapeId="0" xr:uid="{5F95975C-A22C-4A5F-8516-388EFACDEA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4" authorId="0" shapeId="0" xr:uid="{714DC35B-7ED2-4ED6-A40A-4FA0E1012A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4" authorId="0" shapeId="0" xr:uid="{0CDE7FF6-8A57-4D74-AE30-CDEC9700BF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4" authorId="0" shapeId="0" xr:uid="{77EB7CB9-5E04-447A-AF72-43E730D88C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4" authorId="0" shapeId="0" xr:uid="{4B506297-001B-46F2-8EE4-B459C12494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74" authorId="0" shapeId="0" xr:uid="{E977B5C3-4BF7-4F3F-9CFD-D62E9DB93E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74" authorId="0" shapeId="0" xr:uid="{1443683D-8A54-41E4-8BDE-462055F7FD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74" authorId="0" shapeId="0" xr:uid="{8814B690-CAB7-486C-AA59-0FD1BF56AA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74" authorId="0" shapeId="0" xr:uid="{3FCB9A9D-D28F-4FE1-B6E4-77F49A3723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74" authorId="0" shapeId="0" xr:uid="{471A27D4-79F8-4343-AD7A-002C03E089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74" authorId="0" shapeId="0" xr:uid="{4CE1B76A-814E-4FB7-8131-F8B0CAFB17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74" authorId="0" shapeId="0" xr:uid="{DA0F06A1-A21A-40BD-8764-962B3689F1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74" authorId="0" shapeId="0" xr:uid="{27507632-477A-47BB-A859-E8517F6DD6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74" authorId="0" shapeId="0" xr:uid="{F1B29EA1-8AF2-4FCB-8F52-F309D6C228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74" authorId="0" shapeId="0" xr:uid="{9CF8E02C-9B3E-4989-90F3-5A9F0F328B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74" authorId="0" shapeId="0" xr:uid="{40A46D28-A9DD-41F2-9F04-2C33D4FBAB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74" authorId="0" shapeId="0" xr:uid="{98DC3DEC-65FE-4CBE-AD1A-D32138063A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5" authorId="0" shapeId="0" xr:uid="{22581361-3460-4983-AB5D-0936639F9D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5" authorId="0" shapeId="0" xr:uid="{6BA9E2FB-2EB3-46F0-A2D5-5F1A20D5C4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5" authorId="0" shapeId="0" xr:uid="{7BB133D6-89E2-49E9-9DC6-8603543803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5" authorId="0" shapeId="0" xr:uid="{8553D753-9885-455C-AA86-A04559C7EE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5" authorId="0" shapeId="0" xr:uid="{416CF44B-FEE5-48D6-B366-1850508A25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5" authorId="0" shapeId="0" xr:uid="{E3ED021D-25DA-45F3-A35A-28321F9B98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5" authorId="0" shapeId="0" xr:uid="{F267AE18-01E4-42DD-9A1A-5059667B1F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5" authorId="0" shapeId="0" xr:uid="{51CFC4B0-0AF2-4483-A496-20BD28A2AC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5" authorId="0" shapeId="0" xr:uid="{7E807EE1-FE89-442C-BD1D-51C8FBE367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5" authorId="0" shapeId="0" xr:uid="{63813CB2-9358-4A0B-B9D9-CFA45C6F2A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5" authorId="0" shapeId="0" xr:uid="{1AD36F3F-9837-4BA6-B833-23D9DBBBCA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5" authorId="0" shapeId="0" xr:uid="{C67378DB-0311-4B07-B289-D4A5622229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5" authorId="0" shapeId="0" xr:uid="{3E6F3D88-D3FE-49AF-B9F5-C66D5B43CD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5" authorId="0" shapeId="0" xr:uid="{C9847864-1DEC-4FC2-844B-BE25848DF2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5" authorId="0" shapeId="0" xr:uid="{36D00AB7-8FB3-4B06-8C79-BAB8E2AD01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5" authorId="0" shapeId="0" xr:uid="{7B9FEE11-A486-4E21-AABA-521ADB6BFF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75" authorId="0" shapeId="0" xr:uid="{C31FF0FA-561F-475C-BDC3-1FB044CDDC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75" authorId="0" shapeId="0" xr:uid="{B36A2433-151C-4817-B6F5-88C8601119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75" authorId="0" shapeId="0" xr:uid="{15A76D44-0860-458C-99FA-F4EF33DF00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75" authorId="0" shapeId="0" xr:uid="{46D6186D-3659-4087-8C53-43AED37A25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75" authorId="0" shapeId="0" xr:uid="{642F8AC8-07CF-42AD-963F-778293EE82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75" authorId="0" shapeId="0" xr:uid="{98C15B8E-6EDA-4F97-BC58-C232243AD0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75" authorId="0" shapeId="0" xr:uid="{167189A0-30ED-45D5-A040-B75CB4E69A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75" authorId="0" shapeId="0" xr:uid="{2ED5F159-55E6-4ABE-8E23-226EC51595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75" authorId="0" shapeId="0" xr:uid="{69ED685B-7AD5-4DFE-AE18-7AB9092A75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75" authorId="0" shapeId="0" xr:uid="{DC7B7EDB-CD6E-4FF6-8C82-D6DF8570B4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75" authorId="0" shapeId="0" xr:uid="{5837A591-73C3-4CEF-8C28-8C6E2AE59D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75" authorId="0" shapeId="0" xr:uid="{39BCBA3E-34AE-4909-8F53-78BE1D79F5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6" authorId="0" shapeId="0" xr:uid="{3D16E21B-9001-43E4-A02F-C4B66A9B21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6" authorId="0" shapeId="0" xr:uid="{7ACFC4AC-7FF3-4E51-809A-DE96B4DCDF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6" authorId="0" shapeId="0" xr:uid="{1A39ACFC-3CD6-4C3D-A748-80C4D23C29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6" authorId="0" shapeId="0" xr:uid="{1C64816E-586D-4A5C-A08E-372C1BB9AF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6" authorId="0" shapeId="0" xr:uid="{33F95EA4-F9D3-4DE3-9F32-BB672BEA22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6" authorId="0" shapeId="0" xr:uid="{3E0F1097-CD61-4D33-B3C4-75A92F1510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6" authorId="0" shapeId="0" xr:uid="{58939298-0D36-49B7-B68D-095086463F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6" authorId="0" shapeId="0" xr:uid="{AF7FE0EB-CEA4-4EE1-8630-1C081F92A1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6" authorId="0" shapeId="0" xr:uid="{CFA52EC2-28AD-4A30-975F-7E5CF94EC5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6" authorId="0" shapeId="0" xr:uid="{13A30A5D-3C76-4110-98D9-A21DB61C12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6" authorId="0" shapeId="0" xr:uid="{5E1BAB19-11BC-4087-A4B0-9FB0225306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6" authorId="0" shapeId="0" xr:uid="{DC094F5A-D2CA-433D-BBE7-37824D6D50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6" authorId="0" shapeId="0" xr:uid="{BB2280CA-1FFF-4E61-AD19-01EF7D384C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6" authorId="0" shapeId="0" xr:uid="{A09049EE-6704-4B67-8159-36740B108C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6" authorId="0" shapeId="0" xr:uid="{7DC4FEE0-3D95-4894-B83C-605243FD77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6" authorId="0" shapeId="0" xr:uid="{C75D4D79-F738-417D-ABCF-732B3C8E37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76" authorId="0" shapeId="0" xr:uid="{E8B223CD-D19E-4DE4-9C01-CB39909F8E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76" authorId="0" shapeId="0" xr:uid="{1C648599-F199-4377-BCFE-E6CF022109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76" authorId="0" shapeId="0" xr:uid="{9BA1DF77-43A6-4549-B44A-25DA22CF97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76" authorId="0" shapeId="0" xr:uid="{6AAD23E8-A7BE-464A-A897-7888A561B6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76" authorId="0" shapeId="0" xr:uid="{8F723096-BCCB-44D6-A3DC-E3C023BB63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76" authorId="0" shapeId="0" xr:uid="{CE2827EC-0FEF-4043-873D-70627F94B2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76" authorId="0" shapeId="0" xr:uid="{0EE7FBBA-AAA3-48C0-91C1-7F5B4165DC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76" authorId="0" shapeId="0" xr:uid="{550F9DAC-BE0C-4D37-9264-935F3728E6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76" authorId="0" shapeId="0" xr:uid="{9AE41446-2471-42D2-A0E8-BE79C18C8C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76" authorId="0" shapeId="0" xr:uid="{AA3EC70C-4EEE-4C11-8E2A-CA156414B4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76" authorId="0" shapeId="0" xr:uid="{2D85813F-A561-4C21-B949-D582FA10E9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76" authorId="0" shapeId="0" xr:uid="{6DE11697-45CE-4B3A-B85E-6867F44C14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7" authorId="0" shapeId="0" xr:uid="{34F0DCDB-C8CD-4BF1-AA24-621C4B043B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7" authorId="0" shapeId="0" xr:uid="{947808E3-9B90-4969-9099-783CF3952E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7" authorId="0" shapeId="0" xr:uid="{6E6CB93A-6E16-48AD-BFD4-9B95FB9AD5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7" authorId="0" shapeId="0" xr:uid="{367A0755-855C-45CF-8D6E-91CF6FAEED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7" authorId="0" shapeId="0" xr:uid="{723B6B33-1296-42A4-8807-600F39B8BF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7" authorId="0" shapeId="0" xr:uid="{D9ACD3E0-42A3-4AE9-8D76-F27F26E530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7" authorId="0" shapeId="0" xr:uid="{7FB22F32-EE20-4CA6-98F0-5CE54E74BB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7" authorId="0" shapeId="0" xr:uid="{C330C540-B9E0-4F27-9F25-BB8F597718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7" authorId="0" shapeId="0" xr:uid="{826224C6-00AD-4454-A4EF-74B9F1951E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7" authorId="0" shapeId="0" xr:uid="{FCAA93D0-1C87-4A92-916F-529F88E3BA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7" authorId="0" shapeId="0" xr:uid="{5CBFBE19-DCA6-4CB5-BE77-903B0E7ABF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7" authorId="0" shapeId="0" xr:uid="{56EB2635-85B3-47F4-9A23-CCC903ECF7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7" authorId="0" shapeId="0" xr:uid="{A485C253-0C1D-4ADF-A9DE-DCD3E63F2E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7" authorId="0" shapeId="0" xr:uid="{A86D0895-39F7-4DD3-AC10-D0117DEAE8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7" authorId="0" shapeId="0" xr:uid="{B212C75B-0EEA-437C-920C-97529B02A5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7" authorId="0" shapeId="0" xr:uid="{F39B6852-BD77-4ECB-8369-7C77D72C37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77" authorId="0" shapeId="0" xr:uid="{136FF81D-521C-488A-BCB8-FB539E9ACE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77" authorId="0" shapeId="0" xr:uid="{F054F5BB-30CC-4551-AE45-61DF82B2D1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77" authorId="0" shapeId="0" xr:uid="{C011E736-C526-4160-BF06-891945CF91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77" authorId="0" shapeId="0" xr:uid="{B751512C-D5E7-4281-9B9A-7B7756ED2A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77" authorId="0" shapeId="0" xr:uid="{296966CB-C523-4DA4-B667-B70F15A7B9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77" authorId="0" shapeId="0" xr:uid="{79A3492C-C0D7-4D03-8C09-FAE1E4D12D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77" authorId="0" shapeId="0" xr:uid="{CA888789-9381-45B2-BAD5-0F899C79B1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77" authorId="0" shapeId="0" xr:uid="{55144A97-EF37-4B7F-AAD3-064A798436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77" authorId="0" shapeId="0" xr:uid="{720BA928-3E70-47A8-9901-80D011977D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77" authorId="0" shapeId="0" xr:uid="{BA4A2A56-5752-44F9-AD15-13BE95AA70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77" authorId="0" shapeId="0" xr:uid="{86799D7B-30E1-46FA-9611-6AAE9C440E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77" authorId="0" shapeId="0" xr:uid="{7B87F6D3-01EE-4D97-BE70-7A13FA6CE2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8" authorId="0" shapeId="0" xr:uid="{5FED4403-86A5-4C0C-AB62-0A30FD8A9A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8" authorId="0" shapeId="0" xr:uid="{171ADCB8-4B3F-4555-849A-6BF5C8BFD8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8" authorId="0" shapeId="0" xr:uid="{BA9D6DDE-6E57-493B-BDA8-0FF4A0C8DD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8" authorId="0" shapeId="0" xr:uid="{95D84680-2130-4503-B81D-F30A4BA729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8" authorId="0" shapeId="0" xr:uid="{162E1C40-3458-4E98-9650-5354073475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8" authorId="0" shapeId="0" xr:uid="{6FE30F76-D92E-4C4A-849C-4C55B701AA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8" authorId="0" shapeId="0" xr:uid="{7E1DBE6D-E236-4F63-AA4D-63EF07EDC8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8" authorId="0" shapeId="0" xr:uid="{19197944-BB29-4418-919E-4A291D75E4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8" authorId="0" shapeId="0" xr:uid="{7BE0B2C2-45CE-4685-BCC2-30DE9B4754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8" authorId="0" shapeId="0" xr:uid="{073D7E97-8D54-405C-98A3-378325CE5D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8" authorId="0" shapeId="0" xr:uid="{8D54B866-BF43-438B-84F9-1C0D27DC7A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8" authorId="0" shapeId="0" xr:uid="{C27B85FD-57F0-4988-9881-851EE16193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8" authorId="0" shapeId="0" xr:uid="{FF62B810-65CF-443F-B16B-8B57CB47D5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8" authorId="0" shapeId="0" xr:uid="{5AD93F77-C46C-44D5-A005-92A0E7ABEF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8" authorId="0" shapeId="0" xr:uid="{1BF36649-F367-4B1E-B2DA-C02159383D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8" authorId="0" shapeId="0" xr:uid="{4C3F7054-FDBC-495D-A55A-6FACCDB8BF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78" authorId="0" shapeId="0" xr:uid="{8FB31D4B-30B6-4F07-8B33-7E54F478B4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78" authorId="0" shapeId="0" xr:uid="{35B26C5A-A7CB-4FAF-B934-362F681626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78" authorId="0" shapeId="0" xr:uid="{ADBE0997-BF41-4004-B25B-6444B70741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78" authorId="0" shapeId="0" xr:uid="{AE2AC052-5EE3-4B4E-A153-6E4B2B9DEC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78" authorId="0" shapeId="0" xr:uid="{AF509BCB-368B-4C9C-88CE-AE0791B5F8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78" authorId="0" shapeId="0" xr:uid="{EDC8F26B-6B86-4B33-A318-35226CD73C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78" authorId="0" shapeId="0" xr:uid="{F40A5D80-FA5E-44AF-A589-CE737639C1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78" authorId="0" shapeId="0" xr:uid="{C447AD5A-A3AA-414A-AA58-3FBAD1640A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78" authorId="0" shapeId="0" xr:uid="{B6309AE4-A827-4633-9720-AA6AB45E61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78" authorId="0" shapeId="0" xr:uid="{A79E81B7-CB37-4B05-A65C-DB320A7A87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78" authorId="0" shapeId="0" xr:uid="{CF6996DB-1575-4965-A798-57F7B17F07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78" authorId="0" shapeId="0" xr:uid="{4FAF7EAA-0182-424B-8DB8-46A8EA7BFB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79" authorId="0" shapeId="0" xr:uid="{404066B9-1520-4EEB-B792-2CC933F8E2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79" authorId="0" shapeId="0" xr:uid="{3E2ED5EF-13F8-44CC-BF6F-B23199F5CB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79" authorId="0" shapeId="0" xr:uid="{F8BF9E49-D3EE-424F-890F-CADA36A398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79" authorId="0" shapeId="0" xr:uid="{4DA9D0B4-9EF0-463C-9F2A-AFDC1B958D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79" authorId="0" shapeId="0" xr:uid="{61AE1055-0F38-4BAE-BD43-86D48FC6F6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79" authorId="0" shapeId="0" xr:uid="{24A6FCD7-B4F7-4861-82B2-EC065CC8C3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79" authorId="0" shapeId="0" xr:uid="{CC9935B6-52A5-424B-867E-9F06ED38BF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79" authorId="0" shapeId="0" xr:uid="{2E5162D1-176B-4F52-9E0C-15DF48870F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79" authorId="0" shapeId="0" xr:uid="{04D9730F-DA99-423A-83A6-76A02879CF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79" authorId="0" shapeId="0" xr:uid="{F373ACCB-387D-4533-A9EE-A187283712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79" authorId="0" shapeId="0" xr:uid="{17121F5A-DA1A-40FA-BBC9-CEA9AEB165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79" authorId="0" shapeId="0" xr:uid="{E54E4F60-6941-405B-9600-B992E05CF6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79" authorId="0" shapeId="0" xr:uid="{77639227-D49D-40AF-8C73-45A3E760C9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79" authorId="0" shapeId="0" xr:uid="{D0697DB9-6F37-4041-B60B-495B88D45C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79" authorId="0" shapeId="0" xr:uid="{EA7747A8-0029-40DA-A058-C1AD03877C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79" authorId="0" shapeId="0" xr:uid="{D0F1AD9A-91A2-4463-B289-B80475A34F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79" authorId="0" shapeId="0" xr:uid="{496743F4-FC1E-4B62-B5D7-1C2620C918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79" authorId="0" shapeId="0" xr:uid="{C66CA88E-F3A5-4274-8E49-F4BD2F21FE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79" authorId="0" shapeId="0" xr:uid="{E714257D-48B8-4585-B42D-63FA4830C2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79" authorId="0" shapeId="0" xr:uid="{9BFFC4C9-6751-4374-A9A3-380DFCE8A1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79" authorId="0" shapeId="0" xr:uid="{49D35E78-F2C3-4B01-A7DE-85FE550B91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79" authorId="0" shapeId="0" xr:uid="{469FA42F-8BE7-4999-8790-024EB415C9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79" authorId="0" shapeId="0" xr:uid="{2AB67A7B-D830-46B7-8F28-33901CACCC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79" authorId="0" shapeId="0" xr:uid="{EEDE3B87-6622-40BB-9C9B-5DFE4642CF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79" authorId="0" shapeId="0" xr:uid="{2CD1B1BC-5276-4C52-A1D0-6E7DED92DB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79" authorId="0" shapeId="0" xr:uid="{5EE6C161-6035-4930-947A-ADCF75E69B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79" authorId="0" shapeId="0" xr:uid="{D2B0FB88-70F5-41F5-B761-A6A75EE20A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79" authorId="0" shapeId="0" xr:uid="{3FB9202F-88C9-4904-A07B-C5431F8A32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2" authorId="0" shapeId="0" xr:uid="{1C0F6A66-FE75-4F5E-8D95-9B2106D237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2" authorId="0" shapeId="0" xr:uid="{51D87FC6-806F-4A31-8CE5-E58F2276FB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2" authorId="0" shapeId="0" xr:uid="{409B2CDE-112F-4C4F-879A-2C4C4E8587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2" authorId="0" shapeId="0" xr:uid="{828B6824-8DF7-4884-88C6-96AB5B36DC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2" authorId="0" shapeId="0" xr:uid="{0063BC35-E3E7-4F32-9831-CEB915749F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2" authorId="0" shapeId="0" xr:uid="{9533B235-3A51-4FFD-904B-2921F8CB89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2" authorId="0" shapeId="0" xr:uid="{9506FD4B-0DA4-424E-9EAC-E21F63009E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2" authorId="0" shapeId="0" xr:uid="{617B709E-F517-41D5-A879-BA6429E2F5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2" authorId="0" shapeId="0" xr:uid="{DFF2BDE5-8B56-43E0-BBDF-FB5A0CC1E3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2" authorId="0" shapeId="0" xr:uid="{B3453FD5-6621-479B-8CBF-35203E9921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2" authorId="0" shapeId="0" xr:uid="{2E4E819C-6EE5-4C18-AAE6-0E30D72B1B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2" authorId="0" shapeId="0" xr:uid="{14038239-FFD7-4780-A5D2-93D7710B20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2" authorId="0" shapeId="0" xr:uid="{107A3E63-E7EC-40CC-B9F3-C18E2B14A8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2" authorId="0" shapeId="0" xr:uid="{3C958A0B-D92B-419F-B743-8B1FE5D02C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2" authorId="0" shapeId="0" xr:uid="{C5DEB01F-63E3-4EF4-A667-CA6F58858B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2" authorId="0" shapeId="0" xr:uid="{5C194295-A043-4F90-822A-767DA94865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82" authorId="0" shapeId="0" xr:uid="{C7BA13EC-001D-49B1-872E-C29D5AEB91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82" authorId="0" shapeId="0" xr:uid="{6C54A04C-374E-4B4E-AB6F-4108441BB3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82" authorId="0" shapeId="0" xr:uid="{21A1C56B-9C3D-41EA-ACB1-12983ABA54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82" authorId="0" shapeId="0" xr:uid="{110DEA24-8CA6-462F-A8E4-E918E9957A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82" authorId="0" shapeId="0" xr:uid="{1316EFE3-2B6D-48D2-A04B-5619D7B003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82" authorId="0" shapeId="0" xr:uid="{15AAFE81-6B85-46C5-8F8E-34DA6DE677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82" authorId="0" shapeId="0" xr:uid="{BB532898-E3EC-43B5-8785-2AF00C297D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82" authorId="0" shapeId="0" xr:uid="{506396E8-3D37-45D2-9359-DEBFC642C5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82" authorId="0" shapeId="0" xr:uid="{C3A0838C-6640-468D-9449-9766908895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82" authorId="0" shapeId="0" xr:uid="{05C638F9-5802-4595-BD91-32F4C465B1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82" authorId="0" shapeId="0" xr:uid="{9E54D17D-4F0A-4783-BFA7-9B7CB85FE3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82" authorId="0" shapeId="0" xr:uid="{B970FC4C-BB3B-468D-83D9-5489F3C82D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3" authorId="0" shapeId="0" xr:uid="{0E3EF7EA-EFF5-40DF-80CA-3A5525BB8A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3" authorId="0" shapeId="0" xr:uid="{3AB7DB77-025A-4F7E-8BA1-FD82B9507C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3" authorId="0" shapeId="0" xr:uid="{1B067137-6878-4BFA-810F-946F8CAB52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3" authorId="0" shapeId="0" xr:uid="{8C7E2C36-74F2-4EF5-BF71-49A0221FD9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3" authorId="0" shapeId="0" xr:uid="{2D663105-3A66-46A7-81FD-9D845F7DFA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3" authorId="0" shapeId="0" xr:uid="{8F7CCBCB-8C44-4A93-80E6-ECFFF4C42C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3" authorId="0" shapeId="0" xr:uid="{E8B9229F-4C68-4E05-A8F3-F8A56C5F7A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3" authorId="0" shapeId="0" xr:uid="{C95A2292-DA6D-4A19-B911-B7CCBDE2C7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3" authorId="0" shapeId="0" xr:uid="{57FFC07D-D7D5-4DE7-A41A-0E9C629027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3" authorId="0" shapeId="0" xr:uid="{7F862606-A753-42F9-8CAD-5B20A7DFEC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3" authorId="0" shapeId="0" xr:uid="{C054F558-521A-41B2-A21B-5A9745B782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3" authorId="0" shapeId="0" xr:uid="{0FEC77DF-B2F3-45BD-907E-4DFDAB1DAE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3" authorId="0" shapeId="0" xr:uid="{120D8FB2-2C6C-49A4-8391-332DEF9BE0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3" authorId="0" shapeId="0" xr:uid="{8AF98A84-3E8A-466B-BAC4-E8CF58150C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3" authorId="0" shapeId="0" xr:uid="{B9FF2229-016D-4706-B35E-02B0574FCD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3" authorId="0" shapeId="0" xr:uid="{A5E0930E-1EF7-4CC5-8C6D-EFECCBFC4D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83" authorId="0" shapeId="0" xr:uid="{0F6FD5B2-7C40-4AB2-ACED-0E6194BA21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83" authorId="0" shapeId="0" xr:uid="{D03BDB8E-69C2-461E-80AE-921CBD58DC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83" authorId="0" shapeId="0" xr:uid="{58E20E48-18A4-4ED3-A7ED-A00C1F6CF0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83" authorId="0" shapeId="0" xr:uid="{7DF83988-F76D-4CA3-B937-28341DADE3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83" authorId="0" shapeId="0" xr:uid="{6F09F820-C1BF-444C-AB9F-E092A7947E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83" authorId="0" shapeId="0" xr:uid="{A8C405C2-90ED-4EFF-961F-CCFD5D663E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83" authorId="0" shapeId="0" xr:uid="{98AE804B-C31D-44F9-B4C0-01493B0FEE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83" authorId="0" shapeId="0" xr:uid="{0AE50902-F6C0-4428-AD36-707227D6E3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83" authorId="0" shapeId="0" xr:uid="{42FA75CF-E3D3-42BC-A308-E49A898DDE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83" authorId="0" shapeId="0" xr:uid="{F2E34878-1EDA-432A-88B5-AB72F259C2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83" authorId="0" shapeId="0" xr:uid="{CFCF09D5-5A22-4B88-A1B5-30EF2A04F0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83" authorId="0" shapeId="0" xr:uid="{A7001975-16F9-4F66-988D-7794859ADC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4" authorId="0" shapeId="0" xr:uid="{05E65EE0-E751-4A41-B780-A7173C9D1D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4" authorId="0" shapeId="0" xr:uid="{3645A218-9D8E-4219-96C3-FC81D01459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4" authorId="0" shapeId="0" xr:uid="{63D93E53-A064-435A-9F37-5EAFC95D6F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4" authorId="0" shapeId="0" xr:uid="{8708C452-ED03-41D9-9EB2-F628365412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4" authorId="0" shapeId="0" xr:uid="{4C312A21-A18F-4D34-B37B-1E3AB64922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4" authorId="0" shapeId="0" xr:uid="{B89AD5BE-F07D-4C92-9CC2-77B82BB206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4" authorId="0" shapeId="0" xr:uid="{4512BBF7-71FF-4C81-A360-E5E8492F23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4" authorId="0" shapeId="0" xr:uid="{A46974A0-7E92-4D5E-BE6F-B330FC3177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4" authorId="0" shapeId="0" xr:uid="{CD2E6E42-FB0E-48D4-8635-A08439968A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4" authorId="0" shapeId="0" xr:uid="{06190D2F-79FC-46AE-9AEF-DE3DAD3D0A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4" authorId="0" shapeId="0" xr:uid="{3FA0A06C-71B6-43F3-B96A-D2C3177C8E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4" authorId="0" shapeId="0" xr:uid="{D448F134-26EC-44DD-A75A-E2455397AF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4" authorId="0" shapeId="0" xr:uid="{39954E9E-9F45-4D33-991D-DFAB546CEA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4" authorId="0" shapeId="0" xr:uid="{079D948C-A402-4E9F-A1DD-9121C19898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4" authorId="0" shapeId="0" xr:uid="{F74D5188-DB55-481D-80B8-6157465ED5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4" authorId="0" shapeId="0" xr:uid="{1FFD3D5A-F5DA-496C-A164-9719B4F5B6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84" authorId="0" shapeId="0" xr:uid="{2A81582E-5192-45F3-BB9C-50CAB5B690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84" authorId="0" shapeId="0" xr:uid="{5F9E4F73-6A2D-4ADA-B910-5A9E96FA8B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84" authorId="0" shapeId="0" xr:uid="{1E3C4600-03B6-4EE6-AE71-2F61520529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84" authorId="0" shapeId="0" xr:uid="{0A7DFC6F-CE01-4EC6-9DBF-DC0DFBCFBE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84" authorId="0" shapeId="0" xr:uid="{AA128086-FC71-4EBE-BD1A-86057F8EEF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84" authorId="0" shapeId="0" xr:uid="{88D97ADD-0308-4AF1-A6E2-7B4F29CEB7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84" authorId="0" shapeId="0" xr:uid="{040E8D96-979D-4F07-9145-F82AF5CA1E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84" authorId="0" shapeId="0" xr:uid="{492F8244-6FD2-46E7-8171-60642062E8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84" authorId="0" shapeId="0" xr:uid="{643CDB67-5106-4887-B954-4B06AD7A61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84" authorId="0" shapeId="0" xr:uid="{05FE39F2-8C99-4ED5-AC34-8A3462ED90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84" authorId="0" shapeId="0" xr:uid="{3E140219-E56D-4849-B22C-96442C85E1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84" authorId="0" shapeId="0" xr:uid="{7D4CD7E5-BA7F-4882-9140-0510DA4997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5" authorId="0" shapeId="0" xr:uid="{2B53E28B-B0EA-4A7C-AE7D-C8A2FFBBC3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5" authorId="0" shapeId="0" xr:uid="{78E49D6F-B663-451A-8470-FC0EB72FF1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5" authorId="0" shapeId="0" xr:uid="{DF8AB7FE-57A0-4627-8EC4-9D7A745A11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5" authorId="0" shapeId="0" xr:uid="{1131CC8E-A984-49B3-B9D3-09D26C0A1B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5" authorId="0" shapeId="0" xr:uid="{180F0ED0-3548-4FF5-B4C2-9621462710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5" authorId="0" shapeId="0" xr:uid="{CA3DC8B8-D676-4831-8F67-B0B5E11680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5" authorId="0" shapeId="0" xr:uid="{D8918A00-3556-4A21-8136-E4FB65A6F8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5" authorId="0" shapeId="0" xr:uid="{B182D5B7-9F2F-496E-8D68-4E6C4757B8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5" authorId="0" shapeId="0" xr:uid="{CF437DC0-5D7F-4CC4-BE60-7DF5BB876E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5" authorId="0" shapeId="0" xr:uid="{98894C15-9656-428D-9CA8-7B755B2A22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5" authorId="0" shapeId="0" xr:uid="{24FC9300-5E92-427B-A933-CC192B6359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5" authorId="0" shapeId="0" xr:uid="{50E95A69-A1DF-4E83-846C-E8C405D9E9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5" authorId="0" shapeId="0" xr:uid="{CA4BB9CF-5AD3-4293-9687-10E8DEBE12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5" authorId="0" shapeId="0" xr:uid="{CD4DB7B7-1405-47F6-A815-47EF4E7DF9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5" authorId="0" shapeId="0" xr:uid="{F6FC3BB0-7477-445C-B8AB-E635B13A20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5" authorId="0" shapeId="0" xr:uid="{F36F4BFC-91B5-4E7A-90C1-4B14E285F0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85" authorId="0" shapeId="0" xr:uid="{97EF7799-161C-48B2-8459-21757FC56A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85" authorId="0" shapeId="0" xr:uid="{419CBFC0-FC8C-4750-B7DF-23BF27B9AA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85" authorId="0" shapeId="0" xr:uid="{07E67938-462D-45E2-A43D-5DF044DE18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85" authorId="0" shapeId="0" xr:uid="{8D447D14-FB0C-4CA1-A24D-A69FA84047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85" authorId="0" shapeId="0" xr:uid="{42D5753F-2C14-4C5D-8A75-2A9BA125D4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85" authorId="0" shapeId="0" xr:uid="{95E6E461-DF8B-4B93-AE9C-2C9EDBE020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85" authorId="0" shapeId="0" xr:uid="{035AD6EC-5CFA-4B65-B462-278BB9FA43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85" authorId="0" shapeId="0" xr:uid="{3B60A9BB-F09B-412C-9343-19D535845B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85" authorId="0" shapeId="0" xr:uid="{BFBB2E38-97FA-412C-B28C-687ACAE77A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85" authorId="0" shapeId="0" xr:uid="{22E2DA45-2561-426E-910D-4324D170A4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85" authorId="0" shapeId="0" xr:uid="{2FBC4518-A803-449D-A622-C65DA0F18F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85" authorId="0" shapeId="0" xr:uid="{393A731F-E7A3-43FB-9D7D-4BE6087181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6" authorId="0" shapeId="0" xr:uid="{52328EA7-958D-4489-81D8-4BDFE658F1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6" authorId="0" shapeId="0" xr:uid="{36E037E4-9E2F-45C0-BD99-B59A0E49B7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6" authorId="0" shapeId="0" xr:uid="{3A4D9AA7-9DE1-4E45-9696-221C41B4B6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6" authorId="0" shapeId="0" xr:uid="{31DB2B04-B23A-4565-8112-AEA99BF43F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6" authorId="0" shapeId="0" xr:uid="{657AEB06-EF42-4382-82B2-9D8DD7DE8C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6" authorId="0" shapeId="0" xr:uid="{00F6DD3A-BF5E-4A04-BD97-1C88425999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6" authorId="0" shapeId="0" xr:uid="{BC402BCA-3DFE-4F0F-93A4-AC9DE060A0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6" authorId="0" shapeId="0" xr:uid="{705608C6-49A9-483C-A460-C1AF036F6C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6" authorId="0" shapeId="0" xr:uid="{1B355865-C708-49FA-B1EB-71C32E6561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6" authorId="0" shapeId="0" xr:uid="{DC3DDB62-63EB-4305-A917-D642D99367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6" authorId="0" shapeId="0" xr:uid="{150CE255-77D5-49C3-B478-A88B1A87DB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6" authorId="0" shapeId="0" xr:uid="{AC2CF155-70FA-490D-98FC-DCD9F60E3F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6" authorId="0" shapeId="0" xr:uid="{8A2B7EC7-2997-4EE4-90BB-C024560C25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6" authorId="0" shapeId="0" xr:uid="{D7DC118E-BF07-4CFB-852B-5E68D17E0D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6" authorId="0" shapeId="0" xr:uid="{743D92FA-328D-422B-B50D-E25D50C96A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6" authorId="0" shapeId="0" xr:uid="{A8285920-672E-46DA-BC05-2532D25FA4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86" authorId="0" shapeId="0" xr:uid="{207E38A5-7989-45F8-80E7-694D994C6C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86" authorId="0" shapeId="0" xr:uid="{822B2869-B617-4630-8147-C67541153B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86" authorId="0" shapeId="0" xr:uid="{13AFCA7B-F0D0-4A52-94C9-BE36593305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86" authorId="0" shapeId="0" xr:uid="{39A9F237-FFBB-4E53-AEAC-3960AD1D8D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86" authorId="0" shapeId="0" xr:uid="{61EEF408-FCA2-4989-AAF7-246B71547D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86" authorId="0" shapeId="0" xr:uid="{C0B9177A-6A06-47F1-951D-3B28394DEB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86" authorId="0" shapeId="0" xr:uid="{B75C4E87-2E5F-46B7-BB34-2C4B52211A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86" authorId="0" shapeId="0" xr:uid="{928F2EBB-DBB9-4D34-8B02-862693FC1B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86" authorId="0" shapeId="0" xr:uid="{29FC2AC2-DA55-4FBE-B06C-C23794C166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86" authorId="0" shapeId="0" xr:uid="{D7E14E4D-7229-4B77-9785-358D476AAB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86" authorId="0" shapeId="0" xr:uid="{72C4B864-D1F6-432B-B1DD-B331C386BB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86" authorId="0" shapeId="0" xr:uid="{73B94650-FCA3-4673-A320-34FC536435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89" authorId="0" shapeId="0" xr:uid="{2BB894F2-7FD8-48CF-98A6-3778041617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89" authorId="0" shapeId="0" xr:uid="{F08D7C3F-B901-4C8E-87D3-BEA90226EA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89" authorId="0" shapeId="0" xr:uid="{5080592A-B240-41F3-93C8-6A5029CB44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89" authorId="0" shapeId="0" xr:uid="{B88997D7-2422-48BE-899A-D80D072771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89" authorId="0" shapeId="0" xr:uid="{445C7997-21D9-41B2-9FDF-36948FD8BD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89" authorId="0" shapeId="0" xr:uid="{2640F777-DEBA-4AB4-8076-A7EDD92674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89" authorId="0" shapeId="0" xr:uid="{574B9DA2-7A45-4D4E-AFE8-501629792B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89" authorId="0" shapeId="0" xr:uid="{C0E83FD1-D4B5-4CEB-98C9-1C9E16F98A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89" authorId="0" shapeId="0" xr:uid="{226D2E53-9628-40B2-8A56-C17DF4F577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89" authorId="0" shapeId="0" xr:uid="{1AEB1149-3987-4509-BC05-C57A7318A7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89" authorId="0" shapeId="0" xr:uid="{956008B1-E10B-415C-B562-388AE17EA1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89" authorId="0" shapeId="0" xr:uid="{C19B6037-3538-4326-A253-7E22FC5D52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89" authorId="0" shapeId="0" xr:uid="{03570FC8-1C12-4261-9015-CC616A1C11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89" authorId="0" shapeId="0" xr:uid="{80221188-837C-460C-8F56-6D1CACA06A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89" authorId="0" shapeId="0" xr:uid="{5E45615D-764F-4B00-8858-B249B7041A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89" authorId="0" shapeId="0" xr:uid="{930EF838-7096-4C38-925F-B0C9CFFFB2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89" authorId="0" shapeId="0" xr:uid="{7C621BCC-018B-45A6-8686-F6E199C222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89" authorId="0" shapeId="0" xr:uid="{1877E222-E6E4-4EF1-804D-82F4CEF6F9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89" authorId="0" shapeId="0" xr:uid="{A7C6843D-65FE-43D6-9F0B-0E562B089B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89" authorId="0" shapeId="0" xr:uid="{77A35838-A1DC-4D4E-A334-FFD9E646CD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89" authorId="0" shapeId="0" xr:uid="{B8FDC199-9F99-42C8-AB0E-7318DB07AE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89" authorId="0" shapeId="0" xr:uid="{9DBB0EA1-8195-4197-A78F-8E9EA4227F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89" authorId="0" shapeId="0" xr:uid="{9BE78AE2-FD21-459F-8E0D-F9352E8934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89" authorId="0" shapeId="0" xr:uid="{F85D35E6-8840-4C42-AD5B-673E86D0C1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89" authorId="0" shapeId="0" xr:uid="{0FDE4883-4051-45B5-8976-1363D910BC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89" authorId="0" shapeId="0" xr:uid="{F081C4C6-F099-44D5-9C86-72A7AF66AA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89" authorId="0" shapeId="0" xr:uid="{4BA77D64-ED0A-4A1B-8D5A-D30FF85EAA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89" authorId="0" shapeId="0" xr:uid="{9A1DA83E-020A-44C2-B4F6-3DDC571AB9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0" authorId="0" shapeId="0" xr:uid="{A6C25EE1-85C8-4D39-BD1C-87BBB3007C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0" authorId="0" shapeId="0" xr:uid="{92F08DAA-FDF6-47E7-AAD1-25F81C58AD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0" authorId="0" shapeId="0" xr:uid="{4CF6ACB9-8CA3-47F9-BD5A-9A0D1A7A83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0" authorId="0" shapeId="0" xr:uid="{C563B7A6-4334-481D-8855-FA9066D4BA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0" authorId="0" shapeId="0" xr:uid="{C9E3ECF0-3410-447E-91D6-89DC7E2D6C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0" authorId="0" shapeId="0" xr:uid="{5448053B-B2FC-4A1E-8500-35C1B942D7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0" authorId="0" shapeId="0" xr:uid="{461CD1B3-F2A5-482E-A023-7E378093A4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0" authorId="0" shapeId="0" xr:uid="{F78FBE75-1F17-4999-94DE-FC6632C2BB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0" authorId="0" shapeId="0" xr:uid="{6B052B29-9A9C-4982-A34E-63D30B5E03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0" authorId="0" shapeId="0" xr:uid="{25B3D780-E48F-4F7A-99D5-3BA7C605BE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0" authorId="0" shapeId="0" xr:uid="{4451B773-4435-4C62-9887-4FC34F6549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0" authorId="0" shapeId="0" xr:uid="{78205A0F-78B7-4CBD-B701-106D65B0D4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0" authorId="0" shapeId="0" xr:uid="{60B95A0D-5557-4E4E-A816-D4AA5408C7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0" authorId="0" shapeId="0" xr:uid="{6D9B0108-3B17-4AE6-A328-985DB8289D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0" authorId="0" shapeId="0" xr:uid="{1831B47D-41FC-4E2A-8B6F-B5591DE5E4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0" authorId="0" shapeId="0" xr:uid="{3C9D879B-AF67-4620-A664-B80A84E7BE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90" authorId="0" shapeId="0" xr:uid="{05A63D78-683E-495E-A3B6-8249E0803A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90" authorId="0" shapeId="0" xr:uid="{CE189F86-41B6-4488-9A06-28826C79B3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90" authorId="0" shapeId="0" xr:uid="{49624945-DFFB-4420-8506-2CFB741235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90" authorId="0" shapeId="0" xr:uid="{0B995B8F-3266-4776-886E-2CC2330A50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90" authorId="0" shapeId="0" xr:uid="{9D884FF8-FF82-44CA-A58F-736D0B02D7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90" authorId="0" shapeId="0" xr:uid="{C4C7A20B-F340-494D-B148-4532F077DE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90" authorId="0" shapeId="0" xr:uid="{67090F9A-3CC2-4559-9C1E-9E9BD45FCD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90" authorId="0" shapeId="0" xr:uid="{11D802C7-483D-4AFE-B3F3-15C8FA97C9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90" authorId="0" shapeId="0" xr:uid="{D4796AD8-691B-44DD-A09C-96192D3A02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90" authorId="0" shapeId="0" xr:uid="{6147272B-3C5C-468B-92D5-B71B42D458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90" authorId="0" shapeId="0" xr:uid="{B9DAF0A0-92DD-4893-8F79-D7E8211547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90" authorId="0" shapeId="0" xr:uid="{A8D44310-B798-417B-9ADB-DA0ED7CB8C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1" authorId="0" shapeId="0" xr:uid="{4C3EA082-35FE-46E5-BA1F-4E9C58B568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1" authorId="0" shapeId="0" xr:uid="{CFC744C0-8325-4C83-BCE7-F57213EC75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1" authorId="0" shapeId="0" xr:uid="{018A8A74-3DDF-46FB-BCEB-F9CB249ECA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1" authorId="0" shapeId="0" xr:uid="{D0DCB3CC-C0B1-40F4-B8F7-4C5A321344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1" authorId="0" shapeId="0" xr:uid="{13D4FA22-86C5-4875-9D91-8996DE32B4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1" authorId="0" shapeId="0" xr:uid="{0DA5719A-CDD9-47E8-BDF5-67DD43329D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1" authorId="0" shapeId="0" xr:uid="{222AD911-B4CB-4887-8C1C-FC8D304453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1" authorId="0" shapeId="0" xr:uid="{0CF2E05E-B0B0-4644-BBAB-2767F6DECF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1" authorId="0" shapeId="0" xr:uid="{BB9CBCAE-4C41-46CE-B8CF-6D6BDE933F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1" authorId="0" shapeId="0" xr:uid="{3053FEB5-BE2A-42A1-89DB-ED65BE5056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1" authorId="0" shapeId="0" xr:uid="{0973CD20-25D4-4954-BB87-62E9202C8C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1" authorId="0" shapeId="0" xr:uid="{8DEFCF55-0A7F-4875-B303-E487A6865D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1" authorId="0" shapeId="0" xr:uid="{6DA59585-B2E9-48B6-98C2-401FE3C5BF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1" authorId="0" shapeId="0" xr:uid="{BCC64363-4F68-4B9B-AF11-E5F146F4CC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1" authorId="0" shapeId="0" xr:uid="{BA143B95-3FF7-4277-AC98-45B14C20C1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1" authorId="0" shapeId="0" xr:uid="{A49D9401-AB32-4511-942B-BDA5B27621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91" authorId="0" shapeId="0" xr:uid="{0E0654E1-C3A5-4CBB-BC82-585F63F200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91" authorId="0" shapeId="0" xr:uid="{809A0F26-7B8A-436E-BF6E-F8E631BF9D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91" authorId="0" shapeId="0" xr:uid="{BF3F971E-E351-4DE3-B9A2-7ED99BEB2C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91" authorId="0" shapeId="0" xr:uid="{30DD4E89-36DD-4223-9259-474C70A17F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91" authorId="0" shapeId="0" xr:uid="{1AFC5263-8222-4ED2-9D85-86C8F5CBC9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91" authorId="0" shapeId="0" xr:uid="{C95FB177-071B-4990-89FE-F951792ECB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91" authorId="0" shapeId="0" xr:uid="{B1AA19A0-40AF-4159-8B4E-D10C8A1CA8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91" authorId="0" shapeId="0" xr:uid="{BE0EDC92-2F51-475F-87F7-70CD420544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91" authorId="0" shapeId="0" xr:uid="{1447C2FF-2A63-45BA-8CDF-152FC1A901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91" authorId="0" shapeId="0" xr:uid="{00AD9C76-7EF5-471C-A72D-B18FD37F6B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91" authorId="0" shapeId="0" xr:uid="{6EF0EB05-F6E5-4F75-ABEB-42879E61B7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91" authorId="0" shapeId="0" xr:uid="{9784972E-B2B1-4605-8B2C-C9F31486F4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4" authorId="0" shapeId="0" xr:uid="{80C94018-A190-4FCB-9BFA-AC0DF464E1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4" authorId="0" shapeId="0" xr:uid="{972701F3-AB5A-4C16-B411-12EB2D8747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4" authorId="0" shapeId="0" xr:uid="{F26A5F81-FF71-4DF3-9E4C-FD11D4EE19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4" authorId="0" shapeId="0" xr:uid="{0EC86126-1FEF-4FC6-80C0-2F120BCA16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4" authorId="0" shapeId="0" xr:uid="{DA0FFC39-DE5F-4EC1-9C23-661DAEBC3A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4" authorId="0" shapeId="0" xr:uid="{B89A1944-3132-4C9F-9B90-BA0E989615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4" authorId="0" shapeId="0" xr:uid="{FA949FA5-16FE-4D67-8F5C-5ED2EC3458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4" authorId="0" shapeId="0" xr:uid="{7B63249B-7B44-4A8B-82A6-ED09A91778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4" authorId="0" shapeId="0" xr:uid="{795EA664-B40E-4AC7-B0B8-39FB9B241A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4" authorId="0" shapeId="0" xr:uid="{3C1A1CEE-1710-4721-A4EF-162FBD51CE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4" authorId="0" shapeId="0" xr:uid="{89B336B6-6AFA-464C-B72E-7F31FCC619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4" authorId="0" shapeId="0" xr:uid="{25D5FC88-7F9F-4210-9321-052187B0BF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4" authorId="0" shapeId="0" xr:uid="{B2A05F85-32E0-487B-91BB-3BCF480B6E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4" authorId="0" shapeId="0" xr:uid="{FD09D4C0-9E0E-457B-BC94-7FCA88D1F0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4" authorId="0" shapeId="0" xr:uid="{29A6AAA7-F68D-48B4-8FE6-8440C85F3B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4" authorId="0" shapeId="0" xr:uid="{BD5A5291-D28E-457C-9D7A-12818021D1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94" authorId="0" shapeId="0" xr:uid="{7B4B2137-86B4-4301-BF89-EADF8D406A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94" authorId="0" shapeId="0" xr:uid="{8AC2EC4C-611A-4324-B908-3A94501733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94" authorId="0" shapeId="0" xr:uid="{1AC0B994-0CE5-4B24-8B78-7A59AEE770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94" authorId="0" shapeId="0" xr:uid="{EE3654FE-7561-416E-B678-E33E918612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94" authorId="0" shapeId="0" xr:uid="{28FA0BF6-B429-4C98-B6A3-FD99A86E26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94" authorId="0" shapeId="0" xr:uid="{538850EE-6F7D-4C24-83AD-4679456FB3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94" authorId="0" shapeId="0" xr:uid="{F77E223D-1DA7-49E0-B096-2F1C6493CA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94" authorId="0" shapeId="0" xr:uid="{3F93B9AE-F668-42F0-B5A8-FFD6F3297F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94" authorId="0" shapeId="0" xr:uid="{134F81FF-A944-4BB3-B2E9-4363B34C5B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94" authorId="0" shapeId="0" xr:uid="{E982826C-BDF8-4E44-810E-21572C8734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94" authorId="0" shapeId="0" xr:uid="{BD36C340-737A-4C1F-809F-C60DD5F2BF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94" authorId="0" shapeId="0" xr:uid="{A7FD96FB-65B0-44F4-A146-099670B05B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5" authorId="0" shapeId="0" xr:uid="{AD3C1AEB-84FE-4A9C-8031-D999F4BF15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5" authorId="0" shapeId="0" xr:uid="{7123253F-64F7-4EDB-8186-C616E25D5B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5" authorId="0" shapeId="0" xr:uid="{C7B6536B-753F-47F4-A647-788A357BAB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5" authorId="0" shapeId="0" xr:uid="{1CD0479A-9BFD-4E9E-9D89-6099667B92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5" authorId="0" shapeId="0" xr:uid="{2B680C50-3C0F-4691-A479-01B438E8C5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5" authorId="0" shapeId="0" xr:uid="{D83874E7-5CAA-43A5-B9EE-FAA0A362B1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5" authorId="0" shapeId="0" xr:uid="{8E0809B0-1978-447A-948D-28C1B61AE5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5" authorId="0" shapeId="0" xr:uid="{CE10F93D-8660-427D-80FA-DA4587E310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5" authorId="0" shapeId="0" xr:uid="{1CA6A52E-D21F-45C8-A500-1B96DD63F9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5" authorId="0" shapeId="0" xr:uid="{5F663F62-426F-455A-B524-525730A0C4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5" authorId="0" shapeId="0" xr:uid="{B970A567-AA57-49B5-A128-435CEDFA9E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5" authorId="0" shapeId="0" xr:uid="{E65F7A08-DE1D-4B6A-A1DE-38B702CF6B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5" authorId="0" shapeId="0" xr:uid="{46729384-075F-45E4-891A-8ABCF8C439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5" authorId="0" shapeId="0" xr:uid="{DBE04AD3-60C4-4C3E-A857-79FDBC1191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5" authorId="0" shapeId="0" xr:uid="{20B013FB-04BA-4314-B9A7-6887C73D28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5" authorId="0" shapeId="0" xr:uid="{43B3043B-DE26-409D-8F15-03851C16E6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95" authorId="0" shapeId="0" xr:uid="{CB300AB2-0629-4339-91FE-00C5A2D03E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95" authorId="0" shapeId="0" xr:uid="{8DE86C72-02B7-4D79-BB4B-FEC90AE45B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95" authorId="0" shapeId="0" xr:uid="{C74D4998-1C14-434F-A576-D946823FD6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95" authorId="0" shapeId="0" xr:uid="{3D536211-69FB-4A15-BDFF-3483454D22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95" authorId="0" shapeId="0" xr:uid="{3F017975-0FA3-4E47-8ABA-08A6263C69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95" authorId="0" shapeId="0" xr:uid="{35D2864A-31A9-4863-B06F-70399B82B9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95" authorId="0" shapeId="0" xr:uid="{64E7A884-1572-4BFC-81D7-86D3FB7F54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95" authorId="0" shapeId="0" xr:uid="{1085F5A4-CA2B-43B7-A7AF-FAFAFCE7D1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95" authorId="0" shapeId="0" xr:uid="{1321BB89-5516-49F0-B274-D3FB49F833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95" authorId="0" shapeId="0" xr:uid="{577DEDCB-4F45-49B3-9472-C172B50E5F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95" authorId="0" shapeId="0" xr:uid="{755BAB09-72A4-40C4-AC2B-1F196CF389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95" authorId="0" shapeId="0" xr:uid="{8837AE1F-F30D-43C6-8F23-74DB8746A9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6" authorId="0" shapeId="0" xr:uid="{F1C21B71-992D-4848-89C1-7B2B9B856C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6" authorId="0" shapeId="0" xr:uid="{1865C607-6E36-4072-AFE6-CA2CA386B1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6" authorId="0" shapeId="0" xr:uid="{89667ECB-3CED-419B-A201-982913D2F2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6" authorId="0" shapeId="0" xr:uid="{F6F2E38D-A95E-4BC2-9E56-CC537A37E9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6" authorId="0" shapeId="0" xr:uid="{E1A3A947-013D-478D-8042-48D73432BB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6" authorId="0" shapeId="0" xr:uid="{C636B17A-4F18-4B16-B8AC-FB8E9E5AC0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6" authorId="0" shapeId="0" xr:uid="{35EB81C7-EF6E-40A0-B2B7-E1CC9554F9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6" authorId="0" shapeId="0" xr:uid="{A21CEBA1-812C-4AF0-BC00-8DD2A1B7EB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6" authorId="0" shapeId="0" xr:uid="{76A9BD58-7544-4EBE-B338-899AA95A72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6" authorId="0" shapeId="0" xr:uid="{90CA4309-3D3A-4F02-8B8E-5DE9780D2D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6" authorId="0" shapeId="0" xr:uid="{0968A6D7-F369-4FC3-8518-26205F7A39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6" authorId="0" shapeId="0" xr:uid="{073A3614-6AD3-4197-85FD-F9A26F5160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6" authorId="0" shapeId="0" xr:uid="{6123EBF0-B019-48F9-A766-1FD0F91B1B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6" authorId="0" shapeId="0" xr:uid="{9B4331D9-F00F-4E78-AD25-E1058C12B9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6" authorId="0" shapeId="0" xr:uid="{F1CE6EB3-7ED9-44BA-B28C-8812D6D9D2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6" authorId="0" shapeId="0" xr:uid="{FDBD9640-5971-4213-9CE6-7D10E965A1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96" authorId="0" shapeId="0" xr:uid="{30F96A58-418F-4342-8F6F-4B3FF5F149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96" authorId="0" shapeId="0" xr:uid="{2733C42A-B4BF-4406-AF86-514FA2B50F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96" authorId="0" shapeId="0" xr:uid="{6F9BA82D-A06D-4F8B-8F23-11253F4529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96" authorId="0" shapeId="0" xr:uid="{213C7131-814D-4EC8-8A10-763691622E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96" authorId="0" shapeId="0" xr:uid="{882ED1F2-4B24-4D2E-A0E5-E80EF84F0F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96" authorId="0" shapeId="0" xr:uid="{F82EA4DE-54FF-4496-82F6-9EAFBC5922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96" authorId="0" shapeId="0" xr:uid="{7A901D5C-9F73-4CA7-9206-6D804960B2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96" authorId="0" shapeId="0" xr:uid="{5F865935-9C5F-4F21-A7E1-1D2B5E5D94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96" authorId="0" shapeId="0" xr:uid="{3470614D-3371-4AB3-B7F5-9A2143B3DE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96" authorId="0" shapeId="0" xr:uid="{901704BA-B275-4291-9DB7-2DFEBECFA1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96" authorId="0" shapeId="0" xr:uid="{05740086-6F00-4D6B-94D2-A3A77FE794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96" authorId="0" shapeId="0" xr:uid="{4E645C35-0F50-4FBA-AEA5-04BD6926BD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7" authorId="0" shapeId="0" xr:uid="{5ED9A0DB-1B09-4BEF-8C21-3A4BA4C1BA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7" authorId="0" shapeId="0" xr:uid="{4BBEA14F-AF8D-4C5E-A107-2AEDCDCDE6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7" authorId="0" shapeId="0" xr:uid="{3FC15A2D-F6BD-4760-A0A5-6F649DA38B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7" authorId="0" shapeId="0" xr:uid="{78700FD0-968F-4433-8EBF-21DD89A914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7" authorId="0" shapeId="0" xr:uid="{6B93610A-BCCE-47AD-871D-F415FF9772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7" authorId="0" shapeId="0" xr:uid="{47644207-9491-4652-AB91-7A3D875A26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7" authorId="0" shapeId="0" xr:uid="{11C37F2F-1506-4172-BB6F-4F9A92D2D4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7" authorId="0" shapeId="0" xr:uid="{4F1F4E3E-5A49-424F-BBDB-F1C040B84A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7" authorId="0" shapeId="0" xr:uid="{C880B591-0E01-458F-9C71-22491C0D1F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7" authorId="0" shapeId="0" xr:uid="{883AC64A-B587-4C5A-B710-73C40E649B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7" authorId="0" shapeId="0" xr:uid="{0ADA24E3-13F9-4BB6-8CE3-52601EC9BF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7" authorId="0" shapeId="0" xr:uid="{7D16C2FE-3B7E-4490-ABB7-EBA0EAEB45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7" authorId="0" shapeId="0" xr:uid="{8B1AB171-E277-4ED4-B5C0-E78FB6777D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7" authorId="0" shapeId="0" xr:uid="{729D1C0B-AD45-45B8-A539-5F888FDF75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7" authorId="0" shapeId="0" xr:uid="{89557F91-5B95-4279-8A10-36BF6AA81D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7" authorId="0" shapeId="0" xr:uid="{2EC14B9C-6162-4164-900C-6D550AE3E3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97" authorId="0" shapeId="0" xr:uid="{F6489E0A-2464-47BA-B84A-15AF541DBB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97" authorId="0" shapeId="0" xr:uid="{7DBB30DB-1AA7-4072-B94B-4DF9C33FF0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97" authorId="0" shapeId="0" xr:uid="{1E9AE8A9-A281-4DFF-9F4E-6315F081E3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97" authorId="0" shapeId="0" xr:uid="{358A5C7F-30EE-46F3-B6D1-428AB3CCE8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97" authorId="0" shapeId="0" xr:uid="{D314B228-A2DE-441C-900E-219FF563D1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97" authorId="0" shapeId="0" xr:uid="{2A12080F-6590-4546-9262-C6CCA08C25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97" authorId="0" shapeId="0" xr:uid="{DBAC518A-7CA7-4A0C-963A-798BA9481E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97" authorId="0" shapeId="0" xr:uid="{4AE81292-D747-49DA-89E3-A1B9D05753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97" authorId="0" shapeId="0" xr:uid="{522F2D68-379C-4E98-B4DB-AEA1336C6A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97" authorId="0" shapeId="0" xr:uid="{148D75C5-BEE9-476C-913C-7B8424C6DC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97" authorId="0" shapeId="0" xr:uid="{03461274-99A2-4A8C-B281-3F67CFA6C0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97" authorId="0" shapeId="0" xr:uid="{E1EE8639-B37C-4D18-A88B-42371C967B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98" authorId="0" shapeId="0" xr:uid="{9F99A99A-5AEB-4D04-A23D-BCF0CC1072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98" authorId="0" shapeId="0" xr:uid="{D146D7F9-5E66-4208-8F8D-1735128A8F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98" authorId="0" shapeId="0" xr:uid="{FF77377C-C8DD-4F65-960B-6A7F3E3FAE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98" authorId="0" shapeId="0" xr:uid="{132DFE72-829A-4C2F-BCE4-1CC2FF8466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98" authorId="0" shapeId="0" xr:uid="{94D95C4E-357E-4B32-8CB9-FC0E707004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98" authorId="0" shapeId="0" xr:uid="{E7FD7D7D-420D-408F-A513-1F6B984E16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98" authorId="0" shapeId="0" xr:uid="{5E345217-534C-488C-BABD-89D55D8EC0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98" authorId="0" shapeId="0" xr:uid="{18D542CE-318C-4751-A3E3-790735BC65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98" authorId="0" shapeId="0" xr:uid="{E1BFB5F2-CA8D-4924-B4EE-1D710FD4F5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98" authorId="0" shapeId="0" xr:uid="{AFD3D252-B850-4B06-8339-DCF8037E19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98" authorId="0" shapeId="0" xr:uid="{760C4211-B79D-4D2B-BA19-3FB81F1F0A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98" authorId="0" shapeId="0" xr:uid="{F5213BF0-C992-4991-BCA2-A8E10D9B72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98" authorId="0" shapeId="0" xr:uid="{6A9EA62D-6632-4DE3-B1A1-99728AE05A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98" authorId="0" shapeId="0" xr:uid="{59BA2279-F88B-4F03-BA1A-C58F16AFFF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98" authorId="0" shapeId="0" xr:uid="{C39CA57A-1B6A-46C0-9164-F130AF0E6D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98" authorId="0" shapeId="0" xr:uid="{0BDA3A1C-FDEF-4606-B5CA-7E4C1B09CE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98" authorId="0" shapeId="0" xr:uid="{D09EB621-B591-42C0-BB4C-B952540BCC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98" authorId="0" shapeId="0" xr:uid="{F42FB1A2-E0D0-41E5-BC37-5C77C797FF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98" authorId="0" shapeId="0" xr:uid="{B14EA49F-86C8-4808-A768-3158A9318E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98" authorId="0" shapeId="0" xr:uid="{AD09F87B-E167-4118-B32D-E44946CFB0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98" authorId="0" shapeId="0" xr:uid="{9FD0148D-8B70-4D3A-805C-650B767D2E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98" authorId="0" shapeId="0" xr:uid="{C3C4F22D-1932-48E2-9EC5-D5AF6C3A6D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98" authorId="0" shapeId="0" xr:uid="{D0B86119-9C47-4C38-B932-E29AA76722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98" authorId="0" shapeId="0" xr:uid="{4933C268-BC8A-4A66-8DE5-2DEA80D092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98" authorId="0" shapeId="0" xr:uid="{B29599EA-2D62-4E83-800F-1137C837FD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98" authorId="0" shapeId="0" xr:uid="{99D9AE65-F0FA-47ED-9B08-107C22727D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98" authorId="0" shapeId="0" xr:uid="{1DC1FD36-F686-4A75-9552-1F1C3C9D74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98" authorId="0" shapeId="0" xr:uid="{68F9D0B9-B41B-4366-8946-690F282D3C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1" authorId="0" shapeId="0" xr:uid="{740CE44C-EF7E-4A97-A7A9-8F414C7001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1" authorId="0" shapeId="0" xr:uid="{AE644C3C-4B88-43AF-BB60-09458B193A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1" authorId="0" shapeId="0" xr:uid="{36A6152C-E7F2-4D57-B8D8-B40F05DB0E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1" authorId="0" shapeId="0" xr:uid="{2D8CA276-09A7-4696-AE69-FE0BF6273E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1" authorId="0" shapeId="0" xr:uid="{F70FFA0F-7B7E-4877-8D07-7A43547F0C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1" authorId="0" shapeId="0" xr:uid="{5AFB1890-ADBB-4B95-8172-B56E6638F3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1" authorId="0" shapeId="0" xr:uid="{D4EBFC53-C915-419E-926D-D378A677A9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1" authorId="0" shapeId="0" xr:uid="{A0E21B02-B9D1-4890-A072-B18DF839AE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1" authorId="0" shapeId="0" xr:uid="{C4AC5DB5-789B-44FF-9F58-E34AC551C5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1" authorId="0" shapeId="0" xr:uid="{F9B6A86C-5670-44AF-9650-816B250079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1" authorId="0" shapeId="0" xr:uid="{36A44F6C-6EF7-4ED5-9E76-5485218398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1" authorId="0" shapeId="0" xr:uid="{2888E1CA-214B-480B-BD7C-311B75A3B6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1" authorId="0" shapeId="0" xr:uid="{06268FCA-694F-42B2-994E-4BE4F2F5CC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1" authorId="0" shapeId="0" xr:uid="{FE580A06-5CAD-4359-80DD-425AC30E48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1" authorId="0" shapeId="0" xr:uid="{07AAF46B-92E1-46D1-993E-6B2B489FB4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1" authorId="0" shapeId="0" xr:uid="{DAEAD2AA-7DFB-4244-8F55-BD7DCCDE00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01" authorId="0" shapeId="0" xr:uid="{7E636FC2-EFCE-49FB-ADBB-6A5F8FBF22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01" authorId="0" shapeId="0" xr:uid="{3BB42ABD-1218-4345-A331-05CDDD501D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01" authorId="0" shapeId="0" xr:uid="{EFADC7D0-83F4-4984-98E2-6B2D285160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01" authorId="0" shapeId="0" xr:uid="{1EC5F9E3-1F4A-46AD-9C50-F5E8D7C978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01" authorId="0" shapeId="0" xr:uid="{B5267696-202F-44BF-9CB3-9006E37195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01" authorId="0" shapeId="0" xr:uid="{538B6662-8E45-4134-90C6-0B9CC0CBEB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01" authorId="0" shapeId="0" xr:uid="{830715D5-D9FC-4B72-89D3-1370FA1292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01" authorId="0" shapeId="0" xr:uid="{050208F0-1B33-401B-9AB9-68679DB458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01" authorId="0" shapeId="0" xr:uid="{1F077100-37CF-4BCE-850D-EA9E049636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01" authorId="0" shapeId="0" xr:uid="{4BB903D6-331E-4AF3-8C35-230E2246EF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01" authorId="0" shapeId="0" xr:uid="{DAB7A12B-84AD-4023-BC47-D0FE404AC5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01" authorId="0" shapeId="0" xr:uid="{490897EB-375C-439C-9398-AB8D0707FA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2" authorId="0" shapeId="0" xr:uid="{A1BFA418-489A-4A8E-9B21-5A229116E6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2" authorId="0" shapeId="0" xr:uid="{BEA14609-772E-4FEE-8BBD-D875BDE4F5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2" authorId="0" shapeId="0" xr:uid="{7342A804-643E-4AE4-9B37-124CCBDDAE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2" authorId="0" shapeId="0" xr:uid="{A2C087C5-66DC-4538-BD60-3137AC73DE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2" authorId="0" shapeId="0" xr:uid="{B23DD537-493E-4AE6-A02D-7447EC0F0B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2" authorId="0" shapeId="0" xr:uid="{5220E532-392E-4D22-B320-9D364BAEA7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2" authorId="0" shapeId="0" xr:uid="{1E69307C-2205-4AB0-9961-C7E0942298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2" authorId="0" shapeId="0" xr:uid="{474366D1-C057-4F4A-B249-4ED1D942AF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2" authorId="0" shapeId="0" xr:uid="{6DAB76D9-3723-4E00-8E13-D585110276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2" authorId="0" shapeId="0" xr:uid="{014A4AEB-36C0-46C0-BE5A-A236E94F27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2" authorId="0" shapeId="0" xr:uid="{E61B8FBB-5042-4C14-9E61-513D0BB817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2" authorId="0" shapeId="0" xr:uid="{B1C3A727-96E2-4C47-93BF-9534E254F4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2" authorId="0" shapeId="0" xr:uid="{F1455623-9F0B-4987-96E4-936121F9A8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2" authorId="0" shapeId="0" xr:uid="{BBE43E6F-0C0B-448A-82E8-70DE3CACA5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2" authorId="0" shapeId="0" xr:uid="{CA573855-1DBB-4239-B8A2-4F0DDF2562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2" authorId="0" shapeId="0" xr:uid="{160EA546-CC20-4018-9257-5086E76D74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02" authorId="0" shapeId="0" xr:uid="{45736649-2651-474A-9968-0DD82934B9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02" authorId="0" shapeId="0" xr:uid="{E2BAE1E1-A622-42E3-B81F-E1A56AE35D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02" authorId="0" shapeId="0" xr:uid="{8A321804-0BC2-43D0-A6A0-E9CF67D930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02" authorId="0" shapeId="0" xr:uid="{65778E65-7CA9-475B-B9CA-2917AC437D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02" authorId="0" shapeId="0" xr:uid="{27DAA7B4-BBC3-440E-9E58-D1F6300220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02" authorId="0" shapeId="0" xr:uid="{19BB365C-6D80-41DD-8A38-1B766F87C0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02" authorId="0" shapeId="0" xr:uid="{FB3451AB-9087-44B5-9699-B574C31594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02" authorId="0" shapeId="0" xr:uid="{24964536-E6A3-4C57-8F43-1CB6AF1CDC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02" authorId="0" shapeId="0" xr:uid="{63C86832-BCEF-4128-BB77-4F3384DE35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02" authorId="0" shapeId="0" xr:uid="{57611E7E-93C3-4698-8FE1-F7FC3B1BCE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02" authorId="0" shapeId="0" xr:uid="{E4655C82-67B9-417D-A8D7-B43B81FDA8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02" authorId="0" shapeId="0" xr:uid="{20C5B54E-8DEA-4585-A04F-2708B061E2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3" authorId="0" shapeId="0" xr:uid="{64C21C46-EBC2-43A1-A77F-E648C4E066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3" authorId="0" shapeId="0" xr:uid="{C1E38A79-BA3B-4843-90DE-0845CA263B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3" authorId="0" shapeId="0" xr:uid="{30A9C639-E07F-4451-B0B9-6760DA4F95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3" authorId="0" shapeId="0" xr:uid="{35F1B8F1-0824-42E3-B4F4-6DBF700700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3" authorId="0" shapeId="0" xr:uid="{83FE849C-3BAE-4F8E-BAC6-E73D252E8E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3" authorId="0" shapeId="0" xr:uid="{1FBA583C-301B-4631-A8EE-B72BA55676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3" authorId="0" shapeId="0" xr:uid="{F76D389D-06EB-4835-83D2-37D353F15A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3" authorId="0" shapeId="0" xr:uid="{4864ADD8-159A-4DA0-8750-B5F20C8837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3" authorId="0" shapeId="0" xr:uid="{4013AE79-A100-4A5E-9589-A607F8FC63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3" authorId="0" shapeId="0" xr:uid="{9AE23AC0-CD17-4E19-8BB0-16E2892AF1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3" authorId="0" shapeId="0" xr:uid="{F0B852AA-7BF1-4863-BC5B-83B01E29A0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3" authorId="0" shapeId="0" xr:uid="{3598CD22-D9E2-471F-9812-BC6378369F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3" authorId="0" shapeId="0" xr:uid="{BCDFA058-1DFE-49EE-81FB-B4B54FE666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3" authorId="0" shapeId="0" xr:uid="{54BFD889-A219-45B4-B278-1FCB4C65E1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3" authorId="0" shapeId="0" xr:uid="{F65A785C-141B-431C-933B-C7AEB6E41C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3" authorId="0" shapeId="0" xr:uid="{D319A3B9-5CB5-4C2F-A1E9-BB3AF30D12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03" authorId="0" shapeId="0" xr:uid="{B50482A1-5A68-4889-976F-0A1DA320A3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03" authorId="0" shapeId="0" xr:uid="{65781105-7339-4EC6-8187-5B0938EE0D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03" authorId="0" shapeId="0" xr:uid="{1386ECD2-5F3F-4003-BBAB-52DB54A5C2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03" authorId="0" shapeId="0" xr:uid="{C640ED84-F0FC-48B0-BC15-14CA59E87A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03" authorId="0" shapeId="0" xr:uid="{A404E5D0-FEA1-4837-9C45-FD9BBBBA6A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03" authorId="0" shapeId="0" xr:uid="{E7CF04D3-E851-405D-A22C-E35A6D0C44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03" authorId="0" shapeId="0" xr:uid="{5223721D-C5BB-41C0-978C-4BBCAA8AF1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03" authorId="0" shapeId="0" xr:uid="{94EAFA97-2EEA-4B14-A75D-DF3C340AA0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03" authorId="0" shapeId="0" xr:uid="{DCF8ACD0-10AF-495D-BA0E-A0CF1B60DA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03" authorId="0" shapeId="0" xr:uid="{4B87E985-7003-441B-B974-58A987D544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03" authorId="0" shapeId="0" xr:uid="{F4E6865B-CC28-4362-8FAC-EE9E0DD93F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03" authorId="0" shapeId="0" xr:uid="{C9D16554-CC9F-4A57-A32D-146DA15B93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4" authorId="0" shapeId="0" xr:uid="{5E9E7F34-95EE-44D6-B299-0BD1A2609D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4" authorId="0" shapeId="0" xr:uid="{ED60546C-5ADF-4534-A065-C8D2A4D478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4" authorId="0" shapeId="0" xr:uid="{EA66C45E-A9D7-4ADD-B769-5DAF46DB1D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4" authorId="0" shapeId="0" xr:uid="{8079B348-0EEA-4F3E-82DC-9918A79ED5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4" authorId="0" shapeId="0" xr:uid="{C712013F-C1FA-4EA3-9B6B-90BDF958D4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4" authorId="0" shapeId="0" xr:uid="{CA83F893-6A9D-4971-ADCC-073B66A76A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4" authorId="0" shapeId="0" xr:uid="{22AFFF99-D331-4131-9477-971785B489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4" authorId="0" shapeId="0" xr:uid="{EAAEF4E2-90CC-4C79-A14D-A62407D7C7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4" authorId="0" shapeId="0" xr:uid="{0B479572-D08B-4D97-A010-3054630F46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4" authorId="0" shapeId="0" xr:uid="{71746BF7-DA4F-47B0-835D-5B4C192A0D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4" authorId="0" shapeId="0" xr:uid="{6599BE77-89C8-4FAF-9B20-EC1BD45368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4" authorId="0" shapeId="0" xr:uid="{BE702CFE-7FD9-4CF3-941D-BBC65DF52A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4" authorId="0" shapeId="0" xr:uid="{CCAF5F57-88EA-4DE8-B0C4-DF7100986C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4" authorId="0" shapeId="0" xr:uid="{A33DA13B-6167-4112-A58D-8EF19D28EC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4" authorId="0" shapeId="0" xr:uid="{A3CD1C3C-52D5-4C53-A3E5-94B6B760FD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4" authorId="0" shapeId="0" xr:uid="{58ED77FF-805F-431C-8BF5-179A29A417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04" authorId="0" shapeId="0" xr:uid="{1996BB06-13EA-4997-A7DC-1C61289C42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04" authorId="0" shapeId="0" xr:uid="{02040E44-BC1B-4A83-9C79-C47345174B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04" authorId="0" shapeId="0" xr:uid="{7B5A0327-9912-482B-A732-E430439601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04" authorId="0" shapeId="0" xr:uid="{9459D7ED-19CB-4C17-A598-DBDD536400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04" authorId="0" shapeId="0" xr:uid="{50656024-1EA0-4DBE-B9E3-A6AF0F46CD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04" authorId="0" shapeId="0" xr:uid="{4EDD7D72-6A7E-4031-A9D4-FFD9081332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04" authorId="0" shapeId="0" xr:uid="{8B07D0C0-3479-4DC8-BD16-3F758D19DB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04" authorId="0" shapeId="0" xr:uid="{5799C14D-DA20-49A8-A1C5-4B53FE66E3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04" authorId="0" shapeId="0" xr:uid="{6172F887-97A2-4935-8CA8-4C8925CC6D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04" authorId="0" shapeId="0" xr:uid="{F5986F5C-1514-40A0-904A-48BF7C0588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04" authorId="0" shapeId="0" xr:uid="{7D2D43B1-A1CE-422E-A1D1-F4DE57EE30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04" authorId="0" shapeId="0" xr:uid="{9AF78846-400B-45A6-9337-49D0AD2481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5" authorId="0" shapeId="0" xr:uid="{47C227A1-8710-43EA-A6EC-BE3C303B39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5" authorId="0" shapeId="0" xr:uid="{E7616A61-E925-4249-8B30-A5A7424895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5" authorId="0" shapeId="0" xr:uid="{3C396B4D-2535-4A57-8695-40344FBE39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5" authorId="0" shapeId="0" xr:uid="{EE0919F4-C35C-4F2E-8F70-4ED75F050F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5" authorId="0" shapeId="0" xr:uid="{030B5E5A-2B5B-4B2A-9F16-136A007CB5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5" authorId="0" shapeId="0" xr:uid="{F53F09AB-68C6-4E70-A139-156F78A2D6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5" authorId="0" shapeId="0" xr:uid="{8966A79D-D157-4477-8407-5F16648C08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5" authorId="0" shapeId="0" xr:uid="{2A98097F-0DCB-46A6-B5C2-A203550B54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5" authorId="0" shapeId="0" xr:uid="{66F04459-9A36-41AC-913B-F02C0E4950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5" authorId="0" shapeId="0" xr:uid="{0C921447-9888-4437-8F37-3D8A740B6C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5" authorId="0" shapeId="0" xr:uid="{BD601B3D-F6A4-4CCA-8E22-D61EAA5EC3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5" authorId="0" shapeId="0" xr:uid="{3CD82657-A7BD-465C-8C39-7C3EC65238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5" authorId="0" shapeId="0" xr:uid="{ADA83268-290E-4068-B0B4-39FDB0999D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5" authorId="0" shapeId="0" xr:uid="{9FCAB544-9058-40AC-AE02-9B1A83A836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5" authorId="0" shapeId="0" xr:uid="{549D0A83-8286-4B20-80DB-8B9C7FE743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5" authorId="0" shapeId="0" xr:uid="{40A90441-55C3-455D-AE5A-6E6975D4CC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05" authorId="0" shapeId="0" xr:uid="{0C03EC04-0F61-47E0-B819-84B4DDA29E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05" authorId="0" shapeId="0" xr:uid="{64F267DC-5494-423D-8723-2B1AEDA287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05" authorId="0" shapeId="0" xr:uid="{048AA9DD-5AEC-429E-BCF8-969418B930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05" authorId="0" shapeId="0" xr:uid="{B33C831F-5018-4FED-A12C-713CE10E87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05" authorId="0" shapeId="0" xr:uid="{3C9C94A3-63F4-47E5-A8EA-D24F586238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05" authorId="0" shapeId="0" xr:uid="{2B2EE50F-DB81-45DA-AD49-24C5A60419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05" authorId="0" shapeId="0" xr:uid="{F79D489E-F5FD-4D75-BFDA-C23143549E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05" authorId="0" shapeId="0" xr:uid="{B5FE6F16-3913-45A7-B043-4160322687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05" authorId="0" shapeId="0" xr:uid="{A3CB6A20-4108-4A35-88D7-C8FE1D6445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05" authorId="0" shapeId="0" xr:uid="{80B7AE69-D9D8-41CC-B04F-398F2F6242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05" authorId="0" shapeId="0" xr:uid="{6F6BEE38-7D45-4DC1-9F55-1F17B5EB56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05" authorId="0" shapeId="0" xr:uid="{24394278-4252-44FE-B293-495E9C7084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6" authorId="0" shapeId="0" xr:uid="{2C6EE40A-1AE1-408F-A403-3D95277FD3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6" authorId="0" shapeId="0" xr:uid="{4E15C882-8894-4398-83C7-134A3AD8CF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6" authorId="0" shapeId="0" xr:uid="{91B103C6-5E09-49AC-AE5F-1FED40F230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6" authorId="0" shapeId="0" xr:uid="{BB2707B0-3D61-4403-A579-14649C9B80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6" authorId="0" shapeId="0" xr:uid="{1D5BCBF4-37F6-4C3B-A11F-113D403F7B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6" authorId="0" shapeId="0" xr:uid="{000EA589-E61C-478E-AC29-28E91042E7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6" authorId="0" shapeId="0" xr:uid="{14DDFC39-A12B-4CA6-A9FF-7E01D80BBA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6" authorId="0" shapeId="0" xr:uid="{3EF0E5A8-C6A1-44FD-9808-D51AFBF764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6" authorId="0" shapeId="0" xr:uid="{E033D2B8-4FC2-4EE9-8842-2214B5A3E9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6" authorId="0" shapeId="0" xr:uid="{A8577EF0-59C8-4356-8743-7074B2620D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6" authorId="0" shapeId="0" xr:uid="{7CE66DA1-CACE-4653-8B07-BB843C9A16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6" authorId="0" shapeId="0" xr:uid="{3BDD3A49-74A4-466A-A5A8-61DF653F4E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6" authorId="0" shapeId="0" xr:uid="{F9707907-9696-4B47-B181-E8B37D01B1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6" authorId="0" shapeId="0" xr:uid="{6C121CB6-F68C-4576-A417-DF5E06D806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6" authorId="0" shapeId="0" xr:uid="{5CDA0A90-5818-4908-81D1-9A660014EC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6" authorId="0" shapeId="0" xr:uid="{EE3A0473-91E2-4133-A299-C6C8E3C6DB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06" authorId="0" shapeId="0" xr:uid="{80420186-570D-4FFB-ACB2-0DC808C7ED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06" authorId="0" shapeId="0" xr:uid="{B5DF74E6-4CD7-4853-9961-4387691178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06" authorId="0" shapeId="0" xr:uid="{6D8B7168-4A5F-4A79-8207-AE114C24F7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06" authorId="0" shapeId="0" xr:uid="{DA954591-8B0D-4AC4-B314-D35C31E968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06" authorId="0" shapeId="0" xr:uid="{499B6B8C-211A-4F54-B9B8-9A261CE559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06" authorId="0" shapeId="0" xr:uid="{8181F84A-074A-43EF-98A9-483DD54AE5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06" authorId="0" shapeId="0" xr:uid="{A445586D-1BE3-4003-8E2A-06675B1953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06" authorId="0" shapeId="0" xr:uid="{71DD171A-817C-42E8-BBBC-7BAAA6FBCC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06" authorId="0" shapeId="0" xr:uid="{3B045D39-37EF-49F1-9D8F-8B6727CF05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06" authorId="0" shapeId="0" xr:uid="{C0CD655B-EB46-4B5C-87AA-3887B8B163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06" authorId="0" shapeId="0" xr:uid="{2BAC465E-84BC-4A33-B9FE-4B8A388186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06" authorId="0" shapeId="0" xr:uid="{CC25D5CF-0933-49EF-ACFE-2538169795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7" authorId="0" shapeId="0" xr:uid="{38569A04-9B78-4D44-A986-F401381C63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7" authorId="0" shapeId="0" xr:uid="{C6F4218C-5572-4A9D-A43A-36C1C3E419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7" authorId="0" shapeId="0" xr:uid="{28DB3CD5-5936-4203-BC55-8DC7F35A6E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7" authorId="0" shapeId="0" xr:uid="{3C223317-D5A2-4E30-BA58-B04FD744BC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7" authorId="0" shapeId="0" xr:uid="{D128ADE6-E5AD-4C8A-9155-5690724C1C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7" authorId="0" shapeId="0" xr:uid="{05E0AD0F-4AAF-4E56-B284-A48B724CD3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7" authorId="0" shapeId="0" xr:uid="{637838A5-70FE-4AD2-8BCD-A0474301E4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7" authorId="0" shapeId="0" xr:uid="{27EFE32C-ED8A-4F05-B456-782B2F027D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7" authorId="0" shapeId="0" xr:uid="{167205E8-1A73-42F6-996C-C268999A7A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7" authorId="0" shapeId="0" xr:uid="{DCC989CE-6FC2-44EB-BC9A-66F57F7CC2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7" authorId="0" shapeId="0" xr:uid="{610548C9-E341-4A51-8AFE-26F22C7E62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7" authorId="0" shapeId="0" xr:uid="{DE014A94-7E89-4717-83C9-8141FEE917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7" authorId="0" shapeId="0" xr:uid="{2DAA4D87-3EDD-4A3D-AF11-4679C4D790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7" authorId="0" shapeId="0" xr:uid="{456166D8-1044-4B0F-811A-A5D812538C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7" authorId="0" shapeId="0" xr:uid="{B222C16B-BD74-466B-9FE9-12D98C0D8C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7" authorId="0" shapeId="0" xr:uid="{3386D7DB-90E5-499D-BB6C-7A6469EA96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07" authorId="0" shapeId="0" xr:uid="{22428E39-CBD6-4664-8D13-D81E9CD294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07" authorId="0" shapeId="0" xr:uid="{1A084580-99EA-46EC-B1E6-FFE9E0DD98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07" authorId="0" shapeId="0" xr:uid="{574A4C7F-97C6-43FB-A8FB-CAF19841AC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07" authorId="0" shapeId="0" xr:uid="{E5985784-F7C4-4102-984B-8EEF47C0D0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07" authorId="0" shapeId="0" xr:uid="{7535C788-17AD-4EC5-B98A-E07CBBDE84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07" authorId="0" shapeId="0" xr:uid="{901F50F8-B06D-440C-97EB-1EC2F358A0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07" authorId="0" shapeId="0" xr:uid="{7D0D177C-2787-494B-BB59-BF2F2A32F3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07" authorId="0" shapeId="0" xr:uid="{D78779B1-48C5-4EF5-8BF5-6B6A9F51E4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07" authorId="0" shapeId="0" xr:uid="{26097E60-FFD2-4B22-B4BD-664BBEB49A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07" authorId="0" shapeId="0" xr:uid="{1678F9A0-D897-45D9-805A-43EE65AD5B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07" authorId="0" shapeId="0" xr:uid="{78A2BFF2-3111-4F47-ADDF-747EAFDD80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07" authorId="0" shapeId="0" xr:uid="{B8DD7D80-1203-431A-A745-25F2C53673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8" authorId="0" shapeId="0" xr:uid="{6B4570EF-7B1D-4C2D-87C2-0E72EBFB2E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8" authorId="0" shapeId="0" xr:uid="{34488016-0D23-4D05-9E73-50FFE8B526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8" authorId="0" shapeId="0" xr:uid="{16C93E71-8318-4754-94CF-D4ACDE3E3C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8" authorId="0" shapeId="0" xr:uid="{D9DBD607-4EEE-4EE7-B567-0C215371E9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8" authorId="0" shapeId="0" xr:uid="{5379FDD5-D707-4F47-AD38-3BBAD95358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8" authorId="0" shapeId="0" xr:uid="{3555575B-F13E-476C-B97A-9C935E70CB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8" authorId="0" shapeId="0" xr:uid="{E395C3DC-EFF0-4533-893F-3D23361D1D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8" authorId="0" shapeId="0" xr:uid="{5C683293-C514-4736-BB55-C8EDCCC15C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8" authorId="0" shapeId="0" xr:uid="{4DAF6EE8-9722-469A-846E-71D14E281D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8" authorId="0" shapeId="0" xr:uid="{2153D308-7465-45A2-9AFF-FCD4BE3609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8" authorId="0" shapeId="0" xr:uid="{E852679C-5769-4E14-9F38-92E47F615C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8" authorId="0" shapeId="0" xr:uid="{F60FD31E-0F30-47E2-8D12-2720BEC078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8" authorId="0" shapeId="0" xr:uid="{A2E0B8D1-3362-46BB-AFDF-0C30189853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8" authorId="0" shapeId="0" xr:uid="{C578607A-A2AE-4867-BA8B-B7EA0AD8A9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8" authorId="0" shapeId="0" xr:uid="{557F2FB7-D608-4D7C-90A7-3E7C5C66E0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8" authorId="0" shapeId="0" xr:uid="{3EF24C96-37E2-44EA-9CE3-8F0A226254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08" authorId="0" shapeId="0" xr:uid="{B49AC4EB-0DE4-44D6-ADF8-5264D682D9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08" authorId="0" shapeId="0" xr:uid="{76A81882-EDF1-4C97-ABE6-D4D8D70B00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08" authorId="0" shapeId="0" xr:uid="{D0AC754A-CB1F-4890-84B2-ADF48D0E6F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08" authorId="0" shapeId="0" xr:uid="{9F142570-015A-4E30-B7A2-4B68AB4D6C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08" authorId="0" shapeId="0" xr:uid="{1A51321A-8781-44F3-8540-C8F028AD12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08" authorId="0" shapeId="0" xr:uid="{89C11AE0-22EA-42D9-8929-DCA6E3FF84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08" authorId="0" shapeId="0" xr:uid="{E8D80983-521C-4BC0-862F-0DD7867FD4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08" authorId="0" shapeId="0" xr:uid="{AD2D94FA-5ADF-447B-8982-0A3EFB7853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08" authorId="0" shapeId="0" xr:uid="{2DB1080B-D786-4F6B-B458-A30A8E906F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08" authorId="0" shapeId="0" xr:uid="{A4A1A4B6-E76B-4E5F-BE3A-61F37E77DD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08" authorId="0" shapeId="0" xr:uid="{94B12E84-7BE2-4BDF-A57B-44539701E8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08" authorId="0" shapeId="0" xr:uid="{47B500B8-B537-4A65-8335-9C503B46E0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09" authorId="0" shapeId="0" xr:uid="{1F19D122-4881-4EB4-B2E6-33049D3357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09" authorId="0" shapeId="0" xr:uid="{BA25ED5D-093B-4621-8658-4F64EFDDEB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09" authorId="0" shapeId="0" xr:uid="{8AC3EA14-92C3-430E-93BE-504CDA8CC2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09" authorId="0" shapeId="0" xr:uid="{1A1548A3-B85A-4685-AB04-6B027CB4FA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09" authorId="0" shapeId="0" xr:uid="{233BD49A-001E-41EB-9714-A8AE9B661F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09" authorId="0" shapeId="0" xr:uid="{523AFD56-A6F4-451B-B84F-BE7D22CCE7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09" authorId="0" shapeId="0" xr:uid="{BC4FDFBC-903B-4F39-9A89-2E5DD76E86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09" authorId="0" shapeId="0" xr:uid="{E660C4F4-C87E-40E8-8EE5-F45B8EA7E4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09" authorId="0" shapeId="0" xr:uid="{57544755-41B7-410F-90E9-203FA257A2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09" authorId="0" shapeId="0" xr:uid="{C920279D-BD8F-44A2-9351-2D5A18D337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09" authorId="0" shapeId="0" xr:uid="{687FA883-E5B0-4864-92EB-A2BC45F5A8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09" authorId="0" shapeId="0" xr:uid="{884171D5-B456-4E51-BFDD-3211015F43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09" authorId="0" shapeId="0" xr:uid="{5E14FB51-5E6B-4F8E-830B-DC58161E24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09" authorId="0" shapeId="0" xr:uid="{7DE1EC70-8F82-47B8-A258-AB835B8E17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09" authorId="0" shapeId="0" xr:uid="{AAD23279-25EF-416A-B3AF-6207CF31E9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09" authorId="0" shapeId="0" xr:uid="{E451FD92-AC49-4299-8261-B99435C91C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09" authorId="0" shapeId="0" xr:uid="{30AEEA55-B035-4675-BA12-0B569992DE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09" authorId="0" shapeId="0" xr:uid="{D928385E-3554-4C5B-9861-40B7E0BDCC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09" authorId="0" shapeId="0" xr:uid="{1587E30E-C846-4E06-A21B-B6B9FC3EE6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09" authorId="0" shapeId="0" xr:uid="{51DB3AF0-7E91-49F7-BAA1-28B2AF852A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09" authorId="0" shapeId="0" xr:uid="{2CF4783A-295B-4743-A983-AF0D2E0146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09" authorId="0" shapeId="0" xr:uid="{10AEF893-8C0C-4540-8963-16445CFE30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09" authorId="0" shapeId="0" xr:uid="{5699CF04-9998-461B-BAE8-6CF28CF035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09" authorId="0" shapeId="0" xr:uid="{2CA1BE04-9CE0-462A-ACC6-6B129A7966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09" authorId="0" shapeId="0" xr:uid="{CF99D98A-9543-4CF3-9E49-E29E3A480A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09" authorId="0" shapeId="0" xr:uid="{D1D1CC89-57F6-4DA2-A034-29DE837F1E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09" authorId="0" shapeId="0" xr:uid="{C451F0F8-FA31-4618-87CC-BB9369888F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09" authorId="0" shapeId="0" xr:uid="{7E45A4F8-3B80-4602-A43E-E22FC987C3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0" authorId="0" shapeId="0" xr:uid="{52CCCB22-6C43-4E0D-ABD2-6C2C4DC8C5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0" authorId="0" shapeId="0" xr:uid="{E1093520-89D9-4565-99DB-41A9D50420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0" authorId="0" shapeId="0" xr:uid="{FEA564EC-65EC-465C-8309-ECBB855140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0" authorId="0" shapeId="0" xr:uid="{8248AFA7-DF31-406E-B3D3-88D45766D6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0" authorId="0" shapeId="0" xr:uid="{5BF3A2F4-2A81-4683-AD1D-F73615D5DD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0" authorId="0" shapeId="0" xr:uid="{7D55B6BB-DB6E-4397-8950-92D8DBF08E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0" authorId="0" shapeId="0" xr:uid="{6A6DC21D-9DFC-4F7D-9E16-CEEF267D18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0" authorId="0" shapeId="0" xr:uid="{D44EE75D-0AA9-4FE8-8A82-7A2BB1CCAB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0" authorId="0" shapeId="0" xr:uid="{8EC5F0FA-1225-4862-8DCE-7C746DDB9C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0" authorId="0" shapeId="0" xr:uid="{B6A4FA80-5828-4A9B-95B8-E99580C3DA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0" authorId="0" shapeId="0" xr:uid="{5346B18E-37D4-400B-8C54-A5CED8BF63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0" authorId="0" shapeId="0" xr:uid="{EBC71DB3-2B0A-4B47-B8A0-117F80DD93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0" authorId="0" shapeId="0" xr:uid="{A839A71B-DC27-4859-A5E7-1185AC50AF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0" authorId="0" shapeId="0" xr:uid="{5162C423-F7A5-464D-9C3E-A050B2467E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0" authorId="0" shapeId="0" xr:uid="{3B239A59-0367-4073-BC12-DC11F81F6D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0" authorId="0" shapeId="0" xr:uid="{BA2107C5-4C07-4B7D-ADEA-E298A233DF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10" authorId="0" shapeId="0" xr:uid="{797BD344-CB41-4E02-A1FA-4D4963A78C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10" authorId="0" shapeId="0" xr:uid="{EB88D717-8826-4FC9-903A-D5740ECC01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10" authorId="0" shapeId="0" xr:uid="{A8ED689B-D301-49B7-A6C3-BF23850F86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10" authorId="0" shapeId="0" xr:uid="{FB823471-88EC-49A7-9EC6-0C270242A9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10" authorId="0" shapeId="0" xr:uid="{C12CF6C1-3C5C-45AB-A631-5EA65A11B2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10" authorId="0" shapeId="0" xr:uid="{2EF6B5B5-775B-4904-8E4E-4CF68D2DA3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10" authorId="0" shapeId="0" xr:uid="{3AE4A80B-9048-4812-8DD5-9AC9F0D128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10" authorId="0" shapeId="0" xr:uid="{0CC515E1-56B5-4F1A-91F5-6BC2520CCD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10" authorId="0" shapeId="0" xr:uid="{CB3491A5-F4F4-4AF0-A6F7-B3522024E5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10" authorId="0" shapeId="0" xr:uid="{34B57E36-22D6-47F7-8B77-55273D6866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10" authorId="0" shapeId="0" xr:uid="{FF652CEE-4D0B-4B33-AC58-C1F0F4BBEF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10" authorId="0" shapeId="0" xr:uid="{C01AC49A-3E39-409E-BFEF-A042183F8E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1" authorId="0" shapeId="0" xr:uid="{AD1659EF-3D3F-4C89-869D-5806F2E01C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1" authorId="0" shapeId="0" xr:uid="{EBF86979-D5B4-4D9B-AC3F-5D8858C4DC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1" authorId="0" shapeId="0" xr:uid="{141831D9-B66C-4BAF-B84B-D6511B6475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1" authorId="0" shapeId="0" xr:uid="{B60FB5C9-2836-44BC-A7A9-272D751437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1" authorId="0" shapeId="0" xr:uid="{70BD68F8-DBDF-4C51-84C3-92ABFBD445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1" authorId="0" shapeId="0" xr:uid="{D141B96E-1294-4CDE-8FA9-1C79C50516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1" authorId="0" shapeId="0" xr:uid="{650CF7FB-C273-47A5-A7EA-54A2DF9B25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1" authorId="0" shapeId="0" xr:uid="{5B06F910-4C26-442F-B10F-E3734E2613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1" authorId="0" shapeId="0" xr:uid="{0F2D10E9-222A-4764-A512-52C6EAB83E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1" authorId="0" shapeId="0" xr:uid="{B99A5CB9-E646-458D-B352-B4598C056F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1" authorId="0" shapeId="0" xr:uid="{6A4D37E0-ACA8-440C-B1D1-35A0BDC8FB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1" authorId="0" shapeId="0" xr:uid="{B1F7CC2D-4EBF-482F-BF75-87C24D14F9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1" authorId="0" shapeId="0" xr:uid="{C0A96BB1-1CAA-4011-BC26-33DA7855C7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1" authorId="0" shapeId="0" xr:uid="{E46BADDD-A97B-4FAA-B8D0-C59A69A75A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1" authorId="0" shapeId="0" xr:uid="{57D534C6-25AA-479D-B944-0988C9D997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1" authorId="0" shapeId="0" xr:uid="{7A478143-9E02-4E4A-847A-799EA8BD32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11" authorId="0" shapeId="0" xr:uid="{1F4904FF-F402-4688-9313-4E8449D609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11" authorId="0" shapeId="0" xr:uid="{16670B7C-EE50-41DE-A67B-70CCDE44A3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11" authorId="0" shapeId="0" xr:uid="{0B0342D9-F379-4C6E-8E67-AE0437DDDA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11" authorId="0" shapeId="0" xr:uid="{CE628D1E-0186-4BFE-99C6-8D7C92D576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11" authorId="0" shapeId="0" xr:uid="{8C04DFEF-5B8F-4200-86E3-C75C4BE9D0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11" authorId="0" shapeId="0" xr:uid="{8659B7E0-6568-4DD2-9136-D5FB9448CC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11" authorId="0" shapeId="0" xr:uid="{C3698E23-BF67-4541-B50A-6B030B8607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11" authorId="0" shapeId="0" xr:uid="{50B02133-75E7-4117-A10A-FB5FF6ABCB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11" authorId="0" shapeId="0" xr:uid="{D4BB562E-5B8B-414D-B3F3-DE5D8F66DA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11" authorId="0" shapeId="0" xr:uid="{1C2E0F27-5C90-4C0F-9C75-75680B16F3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11" authorId="0" shapeId="0" xr:uid="{B05E39F2-0495-4097-BFA6-E7B370C2D6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11" authorId="0" shapeId="0" xr:uid="{195B7546-2EFD-424C-8D3C-60217B60EB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2" authorId="0" shapeId="0" xr:uid="{51E3222E-0379-49C5-A3D8-429F417702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2" authorId="0" shapeId="0" xr:uid="{F491EBE8-6C5F-4219-BFEF-0E944F1CC2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2" authorId="0" shapeId="0" xr:uid="{28617E12-4949-44E7-8C60-D79AA3750F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2" authorId="0" shapeId="0" xr:uid="{C309ED36-EECE-46A6-A097-367D4C5F7B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2" authorId="0" shapeId="0" xr:uid="{76187244-5A70-4E5C-9E09-E645538C3A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2" authorId="0" shapeId="0" xr:uid="{AFC6B3A0-29A7-4D8A-821E-0EE09E4A19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2" authorId="0" shapeId="0" xr:uid="{2A839130-DB4D-49B0-BDD2-1A7E7005CA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2" authorId="0" shapeId="0" xr:uid="{B83D177D-B2DA-4FD4-9419-6E1F92218B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2" authorId="0" shapeId="0" xr:uid="{723E5372-AB85-4581-8FFC-221A27761F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2" authorId="0" shapeId="0" xr:uid="{6AC736AD-583D-4F2B-8707-FAEEC0CF58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2" authorId="0" shapeId="0" xr:uid="{EF7B1A4E-DF96-4757-99AB-6AA02D9A0A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2" authorId="0" shapeId="0" xr:uid="{6AFED763-3D34-4232-B1AE-7C34F0CA9F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2" authorId="0" shapeId="0" xr:uid="{854F5890-FDC0-4994-A031-2DB2488D57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2" authorId="0" shapeId="0" xr:uid="{773270F5-EB24-4F63-BEFB-97AF034A74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2" authorId="0" shapeId="0" xr:uid="{DE872AC7-3D49-48D4-9518-6DC7550768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2" authorId="0" shapeId="0" xr:uid="{5263DB90-0145-47C7-A894-A97BEA7E23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12" authorId="0" shapeId="0" xr:uid="{62E394AC-CDE8-4029-BC3A-15CCFBDC04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12" authorId="0" shapeId="0" xr:uid="{DE1E0233-F01C-4E8C-8CBE-3820490D52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12" authorId="0" shapeId="0" xr:uid="{75C4FA0A-D299-4A61-BBEE-153D353F71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12" authorId="0" shapeId="0" xr:uid="{4AAC84DE-35C2-4385-B510-1DFE5E16AE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12" authorId="0" shapeId="0" xr:uid="{A32472EF-15EF-434D-8CB3-CC76ABEDEA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12" authorId="0" shapeId="0" xr:uid="{29D10748-7D2A-4B95-802D-C2922E1A48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12" authorId="0" shapeId="0" xr:uid="{C6D4EAC5-479D-457B-9B8A-F5301D8F42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12" authorId="0" shapeId="0" xr:uid="{261B0E55-ACFA-41E7-B95F-DB8C99685A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12" authorId="0" shapeId="0" xr:uid="{AC5D757C-C253-4AC1-8A21-A6A1879F49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12" authorId="0" shapeId="0" xr:uid="{98960962-3885-483F-89CE-9E8C13E072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12" authorId="0" shapeId="0" xr:uid="{EF388978-561D-4F57-9440-DF19D2B463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12" authorId="0" shapeId="0" xr:uid="{61A95285-99CA-4870-9217-3E1055B56A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3" authorId="0" shapeId="0" xr:uid="{C23EC175-DDA9-4EBC-95B1-C00DB6C575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3" authorId="0" shapeId="0" xr:uid="{92896B38-2ED1-444C-975D-A86E1F37A2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3" authorId="0" shapeId="0" xr:uid="{698E1DFF-E192-4F38-9EF6-48397D2689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3" authorId="0" shapeId="0" xr:uid="{FAEB991F-F03F-488F-A9CF-ED97FC7BDD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3" authorId="0" shapeId="0" xr:uid="{E2B03F31-2BF5-4FA7-B514-29593E7D99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3" authorId="0" shapeId="0" xr:uid="{0B8C3718-020C-4594-8D32-C484AD64A3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3" authorId="0" shapeId="0" xr:uid="{5936B7AF-7432-448A-9609-2C23049E3C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3" authorId="0" shapeId="0" xr:uid="{E362C6F1-1855-41D1-AADA-54C5E58B1B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3" authorId="0" shapeId="0" xr:uid="{52C43CE0-8198-4E48-B49E-9FFCEFD941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3" authorId="0" shapeId="0" xr:uid="{E965896A-3DF6-408A-BBA7-94F2739650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3" authorId="0" shapeId="0" xr:uid="{351192D5-7CC3-4C44-9D9B-68FC1DB495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3" authorId="0" shapeId="0" xr:uid="{8FD2B0DB-157D-4103-A7F1-39D911DCE1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3" authorId="0" shapeId="0" xr:uid="{E2939EF0-D1F8-4745-9492-46A2DE8888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3" authorId="0" shapeId="0" xr:uid="{F8305A2E-DA82-4D4F-A730-C5DF352D62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3" authorId="0" shapeId="0" xr:uid="{7A32D53B-38F1-440B-AC3D-6AD2D0940F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3" authorId="0" shapeId="0" xr:uid="{D29FD52D-431B-4AC5-984B-2299D449A0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13" authorId="0" shapeId="0" xr:uid="{9B46D809-C2EF-495F-8E43-0E2888CA96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13" authorId="0" shapeId="0" xr:uid="{364F1502-8F1F-4BFB-BB1A-36F789B02E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13" authorId="0" shapeId="0" xr:uid="{B3AA3CDD-9AFF-4009-A70A-5B97B8D40F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13" authorId="0" shapeId="0" xr:uid="{FD7ADBF3-7903-47A3-858A-26395D4816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13" authorId="0" shapeId="0" xr:uid="{9AA2BD56-A4A8-4FA0-97F2-42D27F9016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13" authorId="0" shapeId="0" xr:uid="{6C3A14FC-BC9A-4771-B3A9-D79F319B39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13" authorId="0" shapeId="0" xr:uid="{E890BE36-E048-4DF1-807C-63CF8AC796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13" authorId="0" shapeId="0" xr:uid="{3C02CC41-3EEB-4189-8A05-EE9CEDFC07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13" authorId="0" shapeId="0" xr:uid="{A5E42DFF-1802-475B-AB91-2FB08732F7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13" authorId="0" shapeId="0" xr:uid="{5146EAF2-C2EE-4F58-B8A3-C31680A340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13" authorId="0" shapeId="0" xr:uid="{50C9CE11-7783-498C-AF0F-BC718391AD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13" authorId="0" shapeId="0" xr:uid="{E9C41174-481D-4EC0-83CB-60BC4129B3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6" authorId="0" shapeId="0" xr:uid="{6AE859E3-2286-4D66-823D-BF7735CDCA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6" authorId="0" shapeId="0" xr:uid="{50D25A15-2A20-403F-B85A-1EC8F2BD24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6" authorId="0" shapeId="0" xr:uid="{D4560E55-ABE9-4D8E-A126-E95DAD47ED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6" authorId="0" shapeId="0" xr:uid="{1FDB2F9D-46F3-4E0F-998D-418BBD5941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6" authorId="0" shapeId="0" xr:uid="{87FE4DD1-231D-4B9D-A56A-4F4B819704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6" authorId="0" shapeId="0" xr:uid="{5E69344A-76BF-49D2-8DFD-F3B7B12ABD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6" authorId="0" shapeId="0" xr:uid="{C8B9563D-203B-4628-8D78-C2DF544771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6" authorId="0" shapeId="0" xr:uid="{3D73F767-995C-4DDF-A4F8-6A3E2AB581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6" authorId="0" shapeId="0" xr:uid="{CAC98956-D9C7-4349-8B94-42F2B6ACDA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6" authorId="0" shapeId="0" xr:uid="{11F2F887-9D57-41DD-A9D4-20757F344D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6" authorId="0" shapeId="0" xr:uid="{65336BD2-1E87-4484-939A-1110FC910C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6" authorId="0" shapeId="0" xr:uid="{8CB03248-D564-45E7-B1ED-23A96F788A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6" authorId="0" shapeId="0" xr:uid="{F29DCE21-2BC0-4AE9-8292-DD17A24B84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6" authorId="0" shapeId="0" xr:uid="{87302943-4FA5-49A6-9B66-8F660DA305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6" authorId="0" shapeId="0" xr:uid="{88B81881-C311-468B-9615-0284F4F87A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6" authorId="0" shapeId="0" xr:uid="{0B104948-86EC-409D-A717-DE54A83076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16" authorId="0" shapeId="0" xr:uid="{0FF29420-768A-4260-8FAD-51A65CA61D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16" authorId="0" shapeId="0" xr:uid="{E71B04DC-5FB6-48FA-974E-B9B34E47E1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16" authorId="0" shapeId="0" xr:uid="{FBF312CA-9B6B-4CCD-B6FA-8E40D99A88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16" authorId="0" shapeId="0" xr:uid="{8AB86414-0BE5-4DCF-B9F3-A88F68E992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16" authorId="0" shapeId="0" xr:uid="{4D2FF625-7183-4EF6-AEA7-CEE8489D01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16" authorId="0" shapeId="0" xr:uid="{6005F5FD-C706-472F-8496-356FF3049D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16" authorId="0" shapeId="0" xr:uid="{ED1241FF-19F5-4349-966D-CD4D917D16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16" authorId="0" shapeId="0" xr:uid="{16617666-090D-4A4A-A12F-5B3F4FD9FA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16" authorId="0" shapeId="0" xr:uid="{19465928-28AC-4AF4-8BF9-A37673C212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16" authorId="0" shapeId="0" xr:uid="{5CED2A70-EDAD-4620-9061-62738EE2D9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16" authorId="0" shapeId="0" xr:uid="{E8DF6FF6-D6D8-4258-B4C3-2B9E095406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16" authorId="0" shapeId="0" xr:uid="{8BAF6EC3-69C4-475C-ACF9-7448D9EC16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7" authorId="0" shapeId="0" xr:uid="{AA3E4B17-2209-44F3-9F87-0E0433018C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7" authorId="0" shapeId="0" xr:uid="{929B0545-1C08-4CC1-B07E-EE46BF7339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7" authorId="0" shapeId="0" xr:uid="{6FB6A14E-17CD-42F1-B97B-53AF064220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7" authorId="0" shapeId="0" xr:uid="{FDBB06E5-B3DE-465A-AD0E-DE0AB55C51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7" authorId="0" shapeId="0" xr:uid="{B20F0C91-C0A4-412A-9913-D1A07C9801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7" authorId="0" shapeId="0" xr:uid="{272ABC66-3EDC-493C-BA6D-2DFC937BFE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7" authorId="0" shapeId="0" xr:uid="{FEC53AAE-742B-4B85-B363-AA6D54F19C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7" authorId="0" shapeId="0" xr:uid="{D40FA1B9-E144-485F-ABFB-9C3FF91BD7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7" authorId="0" shapeId="0" xr:uid="{B850AAD7-9037-484B-BB42-ABE4915F36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7" authorId="0" shapeId="0" xr:uid="{1B345730-3A63-4C01-A575-5B82BA3D2E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7" authorId="0" shapeId="0" xr:uid="{44395A86-C46E-4B94-A80D-FC995E6CB5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7" authorId="0" shapeId="0" xr:uid="{62866513-B19C-4EF0-AF2F-DB2B7200F0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7" authorId="0" shapeId="0" xr:uid="{F17E7FEA-6AAC-4FDE-B4B2-DAFFA0840F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7" authorId="0" shapeId="0" xr:uid="{6580EA0C-E2F8-4BEC-AE50-A77B473E32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7" authorId="0" shapeId="0" xr:uid="{7BCF45F9-E8F2-444B-BCD8-D0372C6462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7" authorId="0" shapeId="0" xr:uid="{0390DE0E-84C7-4375-B370-AB0B4D5375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17" authorId="0" shapeId="0" xr:uid="{DEBAFD08-F245-43E5-9E81-597A25E775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17" authorId="0" shapeId="0" xr:uid="{9A276133-C2E7-4F98-9099-E73C513863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17" authorId="0" shapeId="0" xr:uid="{A97731CF-DC55-4154-8922-340C5A10AA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17" authorId="0" shapeId="0" xr:uid="{F02A1BBA-10FE-4927-A5EC-3BB678CF94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17" authorId="0" shapeId="0" xr:uid="{8E59177A-C76A-443A-8DF5-7E98F47BB5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17" authorId="0" shapeId="0" xr:uid="{BBFD5AF7-A430-47AB-A445-5A3E05FA48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17" authorId="0" shapeId="0" xr:uid="{2B131F9D-E616-475A-8E00-AEC74CEF23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17" authorId="0" shapeId="0" xr:uid="{6B937B41-9B57-49F0-8738-359068A523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17" authorId="0" shapeId="0" xr:uid="{6D1D5414-D496-4660-98A5-CB034C7592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17" authorId="0" shapeId="0" xr:uid="{2F7ADDBE-12BA-4BF0-81F5-2554EBCA2D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17" authorId="0" shapeId="0" xr:uid="{98A0099B-E0BD-4492-ADF7-22531005D1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17" authorId="0" shapeId="0" xr:uid="{CB121DA8-4079-4A4F-AFB4-2C85191EA7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8" authorId="0" shapeId="0" xr:uid="{B2123562-79A4-4990-A5AA-0463DDA172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8" authorId="0" shapeId="0" xr:uid="{76FFBDA5-31AE-43A6-A5BB-80AB468397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8" authorId="0" shapeId="0" xr:uid="{2626CF46-C31D-45F7-A610-067A63F4C1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8" authorId="0" shapeId="0" xr:uid="{1B55216B-B131-445D-A53B-EF29651CBD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8" authorId="0" shapeId="0" xr:uid="{4B215A4C-F021-4520-BF42-A65896DD3F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8" authorId="0" shapeId="0" xr:uid="{59F3CDE9-D69B-4376-87FB-1D551B350B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8" authorId="0" shapeId="0" xr:uid="{FBF8B806-AF0C-46CB-A204-E697F3A9D8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8" authorId="0" shapeId="0" xr:uid="{A234D92C-E06E-44A4-969E-4CB4F2B85F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8" authorId="0" shapeId="0" xr:uid="{9443AFA1-7100-492C-838D-476AC3EFAB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8" authorId="0" shapeId="0" xr:uid="{58C9FDC9-E479-43C0-B831-E678959735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8" authorId="0" shapeId="0" xr:uid="{B832BD39-6492-45B7-9291-AC06B27E6F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8" authorId="0" shapeId="0" xr:uid="{F51F04BF-4EF6-4352-B0DA-515D8297C4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8" authorId="0" shapeId="0" xr:uid="{8495D40F-A654-4513-B3A3-95F3BDE019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8" authorId="0" shapeId="0" xr:uid="{F71E6F2F-A763-439C-B456-8796CB15AA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8" authorId="0" shapeId="0" xr:uid="{0EF1CC22-D428-4EF7-9F27-6D785C587B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8" authorId="0" shapeId="0" xr:uid="{62CDCADF-C160-4A6C-AC9D-24F2CC56F4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18" authorId="0" shapeId="0" xr:uid="{9F594F1B-CAC5-4BE5-B9F1-E4C15D9CE4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18" authorId="0" shapeId="0" xr:uid="{1AD13B5A-0C8A-46EB-A5B2-BCC1BB2B17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18" authorId="0" shapeId="0" xr:uid="{6156BA70-4478-49C4-A62D-E6660128F6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18" authorId="0" shapeId="0" xr:uid="{C0DEAF56-2614-4B31-BA70-D4BE8BE2CC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18" authorId="0" shapeId="0" xr:uid="{9E57E84B-7057-4C20-B0D7-33E54FAE71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18" authorId="0" shapeId="0" xr:uid="{BF7B5ACC-710B-4855-B3D9-1593B7F176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18" authorId="0" shapeId="0" xr:uid="{63652624-28DE-4589-82DA-FF37EAC6BE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18" authorId="0" shapeId="0" xr:uid="{3E01F21F-8DB1-4BD3-BEAE-7444691E5B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18" authorId="0" shapeId="0" xr:uid="{F49CA908-3DFA-4C3D-A22B-DD5F24F469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18" authorId="0" shapeId="0" xr:uid="{6338A727-8BEA-41A4-BDD0-09158F2B86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18" authorId="0" shapeId="0" xr:uid="{5D095C2F-DC8C-4D60-9ABB-5BB8F4F2D1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18" authorId="0" shapeId="0" xr:uid="{ED9B0E30-3597-4515-8F86-F4D4F60E70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19" authorId="0" shapeId="0" xr:uid="{17FD8B21-95E8-4704-A0F6-43EB2205C9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19" authorId="0" shapeId="0" xr:uid="{988E0B3C-E5CC-4447-9ECF-E601FBD374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19" authorId="0" shapeId="0" xr:uid="{C261663B-B7A4-42E1-89D0-7646FDBD00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19" authorId="0" shapeId="0" xr:uid="{95D05F5B-99DD-4FFD-93FE-43FC1BD05C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19" authorId="0" shapeId="0" xr:uid="{94FF9F5D-C2E5-45F7-9770-92C86B964F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19" authorId="0" shapeId="0" xr:uid="{45B08A82-8E37-4063-B4BE-F472BAB24D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19" authorId="0" shapeId="0" xr:uid="{C8688639-CCE3-43BC-8F78-944359AEAA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19" authorId="0" shapeId="0" xr:uid="{0524101F-E7A9-42A1-9579-1D2A2C2F46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19" authorId="0" shapeId="0" xr:uid="{E10C0041-601F-4048-96BE-E6948875A3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19" authorId="0" shapeId="0" xr:uid="{47FB2C20-A7F9-4016-8014-C64AE7AA20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19" authorId="0" shapeId="0" xr:uid="{EFD5B689-E80A-45DE-B0DE-7AB6519C99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19" authorId="0" shapeId="0" xr:uid="{8BA0101E-155E-41B8-917D-148A7546DE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19" authorId="0" shapeId="0" xr:uid="{446F7F8F-702C-47AF-AB22-D0E9992270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19" authorId="0" shapeId="0" xr:uid="{BED97F16-2D23-4474-AD04-CEAB7CD21F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19" authorId="0" shapeId="0" xr:uid="{CC68750D-B56C-4345-9E67-EF39E3C1AB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19" authorId="0" shapeId="0" xr:uid="{86578CEE-FCAD-41F0-95D4-B12119CE03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19" authorId="0" shapeId="0" xr:uid="{61E2B6B6-8881-4810-AD4D-CDA44F4382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19" authorId="0" shapeId="0" xr:uid="{ED6EE34E-BB55-4686-B26A-F820A3F4AD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19" authorId="0" shapeId="0" xr:uid="{B7FD8D5C-4612-4D23-89D8-324DBF7DED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19" authorId="0" shapeId="0" xr:uid="{D0699A0A-81B9-4EA3-B4EA-FF773613E9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19" authorId="0" shapeId="0" xr:uid="{6F17C401-19BB-463F-BE79-EE84E00B4E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19" authorId="0" shapeId="0" xr:uid="{E956C8D2-8789-45A8-BD21-65CE39E634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19" authorId="0" shapeId="0" xr:uid="{09699DDD-3B26-4B39-B032-6D93ADCFB0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19" authorId="0" shapeId="0" xr:uid="{BFFB9254-91DF-4968-8718-EACB18885A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19" authorId="0" shapeId="0" xr:uid="{AD9663C9-DF23-4AD0-9318-E3D790AA1C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19" authorId="0" shapeId="0" xr:uid="{9B072C8C-D250-48B9-8175-69AEDFAC0B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19" authorId="0" shapeId="0" xr:uid="{27A857E8-9352-47FC-9DB8-A84DEEF87C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19" authorId="0" shapeId="0" xr:uid="{9325C3FD-D863-46DC-A4FE-4C305BFB48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0" authorId="0" shapeId="0" xr:uid="{7C2505DD-4AA1-447D-A9DA-58632790C2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0" authorId="0" shapeId="0" xr:uid="{AE8948D9-06CE-4C0D-9FF9-4E053002E7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0" authorId="0" shapeId="0" xr:uid="{F0BCF712-C8E4-4CD0-8C55-51E265157F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0" authorId="0" shapeId="0" xr:uid="{B0EC2B14-A187-4578-A589-A7AB0BEFC5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0" authorId="0" shapeId="0" xr:uid="{E4737B6E-0A15-4D13-B568-7FE1025D71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0" authorId="0" shapeId="0" xr:uid="{CC576F88-F4FF-4A57-B8CC-87240C8EE7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0" authorId="0" shapeId="0" xr:uid="{8D454744-C6DF-4234-A23A-A8397940D7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0" authorId="0" shapeId="0" xr:uid="{AE57600A-5523-45A1-AD89-27095E5BAD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0" authorId="0" shapeId="0" xr:uid="{9DA5ED1B-54AC-4CAC-BD0D-9EB29D61EC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0" authorId="0" shapeId="0" xr:uid="{C70EBA4E-8E9E-4E2A-A30C-553A9DA7BD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0" authorId="0" shapeId="0" xr:uid="{C0931F39-FFA5-4D3A-8CA5-81F5D18F2C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0" authorId="0" shapeId="0" xr:uid="{4D0C8A10-A23E-44C5-B720-7D9D9AF723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0" authorId="0" shapeId="0" xr:uid="{5B340A4D-ED67-439B-8217-610812E95F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0" authorId="0" shapeId="0" xr:uid="{F0F43796-F988-4E1B-B727-99FB0D6E96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0" authorId="0" shapeId="0" xr:uid="{29B30C6D-30BB-4C33-A42F-315AB567F2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0" authorId="0" shapeId="0" xr:uid="{7F0691BA-5EF9-412F-9058-30A3F3BECB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20" authorId="0" shapeId="0" xr:uid="{0BE49A1F-994C-44E2-86AA-F5DDDEA56E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20" authorId="0" shapeId="0" xr:uid="{D9BBC4D2-B656-467B-9BFB-97C1C95128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20" authorId="0" shapeId="0" xr:uid="{CAC4F2DE-F7EC-41A9-ABF3-131DF2417A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20" authorId="0" shapeId="0" xr:uid="{B732CD24-FFED-4782-9EE2-2572676710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20" authorId="0" shapeId="0" xr:uid="{CC24D09B-84B5-4779-B730-0339D22158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20" authorId="0" shapeId="0" xr:uid="{3FC8C04F-801E-428F-8A39-0A31565433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20" authorId="0" shapeId="0" xr:uid="{34A40CFF-88D7-4117-8A37-850F6C6654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20" authorId="0" shapeId="0" xr:uid="{A8E2D0C9-0BC1-41DC-91FD-8B49375144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20" authorId="0" shapeId="0" xr:uid="{59798DF4-8379-4A8F-BDBE-23BE56F3D4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20" authorId="0" shapeId="0" xr:uid="{0C5D9595-E21F-40C1-ABC2-5E5B573AA1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20" authorId="0" shapeId="0" xr:uid="{085A4D52-85F8-416A-90D4-1676AD6ED8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20" authorId="0" shapeId="0" xr:uid="{EF267355-8359-43F9-AC98-0A36DBD830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1" authorId="0" shapeId="0" xr:uid="{D8D76112-07F0-4EE8-8E51-EFEC8D37A7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1" authorId="0" shapeId="0" xr:uid="{8EE88B54-2AFA-4DCF-A7C6-64F82F6EE1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1" authorId="0" shapeId="0" xr:uid="{6359B9AE-783F-426C-AA7A-267849E6AC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1" authorId="0" shapeId="0" xr:uid="{344C3B2B-A7B6-4856-BFBA-40C846E8D3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1" authorId="0" shapeId="0" xr:uid="{F3CAA7FF-FA33-4A3B-A2D3-BF350DF932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1" authorId="0" shapeId="0" xr:uid="{F89C4BB8-411D-47D8-9880-56DB5F2079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1" authorId="0" shapeId="0" xr:uid="{63279FD1-7B24-479D-BEB9-DB4E885F26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1" authorId="0" shapeId="0" xr:uid="{10EB36A7-1B8E-4FCA-BDED-6A8B1CB21C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1" authorId="0" shapeId="0" xr:uid="{0C49ADA7-6025-4D3E-9254-E7210BB4B8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1" authorId="0" shapeId="0" xr:uid="{B2C2F817-681D-41FC-998C-B360C965CB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1" authorId="0" shapeId="0" xr:uid="{6113D6C1-FCDC-48EC-9BD1-E704B4FB84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1" authorId="0" shapeId="0" xr:uid="{49EA71E5-2F12-41A6-A7E3-FA5390F82F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1" authorId="0" shapeId="0" xr:uid="{93633827-0714-4804-A308-133C4DFE70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1" authorId="0" shapeId="0" xr:uid="{8E5B0B97-1F85-46D5-86F7-33744344D1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1" authorId="0" shapeId="0" xr:uid="{B8922076-3F43-4F93-96F6-35517669F2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1" authorId="0" shapeId="0" xr:uid="{F7BBBAFF-FC19-4A21-8A3F-E21921795D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21" authorId="0" shapeId="0" xr:uid="{8E6B6DB3-5967-4B40-BFB2-45D6192683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21" authorId="0" shapeId="0" xr:uid="{2BE07B1A-3DF4-4DE5-9DA3-600F20EA6A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21" authorId="0" shapeId="0" xr:uid="{42E172B2-56BE-49A8-BDC9-429E97A665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21" authorId="0" shapeId="0" xr:uid="{4D2F7645-75DD-4DF6-AFA9-5DDAACAFD2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21" authorId="0" shapeId="0" xr:uid="{64668FA2-55B2-404D-8C39-AD0C471294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21" authorId="0" shapeId="0" xr:uid="{68850DA6-12C1-4C5F-B76F-3F12522F0C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21" authorId="0" shapeId="0" xr:uid="{B5630DDC-0D41-48ED-9AF6-09D9C640EA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21" authorId="0" shapeId="0" xr:uid="{4D7452BA-C787-4784-AF2F-BBF8C61629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21" authorId="0" shapeId="0" xr:uid="{21EABB1E-C2DE-4794-8460-3554D35F92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21" authorId="0" shapeId="0" xr:uid="{C68C9DD6-46F1-4A30-B9DD-64F33FCD04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21" authorId="0" shapeId="0" xr:uid="{AE95D0A5-34DE-4668-8DE6-FE9E1ECF25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21" authorId="0" shapeId="0" xr:uid="{F0E20DE9-251F-44AC-8B38-2EC3E4B91F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2" authorId="0" shapeId="0" xr:uid="{8FCCAB86-9FF5-43B4-B4F0-9605B74C8D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2" authorId="0" shapeId="0" xr:uid="{23AE7F8E-07EC-4B0C-BF50-14FDDCF20F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2" authorId="0" shapeId="0" xr:uid="{079498EF-1750-4CCB-A3AF-16FFA49B0F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2" authorId="0" shapeId="0" xr:uid="{17B01FDB-BBDF-47BD-94E4-0F85FB3355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2" authorId="0" shapeId="0" xr:uid="{1BF1FC2D-A5B4-48A1-B3E6-6315AABAC3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2" authorId="0" shapeId="0" xr:uid="{5B264EBC-A16F-49CD-BDBE-FA76725CEC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2" authorId="0" shapeId="0" xr:uid="{3B3EF879-492A-48D6-8EA5-D3D22CCFCE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2" authorId="0" shapeId="0" xr:uid="{0CE66461-31DF-48E6-9A87-9DE64594F9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2" authorId="0" shapeId="0" xr:uid="{3606FDCC-D02A-4403-879A-214A6F8C6B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2" authorId="0" shapeId="0" xr:uid="{D1858F23-EC1B-4FE8-B70E-3AD0370648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2" authorId="0" shapeId="0" xr:uid="{3066B425-2EC8-4D3D-8A7F-390465BE61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2" authorId="0" shapeId="0" xr:uid="{D4BD84F0-3C29-41AC-8BDE-DB62A9A437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2" authorId="0" shapeId="0" xr:uid="{47545084-9CB2-4DEF-A53D-0ECFE1AC69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2" authorId="0" shapeId="0" xr:uid="{68234791-D48C-4B16-82E1-127FC10E56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2" authorId="0" shapeId="0" xr:uid="{977CC239-DF8D-4CB9-9576-74C7C24E0C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2" authorId="0" shapeId="0" xr:uid="{9C010B75-6C69-4F03-BDE0-A93A44512D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22" authorId="0" shapeId="0" xr:uid="{AAF71214-D33C-4602-B1C5-25B19CBAD3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22" authorId="0" shapeId="0" xr:uid="{1210DB3C-089B-4C8A-BE4C-3D3AF11FF4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22" authorId="0" shapeId="0" xr:uid="{F111577C-CF65-4B9D-A64D-18525FFF27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22" authorId="0" shapeId="0" xr:uid="{CBE07440-DC63-4AF1-B47F-4DF3BC4E6B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22" authorId="0" shapeId="0" xr:uid="{9CB23481-85D4-42BC-9144-30A1D32790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22" authorId="0" shapeId="0" xr:uid="{568CF295-DE3F-4671-9588-C0BC9F5615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22" authorId="0" shapeId="0" xr:uid="{2538322C-9AEE-415F-818D-7BB5F9B49B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22" authorId="0" shapeId="0" xr:uid="{891D0713-9976-4334-8268-52E4317C84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22" authorId="0" shapeId="0" xr:uid="{70E6CA9D-60AC-4B86-A100-2D09341550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22" authorId="0" shapeId="0" xr:uid="{A25D0E80-D0BC-4EB2-8769-8FF934B62D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22" authorId="0" shapeId="0" xr:uid="{235935B6-7AB6-482D-B61E-DFB21F7943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22" authorId="0" shapeId="0" xr:uid="{32323FF0-6C8E-4DEC-B714-E202FACB4B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3" authorId="0" shapeId="0" xr:uid="{3E67C61A-F6D3-45FC-B72F-8755E79208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3" authorId="0" shapeId="0" xr:uid="{F1E7E107-D48F-47FC-AE83-04645A91DB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3" authorId="0" shapeId="0" xr:uid="{C030F4E8-FC89-49A1-90A9-3F45EEA72F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3" authorId="0" shapeId="0" xr:uid="{56A28A83-DCC6-439E-B79A-D1CB4FC330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3" authorId="0" shapeId="0" xr:uid="{566C19F5-6D5A-4705-B3B4-4142BCB5FC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3" authorId="0" shapeId="0" xr:uid="{A481BDA9-77A5-44FA-ACA3-8AEF9CA498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3" authorId="0" shapeId="0" xr:uid="{E181431B-35F2-4449-B953-B3FD85E681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3" authorId="0" shapeId="0" xr:uid="{DEAA30F2-B574-4934-93A3-A092B43C07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3" authorId="0" shapeId="0" xr:uid="{B3C582C4-1829-49E2-BA7A-BD330424AA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3" authorId="0" shapeId="0" xr:uid="{CBF149A3-DA21-44ED-A0FB-BDAFC0A5EF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3" authorId="0" shapeId="0" xr:uid="{FE60EF99-8379-47F7-8F26-F49FA45D3F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3" authorId="0" shapeId="0" xr:uid="{475FE36F-238E-4AB4-87BF-09A8296D71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3" authorId="0" shapeId="0" xr:uid="{7EA68937-08D0-421F-9FEF-51454619A1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3" authorId="0" shapeId="0" xr:uid="{E86186D6-83ED-4790-8359-B113C19686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3" authorId="0" shapeId="0" xr:uid="{C26F894B-1E42-45A6-87D7-1AE0C35F66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3" authorId="0" shapeId="0" xr:uid="{6D7603FB-D229-4356-BBD2-C81D64D638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23" authorId="0" shapeId="0" xr:uid="{3AD537CA-7590-4708-BBF4-A5A79E5D28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23" authorId="0" shapeId="0" xr:uid="{0D99F1C5-05A5-4720-9171-7646B4D038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23" authorId="0" shapeId="0" xr:uid="{9935FB0F-E860-40B0-8914-0E922E9D95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23" authorId="0" shapeId="0" xr:uid="{D771E6E8-EF7A-4597-B335-214BB251FF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23" authorId="0" shapeId="0" xr:uid="{19305C4E-3689-497E-BC54-18DBE433CC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23" authorId="0" shapeId="0" xr:uid="{FC7A41CA-A6F6-4CFB-9F82-151FBC40DE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23" authorId="0" shapeId="0" xr:uid="{DFEA839B-A341-4AD7-BB7B-CDCA0A5AB9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23" authorId="0" shapeId="0" xr:uid="{0D7A1619-5DCA-4E1A-A725-B533713036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23" authorId="0" shapeId="0" xr:uid="{8367A51E-5C35-4333-A459-D63D02E2CA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23" authorId="0" shapeId="0" xr:uid="{C7DEA89D-4100-4032-8AC9-745C100B7A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23" authorId="0" shapeId="0" xr:uid="{7977D103-4384-4C21-8902-4CC1379543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23" authorId="0" shapeId="0" xr:uid="{C36F129E-963E-4975-8550-ACE46D44F0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4" authorId="0" shapeId="0" xr:uid="{2D74857F-AC0D-4816-BB34-161878152A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4" authorId="0" shapeId="0" xr:uid="{A9D0D4C1-F6BD-4E73-930B-86CF36700A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4" authorId="0" shapeId="0" xr:uid="{A2A39A5B-0949-4C84-80D7-222BA5EFB8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4" authorId="0" shapeId="0" xr:uid="{5059FE0C-3B24-4F05-91F5-6057995959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4" authorId="0" shapeId="0" xr:uid="{439CE544-2E35-431D-8976-E77E176E7A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4" authorId="0" shapeId="0" xr:uid="{9C3BE3A9-72F2-46C9-839F-D542DF1D10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4" authorId="0" shapeId="0" xr:uid="{AFB2A174-7A70-46B3-91CE-8F4A8450BE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4" authorId="0" shapeId="0" xr:uid="{608D1563-1D0A-40F2-8E5A-528BCD3F70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4" authorId="0" shapeId="0" xr:uid="{47657B0F-75AD-41B0-A72D-76E89D1949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4" authorId="0" shapeId="0" xr:uid="{13C15932-45CF-43A4-B0E8-6B474EDCD1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4" authorId="0" shapeId="0" xr:uid="{BF8FB6D4-56D6-489E-AFD0-01A6EB8ED9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4" authorId="0" shapeId="0" xr:uid="{8856FC5B-A0A4-474C-841E-B62A8AAB21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4" authorId="0" shapeId="0" xr:uid="{F6D94E3C-DDEC-4CC8-80E4-9F57E8EAFE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4" authorId="0" shapeId="0" xr:uid="{BAE33636-5152-4C06-BDD0-6FE4BB9D26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4" authorId="0" shapeId="0" xr:uid="{942A2409-8D4C-40E4-B898-5B77021EBB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4" authorId="0" shapeId="0" xr:uid="{2E4123E9-9A22-4460-A9AA-A7D18D8CCA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24" authorId="0" shapeId="0" xr:uid="{AD6CE695-D7E4-456C-A361-1FBBA24715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24" authorId="0" shapeId="0" xr:uid="{F7CE3B9B-4221-4B2B-97F8-E8D9EFAA3E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24" authorId="0" shapeId="0" xr:uid="{CA17EE89-680A-416A-ABF0-5391E9ED0D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24" authorId="0" shapeId="0" xr:uid="{8C12D2D8-41C7-49A2-8C26-FD34476FFB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24" authorId="0" shapeId="0" xr:uid="{CE6E413A-24BB-4550-8292-43AEEC613A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24" authorId="0" shapeId="0" xr:uid="{8CC0DCB7-3A69-4F61-9F60-9EF728A8D1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24" authorId="0" shapeId="0" xr:uid="{F4AD74BC-6383-48F1-9EA7-8B0AA2CBE6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24" authorId="0" shapeId="0" xr:uid="{4D5C182D-6C1E-48C9-9500-BC62D3BB0B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24" authorId="0" shapeId="0" xr:uid="{18BB9CC9-0C8E-4DC1-8EF5-34B5AF7FD3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24" authorId="0" shapeId="0" xr:uid="{F6C191EE-0FED-41EE-8533-927D8C2447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24" authorId="0" shapeId="0" xr:uid="{CA7CCB49-18F9-4542-8FFA-CF14C1C5A1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24" authorId="0" shapeId="0" xr:uid="{3F6FCB02-5AEA-4DC8-B913-070D1DEEB0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5" authorId="0" shapeId="0" xr:uid="{756F37D4-5A2B-460F-B7BB-687278048D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5" authorId="0" shapeId="0" xr:uid="{FAA72FFA-A648-48DC-B808-D4B4E65C25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5" authorId="0" shapeId="0" xr:uid="{9A8792A3-3E40-4301-9BB7-919551D390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5" authorId="0" shapeId="0" xr:uid="{3E8C110E-29F3-4911-B22F-659EADD788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5" authorId="0" shapeId="0" xr:uid="{668A7BAE-B280-4707-9119-F967E58EF5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5" authorId="0" shapeId="0" xr:uid="{2397C100-09E0-40CF-88E7-347470EAEF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5" authorId="0" shapeId="0" xr:uid="{EA972A40-55E0-45B8-82A9-862DB19109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5" authorId="0" shapeId="0" xr:uid="{EBB4AB74-D5A2-4F41-B739-513C254E6B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5" authorId="0" shapeId="0" xr:uid="{98E2DE08-0F4E-48F4-9191-EECA87323F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5" authorId="0" shapeId="0" xr:uid="{90989BA8-2F3B-4AFA-B146-E0096BA1C7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5" authorId="0" shapeId="0" xr:uid="{96C3A5FC-92F8-49DA-AC2B-67000590B3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5" authorId="0" shapeId="0" xr:uid="{8093DBDF-1FC7-4811-9549-1835461589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5" authorId="0" shapeId="0" xr:uid="{8BCDB954-5448-4301-BA12-3A69705551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5" authorId="0" shapeId="0" xr:uid="{E6197497-937E-4C7F-B7AC-EF485F2F68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5" authorId="0" shapeId="0" xr:uid="{7DF9A6D8-C322-441A-99D4-75F6417193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5" authorId="0" shapeId="0" xr:uid="{62800C9B-9660-475E-AB96-09979D870F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25" authorId="0" shapeId="0" xr:uid="{8BEBDBD6-CE19-4DD5-865A-04A60E2675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25" authorId="0" shapeId="0" xr:uid="{1F05D178-2741-46A4-821C-A7D0F3058E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25" authorId="0" shapeId="0" xr:uid="{CD4E084C-29B1-4165-818D-CD0E54D442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25" authorId="0" shapeId="0" xr:uid="{211F8D40-4693-49A6-A1E3-A9C52160BF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25" authorId="0" shapeId="0" xr:uid="{0DD01957-7D48-4736-A386-C5614640E3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25" authorId="0" shapeId="0" xr:uid="{EDA9C5A5-7745-46A8-A245-D62C7C8597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25" authorId="0" shapeId="0" xr:uid="{998CF15C-EC16-47FF-8B73-348D05BB73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25" authorId="0" shapeId="0" xr:uid="{B860385B-0C52-4660-9270-AED1C5A0EF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25" authorId="0" shapeId="0" xr:uid="{A58EB978-C5A8-4C22-ACBE-AEDC1C0CB6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25" authorId="0" shapeId="0" xr:uid="{3D5D5F31-A773-42D9-BF5C-AD7206CFF5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25" authorId="0" shapeId="0" xr:uid="{93C37C77-A207-4DE8-A95A-415ADB73F3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25" authorId="0" shapeId="0" xr:uid="{A3F0AE11-C4F0-4A1B-A482-9D1F2CFD1F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6" authorId="0" shapeId="0" xr:uid="{0932E492-2F66-4E3E-A560-31E36792CD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6" authorId="0" shapeId="0" xr:uid="{AA5E24EF-7AFB-490B-977E-54B0EEEAC3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6" authorId="0" shapeId="0" xr:uid="{F9C0187C-B4EA-4CFC-8567-BB05D8E48A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6" authorId="0" shapeId="0" xr:uid="{04DE43A2-90B8-48BD-83C1-4AB425A0C0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6" authorId="0" shapeId="0" xr:uid="{B813E8C6-E0BA-42BF-93F9-2BA500D6B2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6" authorId="0" shapeId="0" xr:uid="{39A30A88-0ED2-414D-A137-61D721F90B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6" authorId="0" shapeId="0" xr:uid="{B539C637-DF23-44E9-85CB-F882083BC9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6" authorId="0" shapeId="0" xr:uid="{39198B07-3635-4D09-BB12-F5274601A7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6" authorId="0" shapeId="0" xr:uid="{3604B715-E249-4D08-BF40-E4211C29FD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6" authorId="0" shapeId="0" xr:uid="{43897FDB-999A-40F6-A893-B325BAA1A5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6" authorId="0" shapeId="0" xr:uid="{A29277F6-3E7E-4CC7-BD61-1C9D61EE4C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6" authorId="0" shapeId="0" xr:uid="{5AA733F2-D5A2-434E-9B56-B17B9264D2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6" authorId="0" shapeId="0" xr:uid="{C173C9AC-C4B7-4C64-8075-8427822087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6" authorId="0" shapeId="0" xr:uid="{420D58AA-EEA8-4007-B267-91A908EBCF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6" authorId="0" shapeId="0" xr:uid="{32B40F01-F8FA-4173-9A28-FE340BCC3C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6" authorId="0" shapeId="0" xr:uid="{AFC218AE-DCCD-4E70-A716-747A041387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26" authorId="0" shapeId="0" xr:uid="{B4E62359-797E-49BB-A557-67F9ED09BF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26" authorId="0" shapeId="0" xr:uid="{5D520298-C9E6-443E-91A5-8CECE7B14F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26" authorId="0" shapeId="0" xr:uid="{5FA48473-F34D-46D6-8829-293C7BE384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26" authorId="0" shapeId="0" xr:uid="{070F0BA2-D58B-43FB-8F42-39B9185CFB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26" authorId="0" shapeId="0" xr:uid="{0C4AA520-C562-4D7F-A63E-9EF66BE34C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26" authorId="0" shapeId="0" xr:uid="{5FD69822-AC54-493B-9F11-B9E8603B52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26" authorId="0" shapeId="0" xr:uid="{F5526586-1528-436E-B1B9-3D212F76F8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26" authorId="0" shapeId="0" xr:uid="{F4840080-F4CC-48DD-A85F-CB854D9C48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26" authorId="0" shapeId="0" xr:uid="{C2EE8D82-1630-45D4-8D37-91165759D1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26" authorId="0" shapeId="0" xr:uid="{A394CAC9-BD22-4E8C-BEBA-DF08B86F98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26" authorId="0" shapeId="0" xr:uid="{B634BC05-EB6B-48C6-95A4-23B0681379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26" authorId="0" shapeId="0" xr:uid="{8E1F66E8-5EAC-4F10-8020-0AB91D138D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7" authorId="0" shapeId="0" xr:uid="{46A0C58F-ED7E-4436-B9B2-77F6BDD9E7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7" authorId="0" shapeId="0" xr:uid="{026D2A22-F2D1-4479-9293-4DCF1D1167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7" authorId="0" shapeId="0" xr:uid="{B3465CA4-DB6B-4624-8CAB-73C4C323E4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7" authorId="0" shapeId="0" xr:uid="{1C67F59E-D8E1-44C5-8996-8837136E4B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7" authorId="0" shapeId="0" xr:uid="{320B9182-C6C7-4C44-B9DF-CB6DABF127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7" authorId="0" shapeId="0" xr:uid="{AD1C3F25-2320-4F66-8FB6-E45F133B57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7" authorId="0" shapeId="0" xr:uid="{B3DE149E-80ED-467B-AAA1-F5FED549BE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7" authorId="0" shapeId="0" xr:uid="{FD8AAAB8-97DA-4A35-92C9-0A29853DC6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7" authorId="0" shapeId="0" xr:uid="{1E49E365-4B7D-4CA2-A6A1-7016F2FB46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7" authorId="0" shapeId="0" xr:uid="{B7D02709-25F1-4621-AD8B-CBD6112DA7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7" authorId="0" shapeId="0" xr:uid="{05BB4345-1997-4823-BB60-F22EB824B1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7" authorId="0" shapeId="0" xr:uid="{335B2BE3-33E5-4537-A404-61E740E413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7" authorId="0" shapeId="0" xr:uid="{45454558-B104-44CE-ACAC-9D5E7FCB55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7" authorId="0" shapeId="0" xr:uid="{53E91256-4592-4D3D-BE04-D6744D30FD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7" authorId="0" shapeId="0" xr:uid="{A03A2310-375A-4F35-9C40-9528B9C185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7" authorId="0" shapeId="0" xr:uid="{D50FD244-8FC3-4EDF-A9D3-5DEAED9A2F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27" authorId="0" shapeId="0" xr:uid="{CD820238-BE63-4347-B5B3-951E890006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27" authorId="0" shapeId="0" xr:uid="{1A6BFA4E-2D0F-40B3-93F6-51642715A5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27" authorId="0" shapeId="0" xr:uid="{0208B7FD-55AC-4EC7-A2AE-BA24177A5F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27" authorId="0" shapeId="0" xr:uid="{AA4A03DB-5E6F-4FE4-A7BB-ADF89EEBB1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27" authorId="0" shapeId="0" xr:uid="{D4A46C1D-654D-4AD7-AD78-DCDD9158BB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27" authorId="0" shapeId="0" xr:uid="{D80636D6-9065-45E6-B770-5261C8AED2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27" authorId="0" shapeId="0" xr:uid="{2E0427D6-B8ED-4376-BB68-AF2BC65F4C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27" authorId="0" shapeId="0" xr:uid="{38A32CDE-36C3-4F2E-A8AC-03172E8903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27" authorId="0" shapeId="0" xr:uid="{BD72231E-ADF1-4F9A-A3C5-13B54A6475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27" authorId="0" shapeId="0" xr:uid="{97243383-D3DC-48EE-9A6D-10E2B35C1E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27" authorId="0" shapeId="0" xr:uid="{9FFB5C3F-2D80-4995-991E-6C0DA3C707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27" authorId="0" shapeId="0" xr:uid="{5C7905D0-B56C-4B79-B10A-1EA4DE7AE0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8" authorId="0" shapeId="0" xr:uid="{504B6695-0A08-4326-B9E8-3AF4F87FA4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8" authorId="0" shapeId="0" xr:uid="{96FA363B-150E-402A-9DDB-558BED044D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8" authorId="0" shapeId="0" xr:uid="{C59FA9AC-BCD9-43BA-AB8F-76E40571F9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8" authorId="0" shapeId="0" xr:uid="{B98EC78E-C698-4184-A95D-D7CE0D7E51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8" authorId="0" shapeId="0" xr:uid="{439B5557-1004-435E-90B0-C4543BE539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8" authorId="0" shapeId="0" xr:uid="{E6DB97B2-140B-4F3C-807C-BCF95FB782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8" authorId="0" shapeId="0" xr:uid="{19B71D53-CFCF-4834-A489-9650740B8B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8" authorId="0" shapeId="0" xr:uid="{7CE017AF-296C-467C-9541-CFF9CC4893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8" authorId="0" shapeId="0" xr:uid="{6CD385DD-33E5-416D-B2DE-A9A73894A4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8" authorId="0" shapeId="0" xr:uid="{EB8D7133-4752-42ED-AE8E-07F88999CA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8" authorId="0" shapeId="0" xr:uid="{72140145-23DB-4A15-83DF-D07804A3F3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8" authorId="0" shapeId="0" xr:uid="{F1096977-FE8F-4703-BBA0-0D2966A92E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8" authorId="0" shapeId="0" xr:uid="{53D81CF7-CB4A-49EE-A7FE-D59F93BA9D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8" authorId="0" shapeId="0" xr:uid="{B76DB664-472B-4C35-9DC4-97D8FC2EA0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8" authorId="0" shapeId="0" xr:uid="{09D67DB2-A24F-4AC3-A3F6-F61B28A720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8" authorId="0" shapeId="0" xr:uid="{018F3EA4-5823-43C8-A2FB-A377AA0ABD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28" authorId="0" shapeId="0" xr:uid="{1C423960-567E-4D26-B12E-1FEBF2EF2A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28" authorId="0" shapeId="0" xr:uid="{34514C96-1C22-471A-BC7F-DEADC30097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28" authorId="0" shapeId="0" xr:uid="{AA1D65F9-8708-4D23-BE38-C0401455FB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28" authorId="0" shapeId="0" xr:uid="{DF1AF279-90AB-4B6D-8180-41F0E465AB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28" authorId="0" shapeId="0" xr:uid="{1C075709-9250-408F-B922-9778EE224C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28" authorId="0" shapeId="0" xr:uid="{8D74C5DD-914A-4EAF-A9D3-3C33104EA1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28" authorId="0" shapeId="0" xr:uid="{BB510A51-B851-480D-9FF7-65BA64D73A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28" authorId="0" shapeId="0" xr:uid="{ADAFBE7D-31EE-409E-8C49-EBB603741B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28" authorId="0" shapeId="0" xr:uid="{03BF95BE-9492-43E6-91FF-B3E028AEFC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28" authorId="0" shapeId="0" xr:uid="{0768D48F-22AD-4216-966F-B800160D8F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28" authorId="0" shapeId="0" xr:uid="{68D9D908-090D-4599-88D4-8D056D1C51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28" authorId="0" shapeId="0" xr:uid="{19FF5598-3838-49F7-B03A-3D1028B2EE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29" authorId="0" shapeId="0" xr:uid="{27D57394-85CC-4A5C-B493-63314EADAF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29" authorId="0" shapeId="0" xr:uid="{4B7F71EF-E32C-4FE6-8083-DA9908307B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29" authorId="0" shapeId="0" xr:uid="{FB380427-A4BA-4074-93D1-999756E981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29" authorId="0" shapeId="0" xr:uid="{8C6AFA01-B6DA-408A-A3F9-2BC88B5EF8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29" authorId="0" shapeId="0" xr:uid="{1191E86A-D5CA-4888-955F-5007C46474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29" authorId="0" shapeId="0" xr:uid="{77199737-D9C7-4650-A763-28F886D8B8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29" authorId="0" shapeId="0" xr:uid="{0DA84298-9096-4257-A6C6-54E2C5D3E8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29" authorId="0" shapeId="0" xr:uid="{72F0F945-8C95-4913-90AF-44ADB3D9CB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29" authorId="0" shapeId="0" xr:uid="{70E1D989-E2F2-428E-8021-648579E85E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29" authorId="0" shapeId="0" xr:uid="{D85B1083-F175-40BD-BCE3-F7855E3415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29" authorId="0" shapeId="0" xr:uid="{DFA2F621-AB69-44D9-9989-22799AD2EF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29" authorId="0" shapeId="0" xr:uid="{1F901670-272B-4D80-821B-E5516F8D86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29" authorId="0" shapeId="0" xr:uid="{9966FF87-1FC4-4D56-9B07-155FF4C551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29" authorId="0" shapeId="0" xr:uid="{AFA9BBD5-1C84-4670-9215-258561A31D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29" authorId="0" shapeId="0" xr:uid="{7FD48301-9637-4F2D-AAD4-8EBD83EBD9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29" authorId="0" shapeId="0" xr:uid="{922772EB-0DCB-49D1-A0A8-FBBDE00C7B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29" authorId="0" shapeId="0" xr:uid="{B71B325D-5D43-4675-B413-30EDB25C28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29" authorId="0" shapeId="0" xr:uid="{1544BA42-24E2-4A4A-8E75-FC76C0239C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29" authorId="0" shapeId="0" xr:uid="{32094877-20D7-4D5B-BCF6-180B2C9AE9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29" authorId="0" shapeId="0" xr:uid="{F1F96016-E102-4F69-80FC-D6B344E9E1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29" authorId="0" shapeId="0" xr:uid="{DB6D3A38-1A1D-4963-B502-39C1F64D7E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29" authorId="0" shapeId="0" xr:uid="{A1A8A26E-C390-4180-A7D8-643C246EB9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29" authorId="0" shapeId="0" xr:uid="{1F988576-0234-422C-8DB8-4A46607227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29" authorId="0" shapeId="0" xr:uid="{46E60C47-6F08-4154-A1DF-AD80B89744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29" authorId="0" shapeId="0" xr:uid="{244F2F27-5A99-4363-BC6D-D5C4DBECC9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29" authorId="0" shapeId="0" xr:uid="{795EDB41-5D2A-4C47-8B8A-42A903C06B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29" authorId="0" shapeId="0" xr:uid="{419D3048-516B-484E-BC2D-4A11BB8AD0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29" authorId="0" shapeId="0" xr:uid="{B5114F3D-708D-4671-A725-2B765C11D0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0" authorId="0" shapeId="0" xr:uid="{EEC47DFF-FC62-4F9E-BF23-71DAC1408E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0" authorId="0" shapeId="0" xr:uid="{C8903993-E658-4411-9994-73CAD75772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0" authorId="0" shapeId="0" xr:uid="{C8AB72F7-3452-4CDE-BE3F-27BEB16338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0" authorId="0" shapeId="0" xr:uid="{ACFC97E2-D3A5-43AD-AC3D-D359A7FEA1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0" authorId="0" shapeId="0" xr:uid="{82B471F6-A3E2-4817-BE89-24C6C99D6E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0" authorId="0" shapeId="0" xr:uid="{398B69CA-0881-4061-8BB5-C89DC390B4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0" authorId="0" shapeId="0" xr:uid="{F94DCA05-4E37-4F90-89DE-4985EB35C0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0" authorId="0" shapeId="0" xr:uid="{88233C38-D23E-45A4-9309-D8BF42E2D4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0" authorId="0" shapeId="0" xr:uid="{D3BEC71B-777A-405D-98C4-A58E4A5242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0" authorId="0" shapeId="0" xr:uid="{D0D5C1A9-5933-420C-B9D9-5452CEABBF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0" authorId="0" shapeId="0" xr:uid="{615C9AA7-B4D3-4391-8A92-33C029315A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0" authorId="0" shapeId="0" xr:uid="{3BA5AE11-C540-42B2-A42A-E41F644817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0" authorId="0" shapeId="0" xr:uid="{CD57B6E5-07E3-44E5-88E7-C6BB9AE71A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0" authorId="0" shapeId="0" xr:uid="{CBD7EB90-E7C1-44E6-BCF1-57ED539B2F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0" authorId="0" shapeId="0" xr:uid="{06B4F56A-4D7F-4BAA-A0D8-4BA8B06C33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0" authorId="0" shapeId="0" xr:uid="{893C67D4-D2A5-44F7-A2BB-A1AA59D930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30" authorId="0" shapeId="0" xr:uid="{4DBCBA8D-2A38-4066-BF6D-A8C6039DDE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30" authorId="0" shapeId="0" xr:uid="{D69D66F0-EF51-4C2F-B2F3-BA1F62F1CE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30" authorId="0" shapeId="0" xr:uid="{6CA0F1E6-6C72-4B50-BECF-8A630B5055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30" authorId="0" shapeId="0" xr:uid="{36B1C132-8B6F-4AF9-B41A-AA21B6AA07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30" authorId="0" shapeId="0" xr:uid="{6CAC39BF-C5AB-4244-9158-6683502D71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30" authorId="0" shapeId="0" xr:uid="{19458528-A684-4D16-9CB7-19A4A21761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30" authorId="0" shapeId="0" xr:uid="{B690D2F1-E336-458D-AEC9-8458D3AE33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30" authorId="0" shapeId="0" xr:uid="{6499D07A-622E-4EE7-A67D-B682E74440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30" authorId="0" shapeId="0" xr:uid="{B5E0D849-EA4D-4BA9-BA6B-A7F6C9730C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30" authorId="0" shapeId="0" xr:uid="{01E59835-CE21-48D0-9845-2D1E507CEB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30" authorId="0" shapeId="0" xr:uid="{730314C7-1A1A-4B6E-9F6B-37ADEA7215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30" authorId="0" shapeId="0" xr:uid="{7C5FAF07-D2A7-47FC-B00A-48837865F9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1" authorId="0" shapeId="0" xr:uid="{643E701C-2657-4662-956E-1407BC1FBA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1" authorId="0" shapeId="0" xr:uid="{06C37656-E832-4D4E-A1C7-08539DB6F3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1" authorId="0" shapeId="0" xr:uid="{183FD2AD-3B88-460B-B78F-94D6281F7E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1" authorId="0" shapeId="0" xr:uid="{4D4747E5-5A0E-431D-890F-3BDA629BA3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1" authorId="0" shapeId="0" xr:uid="{2C36749C-830B-4DE8-BB6A-A70AD53DC4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1" authorId="0" shapeId="0" xr:uid="{E6226134-7ADA-42E2-920E-A08A0DD204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1" authorId="0" shapeId="0" xr:uid="{7C7A81C4-875E-4A92-AE6A-E990BE6ADD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1" authorId="0" shapeId="0" xr:uid="{60457C36-D799-4B67-87B9-6CC1EDEE68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1" authorId="0" shapeId="0" xr:uid="{075C3FA7-88B5-44D0-945F-2E189F1CF3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1" authorId="0" shapeId="0" xr:uid="{A382F159-9B03-4381-BD75-8F3E8347BD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1" authorId="0" shapeId="0" xr:uid="{CF56E6BE-D805-44A4-BBFD-B93F62EA47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1" authorId="0" shapeId="0" xr:uid="{4577626D-20E3-4BFD-880E-D96F949F63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1" authorId="0" shapeId="0" xr:uid="{B82600AA-179C-4888-95C6-0F3BCA5DA3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1" authorId="0" shapeId="0" xr:uid="{BEB33560-7CA9-4068-8031-694FA4C157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1" authorId="0" shapeId="0" xr:uid="{F8E62FEC-FE27-4002-8777-DF885822B4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1" authorId="0" shapeId="0" xr:uid="{836059FC-C23C-4FED-8A00-CF061069C7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31" authorId="0" shapeId="0" xr:uid="{F58382B0-3B42-4F15-B926-F58D4E4BFE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31" authorId="0" shapeId="0" xr:uid="{EA57F545-4FC6-4775-BD63-17FD4E1E71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31" authorId="0" shapeId="0" xr:uid="{7554A002-31DF-4044-8329-C231DBE741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31" authorId="0" shapeId="0" xr:uid="{B6CCD57C-28E2-4FF6-9515-7073FBD7DC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31" authorId="0" shapeId="0" xr:uid="{30BC0EB6-4DA1-4F02-8738-78218978A8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31" authorId="0" shapeId="0" xr:uid="{83914569-39F1-4C6E-B12C-2C28B04FA5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31" authorId="0" shapeId="0" xr:uid="{9AB7508E-9F9F-457C-B294-DF73DE3A30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31" authorId="0" shapeId="0" xr:uid="{82322D95-DC6C-4C38-9A06-D731934FCB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31" authorId="0" shapeId="0" xr:uid="{B6B2084C-CE96-4D9D-9E1F-C23EE96FF9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31" authorId="0" shapeId="0" xr:uid="{B7195FEB-82ED-4594-B2AB-ABE104943D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31" authorId="0" shapeId="0" xr:uid="{23234948-492B-4F92-AF6B-D08F561F8C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31" authorId="0" shapeId="0" xr:uid="{D88F8ABF-F442-4F34-B615-E1BD3016EA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4" authorId="0" shapeId="0" xr:uid="{24385E79-0926-462C-9B04-BC562956C7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4" authorId="0" shapeId="0" xr:uid="{31EAAE7D-F96B-41EB-9E1A-C3253B9E90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4" authorId="0" shapeId="0" xr:uid="{EB1431DA-5874-43A0-AF67-2780802991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4" authorId="0" shapeId="0" xr:uid="{9F383A0A-D267-4C86-A0F9-96C543A426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4" authorId="0" shapeId="0" xr:uid="{A5BA6FE1-756B-4AEF-8C6E-8FA25939A5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4" authorId="0" shapeId="0" xr:uid="{7B18FD99-9308-4F8D-814F-B043796157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4" authorId="0" shapeId="0" xr:uid="{35B6D0CF-C4CE-4C95-B320-EDC16BE843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4" authorId="0" shapeId="0" xr:uid="{3C9EA158-EEA3-4CB4-8335-661E559D4E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4" authorId="0" shapeId="0" xr:uid="{62F06553-6631-42A2-A9AF-6D12A7D86A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4" authorId="0" shapeId="0" xr:uid="{7516D606-FB81-48D7-B371-456C998CAF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4" authorId="0" shapeId="0" xr:uid="{EFC1994B-59D6-4590-978F-4F22D38DAE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4" authorId="0" shapeId="0" xr:uid="{EFD58767-CCE9-40B7-A755-106F176DE9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4" authorId="0" shapeId="0" xr:uid="{B484DF00-579E-4CEB-9CE9-FE11387A0A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4" authorId="0" shapeId="0" xr:uid="{1D9C3992-5FE3-4C0F-A005-732C35ADC2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4" authorId="0" shapeId="0" xr:uid="{5561A4BD-1A63-4C11-B298-6A1B08FC95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4" authorId="0" shapeId="0" xr:uid="{D7140856-808D-48E5-9622-D2C51A808D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34" authorId="0" shapeId="0" xr:uid="{81F966B2-486F-4E61-9253-FE0BCBA877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34" authorId="0" shapeId="0" xr:uid="{C6F01492-A566-4CFF-B9AE-DCF5C651A8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34" authorId="0" shapeId="0" xr:uid="{DF1B2C90-4459-4920-B71D-5E3A9FADB5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34" authorId="0" shapeId="0" xr:uid="{DC38372A-D89C-422C-9E0C-F6E4BCDE60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34" authorId="0" shapeId="0" xr:uid="{D1BDC0BF-3A62-45C9-960F-E39402B29C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34" authorId="0" shapeId="0" xr:uid="{B15F1CA8-AE92-4F21-B4FB-2D4890F312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34" authorId="0" shapeId="0" xr:uid="{0D319F78-9686-40DC-B803-30E0AB11ED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34" authorId="0" shapeId="0" xr:uid="{4B961F36-95FC-4415-A62F-087053DDAB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34" authorId="0" shapeId="0" xr:uid="{CCE36960-05AD-4D6D-9DA2-A931798423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34" authorId="0" shapeId="0" xr:uid="{C5005614-C105-4552-9928-7FBE79D5D6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34" authorId="0" shapeId="0" xr:uid="{61886CF6-3098-495A-927F-D31E18B8DF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34" authorId="0" shapeId="0" xr:uid="{61D136C2-BBD7-4C22-9463-253A82D645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5" authorId="0" shapeId="0" xr:uid="{9A604C6B-F010-4EF5-A16F-F0CCF061A0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5" authorId="0" shapeId="0" xr:uid="{4C101BF9-DA6F-470A-B0B7-4C2079D3C4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5" authorId="0" shapeId="0" xr:uid="{BB59F2C2-B471-4A93-B46F-42881EDCB2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5" authorId="0" shapeId="0" xr:uid="{C5641B78-7530-47D0-BF40-14118EC066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5" authorId="0" shapeId="0" xr:uid="{91FD875A-D5F7-4702-9752-0B3BE5532A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5" authorId="0" shapeId="0" xr:uid="{279C56F0-1786-4385-A62F-69DEF10E74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5" authorId="0" shapeId="0" xr:uid="{6EAE0FD5-BF18-4589-81BD-597E8B3D5A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5" authorId="0" shapeId="0" xr:uid="{BD1E57C0-2C9B-4527-8E6D-07622F2DB6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5" authorId="0" shapeId="0" xr:uid="{5F5B1FE4-C94D-4773-BE70-2B98980C8C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5" authorId="0" shapeId="0" xr:uid="{AF4F4B76-012B-401C-B4F3-2C12F71E22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5" authorId="0" shapeId="0" xr:uid="{1F4A796C-01F8-49BF-A11A-214899AC05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5" authorId="0" shapeId="0" xr:uid="{719BA94F-6F9E-459D-9C50-2D36100AA1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5" authorId="0" shapeId="0" xr:uid="{3D554D53-C8DF-4E5A-BB52-F6695805B1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5" authorId="0" shapeId="0" xr:uid="{ABB883C1-66E6-448A-8068-8C0A3CFCAF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5" authorId="0" shapeId="0" xr:uid="{F24D2A3A-7ED9-4AFA-8B7E-9FCED97546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5" authorId="0" shapeId="0" xr:uid="{7867C2AB-6E04-424D-8ABD-08341DED31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35" authorId="0" shapeId="0" xr:uid="{84F8CDA0-4DC4-4922-BD83-334B4EF8C3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35" authorId="0" shapeId="0" xr:uid="{0E770635-5470-49EA-B7E0-F72E462EA9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35" authorId="0" shapeId="0" xr:uid="{4DCA48BD-31D6-438C-97C7-E2CB185198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35" authorId="0" shapeId="0" xr:uid="{001E34AC-72BD-4CA3-B438-763BFEAB90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35" authorId="0" shapeId="0" xr:uid="{9877C8B2-33EC-48C8-A257-9649AD04BC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35" authorId="0" shapeId="0" xr:uid="{BE39715C-A67B-4C32-8CFE-361542C4F9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35" authorId="0" shapeId="0" xr:uid="{1124E008-AC67-4828-AF7A-F4E813EDAC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35" authorId="0" shapeId="0" xr:uid="{63075828-8934-416C-A4F4-C6F770EAB4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35" authorId="0" shapeId="0" xr:uid="{2BD17078-FEBE-49DC-9B4D-E64A79D6E5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35" authorId="0" shapeId="0" xr:uid="{844176FB-9067-45F5-8390-04744F7C01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35" authorId="0" shapeId="0" xr:uid="{F8244430-DC40-43C0-B9B7-3DDB57D695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35" authorId="0" shapeId="0" xr:uid="{33625D8C-9706-417C-973A-D751BDB0D3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6" authorId="0" shapeId="0" xr:uid="{80D1A03E-3870-4043-A8B6-78FDCF47D6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6" authorId="0" shapeId="0" xr:uid="{71DB970E-054A-40F6-9147-1227682FAF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6" authorId="0" shapeId="0" xr:uid="{3974508E-6981-401D-AA69-D2BEB2B02A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6" authorId="0" shapeId="0" xr:uid="{6232FDD2-0210-4CC6-817C-9510D9D1F7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6" authorId="0" shapeId="0" xr:uid="{7404C09C-6984-442B-A67D-2DDB5FEE55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6" authorId="0" shapeId="0" xr:uid="{96212E51-2ECF-4917-9AFE-46BD7E6AA0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6" authorId="0" shapeId="0" xr:uid="{FF38D6E6-510C-4DDA-9414-C77AF92906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6" authorId="0" shapeId="0" xr:uid="{67191454-6827-4F97-A234-408EB3A00F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6" authorId="0" shapeId="0" xr:uid="{79116637-8BC8-4FD4-BB6C-D2D840C055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6" authorId="0" shapeId="0" xr:uid="{9E28E251-1FED-4ACB-A06B-A210C8C7EC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6" authorId="0" shapeId="0" xr:uid="{1BF4ED46-E32F-4C60-84FA-BEC14CDFF9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6" authorId="0" shapeId="0" xr:uid="{A5C08B67-8D11-4636-964E-A86F6266BA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6" authorId="0" shapeId="0" xr:uid="{96587C8A-1D6A-49F8-95CC-63302069BB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6" authorId="0" shapeId="0" xr:uid="{416F84D0-8757-44C9-9404-8F6FF3CA2F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6" authorId="0" shapeId="0" xr:uid="{AD788A7A-3007-49AE-8E7B-D0A84BA48F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6" authorId="0" shapeId="0" xr:uid="{9C582C8D-A24C-4BFD-B57B-FEFF4D19EA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36" authorId="0" shapeId="0" xr:uid="{942D97B0-0B4E-47DC-BF54-86D3158A12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36" authorId="0" shapeId="0" xr:uid="{425C4B66-4A99-41A8-9AEB-16BF8D2CE9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36" authorId="0" shapeId="0" xr:uid="{BA3191C2-F983-4645-875A-52FBDAE249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36" authorId="0" shapeId="0" xr:uid="{EE994E80-6E81-429A-A996-016C706F65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36" authorId="0" shapeId="0" xr:uid="{F35E836E-92D0-4A18-96D4-64264354CE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36" authorId="0" shapeId="0" xr:uid="{0A69E6EE-983E-48F7-93A9-F8FE4EB5EA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36" authorId="0" shapeId="0" xr:uid="{AE5237CD-B33A-499B-861F-C6B665DBB8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36" authorId="0" shapeId="0" xr:uid="{99CB5DFB-86FA-46B8-88F7-2B4B59F813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36" authorId="0" shapeId="0" xr:uid="{37F860CF-B884-4C39-B023-7590C7AEB6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36" authorId="0" shapeId="0" xr:uid="{A8ECD186-6674-4DDE-9688-663C54FA53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36" authorId="0" shapeId="0" xr:uid="{6E21817C-7692-48EB-B6B8-FD37921218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36" authorId="0" shapeId="0" xr:uid="{806C31BE-5407-4D5E-BE61-D1945E1443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7" authorId="0" shapeId="0" xr:uid="{9B5A28CD-CDB5-46AF-846A-B7CA5A7CF5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7" authorId="0" shapeId="0" xr:uid="{65C75A7E-4CCB-41CC-8AC0-C754EA2F64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7" authorId="0" shapeId="0" xr:uid="{0D1B4A41-362F-4151-A61F-8C34E4A0CA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7" authorId="0" shapeId="0" xr:uid="{377C6E94-C9B0-43EF-9831-0DE2042D2D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7" authorId="0" shapeId="0" xr:uid="{FB6B12E5-E465-4DD9-81BF-8E3C81087C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7" authorId="0" shapeId="0" xr:uid="{24F300E2-8BA3-4D59-B2F0-2ED9ADE73E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7" authorId="0" shapeId="0" xr:uid="{035CCB7D-CD96-48DE-A73F-B4B2083303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7" authorId="0" shapeId="0" xr:uid="{0D5D8C0A-5D90-4B69-BC6C-92455DEDF1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7" authorId="0" shapeId="0" xr:uid="{A5B6BCCA-0968-4577-B5FC-FBFC54656E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7" authorId="0" shapeId="0" xr:uid="{2EE85B66-1C9E-4AFD-B7D3-3F2103F9D3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7" authorId="0" shapeId="0" xr:uid="{39117A36-E678-42A7-A9C3-F68220E0FF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7" authorId="0" shapeId="0" xr:uid="{9E6F6096-15C1-41A3-BB37-EC3BCF26DB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7" authorId="0" shapeId="0" xr:uid="{42517761-B4DE-4D02-86C4-594B17569B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7" authorId="0" shapeId="0" xr:uid="{45A68D6A-3D1D-4634-8A5C-5114F9C3D1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7" authorId="0" shapeId="0" xr:uid="{69465B24-00E3-4D7D-A7DB-58BE5A6BEE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7" authorId="0" shapeId="0" xr:uid="{831BCB38-F0F6-4A28-A393-038CC54E18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37" authorId="0" shapeId="0" xr:uid="{75CB9E12-5836-4FAA-8679-1655F6EE0B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37" authorId="0" shapeId="0" xr:uid="{0177DA9D-F9CD-4C49-8E18-DF5B6F6AA8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37" authorId="0" shapeId="0" xr:uid="{F1014406-1946-4609-9F16-23DED4EE24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37" authorId="0" shapeId="0" xr:uid="{14CB3F54-D215-48F5-A8AE-B03627358E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37" authorId="0" shapeId="0" xr:uid="{EDEB6AD4-01E4-4205-9DC8-050430E90E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37" authorId="0" shapeId="0" xr:uid="{69FBE984-711D-4221-BC3E-8454A5D9DC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37" authorId="0" shapeId="0" xr:uid="{225E828E-8B7F-4928-89E0-ABBBBB5CE4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37" authorId="0" shapeId="0" xr:uid="{6A29641F-346E-4158-9EAB-C856C96026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37" authorId="0" shapeId="0" xr:uid="{BA291E75-E611-4211-9F8F-4104705672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37" authorId="0" shapeId="0" xr:uid="{5E34843D-F32D-4D2A-9520-FDB05518C1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37" authorId="0" shapeId="0" xr:uid="{C84DA79C-EE09-4446-8B71-249952CE6D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37" authorId="0" shapeId="0" xr:uid="{9A541BE1-B399-4791-9E12-D57F2854FA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8" authorId="0" shapeId="0" xr:uid="{E8433E8C-AE7B-44D1-AE66-7DFB6FCD0F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8" authorId="0" shapeId="0" xr:uid="{7FD52889-FDB4-436E-85E3-6AA2A0E215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8" authorId="0" shapeId="0" xr:uid="{A08FCC3A-1192-4DB2-BA84-1AD688F2A1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8" authorId="0" shapeId="0" xr:uid="{3F8D63BB-8E42-4FE7-813E-58943123C5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8" authorId="0" shapeId="0" xr:uid="{FD90B285-4B30-477E-804D-38A5BA8648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8" authorId="0" shapeId="0" xr:uid="{CD24BC5E-9250-451B-8DEA-041F131363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8" authorId="0" shapeId="0" xr:uid="{3F3462F1-89F9-42FA-89C4-98A293757B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8" authorId="0" shapeId="0" xr:uid="{5186B759-D0DC-43DE-8B38-9D1F64C545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8" authorId="0" shapeId="0" xr:uid="{D18FE56B-6B7C-4593-BF64-7401BEA708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8" authorId="0" shapeId="0" xr:uid="{7985E9BB-7F22-418F-89FB-CAFD030082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8" authorId="0" shapeId="0" xr:uid="{3FC3D3F3-A6BC-4D47-8AA6-A441E6A2F4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8" authorId="0" shapeId="0" xr:uid="{F2FD56B8-D727-46CC-9367-6F55C2E79E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8" authorId="0" shapeId="0" xr:uid="{B27D3F41-1281-4672-9746-F0A8C7F79F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8" authorId="0" shapeId="0" xr:uid="{64D48B14-ECB5-4325-B536-6A5DB24766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8" authorId="0" shapeId="0" xr:uid="{E6B7A2B7-ED72-43C6-A8C0-926BF848D6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8" authorId="0" shapeId="0" xr:uid="{424027DE-56F6-4C6D-AC4C-7EDA6B3133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38" authorId="0" shapeId="0" xr:uid="{563558F3-51D7-43E3-99B8-903D794DE1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38" authorId="0" shapeId="0" xr:uid="{A5E206EB-3246-44A1-988B-184699F1F0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38" authorId="0" shapeId="0" xr:uid="{C94576A6-7C64-49DF-90C7-9A3B847405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38" authorId="0" shapeId="0" xr:uid="{C9E3FCC8-A324-473B-B223-A903D1479B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38" authorId="0" shapeId="0" xr:uid="{D95815F0-2EFD-47DF-BB6A-C7CA9451D7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38" authorId="0" shapeId="0" xr:uid="{3905B765-4DFC-4362-BDFA-5FEE892077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38" authorId="0" shapeId="0" xr:uid="{DC0B1FCB-85C0-490E-B60E-A624D85C5D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38" authorId="0" shapeId="0" xr:uid="{9D8A28BD-A1EC-4083-82FD-1711CFB45E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38" authorId="0" shapeId="0" xr:uid="{6A700B1B-BEB8-4BF7-BBC8-919FF9F9C2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38" authorId="0" shapeId="0" xr:uid="{363C9D7D-BA92-433D-A4C4-BAA54189F2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38" authorId="0" shapeId="0" xr:uid="{23C33D89-6A68-4C7A-B667-A45394A7D7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38" authorId="0" shapeId="0" xr:uid="{BE19197A-2CF3-4A6F-A33C-F987CB3192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39" authorId="0" shapeId="0" xr:uid="{C56BDFA0-E3A0-48E9-8ACC-63E3C27251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39" authorId="0" shapeId="0" xr:uid="{E22F39ED-B78E-4C49-B740-AE3E470411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39" authorId="0" shapeId="0" xr:uid="{0D9E6BB0-3E9D-4220-8506-B7F2BD72E1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39" authorId="0" shapeId="0" xr:uid="{258EDA1C-6A3A-4BD7-A626-9FA028ADD3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39" authorId="0" shapeId="0" xr:uid="{0EFA783C-76CA-49AD-9FEA-03D343A928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39" authorId="0" shapeId="0" xr:uid="{C61BE423-C4B3-4D63-939C-87DDCA65D6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39" authorId="0" shapeId="0" xr:uid="{5D0BB9E4-22AA-4437-989C-0AF04B10B7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39" authorId="0" shapeId="0" xr:uid="{B16083B4-6C53-4B07-AA3B-23B982FDF9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39" authorId="0" shapeId="0" xr:uid="{1AD7E1E9-762B-41A0-B0A7-D916E09E79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39" authorId="0" shapeId="0" xr:uid="{445639F5-FFB5-4685-A45F-7CD1780882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39" authorId="0" shapeId="0" xr:uid="{B147DD74-CF72-4A71-811A-341C0F6253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39" authorId="0" shapeId="0" xr:uid="{44CDE9E6-3EDD-48D5-9980-51F2CDB15A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39" authorId="0" shapeId="0" xr:uid="{24EF14B9-FC69-4D83-AB19-A0A09B7362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39" authorId="0" shapeId="0" xr:uid="{3013C7D8-45F7-45B5-B804-829CE9CA69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39" authorId="0" shapeId="0" xr:uid="{1636E078-B91A-4F72-AE5E-2E057AE51F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39" authorId="0" shapeId="0" xr:uid="{58E529E4-109A-4C73-BAD5-CC86AA3A70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39" authorId="0" shapeId="0" xr:uid="{B676D15E-F305-4E87-A5CE-FE53245B8A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39" authorId="0" shapeId="0" xr:uid="{9B2CB1B7-EFEC-429F-BE56-FF00C78422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39" authorId="0" shapeId="0" xr:uid="{7379829D-E164-43AA-9C4D-71B18DBF95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39" authorId="0" shapeId="0" xr:uid="{BAD2B203-9876-4DB3-8882-516547E62F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39" authorId="0" shapeId="0" xr:uid="{DDB48044-18B3-40F1-921F-3B3D184472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39" authorId="0" shapeId="0" xr:uid="{137EE74E-FE1A-4254-A362-1FC12D7C4F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39" authorId="0" shapeId="0" xr:uid="{C7E2F212-7F93-4FD4-8641-A050EAACE6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39" authorId="0" shapeId="0" xr:uid="{95BBF9A2-5D8C-4DC3-B233-AB3A76A139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39" authorId="0" shapeId="0" xr:uid="{3D93276C-EA17-42A5-8A14-76DB95EB59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39" authorId="0" shapeId="0" xr:uid="{F86D6318-88B3-4354-BD95-CF691910A8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39" authorId="0" shapeId="0" xr:uid="{A9354A4E-CBE1-47AB-8B03-6DB3AB87BE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39" authorId="0" shapeId="0" xr:uid="{60811632-373D-4C53-ABA5-513C3715EA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0" authorId="0" shapeId="0" xr:uid="{CFAD9F35-A931-4621-AF7B-3ED902D740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0" authorId="0" shapeId="0" xr:uid="{CC720D3D-5066-4934-80DA-E5AC8FD84D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0" authorId="0" shapeId="0" xr:uid="{17E37CD6-E008-44FA-B654-A6C6E24D76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0" authorId="0" shapeId="0" xr:uid="{62811C4E-0C7A-48EB-A73C-C31F3C17F3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0" authorId="0" shapeId="0" xr:uid="{7893ADB2-E288-434F-AE4F-04CC9F30F6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0" authorId="0" shapeId="0" xr:uid="{E078E07C-5264-43AF-9EB7-1507995449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0" authorId="0" shapeId="0" xr:uid="{EA25926E-D42B-4F57-BE0A-057CDF1F97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0" authorId="0" shapeId="0" xr:uid="{6950B981-0E56-4DE1-9635-873CA39D48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0" authorId="0" shapeId="0" xr:uid="{C9235D08-740A-42F0-9C5B-148E7A582B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0" authorId="0" shapeId="0" xr:uid="{EB6EFB02-D8A9-4943-90C2-D28633BD97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0" authorId="0" shapeId="0" xr:uid="{2060F4A0-3AD8-4146-B478-1128D99A76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0" authorId="0" shapeId="0" xr:uid="{C8A7D701-CC75-4635-A797-BE041D035C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0" authorId="0" shapeId="0" xr:uid="{11F7E266-84D2-4182-9C2C-66BF8A5E50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0" authorId="0" shapeId="0" xr:uid="{FC72222E-5F49-4C44-8F1D-0A239CA289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0" authorId="0" shapeId="0" xr:uid="{877FD428-30EA-4E35-B4FF-93935A01C7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0" authorId="0" shapeId="0" xr:uid="{A90EBCA8-3A5E-441B-8B46-8170A72F7E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40" authorId="0" shapeId="0" xr:uid="{C3B762BB-414E-4C13-99CC-E0DF9B7D77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40" authorId="0" shapeId="0" xr:uid="{D91DB028-4BCA-4925-A032-2991F35D55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40" authorId="0" shapeId="0" xr:uid="{9B46ED3B-4358-4427-94A3-009996FA3B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40" authorId="0" shapeId="0" xr:uid="{9F50EC27-A2F6-4B98-BAA0-52CC2CA5B1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40" authorId="0" shapeId="0" xr:uid="{F2B400D4-9C6D-4E20-A33B-9A7B5A50DD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40" authorId="0" shapeId="0" xr:uid="{31361D21-C651-4BD5-BBDD-756897D555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40" authorId="0" shapeId="0" xr:uid="{044BC1B1-88F1-45F3-A410-ECF4509582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40" authorId="0" shapeId="0" xr:uid="{995E51E6-AB54-4647-8841-419918A143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40" authorId="0" shapeId="0" xr:uid="{5748140F-D9A5-4FB6-AB91-53726B31F3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40" authorId="0" shapeId="0" xr:uid="{88F73E94-C9BF-4E1F-BD88-680DB2B1D8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40" authorId="0" shapeId="0" xr:uid="{6D393487-9680-4250-B952-F27D02C237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40" authorId="0" shapeId="0" xr:uid="{035B25CB-3A08-4C56-8E93-595FC0D7D4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3" authorId="0" shapeId="0" xr:uid="{DEE9910D-DDF9-4982-8011-0BE312BFEE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3" authorId="0" shapeId="0" xr:uid="{B18B9161-E3AC-4A69-8FAD-08A74D483C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3" authorId="0" shapeId="0" xr:uid="{00EA0FEC-E115-40BF-852A-D178CE7FBC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3" authorId="0" shapeId="0" xr:uid="{94CB68EE-617B-469E-ADAA-916A2BFFB7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3" authorId="0" shapeId="0" xr:uid="{9DF93447-C579-4370-B164-00C3E4A7A9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3" authorId="0" shapeId="0" xr:uid="{F7BA966C-C4B9-4D5D-9F2A-240139C37E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3" authorId="0" shapeId="0" xr:uid="{FD6AF826-E0B3-42A8-ABB9-3676286B73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3" authorId="0" shapeId="0" xr:uid="{7E9F2442-0C88-4CD8-A6BC-49F5EBCEEC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3" authorId="0" shapeId="0" xr:uid="{4F1BB836-9F0E-44F6-9DA4-7CBD4B8CCF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3" authorId="0" shapeId="0" xr:uid="{C261C04F-DADD-4F0E-826F-B73771C7B0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3" authorId="0" shapeId="0" xr:uid="{E7610CA5-170F-44B2-A126-63C8D5EF5D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3" authorId="0" shapeId="0" xr:uid="{BB4906E0-47C6-4674-B1AB-0FDC692117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3" authorId="0" shapeId="0" xr:uid="{A0F8CCCE-10FC-4EB0-AA60-5C9476221A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3" authorId="0" shapeId="0" xr:uid="{2AAEBD98-C00A-423E-94CC-D2F93AE3FE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3" authorId="0" shapeId="0" xr:uid="{C12E9983-14AA-40B7-AE3F-AB6C0CD0A0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3" authorId="0" shapeId="0" xr:uid="{613CBCF8-0D08-4A2B-8A2F-6631340835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43" authorId="0" shapeId="0" xr:uid="{DD2B3324-C22A-403C-8C9D-A9EDA3EB79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43" authorId="0" shapeId="0" xr:uid="{2D5DE715-9857-47EF-977B-5B625F915E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43" authorId="0" shapeId="0" xr:uid="{F2C38D22-6272-4E46-884E-D43525C688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43" authorId="0" shapeId="0" xr:uid="{C73ACE89-D421-4345-8CFD-1BFA8AEF7F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43" authorId="0" shapeId="0" xr:uid="{F16908B4-EDC7-4257-AFE1-E3D2AC9EFA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43" authorId="0" shapeId="0" xr:uid="{8C884449-D5F2-47B5-991F-8BBB4D73B5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43" authorId="0" shapeId="0" xr:uid="{C30C31D4-4624-4A35-B411-23CF72FD74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43" authorId="0" shapeId="0" xr:uid="{98477930-D2FB-4599-8FCB-76B9BEE297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43" authorId="0" shapeId="0" xr:uid="{53A753C0-8E7A-47F4-9C18-263774CC6B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43" authorId="0" shapeId="0" xr:uid="{F61A27AF-BF70-4515-8CC9-482824B0AB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43" authorId="0" shapeId="0" xr:uid="{A9F1E27C-283A-4AFC-BE31-A62D6397F7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43" authorId="0" shapeId="0" xr:uid="{BB669A1F-67D8-435C-97DA-B9FD7171B6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4" authorId="0" shapeId="0" xr:uid="{7A5FF6AD-1774-42B7-9E08-4F5F8732C2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4" authorId="0" shapeId="0" xr:uid="{C6450085-DBCC-44CF-B560-7BCE3D2951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4" authorId="0" shapeId="0" xr:uid="{76B9709C-E94C-414B-9BCB-BB90DBE8BF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4" authorId="0" shapeId="0" xr:uid="{97CE686A-F473-4BE6-B6BD-5DAC606690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4" authorId="0" shapeId="0" xr:uid="{254275EC-5EAC-4D68-839B-17B7A84DF4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4" authorId="0" shapeId="0" xr:uid="{6F454458-34DD-45E3-9207-1A08723067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4" authorId="0" shapeId="0" xr:uid="{3D374998-9462-417D-BB91-8FB89B8F4E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4" authorId="0" shapeId="0" xr:uid="{6D5381DC-BC57-4543-A756-55671A1D54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4" authorId="0" shapeId="0" xr:uid="{F4678477-2D75-4847-BA42-6D69459C4A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4" authorId="0" shapeId="0" xr:uid="{2A984125-0CE1-43B7-BFFF-1E6534B26C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4" authorId="0" shapeId="0" xr:uid="{C6BE4B67-4CF6-456B-AD9F-5A38A7C407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4" authorId="0" shapeId="0" xr:uid="{76BF4F36-159C-495E-A728-D828A99E15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4" authorId="0" shapeId="0" xr:uid="{AD768A4F-C947-4159-9853-9AC1EF2CDE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4" authorId="0" shapeId="0" xr:uid="{7AFA5973-0938-4157-A481-709A1E6C1B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4" authorId="0" shapeId="0" xr:uid="{36859451-AC80-420D-80BF-F65DE1C7E2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4" authorId="0" shapeId="0" xr:uid="{AE9F7604-FEB5-4889-A303-0C4407C1AD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44" authorId="0" shapeId="0" xr:uid="{4315BB08-9AAA-4A47-BE8E-04278E7B0E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44" authorId="0" shapeId="0" xr:uid="{B99B3E52-EADE-4DC0-A74B-49A7585F61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44" authorId="0" shapeId="0" xr:uid="{C200E770-C7EA-41C3-A3BC-C0338E7BD5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44" authorId="0" shapeId="0" xr:uid="{5827737C-4F7F-4D44-A88E-B1228B8F21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44" authorId="0" shapeId="0" xr:uid="{EA1397BB-0016-451A-84E2-E510B92387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44" authorId="0" shapeId="0" xr:uid="{1D8DDA4E-D414-45AB-9364-80D14726A3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44" authorId="0" shapeId="0" xr:uid="{F67706CE-4226-4CD7-8DB8-B49122A88F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44" authorId="0" shapeId="0" xr:uid="{450387F0-F1A8-4F5F-99C7-AC0CC52C0A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44" authorId="0" shapeId="0" xr:uid="{57DFAB08-482F-42BE-A26F-300F67CAAC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44" authorId="0" shapeId="0" xr:uid="{E8592E73-DF19-4428-95DB-B8639D1644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44" authorId="0" shapeId="0" xr:uid="{3FFABF5C-7EED-4734-A02A-270082089F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44" authorId="0" shapeId="0" xr:uid="{BBA1B6DE-9F98-412C-815C-BB60AC4EFA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5" authorId="0" shapeId="0" xr:uid="{C8DB828A-DF47-42DB-BA8B-BEF1A0AEC7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5" authorId="0" shapeId="0" xr:uid="{54AB4B7F-AEF8-4572-A252-EEBD9E543F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5" authorId="0" shapeId="0" xr:uid="{386EA4EF-F4AD-4FB3-B558-CD9DFDC3A8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5" authorId="0" shapeId="0" xr:uid="{A0169CB8-01A3-41A8-9EF9-D6A61411BB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5" authorId="0" shapeId="0" xr:uid="{ABEF86F6-B302-4F8E-AE93-AC85456E8B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5" authorId="0" shapeId="0" xr:uid="{154423BE-EF89-41CA-8D7B-7C5367CAC9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5" authorId="0" shapeId="0" xr:uid="{9EA3E7B1-C9E4-4C0D-B88D-F579AC8C36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5" authorId="0" shapeId="0" xr:uid="{F0D1B680-EF6F-4BCC-91C3-2EF359B46B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5" authorId="0" shapeId="0" xr:uid="{4A006AE5-4651-40F4-B7BA-299808B545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5" authorId="0" shapeId="0" xr:uid="{435CC774-5B68-4DAC-BB17-B16309576E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5" authorId="0" shapeId="0" xr:uid="{F0E0D7BF-B523-42C6-BB15-51C17A59DE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5" authorId="0" shapeId="0" xr:uid="{0BA132CA-1CEF-4CC6-BD5D-403E2D469A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5" authorId="0" shapeId="0" xr:uid="{B523CB5D-C681-43E5-97BA-7CCECA5715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5" authorId="0" shapeId="0" xr:uid="{A89D51F8-CB84-484F-8F0D-E3F2A7922D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5" authorId="0" shapeId="0" xr:uid="{D21FBB27-0D50-4852-B5F5-B2B06CBCFC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5" authorId="0" shapeId="0" xr:uid="{79A05A5C-207A-498D-A012-FAE79B444D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45" authorId="0" shapeId="0" xr:uid="{46090E3B-B5CD-4CDD-AC4B-C0E5A63A99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45" authorId="0" shapeId="0" xr:uid="{9D357A12-02D7-4739-8D53-56ACA070D0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45" authorId="0" shapeId="0" xr:uid="{1D31C24F-A6F2-43DC-B795-A595DF0333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45" authorId="0" shapeId="0" xr:uid="{88785DA2-934B-427D-8199-B98C2EF1E6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45" authorId="0" shapeId="0" xr:uid="{4D06C7B7-6C9B-44BD-B26A-88626EEAF6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45" authorId="0" shapeId="0" xr:uid="{7DC2699A-9B50-4807-ABCB-6E433AA77D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45" authorId="0" shapeId="0" xr:uid="{6133866B-1E17-4BA9-84C2-C8EB7553C5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45" authorId="0" shapeId="0" xr:uid="{FFCB6D3A-045F-42A5-87BC-6B8AAF138A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45" authorId="0" shapeId="0" xr:uid="{5D92FF28-A79C-4D91-87E9-28ED211C69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45" authorId="0" shapeId="0" xr:uid="{487C1217-E973-4A03-ACDF-2330CEAE58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45" authorId="0" shapeId="0" xr:uid="{8AFCBD62-E920-43E0-92DE-C100968C2B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45" authorId="0" shapeId="0" xr:uid="{4764D148-CFEF-4832-B680-A8FF326DDC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6" authorId="0" shapeId="0" xr:uid="{1CE91D36-ECBB-4CE3-AD3E-A92BA56710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6" authorId="0" shapeId="0" xr:uid="{090C9594-4DE4-4D1A-BD85-B0E7A9B8CA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6" authorId="0" shapeId="0" xr:uid="{64AD2EC1-2F92-49E9-985F-1DD07E46F0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6" authorId="0" shapeId="0" xr:uid="{79B17010-AFC7-423C-AD86-B08C009C19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6" authorId="0" shapeId="0" xr:uid="{CEEEB310-9033-4F59-825B-5C6E761814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6" authorId="0" shapeId="0" xr:uid="{3FD447D6-15BE-4C2A-8937-21E06B0BFD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6" authorId="0" shapeId="0" xr:uid="{D73B073F-8FEF-44C6-A493-8C30F2B204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6" authorId="0" shapeId="0" xr:uid="{A68FA63F-1292-4597-84D5-B8C1965A2D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6" authorId="0" shapeId="0" xr:uid="{0AA7AE65-5105-435B-B4F1-BB60006DCF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6" authorId="0" shapeId="0" xr:uid="{605302EF-A253-4556-AE6A-7475B0C744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6" authorId="0" shapeId="0" xr:uid="{9CF7052B-9095-4F51-9E2B-5652C2F7B4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6" authorId="0" shapeId="0" xr:uid="{A98D0743-F2A5-435E-9065-3AA7760055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6" authorId="0" shapeId="0" xr:uid="{C0200D91-6F7A-4037-B617-C59882F94A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6" authorId="0" shapeId="0" xr:uid="{0CD0E434-EE0B-44AA-85EA-2838713EFB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6" authorId="0" shapeId="0" xr:uid="{F3B38D84-2E09-4D1E-88B4-AA2FB57422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6" authorId="0" shapeId="0" xr:uid="{63A18ADE-A907-4419-86C7-CA08E24206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46" authorId="0" shapeId="0" xr:uid="{B0B6A7A3-8F11-4AAC-8BD3-8791EC5FB3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46" authorId="0" shapeId="0" xr:uid="{BFBE49D7-1493-49B9-8C12-DEF8F3D8E7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46" authorId="0" shapeId="0" xr:uid="{E146FBF0-2E34-41C6-9C72-DCD82853E4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46" authorId="0" shapeId="0" xr:uid="{A21C9D5B-2DBA-4751-B554-7F7B8EE0B7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46" authorId="0" shapeId="0" xr:uid="{65FCAA43-717D-42C9-87A9-5EFFC92487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46" authorId="0" shapeId="0" xr:uid="{9DB50B68-C7F5-4CA3-8559-2C8F85D17A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46" authorId="0" shapeId="0" xr:uid="{F0D8A87E-1A18-4A74-864F-5D5A2EF4C5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46" authorId="0" shapeId="0" xr:uid="{4E27872A-149D-4BB2-9E49-8E262B4DD3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46" authorId="0" shapeId="0" xr:uid="{E773D52D-2293-4AA6-A420-2239F99081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46" authorId="0" shapeId="0" xr:uid="{1FFE2B06-7136-42C1-9E95-AAA54FBB5A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46" authorId="0" shapeId="0" xr:uid="{0FA769E6-B915-495B-BF3D-84E406C284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46" authorId="0" shapeId="0" xr:uid="{E79BE500-06D6-4CFE-815F-9F110CFC27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7" authorId="0" shapeId="0" xr:uid="{2300D0F9-B496-42B9-AEF1-B4BCC3544C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7" authorId="0" shapeId="0" xr:uid="{FF0686D8-2DD2-4996-A9E1-BD7893AB09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7" authorId="0" shapeId="0" xr:uid="{233FDFFC-172E-4FDF-BCA4-158F12CF48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7" authorId="0" shapeId="0" xr:uid="{B2F0BA8D-2961-42E5-8825-E10C2D283F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7" authorId="0" shapeId="0" xr:uid="{7F49016D-6F6B-42F9-8741-0665CED3B3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7" authorId="0" shapeId="0" xr:uid="{037723C5-530E-49DE-BF6B-A6E7F2CF99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7" authorId="0" shapeId="0" xr:uid="{DB1002B9-9069-44B4-ADFA-C72C1C30A6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7" authorId="0" shapeId="0" xr:uid="{2E4B6682-CD81-4C91-857C-37B66ADF17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7" authorId="0" shapeId="0" xr:uid="{42D2B3B8-5263-4E6E-92E0-B13C918CA3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7" authorId="0" shapeId="0" xr:uid="{11F680DF-CA9D-4BAD-A8F0-7D9CE86609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7" authorId="0" shapeId="0" xr:uid="{E46B6A4E-FB96-4D12-BE8A-8C7DBB91B7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7" authorId="0" shapeId="0" xr:uid="{BB289D9A-C17A-4939-A915-58E21781CD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7" authorId="0" shapeId="0" xr:uid="{8F3CF14B-8E36-4545-B92B-E4722087A2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7" authorId="0" shapeId="0" xr:uid="{3AB5BC7D-062C-4116-89FE-F67D7E0EAE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7" authorId="0" shapeId="0" xr:uid="{1BF00A6B-22F3-4D65-B168-5C3617707A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7" authorId="0" shapeId="0" xr:uid="{CDE4FD85-4207-42EA-8CDE-5A3E0CEB64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47" authorId="0" shapeId="0" xr:uid="{B4CEF82B-FD8F-4BB6-8CAF-BA68F306E3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47" authorId="0" shapeId="0" xr:uid="{9879CF50-462E-4AA7-BDA8-99908E2651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47" authorId="0" shapeId="0" xr:uid="{4D911FB1-5DF3-40DC-803D-AAA14FDF21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47" authorId="0" shapeId="0" xr:uid="{90C9875F-3C7C-4ED9-92DE-65C8DB0D93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47" authorId="0" shapeId="0" xr:uid="{AEB42FA3-518A-42CC-8975-2E1BAE6BC5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47" authorId="0" shapeId="0" xr:uid="{CF05B8ED-6104-464A-8A34-1A6D655B62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47" authorId="0" shapeId="0" xr:uid="{FA03948E-8130-41CD-8085-49231AE0C9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47" authorId="0" shapeId="0" xr:uid="{2D99240F-FF1E-4E23-B1B6-60D32FA1C2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47" authorId="0" shapeId="0" xr:uid="{5382038F-0059-4922-9290-671FB7A1C1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47" authorId="0" shapeId="0" xr:uid="{06ACF048-E626-4AD4-99EF-F7216A1EC9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47" authorId="0" shapeId="0" xr:uid="{1ED6E68A-A5E9-4F68-AA75-08551D8ED7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47" authorId="0" shapeId="0" xr:uid="{CDA9EF9C-123B-40AC-A8C2-12721CB1FB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8" authorId="0" shapeId="0" xr:uid="{A69B0718-84E5-48D5-A1E5-350C51A983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8" authorId="0" shapeId="0" xr:uid="{363889A0-AF9C-42F2-8C7A-49FEBB90DE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8" authorId="0" shapeId="0" xr:uid="{7B8167DD-C45F-445B-AB68-246065C79B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8" authorId="0" shapeId="0" xr:uid="{33E9DE89-4950-43CB-86D2-7A88806F9D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8" authorId="0" shapeId="0" xr:uid="{8C2427B7-1A89-4513-B287-1A05D881DA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8" authorId="0" shapeId="0" xr:uid="{E68EA813-5261-4DBE-BB5D-401FC6FEC5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8" authorId="0" shapeId="0" xr:uid="{56D1773D-2AA1-4CCC-BC6B-62C32B3236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8" authorId="0" shapeId="0" xr:uid="{0F5F9FEE-3336-4D1A-8718-0B87BB9D83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8" authorId="0" shapeId="0" xr:uid="{712D3CF5-8EDD-4481-AD68-82A8DC4815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8" authorId="0" shapeId="0" xr:uid="{F7D98BCB-E7FC-422E-A084-DD64FF6614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8" authorId="0" shapeId="0" xr:uid="{B5BC6B02-F68E-4F8D-86A8-E39D4638AB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8" authorId="0" shapeId="0" xr:uid="{2FC61391-4D2E-44A7-89C5-34F695A95A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8" authorId="0" shapeId="0" xr:uid="{BA52A6F0-ED87-4970-BF83-B0278D8765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8" authorId="0" shapeId="0" xr:uid="{90249A05-A2E5-4727-8EF2-FACF124FBC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8" authorId="0" shapeId="0" xr:uid="{1F2BF56F-36EB-4DB7-A577-985EB9468E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8" authorId="0" shapeId="0" xr:uid="{5DE9D623-5AA9-4114-892D-2CB9431DB6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48" authorId="0" shapeId="0" xr:uid="{DA7E585E-9DEB-42C9-B7B2-0E4CA91533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48" authorId="0" shapeId="0" xr:uid="{FA32ECAC-4464-46A7-A75F-2EF05D5FB2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48" authorId="0" shapeId="0" xr:uid="{2F9773E0-E55B-4187-9B36-47882B929C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48" authorId="0" shapeId="0" xr:uid="{F850D7E4-2F00-4D75-842A-2B5907118A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48" authorId="0" shapeId="0" xr:uid="{34566429-4FEE-48BE-AA43-DD16BD8101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48" authorId="0" shapeId="0" xr:uid="{1E4FEEF1-B242-4EBB-9D90-C25765FDC7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48" authorId="0" shapeId="0" xr:uid="{89A0F916-8BEE-43D0-B69F-0BBF2CE833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48" authorId="0" shapeId="0" xr:uid="{5EC4725B-61D1-4613-818A-B405806C16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48" authorId="0" shapeId="0" xr:uid="{73711563-3631-4F1A-8183-FFA14708CC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48" authorId="0" shapeId="0" xr:uid="{D4C0872D-9940-49C6-8A26-18DB9F0B09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48" authorId="0" shapeId="0" xr:uid="{A70670A5-378E-46BB-8ECD-BFD5573351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48" authorId="0" shapeId="0" xr:uid="{2C091D93-04C4-4664-9F94-E0431947AF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49" authorId="0" shapeId="0" xr:uid="{1B579F38-948B-464E-A557-AD5AF57217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49" authorId="0" shapeId="0" xr:uid="{BC6125F4-8587-4CFD-8138-6B2D483C67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49" authorId="0" shapeId="0" xr:uid="{02580F4D-4CDA-4BEB-A3DF-1E58966B94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49" authorId="0" shapeId="0" xr:uid="{27B46541-3A84-4AE1-BD70-A86DCA517A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49" authorId="0" shapeId="0" xr:uid="{95E434FC-D906-4810-A52A-066F0AA6E1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49" authorId="0" shapeId="0" xr:uid="{EF07724F-664A-4098-98D3-76DAEB30CA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49" authorId="0" shapeId="0" xr:uid="{C4E9222D-187B-464A-A1CD-40A30CEF55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49" authorId="0" shapeId="0" xr:uid="{BD61A8EB-810E-4AA2-A928-97775B6F62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49" authorId="0" shapeId="0" xr:uid="{799F3C22-6E0D-45FA-966F-19A22ADD39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49" authorId="0" shapeId="0" xr:uid="{E97B6D31-BCDB-4769-B30E-3F8E295B7F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49" authorId="0" shapeId="0" xr:uid="{F98D3C37-D532-4ACF-9E31-66E1FA54A1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49" authorId="0" shapeId="0" xr:uid="{D4137902-9ECE-41FB-8124-001DFECC12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49" authorId="0" shapeId="0" xr:uid="{F2FD6748-FBDE-4E4A-A996-62A61066F7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49" authorId="0" shapeId="0" xr:uid="{06F7AD76-22E1-44D4-BF2C-CF5BE1E6AF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49" authorId="0" shapeId="0" xr:uid="{08C67284-22FF-476A-9BA6-CEB0140F0C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49" authorId="0" shapeId="0" xr:uid="{A0FC2111-472C-4291-84BD-6DFF394BC6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49" authorId="0" shapeId="0" xr:uid="{18AC6CF5-C772-4AC4-B171-6CC50EA98E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49" authorId="0" shapeId="0" xr:uid="{79AF3B2E-A047-478C-8553-45F18A8724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49" authorId="0" shapeId="0" xr:uid="{B4F8D0D4-5A1B-4938-9161-908AEC5A8B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49" authorId="0" shapeId="0" xr:uid="{499B5AA0-6953-4801-A48D-0BDC3EE7FD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49" authorId="0" shapeId="0" xr:uid="{554E2458-5B21-4C7E-A483-CB99D24428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49" authorId="0" shapeId="0" xr:uid="{43946CBA-9EAB-45CA-93EC-E6ED1A09AD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49" authorId="0" shapeId="0" xr:uid="{B43F4775-B919-4315-AE2E-1E96AC6A77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49" authorId="0" shapeId="0" xr:uid="{9FDC8243-8B98-4C46-8375-8C6F68EFF1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49" authorId="0" shapeId="0" xr:uid="{E9CCC966-12B3-46B5-93A8-01B618BB04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49" authorId="0" shapeId="0" xr:uid="{73CBE874-9371-4256-90FD-353F43AFA7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49" authorId="0" shapeId="0" xr:uid="{60B7DEDE-34F2-4815-9ABE-415BED85DF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49" authorId="0" shapeId="0" xr:uid="{4597D954-CABE-4345-88F8-22E6F17FC7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50" authorId="0" shapeId="0" xr:uid="{8BCF499D-419A-44E6-B7CF-EE0B1653E8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0" authorId="0" shapeId="0" xr:uid="{5E7AD206-4BA7-40D0-9E2C-AD48E11D73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0" authorId="0" shapeId="0" xr:uid="{E0F7572D-6E45-4209-952D-140D12F6E3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0" authorId="0" shapeId="0" xr:uid="{66486B0D-DECA-4FC5-90E9-D67BBDD225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0" authorId="0" shapeId="0" xr:uid="{93B19A21-B38A-43A7-B95E-F0875F9EEE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0" authorId="0" shapeId="0" xr:uid="{69D7ACF8-EF4C-4424-BACF-D807832E02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0" authorId="0" shapeId="0" xr:uid="{115A3DA8-17C0-4BA6-8F68-A87C676A6C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0" authorId="0" shapeId="0" xr:uid="{34A1F992-DE90-4A49-9A7F-CB4FCA2C72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0" authorId="0" shapeId="0" xr:uid="{68DCEEA2-258D-4F09-9678-F73F36A198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0" authorId="0" shapeId="0" xr:uid="{D1D9ACD4-6687-45EA-9104-1A2ACDDAE4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0" authorId="0" shapeId="0" xr:uid="{E8F131C9-5868-47D1-AD95-19B646C7F8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0" authorId="0" shapeId="0" xr:uid="{591337A0-0F2E-43C5-B5AC-9F91F75274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0" authorId="0" shapeId="0" xr:uid="{3AFC5881-D3EA-4319-8CBB-34496DFFC4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0" authorId="0" shapeId="0" xr:uid="{37C6F679-2ABC-4EFF-A0E5-9A73A76FB0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0" authorId="0" shapeId="0" xr:uid="{60F0DAFD-1C8F-48BA-9027-6B7751FA8B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0" authorId="0" shapeId="0" xr:uid="{9FE1B08F-7103-4668-BDB0-F0CBCB37C0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50" authorId="0" shapeId="0" xr:uid="{1902416F-047F-4E10-AAC1-BA8B8C60BD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50" authorId="0" shapeId="0" xr:uid="{FFD97D66-E455-4FD6-BEF9-A7A46F4F5C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50" authorId="0" shapeId="0" xr:uid="{73610308-C181-4185-96DF-314482F66F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50" authorId="0" shapeId="0" xr:uid="{E398BE06-960B-4016-814B-F4AE3E49C0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50" authorId="0" shapeId="0" xr:uid="{FD511E86-9EFE-44AA-BE24-566ED8E84C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50" authorId="0" shapeId="0" xr:uid="{95FE5FB2-B271-4883-B26B-FF418D5295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50" authorId="0" shapeId="0" xr:uid="{8E57BB52-612D-44B0-B5C4-333A1570DB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50" authorId="0" shapeId="0" xr:uid="{75111B9B-49ED-4FE8-88AE-8AD81E0057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50" authorId="0" shapeId="0" xr:uid="{F089C78D-E06D-4403-9E07-6750C92506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50" authorId="0" shapeId="0" xr:uid="{C0D4CFAF-EEB2-492E-837A-27C84CBDB9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50" authorId="0" shapeId="0" xr:uid="{3EB61782-675F-4EF7-ABC3-370D04474C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50" authorId="0" shapeId="0" xr:uid="{505B87EC-9AB8-4677-8B81-27B304A546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53" authorId="0" shapeId="0" xr:uid="{4A028C8A-7687-438B-9DC5-7B6E104914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3" authorId="0" shapeId="0" xr:uid="{366BD027-9AA6-4C01-B646-99CE5098CA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3" authorId="0" shapeId="0" xr:uid="{C1C59D1E-0782-43CC-94DF-AA6AB12C1E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3" authorId="0" shapeId="0" xr:uid="{7953D963-8CCD-4E9A-A774-E033FFA242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3" authorId="0" shapeId="0" xr:uid="{89561A26-F2EE-409C-8D40-3B5F397A67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3" authorId="0" shapeId="0" xr:uid="{3360E5B6-6518-4455-8EE4-D266B32C52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3" authorId="0" shapeId="0" xr:uid="{6C6D04A8-92DF-444B-8E1F-285D0C586B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3" authorId="0" shapeId="0" xr:uid="{A82D2D3D-3477-4010-A22E-254FA5922C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3" authorId="0" shapeId="0" xr:uid="{1DD22B91-F03C-49AD-B92C-07A5CAED49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3" authorId="0" shapeId="0" xr:uid="{2E40258A-95AD-47EF-87E3-A334FEEDE9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3" authorId="0" shapeId="0" xr:uid="{7B996523-97F7-449A-9046-AF24C46317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3" authorId="0" shapeId="0" xr:uid="{68A763BB-1CC7-464E-AEBD-757C7E3299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3" authorId="0" shapeId="0" xr:uid="{FB640360-B0E4-4145-8932-1F55AB0F80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3" authorId="0" shapeId="0" xr:uid="{34F94D50-2713-4DE4-AA27-345DD5EFB6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3" authorId="0" shapeId="0" xr:uid="{F09984BD-4C76-4230-8B3D-6B4FE066C0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3" authorId="0" shapeId="0" xr:uid="{558BF464-08AF-42D6-9571-23D522CAC9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53" authorId="0" shapeId="0" xr:uid="{C85A2B78-1A45-4467-9916-DEE23AA7C3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53" authorId="0" shapeId="0" xr:uid="{4EF180D2-8F49-4F2B-ADD9-58798C51F1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53" authorId="0" shapeId="0" xr:uid="{C5E0D48E-29B3-450B-9D7E-D5AC64DEE9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53" authorId="0" shapeId="0" xr:uid="{2E372803-CCED-43E7-A95D-D6D09ABDFE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53" authorId="0" shapeId="0" xr:uid="{728E4F57-3947-42DC-AC9F-B55A9E3A0C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53" authorId="0" shapeId="0" xr:uid="{6B245606-0E15-4805-A178-797B312E36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53" authorId="0" shapeId="0" xr:uid="{FCFF61A4-BCD5-4880-AE83-ED2C7022C7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53" authorId="0" shapeId="0" xr:uid="{52757463-2866-4E28-B75B-8B5CA9193F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53" authorId="0" shapeId="0" xr:uid="{51F7173C-DB02-4530-BABE-20F3B23C08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53" authorId="0" shapeId="0" xr:uid="{D15127EE-A048-4BED-A456-E5F6F849BC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53" authorId="0" shapeId="0" xr:uid="{00A6B223-095C-45BD-A01A-B1B870EFB6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53" authorId="0" shapeId="0" xr:uid="{EF96EFE7-698F-4FBE-B0DD-9D0F45EB59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56" authorId="0" shapeId="0" xr:uid="{FBD3A7A0-B7FF-456E-908F-14DA72957D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6" authorId="0" shapeId="0" xr:uid="{6059BB18-3BEF-4563-AC7C-EC3E2E1A48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6" authorId="0" shapeId="0" xr:uid="{1495A604-0241-454B-AD76-A8AD57092A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6" authorId="0" shapeId="0" xr:uid="{D42BE10F-0F45-4C6A-95C6-678DFC78F3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6" authorId="0" shapeId="0" xr:uid="{65A70A19-2E8F-415C-8585-B999858C01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6" authorId="0" shapeId="0" xr:uid="{9869C056-9601-4F7F-A4E4-399DC05A71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6" authorId="0" shapeId="0" xr:uid="{34EE5515-8920-41BA-90C9-4A462E353F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6" authorId="0" shapeId="0" xr:uid="{6C705FE7-F189-4DAA-B1A6-DF9D645B33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6" authorId="0" shapeId="0" xr:uid="{48DD24DB-94F0-49C7-82C0-CD07348E53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6" authorId="0" shapeId="0" xr:uid="{9BC167A1-20E0-4210-B459-9DE2A4C34A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6" authorId="0" shapeId="0" xr:uid="{C5B5BDA4-5605-45E0-937B-F87F9CAC4F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6" authorId="0" shapeId="0" xr:uid="{6741C9B6-23B7-4049-BC76-E2B23C676D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6" authorId="0" shapeId="0" xr:uid="{676938B4-E712-4B51-9B4C-A081A74D79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6" authorId="0" shapeId="0" xr:uid="{3D697C5C-E834-481E-AF1B-602DDFED5F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6" authorId="0" shapeId="0" xr:uid="{95064B4C-7747-4E5C-942B-80F3DB969F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6" authorId="0" shapeId="0" xr:uid="{DA36C623-A1AD-43D2-99BE-73D1D4E59F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56" authorId="0" shapeId="0" xr:uid="{719096F7-AB32-40F2-B591-451451585C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56" authorId="0" shapeId="0" xr:uid="{597069BF-93A0-4AD9-8FFF-1A2E5538B0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56" authorId="0" shapeId="0" xr:uid="{AB6B5A89-798A-460A-9E2D-492FF78C67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56" authorId="0" shapeId="0" xr:uid="{131FC8C1-3E25-437F-A341-9FD6ECB92B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56" authorId="0" shapeId="0" xr:uid="{27456FD4-6EF9-4E51-80C1-DCF76A949F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56" authorId="0" shapeId="0" xr:uid="{CAFB620B-D13D-4D44-9B8A-7295227E86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56" authorId="0" shapeId="0" xr:uid="{64CCF2D9-23F4-468D-8909-263D15663C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56" authorId="0" shapeId="0" xr:uid="{1E91F995-C9CD-4B24-B843-6C64AFFD33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56" authorId="0" shapeId="0" xr:uid="{1A50FEAF-5FB1-4B14-B0BD-89329B9095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56" authorId="0" shapeId="0" xr:uid="{72CDABB2-D18E-4AE8-8906-3618269FE7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56" authorId="0" shapeId="0" xr:uid="{36042202-974D-40EF-8C85-08DC06DE38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56" authorId="0" shapeId="0" xr:uid="{3F308D75-E60F-4B45-8D3C-419DE0C630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57" authorId="0" shapeId="0" xr:uid="{00000000-0006-0000-0800-000014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57" authorId="0" shapeId="0" xr:uid="{68BFD4F7-6D65-4F18-9646-C54EA7DE20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7" authorId="0" shapeId="0" xr:uid="{66B8F346-F51F-42D5-B6A7-AFA0A2751C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7" authorId="0" shapeId="0" xr:uid="{5F4282B2-6A9A-4A6C-B65A-28A407740A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7" authorId="0" shapeId="0" xr:uid="{63742B93-A21F-4444-B29B-240412795A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7" authorId="0" shapeId="0" xr:uid="{7C162788-7036-4B62-8FD1-9F5EB2FE69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7" authorId="0" shapeId="0" xr:uid="{ED5A6621-AE45-4A3C-8185-970F076D76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7" authorId="0" shapeId="0" xr:uid="{186B5020-25B9-4214-B13C-291FD4E67F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7" authorId="0" shapeId="0" xr:uid="{F54505E5-31C3-4431-9DDD-D5D5EABEF3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7" authorId="0" shapeId="0" xr:uid="{511473CC-4E8B-4008-ADA5-9A3B69DA67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7" authorId="0" shapeId="0" xr:uid="{7EEA0159-2A45-42CC-AD09-B9E8153C19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7" authorId="0" shapeId="0" xr:uid="{BB250880-9EB0-434B-BBF6-AD336F26AB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7" authorId="0" shapeId="0" xr:uid="{37282AA5-D7A3-4F48-83CA-7401289C3F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7" authorId="0" shapeId="0" xr:uid="{D04B9D5F-8B41-46BA-AD96-0D36D254EE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7" authorId="0" shapeId="0" xr:uid="{FF96EF39-9763-4E54-A50F-710450BFB3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7" authorId="0" shapeId="0" xr:uid="{D1E9A479-2774-48D9-A948-08B991EB14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7" authorId="0" shapeId="0" xr:uid="{A7940915-56A2-4643-A54B-D54D80DAA5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57" authorId="0" shapeId="0" xr:uid="{D8B1DB56-2DF7-498A-ADAF-702337FCF6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57" authorId="0" shapeId="0" xr:uid="{D3225448-D538-495F-B415-11992D7CCA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57" authorId="0" shapeId="0" xr:uid="{CEE799EC-1B24-496F-A88C-54C8AABC84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57" authorId="0" shapeId="0" xr:uid="{C6BF2756-98C5-4033-B987-6F87C03BA9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57" authorId="0" shapeId="0" xr:uid="{F45CF60C-CF80-422B-A7FE-D51D0E630C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57" authorId="0" shapeId="0" xr:uid="{0390B341-FAF2-4997-9CD8-023E4B8E5F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57" authorId="0" shapeId="0" xr:uid="{EB3A6F07-7F6A-45BF-A06F-B7942B1F2B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57" authorId="0" shapeId="0" xr:uid="{A551B9EB-B1FD-4F6D-92DE-FDFEAA4E31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57" authorId="0" shapeId="0" xr:uid="{64934279-CF9F-4025-8CCB-B6CF45FD44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57" authorId="0" shapeId="0" xr:uid="{9D0E91E0-5F83-4A0A-8779-134C52529D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57" authorId="0" shapeId="0" xr:uid="{D3B9D315-6DCC-4BB0-9C33-E66C309375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57" authorId="0" shapeId="0" xr:uid="{7441EF8A-5ED0-41B0-9627-E56FDE040B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E158" authorId="0" shapeId="0" xr:uid="{00000000-0006-0000-0800-00001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58" authorId="0" shapeId="0" xr:uid="{B517F94D-5A5F-4E3E-AB56-CC883E187E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8" authorId="0" shapeId="0" xr:uid="{51026453-5A3B-4D07-994D-07484E946A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8" authorId="0" shapeId="0" xr:uid="{0969C222-2148-481E-AE62-8C2A51E495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8" authorId="0" shapeId="0" xr:uid="{EE25DE73-049C-4251-90E2-EB06F64029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8" authorId="0" shapeId="0" xr:uid="{23DA5778-3867-470D-85DB-361AF65733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8" authorId="0" shapeId="0" xr:uid="{AD8B5E18-5110-4853-80D1-BC42CE1DB8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8" authorId="0" shapeId="0" xr:uid="{6A5C081E-E73D-4CC8-8ECC-F75D6119EE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8" authorId="0" shapeId="0" xr:uid="{97599AD0-E184-45BF-81CA-D1EFF11DFE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8" authorId="0" shapeId="0" xr:uid="{9450284A-0F9E-45D1-9836-7EEC72A929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8" authorId="0" shapeId="0" xr:uid="{E5A6AE07-D7AD-41CB-B70C-7083124695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8" authorId="0" shapeId="0" xr:uid="{DE6F63B0-E5C9-4D2B-B6F6-3ABE5ABEDA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8" authorId="0" shapeId="0" xr:uid="{2667D6AA-3513-4E91-BF6D-BBCC813DF7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8" authorId="0" shapeId="0" xr:uid="{A1508EE3-09A2-4BC6-B440-0FA79CB3CB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8" authorId="0" shapeId="0" xr:uid="{D9C1E8C9-AF6E-4B68-BA31-0361194580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8" authorId="0" shapeId="0" xr:uid="{F00388F2-7DA1-4F10-8E6C-ED5079D7EE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8" authorId="0" shapeId="0" xr:uid="{D8107739-201E-4467-A11F-45BF583D04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58" authorId="0" shapeId="0" xr:uid="{9639650C-21EA-4087-9483-087B8D8099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58" authorId="0" shapeId="0" xr:uid="{5412DD41-C28F-44CD-B90F-C55740D68D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58" authorId="0" shapeId="0" xr:uid="{3A569E44-5D61-44E7-9128-FA9F1F19F5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58" authorId="0" shapeId="0" xr:uid="{2B6651D8-3ED6-48E0-8825-21169A0A1B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58" authorId="0" shapeId="0" xr:uid="{5C0A6AA4-65B9-4BDA-9FDD-30B33C4CF4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58" authorId="0" shapeId="0" xr:uid="{930A3F8C-649C-478B-AB08-6C1EB001F1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58" authorId="0" shapeId="0" xr:uid="{0BEA19F2-7E18-4F76-955C-A0ECBF883D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58" authorId="0" shapeId="0" xr:uid="{2AEEC188-3380-4E91-9C55-9AD9775D5D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58" authorId="0" shapeId="0" xr:uid="{CDBB57F2-AE0A-4C37-B5B2-FDE4A801C2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58" authorId="0" shapeId="0" xr:uid="{CF8274B3-5397-48F7-8FF4-8DA283E28E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58" authorId="0" shapeId="0" xr:uid="{0CBD92FE-3EC7-4EAD-9640-E5EEFB3C68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58" authorId="0" shapeId="0" xr:uid="{405A6912-F169-4212-BEEC-2BBC97EFBC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59" authorId="0" shapeId="0" xr:uid="{00000000-0006-0000-0800-00001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59" authorId="0" shapeId="0" xr:uid="{BC3B41BA-DB95-4E32-AB43-0E631CAAEB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59" authorId="0" shapeId="0" xr:uid="{9A8B559F-17B9-4031-9754-9EC452525C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59" authorId="0" shapeId="0" xr:uid="{EA0B2646-AF7E-4709-ABBC-7C26E71DAD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59" authorId="0" shapeId="0" xr:uid="{18621A67-13CD-4D1B-8DCB-66403547CE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59" authorId="0" shapeId="0" xr:uid="{F414DEA5-4018-44F0-B2F4-83E50C704C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59" authorId="0" shapeId="0" xr:uid="{C6061114-2996-48BF-809F-4663534D54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59" authorId="0" shapeId="0" xr:uid="{97B8E23D-C945-454D-8F8F-8E56E5F717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59" authorId="0" shapeId="0" xr:uid="{3E683849-FB11-4703-ACCA-573003543E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59" authorId="0" shapeId="0" xr:uid="{42794B42-73A8-4CFC-A31D-B677CCC0C2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59" authorId="0" shapeId="0" xr:uid="{EF886032-F7DC-4F2C-9725-586B76CB6C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59" authorId="0" shapeId="0" xr:uid="{798AF212-F155-4A36-8601-536DF8CAB0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59" authorId="0" shapeId="0" xr:uid="{B08C6B01-616D-404E-BFBB-4DB2F49E44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59" authorId="0" shapeId="0" xr:uid="{7D989DB1-A55D-4572-A471-10660B5AC2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59" authorId="0" shapeId="0" xr:uid="{B74B93AA-BAE7-4060-B83D-90DAEAA2EC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59" authorId="0" shapeId="0" xr:uid="{4EC74260-4A67-4958-9890-5C2CE44F1F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59" authorId="0" shapeId="0" xr:uid="{EEF11B6D-2E36-4D2A-92DE-1CD7ACE2B1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59" authorId="0" shapeId="0" xr:uid="{99325994-CF61-4379-94F7-C80C8E9218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59" authorId="0" shapeId="0" xr:uid="{75E4A4B4-DC78-4A87-870A-D3EB0A51C2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59" authorId="0" shapeId="0" xr:uid="{4DA9FE1D-3F3D-4D6C-9870-226695FAB2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59" authorId="0" shapeId="0" xr:uid="{0A087EDF-37D8-4E49-9E77-BF9D8270D0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59" authorId="0" shapeId="0" xr:uid="{E3F7754E-A98B-4240-AB72-ABA24AC80C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59" authorId="0" shapeId="0" xr:uid="{7358E656-671F-40C0-996D-2EF67A6C6A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59" authorId="0" shapeId="0" xr:uid="{29929FC4-5C71-4558-BADE-E2FA9E6F31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59" authorId="0" shapeId="0" xr:uid="{87800550-6CF4-41C3-B8D7-71D11774EB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59" authorId="0" shapeId="0" xr:uid="{C51794EC-8B86-4656-9818-57A70E5F5D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59" authorId="0" shapeId="0" xr:uid="{3D0E2094-3649-4B77-9A44-E0FFC22962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59" authorId="0" shapeId="0" xr:uid="{EE407DBB-4FCB-4757-AA42-44E0CC1409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59" authorId="0" shapeId="0" xr:uid="{4F909C69-AC1E-4215-9C35-6AF08399E2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0" authorId="0" shapeId="0" xr:uid="{00000000-0006-0000-0800-000018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0" authorId="0" shapeId="0" xr:uid="{AFEEC39D-75C7-43A6-9B4A-2897591CFF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0" authorId="0" shapeId="0" xr:uid="{96A482CF-279E-46B6-A6C8-F6103465FF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0" authorId="0" shapeId="0" xr:uid="{62BDEE7F-63DE-4588-A938-449D71D47D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0" authorId="0" shapeId="0" xr:uid="{95378C01-1F58-4DAE-A1E0-AE67BB8788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0" authorId="0" shapeId="0" xr:uid="{395D9FB1-BFDD-4DBA-8D94-7508D5968E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0" authorId="0" shapeId="0" xr:uid="{C908EB1B-FA5F-4160-8DC7-9C4D58AFF9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0" authorId="0" shapeId="0" xr:uid="{9DB9F9CD-B210-40D9-B0E3-E82C18D0EC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0" authorId="0" shapeId="0" xr:uid="{E6E31A5A-9F94-44D6-8EC4-8A36F3C195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0" authorId="0" shapeId="0" xr:uid="{4C51E70D-9FBA-46B4-91B4-7370584657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0" authorId="0" shapeId="0" xr:uid="{32EF0BF8-89DA-4A03-95DD-B219AB4F41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0" authorId="0" shapeId="0" xr:uid="{1B036561-E1CF-4116-AEE0-80AE30290C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0" authorId="0" shapeId="0" xr:uid="{D7C331EC-EDF4-4445-85DE-DF665855F0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0" authorId="0" shapeId="0" xr:uid="{C42D8A57-3E67-4970-B884-5E4A178D4A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0" authorId="0" shapeId="0" xr:uid="{4B27B16D-0EFC-481F-9DDE-78BBB8AF05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0" authorId="0" shapeId="0" xr:uid="{C4E75620-A507-488A-B3B9-76E2F9A2BC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0" authorId="0" shapeId="0" xr:uid="{995FDC59-3F5B-4183-B41E-1508A10F91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60" authorId="0" shapeId="0" xr:uid="{395C2E9C-9C4F-4FD2-9CA3-6A5A23FD58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60" authorId="0" shapeId="0" xr:uid="{2F003E33-97ED-4357-84FC-39D47389E3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60" authorId="0" shapeId="0" xr:uid="{37CCD234-BDF2-48C6-9053-6848AE61D6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60" authorId="0" shapeId="0" xr:uid="{CC88AFFD-F3E9-478D-8189-938B98A80B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60" authorId="0" shapeId="0" xr:uid="{8797647E-8010-43E5-AAB5-35F3545A4E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60" authorId="0" shapeId="0" xr:uid="{D51458CF-FD97-44CE-977D-E4FCEB187C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60" authorId="0" shapeId="0" xr:uid="{85AF54FC-4403-49C0-BE32-4619906FE0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60" authorId="0" shapeId="0" xr:uid="{B5D9DC7C-4466-4B28-83DC-3E2B745C70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60" authorId="0" shapeId="0" xr:uid="{E1509BD3-7BE7-41F3-9EAE-E591FCEDEB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60" authorId="0" shapeId="0" xr:uid="{456503BF-1A2B-4205-9BDA-732D06048E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60" authorId="0" shapeId="0" xr:uid="{FB91765E-1C9F-4056-848E-31ADCF1DF6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60" authorId="0" shapeId="0" xr:uid="{FD6BA457-90AC-43A5-89D4-63DDE31DED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1" authorId="0" shapeId="0" xr:uid="{00000000-0006-0000-0800-000019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1" authorId="0" shapeId="0" xr:uid="{743E9EC0-796A-4071-BE2B-C3DE54490F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1" authorId="0" shapeId="0" xr:uid="{C4A11740-08F6-4405-82E7-8F9605760E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1" authorId="0" shapeId="0" xr:uid="{C3523F0B-9F5B-40BA-9868-CD713735DE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1" authorId="0" shapeId="0" xr:uid="{081F9600-78FF-4C26-9216-BFCCB5ECC3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1" authorId="0" shapeId="0" xr:uid="{A22F0AB9-7880-45F9-9213-A9DF9B4A47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1" authorId="0" shapeId="0" xr:uid="{1868D4F8-C8C6-47E6-B1EE-3612633B13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1" authorId="0" shapeId="0" xr:uid="{8DFA9400-F898-48D9-A73D-D9569E7C67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1" authorId="0" shapeId="0" xr:uid="{FDD899DF-AB58-4CE9-9F20-D7D54BBE88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1" authorId="0" shapeId="0" xr:uid="{6100605A-B023-4302-BE90-CA023FB00B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1" authorId="0" shapeId="0" xr:uid="{7C813B1B-605A-4F91-A1C9-FCBC1C4EE2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1" authorId="0" shapeId="0" xr:uid="{B1F59075-9A7C-492D-8EC9-7752A57BB2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1" authorId="0" shapeId="0" xr:uid="{297A8088-2E32-4728-8402-7B43E34765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1" authorId="0" shapeId="0" xr:uid="{EB262D60-88BE-4BDB-867E-5460764AEC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1" authorId="0" shapeId="0" xr:uid="{2C57E61B-16C6-4EF3-8D99-F1813DC6B5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1" authorId="0" shapeId="0" xr:uid="{DD475C58-AF87-4BFB-A0A6-FF0F0D0AD0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1" authorId="0" shapeId="0" xr:uid="{1A5241D4-BEB7-458D-9098-0CD5BA5E25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61" authorId="0" shapeId="0" xr:uid="{E1CDA01F-0CA1-43E9-98ED-2435DD6F00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61" authorId="0" shapeId="0" xr:uid="{1613460D-EE16-4184-933A-9510FA2AD2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61" authorId="0" shapeId="0" xr:uid="{B20A6CAA-2CD7-4E80-9AE1-C8B1940F4D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61" authorId="0" shapeId="0" xr:uid="{A872A99E-239A-4C07-885F-80AD40BFFD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61" authorId="0" shapeId="0" xr:uid="{7098587A-E269-4706-A3FB-7E8EE697B8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61" authorId="0" shapeId="0" xr:uid="{E57D912A-E0F6-4ACB-AF4D-863CDFB2BB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61" authorId="0" shapeId="0" xr:uid="{6886CEB2-E89F-4B9E-9709-6A55354784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61" authorId="0" shapeId="0" xr:uid="{5E690FBF-6DBC-4DE3-A9A4-7BDF808A3D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61" authorId="0" shapeId="0" xr:uid="{B16345BE-25E8-45DB-A266-CDF28730B8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61" authorId="0" shapeId="0" xr:uid="{F12DBE1F-284E-4E2F-94B0-2F68387AE2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61" authorId="0" shapeId="0" xr:uid="{36920054-9F17-4187-A95F-906BF5C06A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61" authorId="0" shapeId="0" xr:uid="{F9E8107A-DC4D-40CE-AF00-18DB34438B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2" authorId="0" shapeId="0" xr:uid="{00000000-0006-0000-0800-00001A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2" authorId="0" shapeId="0" xr:uid="{60B2F038-2ECE-41DD-9AF9-792917CAED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2" authorId="0" shapeId="0" xr:uid="{7DCDBF6D-F313-4AF4-AB00-DB763A48E9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2" authorId="0" shapeId="0" xr:uid="{96EB02CE-F263-408B-8625-96AA79408D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2" authorId="0" shapeId="0" xr:uid="{44CE29C6-DB47-4B86-B888-20D67ADA12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2" authorId="0" shapeId="0" xr:uid="{C3270588-6127-4F32-866D-591F907772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2" authorId="0" shapeId="0" xr:uid="{E3910340-003E-44C3-8D5E-D573E23DCC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2" authorId="0" shapeId="0" xr:uid="{C6835C18-F018-46D9-B3B4-FC7FFBC979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2" authorId="0" shapeId="0" xr:uid="{E3E6C235-51EC-4BA8-81BB-A573FF2400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2" authorId="0" shapeId="0" xr:uid="{61D5EC4B-6BE3-48E1-908A-ABD3485B5B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2" authorId="0" shapeId="0" xr:uid="{F4A53D97-3AAC-4A85-BCCF-4EBF6FE7D5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2" authorId="0" shapeId="0" xr:uid="{6807516B-8EE7-48EB-AB8B-21C70D882E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2" authorId="0" shapeId="0" xr:uid="{5757CE86-5187-408B-BE06-0F94159FAB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2" authorId="0" shapeId="0" xr:uid="{E637B8C3-D74E-4608-8239-071D057461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2" authorId="0" shapeId="0" xr:uid="{49428733-266E-4E60-92FE-F7D7191F50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2" authorId="0" shapeId="0" xr:uid="{1809A9F6-0BC1-4D01-8FB6-0A6EC67C3C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2" authorId="0" shapeId="0" xr:uid="{47930A95-59E7-4D1F-852F-37D196681C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62" authorId="0" shapeId="0" xr:uid="{9B004498-9B09-4293-A275-D1C4D1B7B9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62" authorId="0" shapeId="0" xr:uid="{ECDF3CCD-27BA-4533-BF42-5EE052DC70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62" authorId="0" shapeId="0" xr:uid="{69DF0059-CCE6-4EF7-8B80-E96B76547E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62" authorId="0" shapeId="0" xr:uid="{0AC6E1C4-BD17-4A39-87C8-EA849949C3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62" authorId="0" shapeId="0" xr:uid="{AC999BB0-5F25-443F-B6B0-A9C64F323F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62" authorId="0" shapeId="0" xr:uid="{A09E1381-3948-4788-9B20-9AAE31E4DE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62" authorId="0" shapeId="0" xr:uid="{07826946-2768-49F9-B660-95932BB7AC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62" authorId="0" shapeId="0" xr:uid="{7AFE67AA-C710-469B-8170-C11F18C726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62" authorId="0" shapeId="0" xr:uid="{187AC44B-47A4-46B7-9BFD-4533762AAC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62" authorId="0" shapeId="0" xr:uid="{70B6413B-0EAE-4528-B5B1-93854BDB4B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62" authorId="0" shapeId="0" xr:uid="{8A889DE2-E10D-4117-BB49-BE5CF6593F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62" authorId="0" shapeId="0" xr:uid="{DBEFD787-FE12-4787-84E6-AC4D4B341C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3" authorId="0" shapeId="0" xr:uid="{00000000-0006-0000-0800-00001B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3" authorId="0" shapeId="0" xr:uid="{7438F440-35B4-432A-8FFB-9FF4C4E73F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3" authorId="0" shapeId="0" xr:uid="{273140A5-E092-4DA2-947B-B5CF48BE2F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3" authorId="0" shapeId="0" xr:uid="{E6DE5A8E-A619-4A04-B118-56EC383881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3" authorId="0" shapeId="0" xr:uid="{72DB5D50-2F06-46FC-9648-EA9E231C0C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3" authorId="0" shapeId="0" xr:uid="{E3B25C5A-41D9-4B1A-9C03-4ADA50EA8F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3" authorId="0" shapeId="0" xr:uid="{80631667-2FBE-4C96-A2B0-DD344B6AAA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3" authorId="0" shapeId="0" xr:uid="{42FDC590-61B5-4085-9609-A686DB985C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3" authorId="0" shapeId="0" xr:uid="{5C68A043-246E-4E0F-A043-E218864AA5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3" authorId="0" shapeId="0" xr:uid="{7F9AEAA2-8814-43DC-BBF1-A72CB8D2DF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3" authorId="0" shapeId="0" xr:uid="{52120E33-56DA-4BB9-88AC-2EDB098EAF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3" authorId="0" shapeId="0" xr:uid="{1187BC0A-C5D3-4C4D-8A5A-4F12509EA6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3" authorId="0" shapeId="0" xr:uid="{7C7D66AA-1723-429E-90DB-E2C478237A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3" authorId="0" shapeId="0" xr:uid="{7858391E-8987-4810-B3A4-91FA046770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3" authorId="0" shapeId="0" xr:uid="{7BF0AA06-EC2C-42E8-85DE-77ED45E57B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3" authorId="0" shapeId="0" xr:uid="{AC1B153D-2ED8-4E0A-95D9-F09B7A8880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3" authorId="0" shapeId="0" xr:uid="{75A502EC-863F-4AD9-A355-BAB04090BA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63" authorId="0" shapeId="0" xr:uid="{6987697F-F617-4B45-83C8-F9CDA8A1DD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63" authorId="0" shapeId="0" xr:uid="{D27E30D5-D92F-447B-B5DD-8B5E8470BF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63" authorId="0" shapeId="0" xr:uid="{6C43288F-3074-4F85-BC34-DBF37EE80E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63" authorId="0" shapeId="0" xr:uid="{CA15AD39-A570-49CF-BDE3-76AD1F4526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63" authorId="0" shapeId="0" xr:uid="{318CA0B6-3CAE-4C66-B072-C484D6AC00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63" authorId="0" shapeId="0" xr:uid="{ABEF559B-4F3B-408A-8A4E-66A15FCA90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63" authorId="0" shapeId="0" xr:uid="{4747B213-5A3C-4AD3-93AF-50F0511AFF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63" authorId="0" shapeId="0" xr:uid="{506429CC-A9A8-467B-B07A-A9AB6BBA95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63" authorId="0" shapeId="0" xr:uid="{D584CEF1-F56F-44D8-B6EA-1634D0D7FB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63" authorId="0" shapeId="0" xr:uid="{20D403F6-2775-4926-902D-0B822257A8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63" authorId="0" shapeId="0" xr:uid="{A25A964E-611E-4243-AD82-D463529DE7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63" authorId="0" shapeId="0" xr:uid="{74A79EFE-9EA9-4D7A-8C3A-ADCADAE3A1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4" authorId="0" shapeId="0" xr:uid="{00000000-0006-0000-0800-00001C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4" authorId="0" shapeId="0" xr:uid="{A0D9E46C-ACA3-4571-BA3F-E5F7B80BE6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4" authorId="0" shapeId="0" xr:uid="{3BE1D8D2-C302-49A4-AC7D-3628857F33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4" authorId="0" shapeId="0" xr:uid="{56152152-4600-4CEF-B05A-52F03E4E64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4" authorId="0" shapeId="0" xr:uid="{7A15EB90-0307-461D-9B09-BC84B034B5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4" authorId="0" shapeId="0" xr:uid="{1AE8E29C-3253-4D4C-8DB9-E6A1FC9B14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4" authorId="0" shapeId="0" xr:uid="{161DBD70-C789-4619-A8CB-27BCF88CB0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4" authorId="0" shapeId="0" xr:uid="{59C96618-27DD-4142-A77C-9E18970563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4" authorId="0" shapeId="0" xr:uid="{D38F068C-1309-489E-BE5B-694AB92254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4" authorId="0" shapeId="0" xr:uid="{CA238A58-04E7-4D0A-AAA4-B268874488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4" authorId="0" shapeId="0" xr:uid="{BEBB9E6C-A61A-4912-B6A0-50F705AAD6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4" authorId="0" shapeId="0" xr:uid="{27562588-31A9-40A7-A51E-2560ABE0E8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4" authorId="0" shapeId="0" xr:uid="{74AD060E-EFAB-450B-A239-8F1E48AC2B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4" authorId="0" shapeId="0" xr:uid="{F3BDFCFF-42F5-4ED8-B368-6E2AF340E5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4" authorId="0" shapeId="0" xr:uid="{923B70D2-CFC5-48C6-B56F-D3D8BB64CD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4" authorId="0" shapeId="0" xr:uid="{5F552404-08A9-4941-ACD5-A8BB0004D6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4" authorId="0" shapeId="0" xr:uid="{F9041FB2-80B6-4696-B93D-28CE878FB9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64" authorId="0" shapeId="0" xr:uid="{B0B5EE79-BA95-458D-B142-5870FB4786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64" authorId="0" shapeId="0" xr:uid="{10CDD3A9-01E2-40DF-9920-FB2B097358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64" authorId="0" shapeId="0" xr:uid="{0D43C431-0185-4CE8-800D-66A99A0C64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64" authorId="0" shapeId="0" xr:uid="{5F970670-3B7B-4D5B-9A51-559ED2188C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64" authorId="0" shapeId="0" xr:uid="{8A44D237-7D0C-4B26-89E6-BD59680D8C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64" authorId="0" shapeId="0" xr:uid="{D50B7AB8-9B1D-4415-BC1F-BD2DE4B6CC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64" authorId="0" shapeId="0" xr:uid="{4C94F11F-95EB-4C9B-9AE1-C03435C59B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64" authorId="0" shapeId="0" xr:uid="{4101596B-7C5C-40F7-A50D-7E4DAC178D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64" authorId="0" shapeId="0" xr:uid="{29E5C27C-21E2-4000-8212-EA3B3AEDC9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64" authorId="0" shapeId="0" xr:uid="{6224EBE1-F838-4C22-8F02-77AA58772B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64" authorId="0" shapeId="0" xr:uid="{90FF7BFB-E655-49F0-9FF6-E21E8F423F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64" authorId="0" shapeId="0" xr:uid="{D622550C-E623-4AB3-967A-43859FB8D4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5" authorId="0" shapeId="0" xr:uid="{00000000-0006-0000-0800-00001D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5" authorId="0" shapeId="0" xr:uid="{099F5F70-66F8-402A-AB2A-B226178D2A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5" authorId="0" shapeId="0" xr:uid="{04F07E54-7C0C-401E-A0D9-F82634BE65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5" authorId="0" shapeId="0" xr:uid="{8056C50A-3266-4EFF-A5EA-45686AD795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5" authorId="0" shapeId="0" xr:uid="{8933D901-3B50-44F6-994B-4DD467F662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5" authorId="0" shapeId="0" xr:uid="{0FD1B748-9289-492B-B832-88128CF511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5" authorId="0" shapeId="0" xr:uid="{7DCBB1E3-258C-4AB3-BD04-03B4F246AB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5" authorId="0" shapeId="0" xr:uid="{3827C90A-CF93-4860-BA90-770046D3E5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5" authorId="0" shapeId="0" xr:uid="{A04466BB-BA74-4F3A-AC59-CC0D882444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5" authorId="0" shapeId="0" xr:uid="{B5802643-F914-42DC-B93B-D41E3F240C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5" authorId="0" shapeId="0" xr:uid="{7DA15BC8-56E7-4140-A004-21D614E284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5" authorId="0" shapeId="0" xr:uid="{29BF2C56-C4B7-4B78-84CC-8C32F1BCC2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5" authorId="0" shapeId="0" xr:uid="{4E722455-309A-4C9F-9507-8EA371EB60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5" authorId="0" shapeId="0" xr:uid="{D3DF40B5-CBA7-414C-9A8D-67CC40CF0D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5" authorId="0" shapeId="0" xr:uid="{E009DBFD-01D5-4E35-A1F1-36F9267135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5" authorId="0" shapeId="0" xr:uid="{0D4222B5-ADE9-4E18-8294-22E59755B5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5" authorId="0" shapeId="0" xr:uid="{8FBF7DC8-A492-4D13-BDE3-2DF2A6B0EA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65" authorId="0" shapeId="0" xr:uid="{71BF1533-A657-49F1-AF1D-9815E741CF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65" authorId="0" shapeId="0" xr:uid="{BB88A75A-9BC6-49AB-B96A-BF43F9847F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65" authorId="0" shapeId="0" xr:uid="{FC8A90CB-1F6F-4802-825B-27FAA0284C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65" authorId="0" shapeId="0" xr:uid="{A7C64345-2F0D-43F2-BBAF-842A616769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65" authorId="0" shapeId="0" xr:uid="{6033DDD5-7E29-4C4A-A250-B0A7A3F727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65" authorId="0" shapeId="0" xr:uid="{C996BACA-99F7-416B-8F38-837B2EFF33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65" authorId="0" shapeId="0" xr:uid="{DBAAAE95-0890-46B6-848A-FD2BF869DA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65" authorId="0" shapeId="0" xr:uid="{D885646E-41AB-4F51-9925-7D38FF7A92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65" authorId="0" shapeId="0" xr:uid="{FDA7D103-EF51-4EAD-BF4B-2C7CCEC6AC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65" authorId="0" shapeId="0" xr:uid="{E3E16539-B2CF-42AD-AF05-478E382705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65" authorId="0" shapeId="0" xr:uid="{3CC6E839-DAA8-4245-BB33-84DD7E9361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65" authorId="0" shapeId="0" xr:uid="{60D1FB00-1AA5-4B6C-9356-C27FA244BA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6" authorId="0" shapeId="0" xr:uid="{00000000-0006-0000-0800-00001E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6" authorId="0" shapeId="0" xr:uid="{1D54CA24-CA48-4D44-884B-3F39DEAA9A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6" authorId="0" shapeId="0" xr:uid="{29233642-EBA1-4578-9351-F982DD9B05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6" authorId="0" shapeId="0" xr:uid="{FD6ACFF7-993B-4642-AB72-9554662719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6" authorId="0" shapeId="0" xr:uid="{A3285472-6195-4CEB-A7D9-FD846E357A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6" authorId="0" shapeId="0" xr:uid="{98F2CC5E-F149-46A2-B88C-C2AFCA6202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6" authorId="0" shapeId="0" xr:uid="{6122B9DC-E7C3-4A4B-94D6-BB3A887505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6" authorId="0" shapeId="0" xr:uid="{1E837324-F68B-4D94-8B80-976F07EB80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6" authorId="0" shapeId="0" xr:uid="{AD4C9A3B-1E0D-471B-8E4A-2955E8FB07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6" authorId="0" shapeId="0" xr:uid="{7EF7E0C8-7E0A-47DA-89C6-CA825ACFD6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6" authorId="0" shapeId="0" xr:uid="{9DB62CE1-F50B-4A91-AF67-759C7CF597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6" authorId="0" shapeId="0" xr:uid="{93951392-3CF5-41F5-878E-39D99E0C95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6" authorId="0" shapeId="0" xr:uid="{E7D64215-BDE9-418E-A98D-84783B6AD5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6" authorId="0" shapeId="0" xr:uid="{DC0C439E-213F-400E-84F5-CB163F3900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6" authorId="0" shapeId="0" xr:uid="{EC3CA98B-B02E-4300-A899-B6FC5FFA84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6" authorId="0" shapeId="0" xr:uid="{FC7F7FB7-5CE0-49DC-88C1-8417012346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6" authorId="0" shapeId="0" xr:uid="{1BFC93DB-1FC2-4B61-AA86-09304325D7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66" authorId="0" shapeId="0" xr:uid="{22BF1752-9A7D-46F8-A26A-57E0FB15D1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66" authorId="0" shapeId="0" xr:uid="{A75E640F-95B2-4575-9837-1841946255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66" authorId="0" shapeId="0" xr:uid="{66E82FC6-7AE9-4C1B-BABF-0C1CC2A16D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66" authorId="0" shapeId="0" xr:uid="{54BA2EAB-3B9A-43D9-A9AD-4AC78FC99C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66" authorId="0" shapeId="0" xr:uid="{186DDD5E-D495-4E30-A6F6-9A7CE72A79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66" authorId="0" shapeId="0" xr:uid="{9349A8CA-9F5F-4D7A-A27F-8D94A32140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66" authorId="0" shapeId="0" xr:uid="{F3B40471-5870-46EE-8C1C-7FA19B31D7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66" authorId="0" shapeId="0" xr:uid="{60C68A9C-57F9-4855-B9AA-6636FF09FE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66" authorId="0" shapeId="0" xr:uid="{5BF216A0-B741-46B8-894B-FCCB38068A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66" authorId="0" shapeId="0" xr:uid="{62228366-DC6C-430B-A7A2-17EB86BC6C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66" authorId="0" shapeId="0" xr:uid="{42A108D3-8810-422A-88DC-A651FCA6DB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66" authorId="0" shapeId="0" xr:uid="{B08B7029-0B03-4D04-82B2-3545B93907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E167" authorId="0" shapeId="0" xr:uid="{00000000-0006-0000-0800-00001F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7" authorId="0" shapeId="0" xr:uid="{45803C33-D0D9-40F2-9804-66F7FBDC07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7" authorId="0" shapeId="0" xr:uid="{EEFFF31C-8937-4D0F-8BD8-860757A7A4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7" authorId="0" shapeId="0" xr:uid="{DEA5C0A1-3045-4E1A-AECE-675FAE868E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7" authorId="0" shapeId="0" xr:uid="{2653BE7E-1C65-4F07-A15F-8C1C99EA43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7" authorId="0" shapeId="0" xr:uid="{AB520A0B-6288-441A-8927-5971415457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7" authorId="0" shapeId="0" xr:uid="{C187EED7-C4FF-4CB4-B244-9CE943E5DC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7" authorId="0" shapeId="0" xr:uid="{856A5D16-8387-46A3-AB8B-46DF5D289E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7" authorId="0" shapeId="0" xr:uid="{1460A2FB-9F69-4EC8-942B-32E6468587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7" authorId="0" shapeId="0" xr:uid="{56536046-3CB4-4596-97EC-8BB3D3011B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7" authorId="0" shapeId="0" xr:uid="{E7B352F9-CBD1-488E-9B84-090D4CF38E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7" authorId="0" shapeId="0" xr:uid="{29E71DCA-0082-4BD3-AFE1-B0C9183C3D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7" authorId="0" shapeId="0" xr:uid="{CE1EB9D1-D3F2-4C65-A946-B8310FA56D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7" authorId="0" shapeId="0" xr:uid="{DE1D551B-171A-4F06-A6D0-03897449B7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7" authorId="0" shapeId="0" xr:uid="{25A967EF-1284-4F6D-AC32-3068B7DDA3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7" authorId="0" shapeId="0" xr:uid="{F3BFA5D0-EE39-423A-9CB8-7AD8319E48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7" authorId="0" shapeId="0" xr:uid="{BCEB1366-2A47-4732-93C3-DBE9D51C1A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67" authorId="0" shapeId="0" xr:uid="{386F3E98-4DC6-4A76-9828-978A396333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67" authorId="0" shapeId="0" xr:uid="{D0DCF533-67C1-4645-8EF8-079680B7DA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67" authorId="0" shapeId="0" xr:uid="{B086C0EF-E23F-47E2-A7E7-ECD696E4E9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67" authorId="0" shapeId="0" xr:uid="{1F1989C6-6D11-44DF-8A3D-8F643FB29B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67" authorId="0" shapeId="0" xr:uid="{2BF023FE-AA6C-48FB-A6E4-D6DF3D829A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67" authorId="0" shapeId="0" xr:uid="{A9A1A965-7D65-4F1D-9B6D-EB5D9177AF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67" authorId="0" shapeId="0" xr:uid="{965B28D3-A156-4740-A63F-5BA4B9041B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67" authorId="0" shapeId="0" xr:uid="{8732B11F-50A8-41E2-8783-A7CA48FF1E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67" authorId="0" shapeId="0" xr:uid="{83626F0D-B6A2-4F99-8C41-3CD7D112FF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67" authorId="0" shapeId="0" xr:uid="{06EACD1D-D321-477B-913E-8C42EFB98F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67" authorId="0" shapeId="0" xr:uid="{B4D2D9A7-681D-47C9-91D2-F601136290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67" authorId="0" shapeId="0" xr:uid="{7FC7FA58-31DA-4E98-89F1-BBEB8F0A7A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68" authorId="0" shapeId="0" xr:uid="{00000000-0006-0000-0800-000020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68" authorId="0" shapeId="0" xr:uid="{B3ACF4AA-F35A-42CE-98AB-E695073C5F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68" authorId="0" shapeId="0" xr:uid="{DC1680F5-394C-48B4-B33A-32245B928C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68" authorId="0" shapeId="0" xr:uid="{C68FEE31-FD19-4B2E-8361-CCF240F9BB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68" authorId="0" shapeId="0" xr:uid="{4A79A342-63BC-4446-8D42-05F4FFE824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68" authorId="0" shapeId="0" xr:uid="{FFDD1645-3334-4B28-AA36-CC69EDC8E9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68" authorId="0" shapeId="0" xr:uid="{14FCDFFD-A131-4C55-8C4C-584DC2E123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68" authorId="0" shapeId="0" xr:uid="{B5F40585-1615-4451-A581-BDAFCC0E44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68" authorId="0" shapeId="0" xr:uid="{E38640B7-3253-4C71-B4EB-DE35162C88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68" authorId="0" shapeId="0" xr:uid="{C6679EB0-CAAD-4DCE-B6C8-391AB98B79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68" authorId="0" shapeId="0" xr:uid="{297F5367-FF70-4E34-A258-69BCBB5BEC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68" authorId="0" shapeId="0" xr:uid="{07B5583D-312B-4730-9FCD-32EA0D6816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68" authorId="0" shapeId="0" xr:uid="{443785EE-69B0-4D96-9F12-97E99FB943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68" authorId="0" shapeId="0" xr:uid="{7A747CFA-ABBB-4570-9C9D-81C51C0A12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68" authorId="0" shapeId="0" xr:uid="{3089ED89-8897-44FB-9CE0-79A389E39B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68" authorId="0" shapeId="0" xr:uid="{29902A34-54D8-4DDA-B3C1-AC070C3E42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68" authorId="0" shapeId="0" xr:uid="{BBAFD929-FBC8-4DA8-B8DF-1B53050B13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68" authorId="0" shapeId="0" xr:uid="{D03A35AB-5F03-464F-9D35-2677DF152A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68" authorId="0" shapeId="0" xr:uid="{09638B07-9715-41EB-9BC0-A27358A0D0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68" authorId="0" shapeId="0" xr:uid="{CA97C659-64CB-4F18-9CDA-4EF65B1146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68" authorId="0" shapeId="0" xr:uid="{501E2418-4201-46A4-B882-9EAD1979EB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68" authorId="0" shapeId="0" xr:uid="{FCD03D4E-8426-4BF7-A4B1-82C830E013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68" authorId="0" shapeId="0" xr:uid="{8793AC30-CB11-4C6A-BA30-399CA93BA7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68" authorId="0" shapeId="0" xr:uid="{4AB275D8-A1F4-47FF-A120-9930B24798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68" authorId="0" shapeId="0" xr:uid="{F38FEFDF-96A5-41B1-A00A-EC52717211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68" authorId="0" shapeId="0" xr:uid="{598D5E7E-6269-470C-9E95-8CC928C522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68" authorId="0" shapeId="0" xr:uid="{85B81185-8010-46BB-ABEC-BCEBA092D1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68" authorId="0" shapeId="0" xr:uid="{02595F99-C74F-4F90-8992-0FFF6614D4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68" authorId="0" shapeId="0" xr:uid="{BEC7F6D4-B168-42F2-A61B-D1CC92AC00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1" authorId="0" shapeId="0" xr:uid="{D5E227BC-9205-4356-B9D0-6A4105B99F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1" authorId="0" shapeId="0" xr:uid="{8069A83F-8417-4A05-BD50-4A3B97BA24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1" authorId="0" shapeId="0" xr:uid="{C709E3E4-F282-470B-8BE2-A231C4178C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1" authorId="0" shapeId="0" xr:uid="{C4C7026A-393A-40D9-9A77-CADE118996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1" authorId="0" shapeId="0" xr:uid="{23C88BB7-CB50-4779-839D-5B2869D90C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1" authorId="0" shapeId="0" xr:uid="{D12682BD-60D1-496A-B2F8-29C6772313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1" authorId="0" shapeId="0" xr:uid="{79F90641-945F-480C-9BBC-EA753CB38E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1" authorId="0" shapeId="0" xr:uid="{188BB188-F781-49F4-82F8-AAD6B8BF8A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1" authorId="0" shapeId="0" xr:uid="{DC5A64E5-AB2F-46E8-9501-2D8DFB3544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1" authorId="0" shapeId="0" xr:uid="{EBD932EB-4893-4972-AA23-CCC9AFBE36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1" authorId="0" shapeId="0" xr:uid="{7BDF20F8-9100-4741-85E3-B6E786D22E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1" authorId="0" shapeId="0" xr:uid="{FF303601-A050-4DBE-8EFF-26D8CAC386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1" authorId="0" shapeId="0" xr:uid="{AEF6BF3B-A589-41DF-975E-2D4A7FC3C7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1" authorId="0" shapeId="0" xr:uid="{66C81194-700B-42E3-8CDD-84CA7E7EA6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1" authorId="0" shapeId="0" xr:uid="{5BDC1023-808B-482A-A0C3-3BC10E65A5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1" authorId="0" shapeId="0" xr:uid="{0167EFE3-CD35-4DDC-AC6A-CB18652686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71" authorId="0" shapeId="0" xr:uid="{F94A2BFF-1023-4F92-A6AC-E6FF88EFDA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71" authorId="0" shapeId="0" xr:uid="{D55DD723-96B0-41AB-98BC-1AAF36BF07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71" authorId="0" shapeId="0" xr:uid="{8222A1E1-27A5-4E65-A346-7B6F801CCC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71" authorId="0" shapeId="0" xr:uid="{5157B94F-339B-4C0A-93BB-9B05EAB35F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71" authorId="0" shapeId="0" xr:uid="{B6573A83-14C5-4ABA-9725-12695CA6D4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71" authorId="0" shapeId="0" xr:uid="{AAC04AE6-4223-42AF-8B01-CDFD2CACBA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71" authorId="0" shapeId="0" xr:uid="{C12A3359-E091-4BA3-A5B2-CA2B44B1DE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71" authorId="0" shapeId="0" xr:uid="{13B9A86F-F1C4-4CE8-BE32-FCBF60C4FE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71" authorId="0" shapeId="0" xr:uid="{94F0AEF6-D6DB-4FD3-9E45-EA6614D51D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71" authorId="0" shapeId="0" xr:uid="{12BDACB3-AF18-4089-A129-2B60EFF755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71" authorId="0" shapeId="0" xr:uid="{EED88242-417A-49FE-813E-CFA45B0C36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71" authorId="0" shapeId="0" xr:uid="{CE803AF8-1C7A-4A2C-953F-76C1937FD9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2" authorId="0" shapeId="0" xr:uid="{1B6FAE9B-C6C7-46F7-874C-C7AC45E090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2" authorId="0" shapeId="0" xr:uid="{9E7CBF9F-E8BE-4272-9926-5BC56CBE4E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2" authorId="0" shapeId="0" xr:uid="{87F6A27D-B411-4262-BA04-86597ED4D9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2" authorId="0" shapeId="0" xr:uid="{0FDA3170-DA46-4385-B6DC-75DA27D89A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2" authorId="0" shapeId="0" xr:uid="{F430E5FB-1C2B-49E3-8CAC-BCF329DBA7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2" authorId="0" shapeId="0" xr:uid="{DDB35469-F226-4932-8E52-71B7D03696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2" authorId="0" shapeId="0" xr:uid="{C3EE91F9-9CD9-468C-B410-AEBC5049AA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2" authorId="0" shapeId="0" xr:uid="{8AEE9411-EC99-4EC7-8B09-C06F49C8D5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2" authorId="0" shapeId="0" xr:uid="{16C5131E-2099-4332-8B4F-1DC504912F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2" authorId="0" shapeId="0" xr:uid="{85BC27FF-EFD3-4504-8CC2-D8EA90B758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2" authorId="0" shapeId="0" xr:uid="{495D80C0-AF0D-4C71-9AD9-661D641758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2" authorId="0" shapeId="0" xr:uid="{89BD507F-1D52-4DFE-8D54-FC0C7BCE0B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2" authorId="0" shapeId="0" xr:uid="{0DC6EB0E-3907-4067-A929-1AA4D09F7E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2" authorId="0" shapeId="0" xr:uid="{9F5C3842-F553-49E5-A02C-EC421026EF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2" authorId="0" shapeId="0" xr:uid="{D1B468C2-08D1-43A2-BF43-EB4C998D22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2" authorId="0" shapeId="0" xr:uid="{D1CF0676-D311-456C-BFA1-1901FAECA8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72" authorId="0" shapeId="0" xr:uid="{90838A29-79E2-4329-B0E5-3775B99474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72" authorId="0" shapeId="0" xr:uid="{DE99AEB0-AD7A-456A-8B62-A894081F7D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72" authorId="0" shapeId="0" xr:uid="{676AA8B7-CD88-49A2-833F-E80B57C078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72" authorId="0" shapeId="0" xr:uid="{1BCB7483-7AB5-42B0-AE88-C8F531D226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72" authorId="0" shapeId="0" xr:uid="{03CAD3DB-D8C6-418F-96B0-BA8169389F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72" authorId="0" shapeId="0" xr:uid="{A6C46B94-AC8D-4AB0-BA0B-F82C5EDDD1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72" authorId="0" shapeId="0" xr:uid="{4829DA26-4D0A-442A-AD12-E5B240D667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72" authorId="0" shapeId="0" xr:uid="{6A2492E2-053E-40CE-842B-AD578D2286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72" authorId="0" shapeId="0" xr:uid="{342D9BE2-C63E-49D5-88A1-463FB37476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72" authorId="0" shapeId="0" xr:uid="{C7B4E92F-AD89-4F01-945D-5E7B112B4C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72" authorId="0" shapeId="0" xr:uid="{F6B29F22-8D31-4295-A56E-073A8860BD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72" authorId="0" shapeId="0" xr:uid="{8C73FA65-D84E-4B9A-B50F-9D4FDDE804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3" authorId="0" shapeId="0" xr:uid="{90EAE81E-B6C0-4BF2-A16C-B1941EE1EE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3" authorId="0" shapeId="0" xr:uid="{1A44E62B-634C-4F47-B39C-199AC8B114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3" authorId="0" shapeId="0" xr:uid="{3D2B3931-75E8-4E5A-9A38-61F961878B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3" authorId="0" shapeId="0" xr:uid="{D0394F3F-E38B-4C02-BDB9-D74001C1CD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3" authorId="0" shapeId="0" xr:uid="{0A8ABAEB-9CA6-4985-B738-3FC5385D45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3" authorId="0" shapeId="0" xr:uid="{89B89A38-224F-4268-82FA-0F2ADAA8F6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3" authorId="0" shapeId="0" xr:uid="{603D57D1-DA51-4A4A-AFA9-50D4644DF1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3" authorId="0" shapeId="0" xr:uid="{327649FE-A3F3-4DFD-B2EF-68CB4FBB91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3" authorId="0" shapeId="0" xr:uid="{D077CCD6-DD99-4AE5-BFBF-4E3C5E0DC9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3" authorId="0" shapeId="0" xr:uid="{87549A92-81EC-44C0-A507-8A80B65086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3" authorId="0" shapeId="0" xr:uid="{90F740E1-05C4-4CB7-A4C4-F3C767CF9F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3" authorId="0" shapeId="0" xr:uid="{100B1122-F717-48D0-AAC6-DF5019FEDA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3" authorId="0" shapeId="0" xr:uid="{45F4127F-BC1B-42FF-9C78-2AC6F81DD7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3" authorId="0" shapeId="0" xr:uid="{78CC4377-A554-4CD9-A36E-5E402D993D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3" authorId="0" shapeId="0" xr:uid="{51457EBC-E286-499F-B6D8-EC7927C061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3" authorId="0" shapeId="0" xr:uid="{9EEFA56E-9D31-4AA1-9FAF-94E9005146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73" authorId="0" shapeId="0" xr:uid="{F2C774D3-C55C-4EC5-9443-1C30023EAA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73" authorId="0" shapeId="0" xr:uid="{C49DA7E0-964C-49C0-BB9E-254DFB6910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73" authorId="0" shapeId="0" xr:uid="{F0E9FB5C-03F7-4755-A477-8578818BA0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73" authorId="0" shapeId="0" xr:uid="{87F12EAA-5951-43C1-B3F8-EA79644D50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73" authorId="0" shapeId="0" xr:uid="{79DABC93-A6BD-43C5-99C7-6BBE8AD9F2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73" authorId="0" shapeId="0" xr:uid="{F1E52D3A-6A0B-438C-93FA-43B7C6D642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73" authorId="0" shapeId="0" xr:uid="{7F6FEC0C-3BB0-4872-BE8B-C55FF9C6E1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73" authorId="0" shapeId="0" xr:uid="{928E7E4D-049A-401F-B5F6-26A840254B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73" authorId="0" shapeId="0" xr:uid="{472A053D-2617-436B-A242-D137B24BC9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73" authorId="0" shapeId="0" xr:uid="{943C69F9-DE26-4BB7-A15A-C87761BF58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73" authorId="0" shapeId="0" xr:uid="{D6B27A41-F41F-42D9-B8B7-ADE0C23A88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73" authorId="0" shapeId="0" xr:uid="{74061E94-10AC-4195-8F48-BA1EAFC6C5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4" authorId="0" shapeId="0" xr:uid="{E02EF1E2-9AA6-4483-A50F-86BCC53104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4" authorId="0" shapeId="0" xr:uid="{2C5DD3CC-A224-4375-A980-6D785859D6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4" authorId="0" shapeId="0" xr:uid="{11138C5F-E21A-4115-B210-985C37A1BF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4" authorId="0" shapeId="0" xr:uid="{E5106D15-45E9-4185-8BB6-26A27A91A8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4" authorId="0" shapeId="0" xr:uid="{BA178095-64A8-4895-8ED0-A3C0961DB8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4" authorId="0" shapeId="0" xr:uid="{D506D278-1B64-4AAA-8FB1-85BAF182D8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4" authorId="0" shapeId="0" xr:uid="{50D09849-0046-4C11-865D-0794AED44F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4" authorId="0" shapeId="0" xr:uid="{9BCE57DC-0B26-4D62-A13B-3F586794E2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4" authorId="0" shapeId="0" xr:uid="{D64675EF-2B4D-42CC-B316-CE51DF3257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4" authorId="0" shapeId="0" xr:uid="{556568B5-1AAA-4BEC-9B81-879B763859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4" authorId="0" shapeId="0" xr:uid="{B70030C6-0C0D-47E6-93DE-0FE6DABEC9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4" authorId="0" shapeId="0" xr:uid="{CF8651F3-5EEC-4D3A-8A6D-EA6D96705C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4" authorId="0" shapeId="0" xr:uid="{F2A3F71A-5281-40AB-AD3F-E4E7CD2A14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4" authorId="0" shapeId="0" xr:uid="{1C1A0F1A-3264-45AC-8818-1F18276584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4" authorId="0" shapeId="0" xr:uid="{2FDE5EF9-81B3-470E-906E-254EB921A9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4" authorId="0" shapeId="0" xr:uid="{A18B53BE-ACB3-4790-A23A-7849E3E4A9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74" authorId="0" shapeId="0" xr:uid="{3AD5370E-75C5-4085-AB45-0566B73B26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74" authorId="0" shapeId="0" xr:uid="{D72EBF77-D7F7-4C0C-951D-C647CF3F38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74" authorId="0" shapeId="0" xr:uid="{9FE2106F-76B7-461A-8D2B-6447B40693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74" authorId="0" shapeId="0" xr:uid="{E53A684B-906F-4963-84B2-B370E81005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74" authorId="0" shapeId="0" xr:uid="{023CC638-A15B-4978-A220-81786B0EE9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74" authorId="0" shapeId="0" xr:uid="{A88D579C-FF0A-4478-8326-9858068C3F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74" authorId="0" shapeId="0" xr:uid="{B1A80538-779F-4765-9881-4717D7FA31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74" authorId="0" shapeId="0" xr:uid="{A14842FE-3980-48B3-BC96-13FB81953C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74" authorId="0" shapeId="0" xr:uid="{1CA381ED-36E0-4307-914D-9770459FA0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74" authorId="0" shapeId="0" xr:uid="{BF55F3CF-445B-4789-8DEC-7BD3FD2D43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74" authorId="0" shapeId="0" xr:uid="{B6A46DE9-34E8-4C0B-A9B5-B4E88ABA11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74" authorId="0" shapeId="0" xr:uid="{1D1A5E40-440D-4B41-B74B-BAEA1C61DB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5" authorId="0" shapeId="0" xr:uid="{1A0A1FAA-5599-4C40-A27F-25AF159E89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5" authorId="0" shapeId="0" xr:uid="{00056796-A879-4B3B-A59A-6E496DEB46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5" authorId="0" shapeId="0" xr:uid="{CAC306B9-E47B-4F61-9808-35BBDAABF9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5" authorId="0" shapeId="0" xr:uid="{040BEF6C-1FE8-458C-8D40-DF4B104229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5" authorId="0" shapeId="0" xr:uid="{7BBD15FE-F70B-4A9B-977F-7D724F5019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5" authorId="0" shapeId="0" xr:uid="{6D755C8C-7476-4DF6-9044-E4CEB56F6E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5" authorId="0" shapeId="0" xr:uid="{6394CD80-FB6E-4F01-B758-F6AAC8598A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5" authorId="0" shapeId="0" xr:uid="{F0176B19-B429-4A67-B299-4E332D6D65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5" authorId="0" shapeId="0" xr:uid="{2B261F22-10FD-4D71-A002-BE72BC5149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5" authorId="0" shapeId="0" xr:uid="{D9EB1EA3-4E89-4E60-AFBC-C40CBFC3CE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5" authorId="0" shapeId="0" xr:uid="{12FA34AF-EDDB-4E69-98A4-EE5252A088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5" authorId="0" shapeId="0" xr:uid="{47F2FFFE-3473-42FF-9EE4-9D7FFBBD9A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5" authorId="0" shapeId="0" xr:uid="{4BFD3DC8-43B2-4EE4-81FD-6480ECAB3D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5" authorId="0" shapeId="0" xr:uid="{932A7446-390A-47B7-8573-14A1F16591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5" authorId="0" shapeId="0" xr:uid="{F4BA39F6-DCAC-49EF-B9F2-737C107323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5" authorId="0" shapeId="0" xr:uid="{2D829E66-939D-46A1-B2C4-8B239A3B9C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75" authorId="0" shapeId="0" xr:uid="{A2216F5C-8CE9-49D7-A894-E25ED4738C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75" authorId="0" shapeId="0" xr:uid="{FEC3BD90-DD71-4E2D-B9B5-87C4FEAE45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75" authorId="0" shapeId="0" xr:uid="{8E0E68D2-A061-4B1E-9B64-B327926AAD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75" authorId="0" shapeId="0" xr:uid="{3A21DB19-12EC-4D73-AC20-71E1A51688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75" authorId="0" shapeId="0" xr:uid="{1F9ECBC0-989A-42AF-A89B-D80D131764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75" authorId="0" shapeId="0" xr:uid="{CD24CA5F-A380-4B88-8A20-8CFD4AC5DB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75" authorId="0" shapeId="0" xr:uid="{D7C20CCE-EBA0-492A-B8B1-80F93131A6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75" authorId="0" shapeId="0" xr:uid="{38CEA3A6-1D1D-44A1-936C-8C20DBCD09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75" authorId="0" shapeId="0" xr:uid="{317F7D80-FC2B-474D-84DF-9FEEC6F2B2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75" authorId="0" shapeId="0" xr:uid="{87FD0940-6668-4634-8EC6-77E636EE53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75" authorId="0" shapeId="0" xr:uid="{E5F7B8E6-A7D1-424E-A03D-CCCE2B0ED7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75" authorId="0" shapeId="0" xr:uid="{A653CFF0-BD1D-482C-8E9D-9F3BA4A1DC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6" authorId="0" shapeId="0" xr:uid="{4DF10AA6-1629-46E6-9411-4BF289F632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6" authorId="0" shapeId="0" xr:uid="{7444D886-5DAE-4F71-9A25-F404E8572C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6" authorId="0" shapeId="0" xr:uid="{12A6D8BE-1876-43A3-9B79-059D1D93A5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6" authorId="0" shapeId="0" xr:uid="{FAEE1EF7-2BC5-4016-9F8F-09B4006C6B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6" authorId="0" shapeId="0" xr:uid="{DBB69E3E-FED6-46B0-88FE-FAFA10CFA8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6" authorId="0" shapeId="0" xr:uid="{DACBAFDF-0367-4725-9F83-A403E1EBD3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6" authorId="0" shapeId="0" xr:uid="{29A2D8D1-1096-4EE4-A142-5980D6B67F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6" authorId="0" shapeId="0" xr:uid="{A2FEA607-FD19-4395-9185-3DC5C81F17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6" authorId="0" shapeId="0" xr:uid="{AC3543CC-8507-49B0-B9EE-FB1B1019F9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6" authorId="0" shapeId="0" xr:uid="{37CFB30B-244E-41E8-9739-743627B056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6" authorId="0" shapeId="0" xr:uid="{3C037A6D-0A1B-4547-9FEE-A37BBB49A9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6" authorId="0" shapeId="0" xr:uid="{C6CFD637-10AC-4EE4-BA2A-FFA4EFD438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6" authorId="0" shapeId="0" xr:uid="{F77AFEF9-B8AC-419F-8EE4-41BA99E632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6" authorId="0" shapeId="0" xr:uid="{AC15C9F0-5FE9-467C-98A7-80367DC127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6" authorId="0" shapeId="0" xr:uid="{F5B6C5D6-7B3D-4C7A-8F6C-4640AFE376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6" authorId="0" shapeId="0" xr:uid="{18B4C861-7C02-4624-BEF2-71B09F68DB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76" authorId="0" shapeId="0" xr:uid="{6E676E4E-BCE3-42F2-9907-FF311B2FF8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76" authorId="0" shapeId="0" xr:uid="{C2E6CDEC-28C4-4465-82BF-A9497230B0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76" authorId="0" shapeId="0" xr:uid="{B314BC39-CF97-417D-8A09-F9293D7D7B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76" authorId="0" shapeId="0" xr:uid="{D8E17976-3CC8-403A-A0BC-D9328C908B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76" authorId="0" shapeId="0" xr:uid="{6B6B06A9-76A6-4374-8C90-7F98D4C81D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76" authorId="0" shapeId="0" xr:uid="{21A43A26-50E6-4CE6-BA22-0CE6EF513E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76" authorId="0" shapeId="0" xr:uid="{233A921F-C3DA-47B7-8B54-AB3EB79788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76" authorId="0" shapeId="0" xr:uid="{FDDE0553-187B-4393-9139-8CA9FA6870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76" authorId="0" shapeId="0" xr:uid="{2A059F5D-A00D-4975-BB38-40DF0E86FA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76" authorId="0" shapeId="0" xr:uid="{1D90914B-C04A-4EED-9EE2-BE9EC2C484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76" authorId="0" shapeId="0" xr:uid="{646F19F0-7840-402E-B16C-9594840A9F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76" authorId="0" shapeId="0" xr:uid="{1C0CDEAB-E51B-4C6C-9373-76BC5DC5F5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7" authorId="0" shapeId="0" xr:uid="{75700D20-2F9B-4808-A2D9-BC21C5F9CE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7" authorId="0" shapeId="0" xr:uid="{3F76C8FC-BC1E-4A9A-AB20-0A6F1877EE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7" authorId="0" shapeId="0" xr:uid="{9AE4906A-BD9A-4E5E-8CBF-06F688FB41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7" authorId="0" shapeId="0" xr:uid="{BBE3CA1D-9D22-4942-B192-A32AEFC5A8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7" authorId="0" shapeId="0" xr:uid="{72DD9B51-4EB6-4164-AEBA-B9C0347F7F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7" authorId="0" shapeId="0" xr:uid="{1172EC5C-2389-493E-A660-C15A1BA8AC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7" authorId="0" shapeId="0" xr:uid="{41B10C1A-75EA-4058-AA81-B98411EE58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7" authorId="0" shapeId="0" xr:uid="{F15E2A92-C673-4EC3-B0DE-5ABD50E93B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7" authorId="0" shapeId="0" xr:uid="{7163F426-3B86-4BE3-A9A5-F33FC5D71A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7" authorId="0" shapeId="0" xr:uid="{003ABBA8-BF16-47C2-BEC6-5CD355276A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7" authorId="0" shapeId="0" xr:uid="{334BE46E-619A-4A12-B376-8134D0C0CB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7" authorId="0" shapeId="0" xr:uid="{A9858551-4F48-4D56-9C96-1D1BD8B0A6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7" authorId="0" shapeId="0" xr:uid="{9101E05D-A082-4B24-8BFF-9218194C93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7" authorId="0" shapeId="0" xr:uid="{B94E04C7-0275-44E4-9EFC-F26746C125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7" authorId="0" shapeId="0" xr:uid="{C1E7428E-1BEF-4811-8F43-D33B1718C4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7" authorId="0" shapeId="0" xr:uid="{881C319A-A66F-4FE8-9800-5855D45585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77" authorId="0" shapeId="0" xr:uid="{01A55EEA-9BE9-4779-8D23-A489EAA9D2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77" authorId="0" shapeId="0" xr:uid="{5E93F2B2-B4CF-496D-AC82-F2D06FA27A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77" authorId="0" shapeId="0" xr:uid="{F6D0B213-69DF-4B3F-9033-EF8CE1BE62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77" authorId="0" shapeId="0" xr:uid="{7932B7CA-24DC-4ED1-BA32-7E4BB3D24E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77" authorId="0" shapeId="0" xr:uid="{574792CE-270C-44D3-9301-8A21277358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77" authorId="0" shapeId="0" xr:uid="{21000E24-2601-4C70-996A-08042D9407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77" authorId="0" shapeId="0" xr:uid="{C598B0FD-74DB-45B3-8803-6508FFB26F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77" authorId="0" shapeId="0" xr:uid="{FD750308-E54B-4878-90D6-CA7F73A37E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77" authorId="0" shapeId="0" xr:uid="{772B9D83-8E50-4B88-A2FA-A7D7FCC2F8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77" authorId="0" shapeId="0" xr:uid="{3D6F7AB6-0F83-41AB-838F-40A08FA475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77" authorId="0" shapeId="0" xr:uid="{71860E82-1565-441D-ADA3-B08604AEDC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77" authorId="0" shapeId="0" xr:uid="{7EE91A4A-3E59-4F8C-BA5D-3B88AFCBBE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8" authorId="0" shapeId="0" xr:uid="{4321AA40-A827-403B-B197-67AF37BF95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8" authorId="0" shapeId="0" xr:uid="{ECBA3D37-1321-424F-B0F5-0141110581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8" authorId="0" shapeId="0" xr:uid="{54969635-ADD1-4921-ACE2-57F6FE6017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8" authorId="0" shapeId="0" xr:uid="{9F17E395-3417-46E0-987E-338996156A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8" authorId="0" shapeId="0" xr:uid="{904676E4-447B-451B-A70E-619CFE7075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8" authorId="0" shapeId="0" xr:uid="{F9754371-E270-4672-AD46-15E29A96CC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8" authorId="0" shapeId="0" xr:uid="{4D7840CB-721A-4489-A49C-C2A89B7F1D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8" authorId="0" shapeId="0" xr:uid="{33AC709D-BC7F-4F02-8577-54C79886B0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8" authorId="0" shapeId="0" xr:uid="{A6B3D407-7BBB-4360-B8A3-F4416B2342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8" authorId="0" shapeId="0" xr:uid="{02738F6E-475E-4E8F-B829-7B64E27E00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8" authorId="0" shapeId="0" xr:uid="{775CC718-9201-4075-B63D-C98F04CDC1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8" authorId="0" shapeId="0" xr:uid="{82F8EC16-301E-4B74-9958-58F9B774CE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8" authorId="0" shapeId="0" xr:uid="{51B03D1D-0F69-40CB-98A3-F1F9F0325C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8" authorId="0" shapeId="0" xr:uid="{CA16D71F-A144-447C-859A-F883A3EE77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8" authorId="0" shapeId="0" xr:uid="{00CA9E51-56F2-4998-9EB2-4CE03551C5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8" authorId="0" shapeId="0" xr:uid="{F4E3E02E-D894-4AD4-8933-1BBD64710A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78" authorId="0" shapeId="0" xr:uid="{F83B3841-EADC-478A-91B8-AB366F8128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78" authorId="0" shapeId="0" xr:uid="{067C6386-67FF-4D01-BBDC-E3835B5CC9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78" authorId="0" shapeId="0" xr:uid="{E487C3B4-506E-471E-8BED-038C356A27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78" authorId="0" shapeId="0" xr:uid="{6190D7DE-88A1-413B-8D73-F3ACCF2933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78" authorId="0" shapeId="0" xr:uid="{B44993B7-DCDA-4292-80B2-2E69A0F823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78" authorId="0" shapeId="0" xr:uid="{5B5608FF-B346-4BF9-B176-C6226DD55A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78" authorId="0" shapeId="0" xr:uid="{FDA24409-9DD1-4F61-A69F-726D83A442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78" authorId="0" shapeId="0" xr:uid="{7254CC5F-B08A-42CE-976C-1751C173EE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78" authorId="0" shapeId="0" xr:uid="{803CEB7B-F5C6-4BD3-B842-8321AD6DEE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78" authorId="0" shapeId="0" xr:uid="{02825215-E0C5-4C0C-BD2C-F7631EF0C4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78" authorId="0" shapeId="0" xr:uid="{7FED86B6-3061-4F34-A805-41BCE23230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78" authorId="0" shapeId="0" xr:uid="{B04328C9-E36E-47BC-9B39-4F6D35A34F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79" authorId="0" shapeId="0" xr:uid="{D58F60E7-519C-4786-B343-D9BD77BD7A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79" authorId="0" shapeId="0" xr:uid="{94146E97-557F-450B-BE66-098D228925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79" authorId="0" shapeId="0" xr:uid="{11286449-7B6C-4C58-9E7D-BBE3D87271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79" authorId="0" shapeId="0" xr:uid="{0F127867-37DF-4C61-BEF8-88003C3960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79" authorId="0" shapeId="0" xr:uid="{9E09D33B-94FF-4E60-A523-0087A5E5AA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79" authorId="0" shapeId="0" xr:uid="{0375140B-F303-425F-9A17-579DC00F4D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79" authorId="0" shapeId="0" xr:uid="{24E69193-62E1-4810-B766-34A9BCD086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79" authorId="0" shapeId="0" xr:uid="{62FFD324-B373-4B55-BEAD-C9352186BE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79" authorId="0" shapeId="0" xr:uid="{03CCCF90-1FE4-4BE0-9BD5-6407A6B826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79" authorId="0" shapeId="0" xr:uid="{1A255693-C44A-42C7-8AD3-7ECCE4048B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79" authorId="0" shapeId="0" xr:uid="{7866A90F-CCE0-4555-9E10-6D13B406BB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79" authorId="0" shapeId="0" xr:uid="{FF25EC01-EB77-487F-8540-5053314198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79" authorId="0" shapeId="0" xr:uid="{716DBCC7-FE3A-4601-BBE1-C392AE97E6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79" authorId="0" shapeId="0" xr:uid="{2EA3EE9A-BD87-40DD-83F9-F75512F7EF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79" authorId="0" shapeId="0" xr:uid="{44B964A2-5AEB-42A0-BEA4-22E25AA391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79" authorId="0" shapeId="0" xr:uid="{80CD6D9F-5F5A-4B1F-88D0-1F5CA23CC4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79" authorId="0" shapeId="0" xr:uid="{A878D37C-65D1-4E64-A160-0525689990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79" authorId="0" shapeId="0" xr:uid="{85B7D392-D0BC-4EAF-83A3-E026108253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79" authorId="0" shapeId="0" xr:uid="{4958981A-2558-4A55-8092-42A6AA4DD4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79" authorId="0" shapeId="0" xr:uid="{2AC3EDAC-EB53-40A9-812F-1CB9635D54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79" authorId="0" shapeId="0" xr:uid="{CFFE53D3-BC51-41DA-90C7-5B7DE344C9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79" authorId="0" shapeId="0" xr:uid="{D22CE469-6A05-4583-ADC0-528D468F97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79" authorId="0" shapeId="0" xr:uid="{DC5475C3-3F92-4B87-8B8D-5BAC2AD202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79" authorId="0" shapeId="0" xr:uid="{DE35D9AB-76B6-46F2-AD9E-254A787CBE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79" authorId="0" shapeId="0" xr:uid="{43F93F9A-CBAA-4065-B20E-C0DB5784E8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79" authorId="0" shapeId="0" xr:uid="{5BB6DD29-4EA9-4C34-B148-5A4E42C9ED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79" authorId="0" shapeId="0" xr:uid="{6E73C5F2-8F9F-4BC0-B765-68ADD94C22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79" authorId="0" shapeId="0" xr:uid="{FD8EC741-D24A-4BD7-B5EF-89722338A2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80" authorId="0" shapeId="0" xr:uid="{AE0B1894-7261-47C7-878A-F163916E43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0" authorId="0" shapeId="0" xr:uid="{9C97ED48-1464-414B-B71A-7B250E3D0F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0" authorId="0" shapeId="0" xr:uid="{434457FC-DA36-40E9-9234-109647F123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0" authorId="0" shapeId="0" xr:uid="{4A05B02B-C78A-4C38-B591-C47239E201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0" authorId="0" shapeId="0" xr:uid="{BCAC47C3-AB3F-435E-BE8A-89049DACD4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0" authorId="0" shapeId="0" xr:uid="{9787B706-05A7-418A-8814-EC766DB7C6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0" authorId="0" shapeId="0" xr:uid="{81C28BEE-D7ED-40DD-830B-960FF44A66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0" authorId="0" shapeId="0" xr:uid="{2CCF4BBD-8DD2-4B5F-B861-500C91EA14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0" authorId="0" shapeId="0" xr:uid="{50E5BC41-1FB3-4D12-A2A6-6B664AB3B7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0" authorId="0" shapeId="0" xr:uid="{96906D2A-04CA-4017-958C-A9187BCB46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0" authorId="0" shapeId="0" xr:uid="{CCF2B825-CBE1-4455-87B6-2B441ED357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0" authorId="0" shapeId="0" xr:uid="{968FB8C3-1639-4FB9-83C0-503FD9F3CB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0" authorId="0" shapeId="0" xr:uid="{E5BE357D-C377-4CD1-923A-04833741EA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0" authorId="0" shapeId="0" xr:uid="{9EBC1E71-3CBF-4153-8499-66BBC7807D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0" authorId="0" shapeId="0" xr:uid="{1AF81E76-B172-4434-A521-8FC88CEA71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0" authorId="0" shapeId="0" xr:uid="{63472255-EFE3-4CCD-99DE-BCD0699C53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80" authorId="0" shapeId="0" xr:uid="{12CB5D94-D4BD-4C85-AD06-F07FDA3A54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80" authorId="0" shapeId="0" xr:uid="{316DD66C-CCE7-46B0-A55D-473D9F63C5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80" authorId="0" shapeId="0" xr:uid="{28391E61-95A8-4A2E-9927-CA8B53749F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80" authorId="0" shapeId="0" xr:uid="{677A00F1-3B5C-4921-9063-41E0CC45E6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80" authorId="0" shapeId="0" xr:uid="{5397E889-21DB-4069-B773-459502B503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80" authorId="0" shapeId="0" xr:uid="{63A298BA-E9D2-4DFD-B8BB-D9F2A8FDEC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80" authorId="0" shapeId="0" xr:uid="{601961E0-67EF-4698-93ED-707F1C7422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80" authorId="0" shapeId="0" xr:uid="{88925420-9138-454D-83FA-D9D06D43A2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80" authorId="0" shapeId="0" xr:uid="{D2BD7EF9-868B-45CE-9626-9452FB48A8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80" authorId="0" shapeId="0" xr:uid="{82C3312F-EA61-4265-AFDD-C31ADA8DAC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80" authorId="0" shapeId="0" xr:uid="{BDA975AC-E027-4CC2-9D86-8BB26DE7A1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80" authorId="0" shapeId="0" xr:uid="{BB23219D-CF3D-4F55-AD4C-8CA5055274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81" authorId="0" shapeId="0" xr:uid="{00000000-0006-0000-0800-000022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1" authorId="0" shapeId="0" xr:uid="{26E235E5-03ED-43D4-A04F-32F06F8FC9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1" authorId="0" shapeId="0" xr:uid="{309D69AD-0525-481B-8D07-ECC74EA159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1" authorId="0" shapeId="0" xr:uid="{14C67ADF-A290-44A8-A77B-4A55CDF6F2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1" authorId="0" shapeId="0" xr:uid="{D1DFE690-454C-474E-A258-27A374DE8D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1" authorId="0" shapeId="0" xr:uid="{04BCD5C2-B7BB-47B8-A068-8C7C86B153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1" authorId="0" shapeId="0" xr:uid="{3E14F225-FCC7-453F-A319-F6042B0F2B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1" authorId="0" shapeId="0" xr:uid="{0DE50183-D26B-4CA3-87D3-7F51364BAE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1" authorId="0" shapeId="0" xr:uid="{48C17ABF-2550-416D-A267-D7C405FC3A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1" authorId="0" shapeId="0" xr:uid="{EED91BD8-8731-4DDF-9F97-E87C99D041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1" authorId="0" shapeId="0" xr:uid="{1B17D125-BD3A-48FB-8D14-632DD673FF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1" authorId="0" shapeId="0" xr:uid="{3F72DCF9-1073-4C90-8C73-7809ED1B1D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1" authorId="0" shapeId="0" xr:uid="{36142B35-80E1-4840-AF3A-D898DE4C46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1" authorId="0" shapeId="0" xr:uid="{1A850E72-681D-49A6-80EB-69378D6343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1" authorId="0" shapeId="0" xr:uid="{98C966F0-9AE7-4756-BA15-CF6E8FC6A5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1" authorId="0" shapeId="0" xr:uid="{D16A1127-1883-4472-9A78-EC733BFD62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1" authorId="0" shapeId="0" xr:uid="{3BD025AE-D6DE-4A64-BD96-CE7578CA85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81" authorId="0" shapeId="0" xr:uid="{C0E83E52-386E-4AC6-BDEB-3EEFC602A3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81" authorId="0" shapeId="0" xr:uid="{44508A79-AAFE-468E-B378-CB838DADCD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81" authorId="0" shapeId="0" xr:uid="{EC2AA449-123E-4307-BEF0-EFEA99173C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81" authorId="0" shapeId="0" xr:uid="{6EC196F7-F716-4542-AB01-1B94AE4317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81" authorId="0" shapeId="0" xr:uid="{5C40AE7A-549B-44C0-B40B-C14DEDF527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81" authorId="0" shapeId="0" xr:uid="{E0FF2FE4-38A9-4FCE-9314-092D658679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81" authorId="0" shapeId="0" xr:uid="{6907A6A7-BE4C-47E5-9448-2F1027EA2D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81" authorId="0" shapeId="0" xr:uid="{09AF711E-6805-4FA6-9805-960EF4A047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81" authorId="0" shapeId="0" xr:uid="{5493E426-F201-45E9-9AE6-FD7DF269E1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81" authorId="0" shapeId="0" xr:uid="{CC1F015F-ACE1-491F-A8E2-ED9E258F12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81" authorId="0" shapeId="0" xr:uid="{4283F083-4963-4499-AB40-982FB46007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81" authorId="0" shapeId="0" xr:uid="{AE7C0015-2BCD-49A1-8D09-24C275C633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E182" authorId="0" shapeId="0" xr:uid="{00000000-0006-0000-0800-000023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2" authorId="0" shapeId="0" xr:uid="{A8D587B9-0CC5-46E5-B2A7-1F6F4FC2DC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2" authorId="0" shapeId="0" xr:uid="{CD9A48D0-6D07-4896-9AE0-F71112BD8B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2" authorId="0" shapeId="0" xr:uid="{19644996-2F3E-43B9-9DA6-11ECDA0B2E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2" authorId="0" shapeId="0" xr:uid="{458A8580-FFB2-484C-99AC-48C4CDDA80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2" authorId="0" shapeId="0" xr:uid="{417BEC14-F7E5-4335-A3F1-01E8EC7C26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2" authorId="0" shapeId="0" xr:uid="{E6F0545F-9DC2-4953-A795-1B372A50FD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2" authorId="0" shapeId="0" xr:uid="{1439CCD1-3462-4197-8D7C-4679FC42C0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2" authorId="0" shapeId="0" xr:uid="{42AF7999-8CF9-4138-99BF-9BCCD8FE7F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2" authorId="0" shapeId="0" xr:uid="{68B5BEA9-99A9-42D8-9953-038E97276F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2" authorId="0" shapeId="0" xr:uid="{D3EE101D-31F2-4750-86DC-509FF0CF9A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2" authorId="0" shapeId="0" xr:uid="{981570FE-5A8B-4019-9199-15E6FE8D15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2" authorId="0" shapeId="0" xr:uid="{605FC60E-F001-418D-874C-4F06D47363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2" authorId="0" shapeId="0" xr:uid="{A00E703D-2B5D-4B69-998A-66AB8B9F3B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2" authorId="0" shapeId="0" xr:uid="{62F8BFE2-5F3A-4A27-9CCF-6B27D8F1DA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2" authorId="0" shapeId="0" xr:uid="{BBB36DEB-8B8C-49F8-82F2-1155896726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2" authorId="0" shapeId="0" xr:uid="{37D8939D-4C74-4B81-8D14-8A69D0EAFB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82" authorId="0" shapeId="0" xr:uid="{975183A5-5BC1-4028-A49F-B86E931C17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82" authorId="0" shapeId="0" xr:uid="{36C452E8-1861-4D76-BF35-902E489ECD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82" authorId="0" shapeId="0" xr:uid="{DDD31423-119A-4ED8-B349-680B6642D0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82" authorId="0" shapeId="0" xr:uid="{4B23ED8C-F439-4F70-A888-9DE3742500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82" authorId="0" shapeId="0" xr:uid="{BF647EDF-8973-4DCA-8915-8C9215E8E2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82" authorId="0" shapeId="0" xr:uid="{CAE65B8F-C039-4590-A6AA-0E4D1CB7AA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82" authorId="0" shapeId="0" xr:uid="{7550E8F6-D111-4FF3-BBA7-CDEFEA6B1E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82" authorId="0" shapeId="0" xr:uid="{CDD8633D-BA1C-4664-8D12-09F2BB1F4B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82" authorId="0" shapeId="0" xr:uid="{D6636D54-D41A-4CA1-8FC8-3E17ADA79E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82" authorId="0" shapeId="0" xr:uid="{F495B5AF-C6DE-4402-8D5D-6F17B5B981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82" authorId="0" shapeId="0" xr:uid="{35A5B6A2-AEFF-446B-BF6E-69757D8AE7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82" authorId="0" shapeId="0" xr:uid="{BA4A51E2-1856-445A-8473-93D2A18B92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D183" authorId="0" shapeId="0" xr:uid="{00000000-0006-0000-0800-000024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3" authorId="0" shapeId="0" xr:uid="{90043ECC-3CFB-4C71-9D99-8C9B345CBA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3" authorId="0" shapeId="0" xr:uid="{C1D5CF22-3AA7-4BC6-AC61-5C437CE120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3" authorId="0" shapeId="0" xr:uid="{40E904E1-552A-43F9-9C8F-24166CCABF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3" authorId="0" shapeId="0" xr:uid="{04DF0315-E56B-42C4-8E8B-65F003A321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3" authorId="0" shapeId="0" xr:uid="{F39BE983-828D-4DFE-A2E3-F5092212A7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3" authorId="0" shapeId="0" xr:uid="{73280D8D-B194-41E5-AC67-624D3EC85A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3" authorId="0" shapeId="0" xr:uid="{2319AE72-4B4F-48BE-8F10-F69B1B008C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3" authorId="0" shapeId="0" xr:uid="{ECFACA2F-E509-4E7A-B9DC-3202E543CA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3" authorId="0" shapeId="0" xr:uid="{A1924682-3E97-4BF8-AAE6-4C32D98EF7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3" authorId="0" shapeId="0" xr:uid="{3AFF6D88-F499-4133-9E75-254368F101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3" authorId="0" shapeId="0" xr:uid="{3AFB8C21-1E49-40A4-ADB0-49E24529FB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3" authorId="0" shapeId="0" xr:uid="{83BD9DD3-6D01-4C3B-9407-55E456D31D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3" authorId="0" shapeId="0" xr:uid="{0A944DBE-C4E8-4795-A106-3EA449B4E8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3" authorId="0" shapeId="0" xr:uid="{6F41059B-F5CE-484C-9049-05438C2598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3" authorId="0" shapeId="0" xr:uid="{7DEC0F09-718B-46B9-8AB9-E29140BD5C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3" authorId="0" shapeId="0" xr:uid="{ED55650F-1D07-41AB-9323-4E759B99D5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83" authorId="0" shapeId="0" xr:uid="{5DA85382-5794-483A-91A7-DDF421EF21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83" authorId="0" shapeId="0" xr:uid="{E1D4F62A-0441-48F4-AC1A-6BCA15F836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83" authorId="0" shapeId="0" xr:uid="{9143863D-15DB-41C1-AB15-6F149CAEA4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83" authorId="0" shapeId="0" xr:uid="{F9E3B0AF-5CAA-4E36-AAA6-EE6F96EA62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83" authorId="0" shapeId="0" xr:uid="{6E96019B-51B5-41B8-8345-B6197D2E98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83" authorId="0" shapeId="0" xr:uid="{111005A5-E4D9-43A0-ADA0-D53DCD43EB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83" authorId="0" shapeId="0" xr:uid="{1C33CC13-BC92-49C4-BB16-942D00D175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83" authorId="0" shapeId="0" xr:uid="{5B544112-565E-44D8-8097-74A19B76CD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83" authorId="0" shapeId="0" xr:uid="{F4D37F26-DC4B-46CC-B0F5-E697601113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83" authorId="0" shapeId="0" xr:uid="{8DC78745-76B8-401E-8A50-135B7B39F8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83" authorId="0" shapeId="0" xr:uid="{7C44463C-CD88-420B-865F-6EFE0AB758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83" authorId="0" shapeId="0" xr:uid="{3A610FBF-7610-4DDD-BA15-75F7536F90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E184" authorId="0" shapeId="0" xr:uid="{00000000-0006-0000-0800-000025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4" authorId="0" shapeId="0" xr:uid="{6FAA22F2-B408-4FE1-9CDF-2214DF0DA3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4" authorId="0" shapeId="0" xr:uid="{C2F06461-24A8-41A6-B24F-99FDDE6F89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4" authorId="0" shapeId="0" xr:uid="{967F6AD2-98E3-4215-9284-145BB1450E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4" authorId="0" shapeId="0" xr:uid="{708AE1BF-8967-480D-B2FA-4FF934F83A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4" authorId="0" shapeId="0" xr:uid="{4ED5C770-D148-4065-BABF-58C37837EC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4" authorId="0" shapeId="0" xr:uid="{3C3DE86D-5130-4D0C-9E9E-B5506EB02B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4" authorId="0" shapeId="0" xr:uid="{47768E93-6181-416C-BD43-3B5F01BE75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4" authorId="0" shapeId="0" xr:uid="{B4E860C8-D30E-4163-ADB6-0925EE97DC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4" authorId="0" shapeId="0" xr:uid="{E43CFEEC-FF59-4657-BF2F-D6ABFBB630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4" authorId="0" shapeId="0" xr:uid="{47206B65-B533-4035-96CB-FD9B608CE1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4" authorId="0" shapeId="0" xr:uid="{0011BB0A-455B-420F-8D32-C69C5FA3ED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4" authorId="0" shapeId="0" xr:uid="{D3AF0091-53F2-4764-8622-F186E63324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4" authorId="0" shapeId="0" xr:uid="{F55F2713-3221-466E-A02B-76C619D4FD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4" authorId="0" shapeId="0" xr:uid="{5F04703A-BDCC-466E-9246-0BBE1F80A3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4" authorId="0" shapeId="0" xr:uid="{702151D5-4BDF-40C0-A47C-E3F25E7224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4" authorId="0" shapeId="0" xr:uid="{B5447B40-158F-4335-8BEA-10E9AC0348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84" authorId="0" shapeId="0" xr:uid="{04C0E0F5-9F1F-4523-AECC-BA6FB3E0CD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84" authorId="0" shapeId="0" xr:uid="{09843172-1B8A-4883-8731-389B4238C8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84" authorId="0" shapeId="0" xr:uid="{26BC8660-122A-4D03-B0B5-E4ECC9540A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84" authorId="0" shapeId="0" xr:uid="{B0023D0A-F404-4F28-AD61-ACF68C5662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84" authorId="0" shapeId="0" xr:uid="{699D65FB-E5C9-48E2-836B-0036B6B46D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84" authorId="0" shapeId="0" xr:uid="{D85FAD3F-8C92-4740-9A68-CBFB44BBAE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84" authorId="0" shapeId="0" xr:uid="{6698A0AE-85A1-4F41-806E-F1C0F06E33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84" authorId="0" shapeId="0" xr:uid="{7C0B0BAB-355B-4201-A0FC-3E3593D3B4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84" authorId="0" shapeId="0" xr:uid="{C3747029-73F1-4450-ACAB-0B060F97BB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84" authorId="0" shapeId="0" xr:uid="{B167EC99-461B-403E-B90C-FB4D502191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84" authorId="0" shapeId="0" xr:uid="{0F521977-C1F7-41B4-BE3D-A22DA156D4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84" authorId="0" shapeId="0" xr:uid="{FC9C30FA-9856-44F8-AC32-D6C5A90F48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E185" authorId="0" shapeId="0" xr:uid="{00000000-0006-0000-0800-00002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5" authorId="0" shapeId="0" xr:uid="{EA948DF6-8E05-438C-B1BA-7B3D52483C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5" authorId="0" shapeId="0" xr:uid="{A1DBC0D4-660D-499B-BDB3-C4782E15A3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5" authorId="0" shapeId="0" xr:uid="{992BEE77-9588-4B55-94FD-DB7138FE08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5" authorId="0" shapeId="0" xr:uid="{B015E508-EB9A-4140-AE54-60EC246225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5" authorId="0" shapeId="0" xr:uid="{B34DF09E-7415-4E4D-9758-75CC5E3274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5" authorId="0" shapeId="0" xr:uid="{F245A3E7-2D48-4FB6-8F67-4DAE7026A7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5" authorId="0" shapeId="0" xr:uid="{6038A4B4-5EFD-47BF-B8C1-400D8546C2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5" authorId="0" shapeId="0" xr:uid="{C1F8F084-0E06-4A67-B71A-6AF1064778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5" authorId="0" shapeId="0" xr:uid="{DA6ACB07-84A9-48D1-A09B-EA0F9178F2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5" authorId="0" shapeId="0" xr:uid="{4FB09050-920C-493E-8272-46E76842B1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5" authorId="0" shapeId="0" xr:uid="{868CADCB-F9AB-4CF6-BF68-7E50AAD123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5" authorId="0" shapeId="0" xr:uid="{45E884D3-AADE-477D-B02A-6CFF7D39E4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5" authorId="0" shapeId="0" xr:uid="{F4D4659C-A513-4EB7-AEFF-6D6CC76D97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5" authorId="0" shapeId="0" xr:uid="{544BAE64-59C8-4092-A1A4-CA3A6F264B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5" authorId="0" shapeId="0" xr:uid="{DFA82EB7-A135-4068-8B95-23BFE0215F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5" authorId="0" shapeId="0" xr:uid="{1660B9C4-E894-4F1E-BD2B-2445A5091E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85" authorId="0" shapeId="0" xr:uid="{B05F723D-99DA-4929-AE99-B0A8F99E96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85" authorId="0" shapeId="0" xr:uid="{DF13D919-3024-4036-982E-A6904DE920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85" authorId="0" shapeId="0" xr:uid="{68CB1551-2D2D-4CA4-AC2F-EB279AD84C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85" authorId="0" shapeId="0" xr:uid="{D9A77516-E938-4C26-A64A-83FD1A953A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85" authorId="0" shapeId="0" xr:uid="{DD14E51A-3416-43E5-A85B-CAF386118F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85" authorId="0" shapeId="0" xr:uid="{67CF9403-D556-4924-A8C1-B34B1D263A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85" authorId="0" shapeId="0" xr:uid="{ABED34B9-3B22-483E-B89E-0150207D55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85" authorId="0" shapeId="0" xr:uid="{E719DF8C-8825-41FD-AE44-8D1334478B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85" authorId="0" shapeId="0" xr:uid="{66679AEF-2C51-4695-8356-958D747120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85" authorId="0" shapeId="0" xr:uid="{0204C386-B463-44AD-8A9E-2AE1AD5DC7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85" authorId="0" shapeId="0" xr:uid="{EAE2556A-2D44-4910-A67B-EA1FC9DD9F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85" authorId="0" shapeId="0" xr:uid="{AB268A2A-39D9-447B-9A1D-1EDC815B55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F186" authorId="0" shapeId="0" xr:uid="{00000000-0006-0000-0800-00002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AG186" authorId="0" shapeId="0" xr:uid="{C5F3A20B-C7DF-4EAA-9683-DA3DFE3EC0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6" authorId="0" shapeId="0" xr:uid="{B33F0B8E-25F6-472F-9FD7-6828C677E3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6" authorId="0" shapeId="0" xr:uid="{0E62C7D0-AB72-40A6-8FD2-D875FD2AE8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6" authorId="0" shapeId="0" xr:uid="{5363A5ED-E54F-469C-9BB6-307E4EA3A6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6" authorId="0" shapeId="0" xr:uid="{2497BCB6-08DF-47A3-9170-017303443A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6" authorId="0" shapeId="0" xr:uid="{0D9529A7-4134-4B84-993C-3B6D929C2B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6" authorId="0" shapeId="0" xr:uid="{F9158332-3C84-4617-9FCD-383F9D4910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6" authorId="0" shapeId="0" xr:uid="{409F1562-DF34-4CD9-BD71-40BEF895D8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6" authorId="0" shapeId="0" xr:uid="{92CB0C79-1507-4ADB-B6D1-D34C3F0918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6" authorId="0" shapeId="0" xr:uid="{D1F9DFA5-D5FC-4408-A2DA-021B0CA1DF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6" authorId="0" shapeId="0" xr:uid="{A53FFAD3-5EF0-4298-BC40-4BA4111EA3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6" authorId="0" shapeId="0" xr:uid="{E6BB389C-E16A-47B3-A68A-909A0235CC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6" authorId="0" shapeId="0" xr:uid="{48F3D96E-22A5-4C00-A1AE-C0234F92BE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6" authorId="0" shapeId="0" xr:uid="{B2F0586F-883E-463D-99B2-6608D70051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6" authorId="0" shapeId="0" xr:uid="{DF9A347D-8DAE-41F6-8364-D61D5E6FFD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6" authorId="0" shapeId="0" xr:uid="{33614540-CBBE-4A9A-A833-7B87A85E35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86" authorId="0" shapeId="0" xr:uid="{E9603799-A44D-4513-B999-9BE628437B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86" authorId="0" shapeId="0" xr:uid="{9DCB8CF3-9884-44F1-B052-89DD96C4AE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86" authorId="0" shapeId="0" xr:uid="{533F8EC4-0F20-4B05-A4AC-A536C5A497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86" authorId="0" shapeId="0" xr:uid="{7E57AF33-F766-48E9-B458-A6C563074B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86" authorId="0" shapeId="0" xr:uid="{79A41FF8-E2F2-460A-AC91-1007E3C0B2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86" authorId="0" shapeId="0" xr:uid="{04F1360E-CE8C-4101-B07B-32AA3EE5E0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86" authorId="0" shapeId="0" xr:uid="{26A065BA-7A9A-485B-AFAC-69B4BFEFD7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86" authorId="0" shapeId="0" xr:uid="{C39D475F-57A2-4D8E-8B90-FEFD30B234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86" authorId="0" shapeId="0" xr:uid="{4B0E5132-FAA2-45E0-BE7E-AEFAC2C637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86" authorId="0" shapeId="0" xr:uid="{AEB8E619-3721-4E3A-A9AA-8AD8AE4990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86" authorId="0" shapeId="0" xr:uid="{526A880D-CC28-4709-B5BC-46E372599F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86" authorId="0" shapeId="0" xr:uid="{C0847538-C742-47B0-8BC3-A67B974735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89" authorId="0" shapeId="0" xr:uid="{19841082-D2A3-4CA3-8403-2F7617E9F5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89" authorId="0" shapeId="0" xr:uid="{ABE60632-F3F6-4220-B077-C4DFF64C1A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89" authorId="0" shapeId="0" xr:uid="{376430B8-525C-41DE-8743-25B684D251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89" authorId="0" shapeId="0" xr:uid="{5CCCA5F7-D8C4-4DE6-BD5D-176CD74380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89" authorId="0" shapeId="0" xr:uid="{3C98A4DB-7A06-4809-B871-808172DB1F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89" authorId="0" shapeId="0" xr:uid="{F82DD0A1-4109-491C-96B1-0B0141F15F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89" authorId="0" shapeId="0" xr:uid="{9B080BA2-0537-4101-8609-C303048CE6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89" authorId="0" shapeId="0" xr:uid="{B398C9D1-808F-4905-9BA1-029055CAA0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89" authorId="0" shapeId="0" xr:uid="{117A384F-25BF-4FCC-8C33-A9D6E5CF04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89" authorId="0" shapeId="0" xr:uid="{3AD663C6-0587-4189-B541-950C67BE70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89" authorId="0" shapeId="0" xr:uid="{6B3EED59-A1E5-4CD4-B95F-F5B08EF3DC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89" authorId="0" shapeId="0" xr:uid="{1F897E6E-B9E5-45CD-A58F-7CC880B9C7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89" authorId="0" shapeId="0" xr:uid="{355F5140-E773-4202-8EB0-02BA854E94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89" authorId="0" shapeId="0" xr:uid="{209A50FA-BF71-4025-B4D0-135FBE708D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89" authorId="0" shapeId="0" xr:uid="{68A64810-552B-4081-9887-5BE4068467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89" authorId="0" shapeId="0" xr:uid="{56107EFE-8165-4CFE-BAF4-2E4D13FC2B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89" authorId="0" shapeId="0" xr:uid="{26F08144-BE85-4EAE-9099-29F51A339B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89" authorId="0" shapeId="0" xr:uid="{6DF4ECE5-4768-4801-9C3D-C6F0107F8C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89" authorId="0" shapeId="0" xr:uid="{07CD2735-BDF9-42B8-B4C9-CA2C6F48C2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89" authorId="0" shapeId="0" xr:uid="{CCCAED4E-3D95-44A5-9705-A18BA409CA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89" authorId="0" shapeId="0" xr:uid="{0B70643F-BF1E-4A67-B08E-06535A9F3D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89" authorId="0" shapeId="0" xr:uid="{B72403CA-3780-425F-9548-73BD0AD7E8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89" authorId="0" shapeId="0" xr:uid="{D089BBC9-D017-42C5-B129-D1151A612F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89" authorId="0" shapeId="0" xr:uid="{B0717DAE-EDFC-4062-A5F5-FB236B52B5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89" authorId="0" shapeId="0" xr:uid="{CC15131F-B4EF-4ACD-AF8E-B1C0F8BACD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89" authorId="0" shapeId="0" xr:uid="{55104489-2E45-4FB4-A548-661A112D37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89" authorId="0" shapeId="0" xr:uid="{DADE6487-705F-4248-9461-68B3375E01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89" authorId="0" shapeId="0" xr:uid="{39169D97-9126-4C90-B3EC-BB07CDA018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0" authorId="0" shapeId="0" xr:uid="{A183CA8D-5218-4BBC-9C17-D5F7DE244F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0" authorId="0" shapeId="0" xr:uid="{32ECD52B-BAD3-47B9-9008-A233972DC9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0" authorId="0" shapeId="0" xr:uid="{F2EC3640-95FB-41BA-B674-B2AD466216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0" authorId="0" shapeId="0" xr:uid="{328C4E4A-D05D-4DAA-A58B-81F070A68C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0" authorId="0" shapeId="0" xr:uid="{B7E5A5C3-A567-4386-A96E-C38022E2CE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0" authorId="0" shapeId="0" xr:uid="{47688941-148E-4E82-93A1-3BE0051ECB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0" authorId="0" shapeId="0" xr:uid="{D1342D9A-D166-4086-B8DA-B60DAFB573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0" authorId="0" shapeId="0" xr:uid="{E90EFAE6-916E-4C7B-B20F-0D96CEC93A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0" authorId="0" shapeId="0" xr:uid="{F9358EFC-30A7-4DEA-9E52-644F14ECF3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0" authorId="0" shapeId="0" xr:uid="{32CF69E4-ABB9-4774-8FB5-E4AF5619F1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0" authorId="0" shapeId="0" xr:uid="{018B3524-6D85-4AA8-9F9F-B4300AA367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0" authorId="0" shapeId="0" xr:uid="{B12A9EB7-8FBE-409F-B5E8-107BD712DA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0" authorId="0" shapeId="0" xr:uid="{4E569BE9-8145-4851-A1F8-BFE653F23D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0" authorId="0" shapeId="0" xr:uid="{A46CEAA6-9A23-488C-BAF5-1A3172304F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0" authorId="0" shapeId="0" xr:uid="{1CAC86EE-607F-449C-8680-D48B3CCDA4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0" authorId="0" shapeId="0" xr:uid="{B84ADFAD-0D45-4873-AC47-1EAF4123EF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90" authorId="0" shapeId="0" xr:uid="{70A2FAB3-F22D-4467-8583-DD22ADAE6A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90" authorId="0" shapeId="0" xr:uid="{9324433F-9E46-4A29-82F2-080886C62D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90" authorId="0" shapeId="0" xr:uid="{F16B7EED-5A3C-4808-AB6D-9E0DACCBF7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90" authorId="0" shapeId="0" xr:uid="{B0A688E8-2578-42DE-9137-00CC9C3986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90" authorId="0" shapeId="0" xr:uid="{3B8568B4-6AAE-410A-97F3-FDE0463232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90" authorId="0" shapeId="0" xr:uid="{9E34862C-3ACD-44CA-9C35-5F5010A6DD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90" authorId="0" shapeId="0" xr:uid="{CAD4F22F-7055-4AA8-AC0A-7AEF30BBDC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90" authorId="0" shapeId="0" xr:uid="{A6F8E4DD-417C-497E-B74F-68DFC0020A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90" authorId="0" shapeId="0" xr:uid="{95355B1D-1348-4437-B731-E15C51C7BB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90" authorId="0" shapeId="0" xr:uid="{3CCD376F-DD23-48CB-923F-83D46EB06F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1" authorId="0" shapeId="0" xr:uid="{87BA28E2-54DC-452E-92A6-222336936F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1" authorId="0" shapeId="0" xr:uid="{8C981F1A-4BB1-4822-9BC9-75803A8B5A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1" authorId="0" shapeId="0" xr:uid="{FDD3F266-21AD-4D42-9281-E464919371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1" authorId="0" shapeId="0" xr:uid="{AB1DF2D1-76F7-4A87-BCDD-237E6ED5F7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1" authorId="0" shapeId="0" xr:uid="{849B2E2A-D1DF-4F2A-AD16-33D19D2778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1" authorId="0" shapeId="0" xr:uid="{E6811027-DB6B-4A11-ABEB-B2F7FFCBE5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1" authorId="0" shapeId="0" xr:uid="{4E152013-7DA5-45F6-9E21-4084A60AD7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1" authorId="0" shapeId="0" xr:uid="{1C37F9E4-EECB-49D5-A73D-DAFCF61C76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1" authorId="0" shapeId="0" xr:uid="{7084D303-6BEF-4A15-8E0E-2DFC2B0D26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1" authorId="0" shapeId="0" xr:uid="{17AB09B1-5D8A-486F-AD31-E670111CC7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1" authorId="0" shapeId="0" xr:uid="{4E220A60-8C48-4E30-90CB-929773FDC4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1" authorId="0" shapeId="0" xr:uid="{54735B7F-0ACE-44C1-A1BA-AC3C9A5C4C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1" authorId="0" shapeId="0" xr:uid="{10756B2A-84D0-4A56-9F1E-C7E29A46EC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1" authorId="0" shapeId="0" xr:uid="{AC6325B2-BA18-4907-9B7C-350736C15F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1" authorId="0" shapeId="0" xr:uid="{DA513B05-59A6-4C57-9568-28D34C70FC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1" authorId="0" shapeId="0" xr:uid="{D1268960-D55B-4E2C-B7E2-DFDD35AD21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91" authorId="0" shapeId="0" xr:uid="{3C70AC25-CB80-475B-BAA7-CA7F2276AE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91" authorId="0" shapeId="0" xr:uid="{07DDC031-4919-40EF-9079-F7FB34F707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91" authorId="0" shapeId="0" xr:uid="{BFC3375E-3E36-4B63-97E6-76DD2AEEB9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91" authorId="0" shapeId="0" xr:uid="{2377A476-FDC8-48CF-ACF8-B1C99A0A21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91" authorId="0" shapeId="0" xr:uid="{103460C8-724B-4C94-96F1-497E0840D7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91" authorId="0" shapeId="0" xr:uid="{ACF2B1BF-147C-4671-B182-E5568F1EE6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91" authorId="0" shapeId="0" xr:uid="{C567F63A-8455-46AB-AE0E-D6AE09F4FD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91" authorId="0" shapeId="0" xr:uid="{98D968FA-11CF-495B-9DA9-A5D9B59EFA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91" authorId="0" shapeId="0" xr:uid="{740D0665-02F7-418C-B303-26B138FB23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91" authorId="0" shapeId="0" xr:uid="{9E47495A-156F-4E61-86F4-53A8688748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91" authorId="0" shapeId="0" xr:uid="{DD7A912E-4866-4D2E-84F3-0994C61312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91" authorId="0" shapeId="0" xr:uid="{440B33F9-DBFF-4141-9086-A24F8B240D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2" authorId="0" shapeId="0" xr:uid="{91555630-0259-4106-B61E-BC61A339FF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2" authorId="0" shapeId="0" xr:uid="{AC475F68-AB1E-42B3-B6FF-2D8EF99EF3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2" authorId="0" shapeId="0" xr:uid="{EDC2195B-7043-4160-B30A-202CDD5265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2" authorId="0" shapeId="0" xr:uid="{BEA4318D-4611-42E8-947D-D531C049D0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2" authorId="0" shapeId="0" xr:uid="{39C528E8-6A94-42FD-95C7-31645DD0CB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2" authorId="0" shapeId="0" xr:uid="{70DCF4D5-826B-4E6F-9E56-0E948F5BCC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2" authorId="0" shapeId="0" xr:uid="{CB19DC47-D452-453A-B913-259D942E73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2" authorId="0" shapeId="0" xr:uid="{04D4261F-6B81-4EFC-945F-4FE2D824F2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2" authorId="0" shapeId="0" xr:uid="{B040B1BE-5357-47E8-9DF7-7F5FAA5886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2" authorId="0" shapeId="0" xr:uid="{C965CBC2-11F4-4293-B2F7-770C2FCFBA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2" authorId="0" shapeId="0" xr:uid="{7E53A37B-405C-4CD5-BB28-07B9A8A8F6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2" authorId="0" shapeId="0" xr:uid="{51F2A4C2-C5CB-4AD3-B8C4-D993E64C84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2" authorId="0" shapeId="0" xr:uid="{1C4F8DC9-C130-4A57-8EFA-0348989900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2" authorId="0" shapeId="0" xr:uid="{514D228E-91AB-4C77-9319-F7F79A6250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2" authorId="0" shapeId="0" xr:uid="{51FDEEE0-9B1B-49A3-8731-E5B9FA54C9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2" authorId="0" shapeId="0" xr:uid="{DF159967-A791-4595-802B-7493EE35EA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92" authorId="0" shapeId="0" xr:uid="{503F8277-D789-4FA8-951E-B7FE806442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92" authorId="0" shapeId="0" xr:uid="{4B95F3BC-3748-4B6E-A5F7-9CD60004BD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92" authorId="0" shapeId="0" xr:uid="{DF5C39AE-991B-41A7-AF11-01AA389B47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92" authorId="0" shapeId="0" xr:uid="{39433AC5-34D4-4219-9B91-02DFA48561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92" authorId="0" shapeId="0" xr:uid="{1BD0B8FB-C690-4CFB-B7AB-DE981C7F16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92" authorId="0" shapeId="0" xr:uid="{C2F9242A-1727-46C3-917B-49249344E6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92" authorId="0" shapeId="0" xr:uid="{DC4B6ED4-99FA-4CFE-A270-7BD6C41D20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92" authorId="0" shapeId="0" xr:uid="{8285864A-EC43-4573-98F5-686B2322E1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92" authorId="0" shapeId="0" xr:uid="{A9EB66D1-FF35-4FA2-8EF1-12728BBBC5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92" authorId="0" shapeId="0" xr:uid="{4434D27F-F943-482C-B352-15BB1FE0FC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92" authorId="0" shapeId="0" xr:uid="{87141088-A5B0-4700-9D54-F5D22FD2F3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92" authorId="0" shapeId="0" xr:uid="{3311EACD-6AC0-4475-8B16-7157571E89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3" authorId="0" shapeId="0" xr:uid="{6AF81421-4D1E-4498-9A28-3572CB3655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3" authorId="0" shapeId="0" xr:uid="{2A65C783-BA2C-452D-8B68-E328CBE1E1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3" authorId="0" shapeId="0" xr:uid="{C211B0AA-3F53-46C4-B8DC-DC1501D6B8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3" authorId="0" shapeId="0" xr:uid="{A31B8872-0818-4823-8474-6FDE4250E6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3" authorId="0" shapeId="0" xr:uid="{3413A7F6-1B9F-4040-B486-763E4398D0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3" authorId="0" shapeId="0" xr:uid="{877C30FF-4391-4913-ABDB-60B53F39D5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3" authorId="0" shapeId="0" xr:uid="{92944CAD-5158-4EB5-9C9B-4BBA5D55B7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3" authorId="0" shapeId="0" xr:uid="{BF89A29E-7170-493B-98A5-31A0FDB69A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3" authorId="0" shapeId="0" xr:uid="{76EB5173-5AD4-47A5-924F-775CB91EAB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3" authorId="0" shapeId="0" xr:uid="{C443DACE-6BA5-4010-856E-9F3531B934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3" authorId="0" shapeId="0" xr:uid="{426C79DF-94A1-4A95-811D-47BCCDAFA5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3" authorId="0" shapeId="0" xr:uid="{BCC4E14C-15A6-43B0-B942-0FB86349F9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3" authorId="0" shapeId="0" xr:uid="{7DDAAF98-1D16-4D17-928D-58698705DA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3" authorId="0" shapeId="0" xr:uid="{A384CDEB-4B23-4DA8-984F-06083BAAB0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3" authorId="0" shapeId="0" xr:uid="{020F7511-CCE2-4D7B-85C0-3E20C9EC1C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3" authorId="0" shapeId="0" xr:uid="{F0005016-56CD-4D5A-BB28-47D7AC26F2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93" authorId="0" shapeId="0" xr:uid="{0C87A21F-ECAE-468B-A334-994944D08A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93" authorId="0" shapeId="0" xr:uid="{4DC3456D-DE44-4F55-88D9-91CF57952C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93" authorId="0" shapeId="0" xr:uid="{CE324C6D-5C6F-47DD-ACD5-1B8D7155B1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93" authorId="0" shapeId="0" xr:uid="{40A88903-A2FD-4517-B759-9765F61E6F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93" authorId="0" shapeId="0" xr:uid="{79C5E151-9FD4-408C-81B0-2EED201123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93" authorId="0" shapeId="0" xr:uid="{3015C27B-781D-41BF-A7B5-8BB619B16D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93" authorId="0" shapeId="0" xr:uid="{3DA73E72-FA88-493C-B5E0-F85E8BC049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93" authorId="0" shapeId="0" xr:uid="{0AE08764-2E82-4B9E-B0D9-7748606856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93" authorId="0" shapeId="0" xr:uid="{E2CD1138-D686-4159-9C87-2E25F5BCD9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93" authorId="0" shapeId="0" xr:uid="{3D3B8F15-79F6-4504-9EFF-0FF861A42D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93" authorId="0" shapeId="0" xr:uid="{6C9E05C3-6649-4FA5-829E-37CA7ED296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93" authorId="0" shapeId="0" xr:uid="{CD877153-D354-4093-8536-D200BAE241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4" authorId="0" shapeId="0" xr:uid="{B328BC42-DFDC-4C65-AFD0-741A7A655A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4" authorId="0" shapeId="0" xr:uid="{E171398E-507A-4B6B-B943-DC88E649D5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4" authorId="0" shapeId="0" xr:uid="{239CABB5-F14F-4D5B-B636-DFF2B93167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4" authorId="0" shapeId="0" xr:uid="{80CAB5DE-44C0-4236-BE4C-2935D7C698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4" authorId="0" shapeId="0" xr:uid="{FEA649FF-5EEA-41AD-B87D-C877904139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4" authorId="0" shapeId="0" xr:uid="{1FF210DE-9E81-459B-B7B9-385BB4BF39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4" authorId="0" shapeId="0" xr:uid="{016B5D97-93BA-4942-8E1B-47D59AE091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4" authorId="0" shapeId="0" xr:uid="{E2E02E9C-B520-4690-AFEE-6212E62B42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4" authorId="0" shapeId="0" xr:uid="{31723F04-2088-4682-8B12-7EB411215E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4" authorId="0" shapeId="0" xr:uid="{567782DB-8EAA-41A3-AB46-AD5FCCE5DD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4" authorId="0" shapeId="0" xr:uid="{86884E4B-BFB2-4FDD-A866-2CC71A590C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4" authorId="0" shapeId="0" xr:uid="{46EB33FA-8C3B-4537-9068-5C1CE07B0F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4" authorId="0" shapeId="0" xr:uid="{066ED9EE-1AE3-463C-BCB4-C01B3FB0CF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4" authorId="0" shapeId="0" xr:uid="{8790B233-079F-4247-A563-8CA62FED59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4" authorId="0" shapeId="0" xr:uid="{8715F655-FCE9-41E7-98B7-954189412E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4" authorId="0" shapeId="0" xr:uid="{5DB62FA3-AEEC-43EF-B714-68776BD81C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94" authorId="0" shapeId="0" xr:uid="{1B265AAC-0734-4CEC-A5E9-BBE3ECA632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94" authorId="0" shapeId="0" xr:uid="{357E9BCE-638A-42DE-A8E8-A9ECB1CFFF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94" authorId="0" shapeId="0" xr:uid="{382AF628-98C4-4AE0-B37C-89F9AAFD24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94" authorId="0" shapeId="0" xr:uid="{9FBB5B51-183F-41B3-9C07-D3E7025CCD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94" authorId="0" shapeId="0" xr:uid="{105E1C1D-28BA-4F8F-8304-376A2B9D08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94" authorId="0" shapeId="0" xr:uid="{16851989-7BDA-41FF-935D-5A5C30D2FF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94" authorId="0" shapeId="0" xr:uid="{2FCD7968-AC44-4DFD-95AC-C547DB72F0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94" authorId="0" shapeId="0" xr:uid="{500876BB-8B81-4E96-8050-B5E022E14A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94" authorId="0" shapeId="0" xr:uid="{CBB18A63-8721-4CEF-BEF3-AF8F9747D1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94" authorId="0" shapeId="0" xr:uid="{3D908DC6-DDF8-4F02-AD73-C67D9A5418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94" authorId="0" shapeId="0" xr:uid="{E6626A41-909D-4411-BF37-D2BA9863CD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94" authorId="0" shapeId="0" xr:uid="{564554C5-5609-41FD-8C5A-3C34663C5F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5" authorId="0" shapeId="0" xr:uid="{52DD0F68-B284-4176-89FD-D978DEA782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5" authorId="0" shapeId="0" xr:uid="{0890559C-E9D9-43FA-9A1A-79F1598EB3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5" authorId="0" shapeId="0" xr:uid="{C60063CE-2311-444B-89B2-CBA768FE39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5" authorId="0" shapeId="0" xr:uid="{F2596791-D91F-4FF2-A5D7-0C976F336B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5" authorId="0" shapeId="0" xr:uid="{9728DF0F-A812-4F82-95A4-9A9553BE71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5" authorId="0" shapeId="0" xr:uid="{68934AEE-403F-4246-A2A7-7C05674000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5" authorId="0" shapeId="0" xr:uid="{AEA5947A-FEB3-4B06-AC09-366C4F225C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5" authorId="0" shapeId="0" xr:uid="{3125A1DA-405E-42A2-B00E-8BDCE3A720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5" authorId="0" shapeId="0" xr:uid="{AF458B4D-220A-44F4-8791-25E601CB7B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5" authorId="0" shapeId="0" xr:uid="{3AB4267B-83B1-469B-BB7D-8C6F9743A8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5" authorId="0" shapeId="0" xr:uid="{6796889C-A3B3-4467-91DC-4F3290F263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5" authorId="0" shapeId="0" xr:uid="{44BE790E-E369-40A9-B4B6-E67F847B8B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5" authorId="0" shapeId="0" xr:uid="{752A940F-7659-44A1-B877-423A30C3DA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5" authorId="0" shapeId="0" xr:uid="{F1F55B2F-EF9B-4684-834B-5F69E18047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5" authorId="0" shapeId="0" xr:uid="{A43FEB7A-2F0D-44E6-B0E4-0D84D5D086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5" authorId="0" shapeId="0" xr:uid="{910F2B6E-F283-49A4-8088-4F7C8FF4A8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95" authorId="0" shapeId="0" xr:uid="{077B0E7D-1A1A-42F9-8305-E83FC992BB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95" authorId="0" shapeId="0" xr:uid="{C5877CA4-FE92-4545-B650-5805C8FB2B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95" authorId="0" shapeId="0" xr:uid="{83633A32-9A9A-4295-99D4-15058F6CC5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95" authorId="0" shapeId="0" xr:uid="{D968FCA9-1FEA-4599-8910-AE52596EFD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95" authorId="0" shapeId="0" xr:uid="{BFF319CD-A9DA-4494-A22A-0C35C0411E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95" authorId="0" shapeId="0" xr:uid="{9CDE43EB-6D81-4D54-B74E-5359A5A688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95" authorId="0" shapeId="0" xr:uid="{3695AEA4-A642-4200-BD55-52C1A82E99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95" authorId="0" shapeId="0" xr:uid="{F067F69A-2F2B-4985-8D11-FD38A80B64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95" authorId="0" shapeId="0" xr:uid="{B17B12D5-E505-48FB-82D9-E4E9D70BD2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95" authorId="0" shapeId="0" xr:uid="{ED87546E-11AD-42C4-971A-618CD32330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95" authorId="0" shapeId="0" xr:uid="{1ED00283-6AB5-4D66-8936-CBD9C01562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95" authorId="0" shapeId="0" xr:uid="{DCF9E118-2A31-406E-82A3-60175909FD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6" authorId="0" shapeId="0" xr:uid="{64C51F75-5216-4884-A084-C08D6AC391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6" authorId="0" shapeId="0" xr:uid="{8B47430C-67F2-404A-9081-B284EB1B1A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6" authorId="0" shapeId="0" xr:uid="{666C5D56-EEEE-4055-9CBC-31B7373286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6" authorId="0" shapeId="0" xr:uid="{82BDD3FD-6F85-44C9-8F0B-919B6A32819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6" authorId="0" shapeId="0" xr:uid="{2F0EF9D5-84C6-438E-B320-C7B01B6EDE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6" authorId="0" shapeId="0" xr:uid="{F8544931-72C7-4A93-89D9-CCA5AEEAF4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6" authorId="0" shapeId="0" xr:uid="{A1EE8CA4-E438-47BC-8491-BEC9C00B7B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6" authorId="0" shapeId="0" xr:uid="{90A8E174-11F3-49AE-928C-BC06E547F5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6" authorId="0" shapeId="0" xr:uid="{805DD164-0C4E-4022-BDAD-5A58A68577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6" authorId="0" shapeId="0" xr:uid="{5424AFDC-A4D9-4646-A607-254F2BF62B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6" authorId="0" shapeId="0" xr:uid="{2B6CEE3E-CDE8-486B-8046-F22A15F2E4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6" authorId="0" shapeId="0" xr:uid="{B6B21079-CC70-4AA4-A073-044B9D6797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6" authorId="0" shapeId="0" xr:uid="{F5912879-9740-4018-82D2-11AC683493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6" authorId="0" shapeId="0" xr:uid="{2690E3F9-BB9F-4C92-A227-18D7C42513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6" authorId="0" shapeId="0" xr:uid="{FCEC2D98-4812-4451-8F5D-158241590C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6" authorId="0" shapeId="0" xr:uid="{2F72C668-B6D8-4D95-BDE3-F97E456A10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96" authorId="0" shapeId="0" xr:uid="{6E238E89-727B-44B9-B50B-20EDEFD97B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96" authorId="0" shapeId="0" xr:uid="{7764FA74-791F-4379-B4FC-B4E8C58E8B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96" authorId="0" shapeId="0" xr:uid="{3F4A05CB-D09A-48C0-A14D-A812EEC02E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96" authorId="0" shapeId="0" xr:uid="{FA32D775-83C6-47C8-B4A1-29F07F46F6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96" authorId="0" shapeId="0" xr:uid="{78DB90C1-081D-48BE-BA94-8D2A41C936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96" authorId="0" shapeId="0" xr:uid="{400B320F-138A-477D-B4D3-87D489B2E2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96" authorId="0" shapeId="0" xr:uid="{56E7D817-EBC9-4553-A33E-8DA7161E02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96" authorId="0" shapeId="0" xr:uid="{BBEF077A-8207-45C8-96AC-4D41269B3A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96" authorId="0" shapeId="0" xr:uid="{DD5296CB-76C8-4CB0-B9CC-9CF35D0696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96" authorId="0" shapeId="0" xr:uid="{9825BFFA-AE5D-4F1D-AAE0-6950334244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96" authorId="0" shapeId="0" xr:uid="{9684458C-3918-4B83-96B7-D124F3A738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96" authorId="0" shapeId="0" xr:uid="{0E73FBD0-6184-462A-AB09-089737B61F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7" authorId="0" shapeId="0" xr:uid="{4BF0A456-7B92-4FEC-8181-A4E480E76B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7" authorId="0" shapeId="0" xr:uid="{028BBF75-291D-4B94-B136-4BDB88E54A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7" authorId="0" shapeId="0" xr:uid="{F1828F04-4B09-4D1A-83DB-56287176709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7" authorId="0" shapeId="0" xr:uid="{E70689F6-02AC-4E33-A333-8AFD9F9167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7" authorId="0" shapeId="0" xr:uid="{16730BED-07E8-48A8-AC9B-8CDE90FFC2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7" authorId="0" shapeId="0" xr:uid="{F4E95AD5-61B7-463B-B185-650B083595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7" authorId="0" shapeId="0" xr:uid="{23C3A5A2-64CF-49AA-ADCE-E9579F910D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7" authorId="0" shapeId="0" xr:uid="{00613E44-943C-4354-83AD-2ADBA6601D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7" authorId="0" shapeId="0" xr:uid="{5124B114-3B9D-45B0-8CA3-EA02B9D16E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7" authorId="0" shapeId="0" xr:uid="{EA1FCE0C-668D-4986-82A1-54EEE192A7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7" authorId="0" shapeId="0" xr:uid="{9D5597AC-54B0-4AFF-BD97-B8744F10D4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7" authorId="0" shapeId="0" xr:uid="{C456C4DE-C66D-443B-B901-448E39F0E3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7" authorId="0" shapeId="0" xr:uid="{F63F32E0-7906-4358-9B19-28EBA96486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7" authorId="0" shapeId="0" xr:uid="{F7426AC2-C605-4F71-81E0-5D79FE5C9E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7" authorId="0" shapeId="0" xr:uid="{6566B10C-4F65-4E42-A936-DDE46BE7F1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7" authorId="0" shapeId="0" xr:uid="{6E073785-5599-4869-80CB-9505FFF3F5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97" authorId="0" shapeId="0" xr:uid="{3EF6E14B-3AFB-478E-B50D-B2F5B9DFEF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97" authorId="0" shapeId="0" xr:uid="{F97A7BBD-0250-411B-B798-A31963FDDA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97" authorId="0" shapeId="0" xr:uid="{30F6A913-9432-4364-95D3-BD22407498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97" authorId="0" shapeId="0" xr:uid="{FC4C27E3-16F2-4B41-B1DF-6D5E18D7F7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97" authorId="0" shapeId="0" xr:uid="{B189C8F0-0998-442B-9C36-20088996CE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97" authorId="0" shapeId="0" xr:uid="{C1DEA131-00BA-40C9-9E45-8BBFB15DFF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97" authorId="0" shapeId="0" xr:uid="{C952E7F0-BDC0-4129-9E55-5E39A9B3A6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97" authorId="0" shapeId="0" xr:uid="{BBBC5664-E7E3-4E24-ADD4-FD9F71ABE8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97" authorId="0" shapeId="0" xr:uid="{A6F3484F-6BAE-49DB-8F33-8F1B912CFE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97" authorId="0" shapeId="0" xr:uid="{D514C974-03D5-484F-82BC-42F650779E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97" authorId="0" shapeId="0" xr:uid="{3B0157DA-27FC-494B-9AF2-3C0E1D3A93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97" authorId="0" shapeId="0" xr:uid="{43CC103B-7093-4AF7-A315-EE605424D0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8" authorId="0" shapeId="0" xr:uid="{9B9F5BF7-8931-4CC4-A43D-7860C9A287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8" authorId="0" shapeId="0" xr:uid="{82AEFCDB-C000-4D1F-838C-7C6EF08DE2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8" authorId="0" shapeId="0" xr:uid="{97E2D06B-4561-4E8B-9D4F-566BBDB800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8" authorId="0" shapeId="0" xr:uid="{4B19853A-78B0-46B1-88E0-3C740D7BF5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8" authorId="0" shapeId="0" xr:uid="{1E3C2E3A-EC03-40E3-8F01-8066EEEC4A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8" authorId="0" shapeId="0" xr:uid="{D78F3F06-C47B-4ABE-9A14-3ACB9BFFB3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8" authorId="0" shapeId="0" xr:uid="{61476F79-8F20-45CC-A9AD-A3B3BFFFF6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8" authorId="0" shapeId="0" xr:uid="{EE82457D-A23B-4EA9-92F2-3303449AA9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8" authorId="0" shapeId="0" xr:uid="{D016313E-FEFA-47FA-B983-FBAD46D636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8" authorId="0" shapeId="0" xr:uid="{EF23EA25-3CCB-4B95-8BA4-4002673D38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8" authorId="0" shapeId="0" xr:uid="{5886BBCB-EA78-41BA-AABE-0B30FADE56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8" authorId="0" shapeId="0" xr:uid="{03D061EA-E4F6-4BE9-A53B-E0E1083532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8" authorId="0" shapeId="0" xr:uid="{EFBA305D-8D48-4399-B832-9858328D49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8" authorId="0" shapeId="0" xr:uid="{CBC32292-5E76-49FE-AEB9-6C2963C8D0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8" authorId="0" shapeId="0" xr:uid="{AF67C286-7FFF-4216-87A3-C04B7F8D6F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8" authorId="0" shapeId="0" xr:uid="{8C680C3F-2D91-4EE4-BC1C-1F43F3D5CF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98" authorId="0" shapeId="0" xr:uid="{4D5C9633-D4B1-42CF-A861-EBC08F1DFC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98" authorId="0" shapeId="0" xr:uid="{1E2BECF2-A5DF-4C51-8431-FFFD1088FF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98" authorId="0" shapeId="0" xr:uid="{662233B0-BFC4-41B9-B0DD-FEE35A436E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98" authorId="0" shapeId="0" xr:uid="{F9EE83FE-0407-460C-AEE9-ED03AA7132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98" authorId="0" shapeId="0" xr:uid="{ABA589EB-D440-4269-BA19-032DA33B2B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98" authorId="0" shapeId="0" xr:uid="{7E08E7F9-E218-4F81-9112-7B587B0C57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98" authorId="0" shapeId="0" xr:uid="{C6D2820D-48C4-4A53-A90D-6D3A7BE425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98" authorId="0" shapeId="0" xr:uid="{28484D50-7F07-4919-BC2F-B439C09224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98" authorId="0" shapeId="0" xr:uid="{FD3F71AA-54E9-470B-8044-2366931027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98" authorId="0" shapeId="0" xr:uid="{19A0CF86-6DC1-4CC8-895D-2F8771E466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98" authorId="0" shapeId="0" xr:uid="{192529A0-C36C-4FA8-A6A4-C5EB767B65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98" authorId="0" shapeId="0" xr:uid="{5C165E0C-2398-4C66-8466-C796E1B79D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G199" authorId="0" shapeId="0" xr:uid="{31A7BFA3-2507-4F9E-BB6F-6FC3C90017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H199" authorId="0" shapeId="0" xr:uid="{5CDA69A0-E34B-4CBA-873E-EE6FA3B13E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I199" authorId="0" shapeId="0" xr:uid="{99436EAA-A6F2-4307-A7E9-A99A037218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J199" authorId="0" shapeId="0" xr:uid="{95A3B3B7-2C23-4145-B589-C645B770EF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K199" authorId="0" shapeId="0" xr:uid="{09D845D2-9CEC-46B2-A63B-3325922224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L199" authorId="0" shapeId="0" xr:uid="{1E7CDB7D-273E-40DD-9295-23515B62BF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M199" authorId="0" shapeId="0" xr:uid="{63AE6460-F0A9-453E-8784-A96F7AD492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N199" authorId="0" shapeId="0" xr:uid="{B9E5131C-426A-45D9-9965-67720930EC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O199" authorId="0" shapeId="0" xr:uid="{E0686A49-FBBB-4B89-BB61-D1F5A43CB3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P199" authorId="0" shapeId="0" xr:uid="{4B1A1208-1487-4A5B-97A4-381A3DAF29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Q199" authorId="0" shapeId="0" xr:uid="{5BEEA4D2-2B70-4279-83CC-AB080D79CC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R199" authorId="0" shapeId="0" xr:uid="{34A67F62-880B-42FD-B965-0FC72C1461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S199" authorId="0" shapeId="0" xr:uid="{18D03A32-1AC4-46E0-93EF-5A3B1ACB39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T199" authorId="0" shapeId="0" xr:uid="{4382C5D9-2509-461C-A263-0711F74B73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U199" authorId="0" shapeId="0" xr:uid="{859697AA-D4B3-4B6F-AE4E-CD742B97D8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V199" authorId="0" shapeId="0" xr:uid="{4705D599-D79B-4218-A532-B1B16B9DA2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W199" authorId="0" shapeId="0" xr:uid="{F369A579-EB8D-47AB-8EB5-712D27BEC0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X199" authorId="0" shapeId="0" xr:uid="{370987E8-8995-468F-B65E-07CA170881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Y199" authorId="0" shapeId="0" xr:uid="{BA8BA2C3-CC34-40A5-B6F3-CE35E076E5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AZ199" authorId="0" shapeId="0" xr:uid="{27BA271F-FB96-4C06-8CFD-9811E34914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A199" authorId="0" shapeId="0" xr:uid="{2A0DD4AD-60ED-4F5C-B4F8-962C8854F8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B199" authorId="0" shapeId="0" xr:uid="{3042D29B-85EB-4AA2-A146-0F74C8D57E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C199" authorId="0" shapeId="0" xr:uid="{74A90A30-D663-4F4F-8D78-9409B5B543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199" authorId="0" shapeId="0" xr:uid="{FEBA42B7-E23C-49BF-8B4A-784F637EC0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E199" authorId="0" shapeId="0" xr:uid="{DC0DF034-FAFD-414D-AD6F-9373D27C04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F199" authorId="0" shapeId="0" xr:uid="{1F489706-61B4-4718-8836-360EF8EE77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G199" authorId="0" shapeId="0" xr:uid="{4A8E08E2-A294-4656-82C7-50CF55671B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H199" authorId="0" shapeId="0" xr:uid="{00301F37-091D-4A82-B939-2B9122EF25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July 2023 so no further amortization should be taken</t>
        </r>
      </text>
    </comment>
    <comment ref="BD202" authorId="0" shapeId="0" xr:uid="{A10FA8CB-A0BA-4734-8533-97C225BF44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02" authorId="0" shapeId="0" xr:uid="{D989A5B8-3070-4214-881B-5A803584FB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02" authorId="0" shapeId="0" xr:uid="{0F3C4C9F-15FA-4F6A-98C0-D658399F3D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02" authorId="0" shapeId="0" xr:uid="{18C73805-D14C-4AA4-9B4C-7C50C3D6DE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02" authorId="0" shapeId="0" xr:uid="{54F6EAC5-43ED-4444-BD93-22FDCB706C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03" authorId="0" shapeId="0" xr:uid="{48E0386D-400B-4AAD-9CB6-BA552F75FA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03" authorId="0" shapeId="0" xr:uid="{4EA49D9C-417D-4570-A931-6601B335DC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03" authorId="0" shapeId="0" xr:uid="{E0D131EF-76EB-4C57-B2E7-3339DDE4B0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03" authorId="0" shapeId="0" xr:uid="{06CBB23E-53CD-42CC-BB8D-554D26A4BD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03" authorId="0" shapeId="0" xr:uid="{58DC1A74-327E-4E89-A26C-FA1012CA69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04" authorId="0" shapeId="0" xr:uid="{D05A4462-7BA4-4166-9A0D-DC62D59469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04" authorId="0" shapeId="0" xr:uid="{404CE80F-6CB5-416F-9D77-B4EF7BFE5C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04" authorId="0" shapeId="0" xr:uid="{75AC2C9F-04E0-4FC3-81CC-AB556943BF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04" authorId="0" shapeId="0" xr:uid="{08F3C1AE-5869-4DF7-BD6F-18250E8360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04" authorId="0" shapeId="0" xr:uid="{0BC32D91-97BD-4FFD-854F-5596869E54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05" authorId="0" shapeId="0" xr:uid="{56C899C1-7FAB-4498-B069-42E1CC44C8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05" authorId="0" shapeId="0" xr:uid="{A6990D18-0D39-426B-BFA6-6F6A972E90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05" authorId="0" shapeId="0" xr:uid="{5D5807DA-3D1E-4FBE-B74B-A606BF1C45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05" authorId="0" shapeId="0" xr:uid="{9CDDEB88-BDD2-44C5-BD58-7443A74B3D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05" authorId="0" shapeId="0" xr:uid="{36A90F7E-1D12-426A-9496-5662C1A66B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06" authorId="0" shapeId="0" xr:uid="{34A8F90E-A192-4742-BA00-BA9C8F28CA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06" authorId="0" shapeId="0" xr:uid="{57012F6E-E021-4DF2-88F0-D9847AB5C6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06" authorId="0" shapeId="0" xr:uid="{4515E127-89AE-4037-88F1-E9E73CC2B9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06" authorId="0" shapeId="0" xr:uid="{B94B9E8C-3188-4EB0-B6A0-38DA70610A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06" authorId="0" shapeId="0" xr:uid="{F003FC85-FD1B-47ED-9B64-39D6943B2B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07" authorId="0" shapeId="0" xr:uid="{E6FD181B-C11E-4729-A3B2-F6881332B2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07" authorId="0" shapeId="0" xr:uid="{8296B453-ABBE-439C-8DA3-5F6954B453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07" authorId="0" shapeId="0" xr:uid="{B45E14A5-AE50-40F1-9F92-708B0068FD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07" authorId="0" shapeId="0" xr:uid="{AA2B6A92-B381-465B-BB62-443E0D3D7C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07" authorId="0" shapeId="0" xr:uid="{B6E91BBF-E100-404C-AF7A-4E26CD7038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08" authorId="0" shapeId="0" xr:uid="{BE44E692-A94A-44F0-9AC6-B0FC515CD6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08" authorId="0" shapeId="0" xr:uid="{AB6B6661-6B58-4C98-B482-D86E96F5D9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08" authorId="0" shapeId="0" xr:uid="{52861979-3EE1-44E5-B6CF-F38F3F20CF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08" authorId="0" shapeId="0" xr:uid="{7F599574-30E4-43C1-8EFA-0B1A69CF59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08" authorId="0" shapeId="0" xr:uid="{987A3CAA-1510-4F1F-95AB-29EF9A9234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09" authorId="0" shapeId="0" xr:uid="{DFB42B98-F7F0-4B59-AFDB-A0CF056DD2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09" authorId="0" shapeId="0" xr:uid="{22114BC1-DF2A-4161-8F29-522AB7C4BB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09" authorId="0" shapeId="0" xr:uid="{54C99F88-48B8-4806-BAEC-4E7A76425C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09" authorId="0" shapeId="0" xr:uid="{0E1F0CE1-BBBE-41E4-B2FA-C6B7BD0D4D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09" authorId="0" shapeId="0" xr:uid="{16CB9923-D1EF-4840-9C32-19A55C2A40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12" authorId="0" shapeId="0" xr:uid="{536B97EE-CE13-4621-841B-01272BF6BC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12" authorId="0" shapeId="0" xr:uid="{F5149689-8998-4CD7-9C8B-F257413B6E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12" authorId="0" shapeId="0" xr:uid="{91765652-FFAE-4F18-9BCD-A2637890A9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12" authorId="0" shapeId="0" xr:uid="{7BAB2333-CA33-41FE-94D1-0069731C49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12" authorId="0" shapeId="0" xr:uid="{A9A6D189-51C7-48B1-8D1C-0359A17837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13" authorId="0" shapeId="0" xr:uid="{8188AD54-2B3B-4112-8BD4-8D014EF650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13" authorId="0" shapeId="0" xr:uid="{DB461C8D-C06E-4B84-8A44-86B0316FEA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13" authorId="0" shapeId="0" xr:uid="{649C2468-98DA-454C-A7A5-5EBBE732E0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13" authorId="0" shapeId="0" xr:uid="{1DF0F566-1A89-4CFB-B01B-FD3904D8F9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13" authorId="0" shapeId="0" xr:uid="{8BFCB29F-F6DE-4131-8ED5-ABC76C6732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14" authorId="0" shapeId="0" xr:uid="{72385CF9-1378-41CF-97C7-8941C80DC3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14" authorId="0" shapeId="0" xr:uid="{5ADCD626-93CD-411D-B55F-DC7F8305AD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14" authorId="0" shapeId="0" xr:uid="{C4B0E423-93A5-4C9E-B271-49E05445D2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14" authorId="0" shapeId="0" xr:uid="{ECEFC421-CD10-4F2E-944E-1089D33DB0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14" authorId="0" shapeId="0" xr:uid="{06957FA3-8118-43A7-95F9-90E4132271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15" authorId="0" shapeId="0" xr:uid="{E0262C25-9119-4C7A-8A84-8B05E82882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15" authorId="0" shapeId="0" xr:uid="{6817BACC-47D3-4D58-9FAE-F2C13A8C55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15" authorId="0" shapeId="0" xr:uid="{5CE0586A-38F2-4A21-A7AF-D20244E54F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15" authorId="0" shapeId="0" xr:uid="{7C3787B6-EF20-490F-917E-BE0B0BCDE8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15" authorId="0" shapeId="0" xr:uid="{4366B794-D395-4B92-B9A5-B9FA704367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16" authorId="0" shapeId="0" xr:uid="{134277FA-3462-43B2-AAB7-9A2998D8E1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16" authorId="0" shapeId="0" xr:uid="{204175FC-E4CB-432A-B480-672D3077ED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16" authorId="0" shapeId="0" xr:uid="{F3174F97-3B4D-48C1-8D0A-96C90249BE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16" authorId="0" shapeId="0" xr:uid="{5F489426-0C5E-4688-8715-D3EABDB2C3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16" authorId="0" shapeId="0" xr:uid="{C63E0FE1-876A-49B3-A52D-2AFCDF7E6C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17" authorId="0" shapeId="0" xr:uid="{C79C15B6-8849-4579-BC82-5544BFC1DC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17" authorId="0" shapeId="0" xr:uid="{8C067D87-3C35-4891-A1DF-85609F5183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17" authorId="0" shapeId="0" xr:uid="{4D210FA3-95B1-412B-97C2-780D1439EF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17" authorId="0" shapeId="0" xr:uid="{BE2E9267-63A5-4B34-85C8-9D0B096CE3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17" authorId="0" shapeId="0" xr:uid="{A0BCC869-7BCF-40BE-8549-90B2387D85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18" authorId="0" shapeId="0" xr:uid="{D59BF63C-363B-4B5B-B7D7-846E42DB31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18" authorId="0" shapeId="0" xr:uid="{A0490E81-DDFD-44E7-97F8-EEB698918C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18" authorId="0" shapeId="0" xr:uid="{9F5B8BA9-5529-4587-AD2E-248D9DDB6D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18" authorId="0" shapeId="0" xr:uid="{287EAC85-661C-45FE-AEE3-F87D51C291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18" authorId="0" shapeId="0" xr:uid="{DB2667B0-3F8A-4647-8F52-AFFBF3343C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19" authorId="0" shapeId="0" xr:uid="{0BADF625-EBE6-4AD4-9BF3-B06CA25784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19" authorId="0" shapeId="0" xr:uid="{3EDC6E10-EB33-428A-9EC7-41EDFD0768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19" authorId="0" shapeId="0" xr:uid="{7728A01B-A49B-491F-AE23-06BCA55F58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19" authorId="0" shapeId="0" xr:uid="{F39FFB5D-8835-4D8C-88E2-209245B387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19" authorId="0" shapeId="0" xr:uid="{E7CED729-F694-4290-B924-30B829FC5A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20" authorId="0" shapeId="0" xr:uid="{C27EDD59-26A3-4391-B804-68E051256F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20" authorId="0" shapeId="0" xr:uid="{13698351-14FE-4A6E-A702-9A22EE888B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20" authorId="0" shapeId="0" xr:uid="{F0FC437F-3CE9-45B6-9B73-157C89FFDB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20" authorId="0" shapeId="0" xr:uid="{AD41AC90-61B5-4766-9989-99DCCB91CA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20" authorId="0" shapeId="0" xr:uid="{804825EE-E5FF-41A3-9621-04A8C09887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21" authorId="0" shapeId="0" xr:uid="{F134D18F-519A-4C67-82C9-B6EF44A778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21" authorId="0" shapeId="0" xr:uid="{88CC4B30-2036-4709-BB99-7A06799514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21" authorId="0" shapeId="0" xr:uid="{21875190-8CF7-4F77-A937-D1B4862234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21" authorId="0" shapeId="0" xr:uid="{4ACBAAF6-F248-428A-A1CB-46B3C2E187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21" authorId="0" shapeId="0" xr:uid="{1756DADB-CB41-4F35-9DFC-11727D9E7D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22" authorId="0" shapeId="0" xr:uid="{78F16660-F47A-405C-A449-94A1B5C69B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22" authorId="0" shapeId="0" xr:uid="{86D65503-70ED-430C-8271-D50118819A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22" authorId="0" shapeId="0" xr:uid="{2D995F75-E5E5-453B-B23B-53604C5A7D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22" authorId="0" shapeId="0" xr:uid="{2361D5CE-3C27-42B0-B5BE-653C85A1B4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22" authorId="0" shapeId="0" xr:uid="{3CAE0CC8-685B-47F2-8D44-F89ADF1089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23" authorId="0" shapeId="0" xr:uid="{EBD0668D-667D-4099-9118-10D89AE67A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23" authorId="0" shapeId="0" xr:uid="{F6DBFC1E-435E-4E31-BD5C-FBDE89CA04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23" authorId="0" shapeId="0" xr:uid="{BC8AC039-620F-4EEA-84E2-40B605B9F9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23" authorId="0" shapeId="0" xr:uid="{21F8A78C-85F9-4528-A113-60F6FAD263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23" authorId="0" shapeId="0" xr:uid="{37F989A3-4DDF-4E5E-89BE-901B463E7C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24" authorId="0" shapeId="0" xr:uid="{FC4793AD-DF16-4F90-80F5-3923CDA15D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24" authorId="0" shapeId="0" xr:uid="{6EE005A6-D44A-4A7E-B827-79407EE9E5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24" authorId="0" shapeId="0" xr:uid="{4904230D-61F9-4165-A315-877A8F0F12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24" authorId="0" shapeId="0" xr:uid="{7AE241A0-A41E-42FF-803E-A42E1C558D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24" authorId="0" shapeId="0" xr:uid="{C38E0FFB-D1EF-45C6-87C8-918BD4EDAE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25" authorId="0" shapeId="0" xr:uid="{86C7DC50-2D19-4757-97DA-AE39AAC6F7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25" authorId="0" shapeId="0" xr:uid="{80E2F0CC-E8AD-4D62-87B5-C916E0E0B1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25" authorId="0" shapeId="0" xr:uid="{DD59E896-5E78-46D9-AE6F-EBBF495AA1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25" authorId="0" shapeId="0" xr:uid="{618769B0-ADD1-47AD-83F0-54A36978E0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25" authorId="0" shapeId="0" xr:uid="{25D7F3A9-AA3F-4426-9D80-8AF08087AB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26" authorId="0" shapeId="0" xr:uid="{8DF3DA24-ADC6-48D0-9AE1-FEBB64E167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26" authorId="0" shapeId="0" xr:uid="{D0DB7427-588A-475D-A570-07EA5F1170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26" authorId="0" shapeId="0" xr:uid="{2AAB662F-BDB4-4E64-B3D3-700B8E1244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26" authorId="0" shapeId="0" xr:uid="{05DE131D-5DCD-44D5-B6DF-F6CC9CBC0A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26" authorId="0" shapeId="0" xr:uid="{34F72A8D-63B5-4DC1-A143-F50E1DE2A8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27" authorId="0" shapeId="0" xr:uid="{160DACEA-0188-4ACC-8E5B-9764BA8D76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27" authorId="0" shapeId="0" xr:uid="{46DFFD63-933F-42F3-BDAF-3E0720DF3A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27" authorId="0" shapeId="0" xr:uid="{B80132B0-205A-4D08-AC2E-AD4F352291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27" authorId="0" shapeId="0" xr:uid="{BAA732C8-2A72-43F9-9B8F-A4AC172185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27" authorId="0" shapeId="0" xr:uid="{56076538-A26E-47DC-99D4-7839F46045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28" authorId="0" shapeId="0" xr:uid="{B5CDCAAC-0244-4424-A511-C240513E26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28" authorId="0" shapeId="0" xr:uid="{129F8A68-E451-4145-BB7C-7B25085466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28" authorId="0" shapeId="0" xr:uid="{47909863-14F5-4C9D-8A8B-11A90EDF1D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28" authorId="0" shapeId="0" xr:uid="{37D159FD-305F-40AB-80F4-7E5128A6E9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28" authorId="0" shapeId="0" xr:uid="{50CFDBF1-68BC-41B6-938A-B7B1D6A6F9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29" authorId="0" shapeId="0" xr:uid="{2A2D7FCF-CEBC-45C2-881B-E7D49419D0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29" authorId="0" shapeId="0" xr:uid="{85FE83D2-0441-484F-9884-68207F0020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29" authorId="0" shapeId="0" xr:uid="{BA12523B-E611-4962-B565-1B7EACCF25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29" authorId="0" shapeId="0" xr:uid="{AEE33AC0-310B-4D76-B350-466F109EAA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29" authorId="0" shapeId="0" xr:uid="{868678CE-F9CE-46A1-AEF3-77AA43531D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30" authorId="0" shapeId="0" xr:uid="{FA530A46-C588-44F6-9266-8592D7825B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30" authorId="0" shapeId="0" xr:uid="{26DB041C-D396-41C8-A901-39D0DC83A7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30" authorId="0" shapeId="0" xr:uid="{8875FACC-1743-405C-95D4-E6300AD2BD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30" authorId="0" shapeId="0" xr:uid="{F4687CF6-A218-458F-9308-FF0837C7B7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30" authorId="0" shapeId="0" xr:uid="{269CE893-2561-4686-A8E4-BEC08FC744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31" authorId="0" shapeId="0" xr:uid="{1D411197-68F7-421F-9BEE-7010B818B6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31" authorId="0" shapeId="0" xr:uid="{D4775742-62A4-4B5D-875F-195F750D9D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31" authorId="0" shapeId="0" xr:uid="{F6BE5EF0-722F-4799-AE2C-96F1AF7330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31" authorId="0" shapeId="0" xr:uid="{10355EC1-363D-48BB-A6E2-1C2C61F5A2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31" authorId="0" shapeId="0" xr:uid="{A1AB1BA1-F4A1-435F-B6F9-9B189F20A6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32" authorId="0" shapeId="0" xr:uid="{1D980A81-E087-44FB-9C1D-D44B006838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32" authorId="0" shapeId="0" xr:uid="{206D9B0A-A413-4309-90E1-D9737D2410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32" authorId="0" shapeId="0" xr:uid="{9137624E-8B81-43A5-8948-D66B9EB8F4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32" authorId="0" shapeId="0" xr:uid="{B731B7E2-ED74-4942-9392-8DAD54A4AD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32" authorId="0" shapeId="0" xr:uid="{050617F0-AB34-4D4F-B459-77BD2965FA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35" authorId="0" shapeId="0" xr:uid="{49E6A9D6-238F-4C2C-968B-A082417A85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35" authorId="0" shapeId="0" xr:uid="{D3B88C76-C5F0-49E4-B128-3FD05FEF7F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35" authorId="0" shapeId="0" xr:uid="{E4859B3A-5D83-4A08-BEE2-C70D8E7F9A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35" authorId="0" shapeId="0" xr:uid="{625CD1FD-E0B4-4A53-A83E-51D2FA445D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35" authorId="0" shapeId="0" xr:uid="{A6EECF96-47EA-4140-A80F-6B1A811183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36" authorId="0" shapeId="0" xr:uid="{7483FFC4-95C1-43A0-BB3D-F4477BC759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36" authorId="0" shapeId="0" xr:uid="{365AD3F5-7B6E-4BF8-A57F-D704576B11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36" authorId="0" shapeId="0" xr:uid="{B2A803CF-0B24-49FA-B0FD-B44AC5F028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36" authorId="0" shapeId="0" xr:uid="{C4D686DC-0E94-4D2F-8895-AD182BAF1C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36" authorId="0" shapeId="0" xr:uid="{6D78BE05-EE8F-4318-9D11-2CFBB0B39C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37" authorId="0" shapeId="0" xr:uid="{2B0623A6-D942-43A2-8A02-4C65743E84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37" authorId="0" shapeId="0" xr:uid="{3AAEDDA3-AB2A-4670-B28E-9D633D919B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37" authorId="0" shapeId="0" xr:uid="{AB2A75B2-ADBB-48E6-9646-F58A7427A8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37" authorId="0" shapeId="0" xr:uid="{857EBB8E-1872-4B0B-9597-3565332DF2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37" authorId="0" shapeId="0" xr:uid="{0BC0044C-5EC2-461C-BA0D-6448A2A5B3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38" authorId="0" shapeId="0" xr:uid="{EDCAC01E-FB08-4038-AEEF-C54F3DD587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38" authorId="0" shapeId="0" xr:uid="{D8430ABF-2D6F-46CC-90CF-F8110E1A57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38" authorId="0" shapeId="0" xr:uid="{C739FE2B-F742-4ACA-A709-158C7A56DF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38" authorId="0" shapeId="0" xr:uid="{0334B93D-02A3-4475-9614-3D051BCE1F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38" authorId="0" shapeId="0" xr:uid="{9894E6C6-CAC1-4773-AD96-D5684FC188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39" authorId="0" shapeId="0" xr:uid="{54F09CF1-B817-4984-A8C5-9471DBCDA5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39" authorId="0" shapeId="0" xr:uid="{2266AE5A-E892-4FAC-9B61-BD0D6B2332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39" authorId="0" shapeId="0" xr:uid="{559D132E-04E5-4041-BAD1-32F0CC0EEC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39" authorId="0" shapeId="0" xr:uid="{179CAB2D-1F0E-4C93-A236-4703EAA85D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39" authorId="0" shapeId="0" xr:uid="{4075644A-A557-4409-A21F-FAA45E0D21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40" authorId="0" shapeId="0" xr:uid="{DD7D8F3A-AB74-4E25-BAAB-2532E6699E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40" authorId="0" shapeId="0" xr:uid="{E3BC16FE-CAA8-40CF-9653-9EAEB24BFF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40" authorId="0" shapeId="0" xr:uid="{BC082314-FDCF-4E7F-8387-DC1054DD9E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40" authorId="0" shapeId="0" xr:uid="{A0D203F3-AAF5-4D4C-A9AF-CDD45BC31D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40" authorId="0" shapeId="0" xr:uid="{622215DA-B9F1-4573-9412-9B4D43E0AA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41" authorId="0" shapeId="0" xr:uid="{03A070FC-1D6F-491F-B039-21872807D6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41" authorId="0" shapeId="0" xr:uid="{EFD9A84D-7BAB-42BF-B77F-EAA96BDF60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41" authorId="0" shapeId="0" xr:uid="{35519803-6F7A-477E-BB3B-35D6A37D19A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41" authorId="0" shapeId="0" xr:uid="{1702B519-BF27-4BA0-9471-5165C586D0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41" authorId="0" shapeId="0" xr:uid="{5EE13186-2079-47EA-9963-918635B5DA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42" authorId="0" shapeId="0" xr:uid="{95401BF1-11FC-4250-B2D2-4386E4C692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42" authorId="0" shapeId="0" xr:uid="{33EE619C-5FEB-41A0-89AF-6647574E16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42" authorId="0" shapeId="0" xr:uid="{733A05AC-739E-4F8B-BC98-C508F1B154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42" authorId="0" shapeId="0" xr:uid="{56635333-19CD-4F6C-98F1-F28C44028A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42" authorId="0" shapeId="0" xr:uid="{E81190A0-A921-4645-8249-3F4CD9D72F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43" authorId="0" shapeId="0" xr:uid="{A5BD6B1B-6E61-4387-9E6D-E456260C27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43" authorId="0" shapeId="0" xr:uid="{03FF3315-7175-4E3C-AB9A-372BEB2424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43" authorId="0" shapeId="0" xr:uid="{EC9EE04A-81BF-454C-BA81-E48953ECDB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43" authorId="0" shapeId="0" xr:uid="{33A84E3A-040C-4D6A-80F1-6D4BA21A39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43" authorId="0" shapeId="0" xr:uid="{CABC161D-009A-46FC-8AF8-A5C5976A9E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44" authorId="0" shapeId="0" xr:uid="{14642C88-246D-40ED-BFCC-40A414D620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44" authorId="0" shapeId="0" xr:uid="{ECBAE025-C3EB-4EF0-8780-53CB40A074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44" authorId="0" shapeId="0" xr:uid="{F3787312-145F-4B17-827F-98D92241FA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44" authorId="0" shapeId="0" xr:uid="{B719E082-9C2C-447B-9311-8BDEEE4028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44" authorId="0" shapeId="0" xr:uid="{5CB09006-0484-4B66-9767-D5767751EB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45" authorId="0" shapeId="0" xr:uid="{35CA0666-3C32-4A0B-B39B-14CF8230C3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45" authorId="0" shapeId="0" xr:uid="{62C05AB3-D280-40AD-B30F-BD8D57A965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45" authorId="0" shapeId="0" xr:uid="{5568A57C-A6FE-408E-9397-37C896BAA4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45" authorId="0" shapeId="0" xr:uid="{1EEBD43D-9262-4BE8-B082-BF63A7DE38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45" authorId="0" shapeId="0" xr:uid="{28427D67-04A3-42AF-8822-EAFDC4F13F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46" authorId="0" shapeId="0" xr:uid="{1D9B28D7-8EF1-4662-93CE-4EEAA59EB5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46" authorId="0" shapeId="0" xr:uid="{A38039DF-679E-4F71-8EC0-07DEA4D812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46" authorId="0" shapeId="0" xr:uid="{D98F824D-EB7E-49B0-8198-2DBB215568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46" authorId="0" shapeId="0" xr:uid="{F08C9177-1ADE-44EE-9F31-C81C574113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46" authorId="0" shapeId="0" xr:uid="{AFF193BC-16B7-49FF-A794-B436FFB2E8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47" authorId="0" shapeId="0" xr:uid="{5D984849-80E1-4468-A336-612DA75103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47" authorId="0" shapeId="0" xr:uid="{630C34C0-2AAD-4776-8DFD-2C0875DA7B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47" authorId="0" shapeId="0" xr:uid="{BE877F8C-605B-4785-953F-161AEB7B33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47" authorId="0" shapeId="0" xr:uid="{B7A38FE7-3D15-4F73-9FB1-741E5BF0CD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47" authorId="0" shapeId="0" xr:uid="{47C76A3B-C15A-4EBE-B366-E3EA5EB96E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48" authorId="0" shapeId="0" xr:uid="{5073015A-3EE5-4D6F-9778-BA11E89304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48" authorId="0" shapeId="0" xr:uid="{E3FF132C-EF37-4B5F-B86F-FDB06EBC40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48" authorId="0" shapeId="0" xr:uid="{3C43A26A-603A-4767-9AAA-30670CA65A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48" authorId="0" shapeId="0" xr:uid="{1F259B87-0039-4B4F-AB51-DE43FEBC20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48" authorId="0" shapeId="0" xr:uid="{2BF71EFE-B1B6-4FF2-8D2F-58872779E3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49" authorId="0" shapeId="0" xr:uid="{16B20ADC-373F-4ED3-8457-5D140C7E05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49" authorId="0" shapeId="0" xr:uid="{A151A204-3905-4AD3-9DFA-6337E39482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49" authorId="0" shapeId="0" xr:uid="{266FDEA5-5ECB-4292-B999-65B8F0DC67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49" authorId="0" shapeId="0" xr:uid="{CC82D00A-4816-4A13-8D6F-16C92B3F60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49" authorId="0" shapeId="0" xr:uid="{95A76AFC-5D3C-4DB4-AC72-A2C348EF74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50" authorId="0" shapeId="0" xr:uid="{6F43290C-340D-4583-978E-32FA60E63C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50" authorId="0" shapeId="0" xr:uid="{16F3B3F5-019B-4A25-9CF7-A520DD2FF2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50" authorId="0" shapeId="0" xr:uid="{C13861EB-4460-47C7-9319-5B499BA6E7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50" authorId="0" shapeId="0" xr:uid="{AABB4BED-9BEA-48E5-94C3-B3B9887E58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50" authorId="0" shapeId="0" xr:uid="{0496949C-A3C5-4629-A9C9-538EF2D31F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51" authorId="0" shapeId="0" xr:uid="{6F505D78-E0E5-4BD9-B424-F97752972B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51" authorId="0" shapeId="0" xr:uid="{252278DB-7EE7-4168-8763-25E9BB3CFF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51" authorId="0" shapeId="0" xr:uid="{B07D30D8-89DC-4C7E-9236-890A72E3C6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51" authorId="0" shapeId="0" xr:uid="{59341BCB-D8A7-4F18-904C-D2F2DFD77F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51" authorId="0" shapeId="0" xr:uid="{263EB952-05B9-4DF7-B268-CDC3C80A24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52" authorId="0" shapeId="0" xr:uid="{EED6291D-1CCF-495D-8CCE-1A188E9FB3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52" authorId="0" shapeId="0" xr:uid="{1EE81CD9-B653-4702-91E0-54041F85F3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52" authorId="0" shapeId="0" xr:uid="{2363FE7F-04AE-4E09-BEF8-E36664914A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52" authorId="0" shapeId="0" xr:uid="{8B9C1E2B-2F97-4769-A9EB-0BD250C973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52" authorId="0" shapeId="0" xr:uid="{2082EBEA-3089-4347-B54F-6BCC49F24A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53" authorId="0" shapeId="0" xr:uid="{7C3DBB4B-B2CB-4565-AFA5-4291055F29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53" authorId="0" shapeId="0" xr:uid="{F0B403D9-70FF-4669-A358-03FA8DC697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53" authorId="0" shapeId="0" xr:uid="{A665A500-8F52-49D7-96ED-F2A22FAE4C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53" authorId="0" shapeId="0" xr:uid="{E699DDEB-1F2E-46E5-AD8C-7710C1CE16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53" authorId="0" shapeId="0" xr:uid="{D6A11D14-2F9E-4946-9C3E-32C167E299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54" authorId="0" shapeId="0" xr:uid="{A46C1A2A-C009-4DE9-B5F0-D23398A1B2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54" authorId="0" shapeId="0" xr:uid="{45550723-D61E-4FF1-85F8-2DB417768F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54" authorId="0" shapeId="0" xr:uid="{CFC9DB2C-C9B7-4FDD-8D1A-83512C47D3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54" authorId="0" shapeId="0" xr:uid="{6FF22F8E-0629-43CC-9BD4-AA44C684D5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54" authorId="0" shapeId="0" xr:uid="{7282E017-FF17-46DB-8166-F8FF45C6BF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57" authorId="0" shapeId="0" xr:uid="{00A24766-1DDC-470D-9392-536418B006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57" authorId="0" shapeId="0" xr:uid="{E157ED1B-B4BB-4CA5-8E87-EED1E9B2D3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57" authorId="0" shapeId="0" xr:uid="{4AAA069E-9D7F-45E1-A292-BBDEDA40D2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57" authorId="0" shapeId="0" xr:uid="{F6F04F33-D35B-403B-AF44-6DEA97E2A5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57" authorId="0" shapeId="0" xr:uid="{E5EA4474-AFC1-40E2-9500-5F91BC2A79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58" authorId="0" shapeId="0" xr:uid="{C3C94594-D9CE-431A-A54C-FB81D09FD3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58" authorId="0" shapeId="0" xr:uid="{F471C30C-AD3D-4F89-AB31-A71B698CCF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58" authorId="0" shapeId="0" xr:uid="{A39AFFE1-27B6-481F-B0F8-1F592314DC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58" authorId="0" shapeId="0" xr:uid="{16AC3F3F-A8C4-4B9B-A635-AC16841977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58" authorId="0" shapeId="0" xr:uid="{1001386B-4BB7-48B7-8D20-193CDB5DE9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59" authorId="0" shapeId="0" xr:uid="{EE5656CE-F6D1-484A-A1D3-F97CDEEE24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59" authorId="0" shapeId="0" xr:uid="{86FE8B40-D385-47A9-A3DB-AD7F9DEF97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59" authorId="0" shapeId="0" xr:uid="{49B09BA5-1B7E-4AF6-96CE-3226C06020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59" authorId="0" shapeId="0" xr:uid="{9A3900F8-AC11-46F9-BF72-01F3F1E85C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59" authorId="0" shapeId="0" xr:uid="{7B384EB0-486A-4CC3-AFCF-DE10E7F36B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60" authorId="0" shapeId="0" xr:uid="{0E9F92A5-A3E1-4B0C-B59B-FFD1F27955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60" authorId="0" shapeId="0" xr:uid="{58A111C9-0B18-439E-A3F6-F2A99AA942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60" authorId="0" shapeId="0" xr:uid="{083C4460-0593-4CB5-AE59-E29D695F33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60" authorId="0" shapeId="0" xr:uid="{8E18F690-4390-41E5-AFFA-E9B49D66A9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60" authorId="0" shapeId="0" xr:uid="{2F920D5B-E3B9-46B3-902F-F223E77ECC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61" authorId="0" shapeId="0" xr:uid="{3F2B261E-C234-4254-A364-FBF6982DDA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61" authorId="0" shapeId="0" xr:uid="{357AEA7D-7DFD-4C6C-87DE-BF8B87598A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61" authorId="0" shapeId="0" xr:uid="{3A575191-0833-4365-857E-A0FDAF1B32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61" authorId="0" shapeId="0" xr:uid="{36A81626-BBD9-409F-AD32-00A33860AD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61" authorId="0" shapeId="0" xr:uid="{F9DD9BA8-3CF5-4B7D-888B-DD210D2F9E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62" authorId="0" shapeId="0" xr:uid="{BDB68CA7-71EB-447E-8324-37785C74E7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62" authorId="0" shapeId="0" xr:uid="{51250ABA-2CF8-4DF5-88A2-4312CB23B1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62" authorId="0" shapeId="0" xr:uid="{FE00067A-78F1-4CC1-902D-04C7CD4100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62" authorId="0" shapeId="0" xr:uid="{14231594-DF04-4CA3-92EB-0C0187C812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62" authorId="0" shapeId="0" xr:uid="{385CEA9C-4341-4133-A967-C18B2C11FD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63" authorId="0" shapeId="0" xr:uid="{426462B4-A0E3-43E4-8956-20392E204D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63" authorId="0" shapeId="0" xr:uid="{DBF68ABC-89C5-4697-AF1E-6CCDB66B88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63" authorId="0" shapeId="0" xr:uid="{5157644F-5687-4FDA-B165-87BBB2394A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63" authorId="0" shapeId="0" xr:uid="{1BC4E447-E763-4868-A3A4-954EB1650C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63" authorId="0" shapeId="0" xr:uid="{57A3DD1C-862B-41A1-81B4-7AD65EE46E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64" authorId="0" shapeId="0" xr:uid="{7EFB2ED4-6A65-4F9A-A77A-8948102A1D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64" authorId="0" shapeId="0" xr:uid="{0EB7645C-3427-4729-A2F9-7F1844CACC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64" authorId="0" shapeId="0" xr:uid="{E7957AD1-B722-44A6-BC8F-FC5A5B692E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64" authorId="0" shapeId="0" xr:uid="{B818CB84-7804-4123-8EA9-14DAC19F7C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64" authorId="0" shapeId="0" xr:uid="{081E525C-091E-450D-BC37-D9A4EE016D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65" authorId="0" shapeId="0" xr:uid="{D655B73C-3B92-4C5C-B303-555652B2D9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65" authorId="0" shapeId="0" xr:uid="{E1EB6D1B-801C-4ABE-AA6F-CC4B45FB19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65" authorId="0" shapeId="0" xr:uid="{75FAF6DA-1042-4506-81C1-7F90BE4B2C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65" authorId="0" shapeId="0" xr:uid="{00E4D57B-888B-4A8C-88C2-C92B90408D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65" authorId="0" shapeId="0" xr:uid="{A0F57660-C7CC-47B3-B905-184B709943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66" authorId="0" shapeId="0" xr:uid="{5B8A39D5-DED0-43BE-8E79-419988A59B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66" authorId="0" shapeId="0" xr:uid="{4C6F7F42-1BE4-41BA-AA6A-7042AEC9E8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66" authorId="0" shapeId="0" xr:uid="{83C2E3E8-95FE-4B45-88E5-BAF8B6DAA6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66" authorId="0" shapeId="0" xr:uid="{869547F1-B07F-4CDB-AB0A-D728024F11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66" authorId="0" shapeId="0" xr:uid="{00A7A9CC-3DB4-40C7-A777-6ADED47257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67" authorId="0" shapeId="0" xr:uid="{E4E3EC1C-B108-4D53-B772-7B061EB8EA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67" authorId="0" shapeId="0" xr:uid="{D101E695-0145-4E44-AB0C-3CD4E34E9D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67" authorId="0" shapeId="0" xr:uid="{18863725-6B2A-4DDD-B0E6-96F82C668B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67" authorId="0" shapeId="0" xr:uid="{C6C79E8A-522C-436D-9EC8-F16A4E50E8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67" authorId="0" shapeId="0" xr:uid="{FDC14EA3-9146-4F1E-A7FB-85055F9D3C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68" authorId="0" shapeId="0" xr:uid="{BF346862-7A6A-454A-90DE-6E07B2AD6E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68" authorId="0" shapeId="0" xr:uid="{48B3D16F-A992-4759-91CA-30C557B4AD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68" authorId="0" shapeId="0" xr:uid="{157F1120-1FEE-4B51-8FF3-CC8F358482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68" authorId="0" shapeId="0" xr:uid="{75075CC3-B02E-4ED6-83F0-1EFD716F71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68" authorId="0" shapeId="0" xr:uid="{B5F28864-0E11-49DF-BC8A-E6E09AE10E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69" authorId="0" shapeId="0" xr:uid="{2CAD837C-6787-4DC9-B38F-FCC078F91F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69" authorId="0" shapeId="0" xr:uid="{850EC975-2054-488A-8A58-8D3D4DAD28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69" authorId="0" shapeId="0" xr:uid="{2ED341E8-13E5-4726-8EEC-5AF3B632B2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69" authorId="0" shapeId="0" xr:uid="{C158ED09-1ECF-42D3-9BBC-F5CA8E7623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69" authorId="0" shapeId="0" xr:uid="{F7752196-7B5A-4178-A5B7-648C7C7060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70" authorId="0" shapeId="0" xr:uid="{F95B8313-90C8-40B2-9DBC-EBA18D2622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70" authorId="0" shapeId="0" xr:uid="{1AE0753C-4B7A-451A-B530-7E32AF654E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70" authorId="0" shapeId="0" xr:uid="{7B071282-C9A6-4588-97FF-687E45F317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70" authorId="0" shapeId="0" xr:uid="{A04E5DA6-3AF5-4110-8723-70EE4460E0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70" authorId="0" shapeId="0" xr:uid="{DEAAA083-42DC-4C7E-9985-F0528475C3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73" authorId="0" shapeId="0" xr:uid="{517AE3AF-A475-4EB1-8BEF-4FB7B0E083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73" authorId="0" shapeId="0" xr:uid="{F7A325C8-E292-40FD-8605-76CD61069E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73" authorId="0" shapeId="0" xr:uid="{722174D5-3B51-4227-99BF-743D3AC5DF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73" authorId="0" shapeId="0" xr:uid="{DD91E0A4-2F0C-4D12-B6E3-CA779D4A5A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73" authorId="0" shapeId="0" xr:uid="{1337FBF7-E13E-462B-BA2C-CA6B341C54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74" authorId="0" shapeId="0" xr:uid="{2BEC8930-6772-4EED-8CBB-09F253FCAC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74" authorId="0" shapeId="0" xr:uid="{D1A10CE5-21AD-4207-8E6C-2C7433D677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74" authorId="0" shapeId="0" xr:uid="{109DC514-D293-4864-A40C-DBAF710B8E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74" authorId="0" shapeId="0" xr:uid="{ABB31EA5-5E95-405A-96A8-AE4ABCE3E5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74" authorId="0" shapeId="0" xr:uid="{0FA28C3E-CF57-46F1-8CC2-DE08A37D77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75" authorId="0" shapeId="0" xr:uid="{AE9C0386-290D-43EA-92A5-BA5AFA3DB4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75" authorId="0" shapeId="0" xr:uid="{BE40E747-02F6-46A4-B293-3EF8248EF4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75" authorId="0" shapeId="0" xr:uid="{E999BF17-1DCD-46E9-9E46-DD1C00C139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75" authorId="0" shapeId="0" xr:uid="{25A1F8E4-7A0A-4436-B362-67D40C7B95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75" authorId="0" shapeId="0" xr:uid="{2F6145FE-3B3D-429F-9221-5DAB595210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76" authorId="0" shapeId="0" xr:uid="{F6ADBC50-F89A-414D-87F9-8B98734577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76" authorId="0" shapeId="0" xr:uid="{040C354E-869B-4F57-8538-1C0F9C0B73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76" authorId="0" shapeId="0" xr:uid="{1162D91F-14BF-4C8F-B314-6606D714DE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76" authorId="0" shapeId="0" xr:uid="{FC11613A-F7D5-4957-A4F6-7F51BFE302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76" authorId="0" shapeId="0" xr:uid="{4AAC3F54-F08F-4B59-ABE4-44EE799A04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77" authorId="0" shapeId="0" xr:uid="{052BE06F-9BC8-4B9A-9AA7-B5538A40B8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77" authorId="0" shapeId="0" xr:uid="{F8BCEB04-C927-418B-9410-2DC2D4A904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77" authorId="0" shapeId="0" xr:uid="{ABAB8D7A-AF4B-4431-9C2F-289A6D8467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77" authorId="0" shapeId="0" xr:uid="{8FA400A9-2683-4018-84B2-A20E7489C4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77" authorId="0" shapeId="0" xr:uid="{18527888-E114-4F63-AB78-5C2A34ED35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78" authorId="0" shapeId="0" xr:uid="{CF36101F-8019-4F93-8A9A-8CD1ABC542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78" authorId="0" shapeId="0" xr:uid="{DC2F1215-DFE4-459C-9629-A088E7B451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78" authorId="0" shapeId="0" xr:uid="{646AB0B2-704A-4352-BA7F-6C7DB4D5E7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78" authorId="0" shapeId="0" xr:uid="{0D886481-C886-4865-B995-5A8AA26887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78" authorId="0" shapeId="0" xr:uid="{F4C43665-4EA5-4F89-BAC6-511A0D0660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79" authorId="0" shapeId="0" xr:uid="{E8A8F3E0-50C8-423B-99B7-BB23F47A1C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79" authorId="0" shapeId="0" xr:uid="{4F549C44-7252-4B8D-9EE3-92E15CE335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79" authorId="0" shapeId="0" xr:uid="{26C94AD1-BE22-4364-A5BF-829D818F62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79" authorId="0" shapeId="0" xr:uid="{7FDBDC70-AAC7-4244-B0B4-8CBCC061D7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79" authorId="0" shapeId="0" xr:uid="{1CBF818D-B79B-40C4-B862-1E369D2A47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80" authorId="0" shapeId="0" xr:uid="{773035D5-6B7C-4C01-B333-186AA4F061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80" authorId="0" shapeId="0" xr:uid="{36A94305-57DA-4F89-A6A1-1A4A310AE6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80" authorId="0" shapeId="0" xr:uid="{46273A68-EB8F-4905-967F-FAC28A8F47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80" authorId="0" shapeId="0" xr:uid="{D81E1F1B-5DBF-4F2C-BCCD-768BFB5BFA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80" authorId="0" shapeId="0" xr:uid="{AA1576AB-EDDC-4378-88AD-00EB8676F5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81" authorId="0" shapeId="0" xr:uid="{2337A599-EB80-4D2C-AA34-6BB927163D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81" authorId="0" shapeId="0" xr:uid="{B92588AD-F805-4638-BA19-A8E537AE10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81" authorId="0" shapeId="0" xr:uid="{2BAC9B2B-7A7A-4802-9634-13DBE97C64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81" authorId="0" shapeId="0" xr:uid="{5D2493E6-3E81-4291-9B36-D956E5355D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81" authorId="0" shapeId="0" xr:uid="{C617FEED-4EAD-4BB9-BD7F-60CFC145F2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82" authorId="0" shapeId="0" xr:uid="{5F726C49-621D-4D18-AA88-A726868B12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82" authorId="0" shapeId="0" xr:uid="{83423396-E3F0-4207-89EB-1DA8DDE9B0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82" authorId="0" shapeId="0" xr:uid="{2713DD98-E0B3-401C-BDFC-C441CA267A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82" authorId="0" shapeId="0" xr:uid="{D34DAF25-2E1D-4063-A318-F96313DDE52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82" authorId="0" shapeId="0" xr:uid="{A3AB00E0-A8E1-480E-90F3-52DA58990C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83" authorId="0" shapeId="0" xr:uid="{E4140555-DE20-4CA9-8C6F-0B98F582A2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83" authorId="0" shapeId="0" xr:uid="{3CE9FB1A-BD47-406B-971E-A6B78D1223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83" authorId="0" shapeId="0" xr:uid="{1AE0D00F-ED5C-4DB3-954F-4A4E2023B4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83" authorId="0" shapeId="0" xr:uid="{225FDD9A-E7DA-40B0-A0AD-A30C58BBE0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83" authorId="0" shapeId="0" xr:uid="{45E44EF1-1A83-4FDA-9DB6-062FA96C85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AL284" authorId="0" shapeId="0" xr:uid="{04118A9D-CD61-49A2-975C-1CDF3429D3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BD284" authorId="0" shapeId="0" xr:uid="{DC321B43-8131-4C2F-AB55-0C170378B0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84" authorId="0" shapeId="0" xr:uid="{DE3C914C-9EA6-4019-B065-80E791A150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84" authorId="0" shapeId="0" xr:uid="{37160237-4424-4232-B22A-0E2B658E71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84" authorId="0" shapeId="0" xr:uid="{918FAFF4-12D7-45D9-930C-F23E50FC8E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84" authorId="0" shapeId="0" xr:uid="{41C1385D-8BA5-4692-A685-E921099FE6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AL285" authorId="0" shapeId="0" xr:uid="{6E23A7B8-DA66-4386-88D0-A5202FEED3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BD285" authorId="0" shapeId="0" xr:uid="{45DBF446-B8BB-4354-BDCB-321941725E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85" authorId="0" shapeId="0" xr:uid="{D4812447-2183-4C9D-A805-9852C4CD14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85" authorId="0" shapeId="0" xr:uid="{376D7FC2-EB68-4F51-82DE-57BDDDA72E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85" authorId="0" shapeId="0" xr:uid="{BC4014D3-3EA1-4718-8F26-544DAF4E2C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85" authorId="0" shapeId="0" xr:uid="{8175B97B-4676-4782-BE47-17C7FC0638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AL286" authorId="0" shapeId="0" xr:uid="{65F11D60-0462-47C8-B257-E08822304A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half month first month as this is the month billing actually started on this account</t>
        </r>
      </text>
    </comment>
    <comment ref="BD286" authorId="0" shapeId="0" xr:uid="{C494CE3C-70E0-40E9-BC50-B66EFED151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86" authorId="0" shapeId="0" xr:uid="{2217381D-60A6-4F18-82B2-4A19A0C05D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86" authorId="0" shapeId="0" xr:uid="{C35AEA38-0B72-474E-8FD7-8A6AFF3C1D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86" authorId="0" shapeId="0" xr:uid="{81DB6073-2110-460C-8ABB-6E0DF945D0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86" authorId="0" shapeId="0" xr:uid="{1B711BEB-B297-471D-AD4B-997CA84901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89" authorId="0" shapeId="0" xr:uid="{C3826B1B-1858-4E9B-AFEB-85E9052C2D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89" authorId="0" shapeId="0" xr:uid="{9C5F090C-45E2-4042-9673-3EBFE663EF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89" authorId="0" shapeId="0" xr:uid="{74F589D5-B97F-4418-98F4-0EA72595FC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89" authorId="0" shapeId="0" xr:uid="{8A775E8F-6C63-4133-B198-BA2883834A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89" authorId="0" shapeId="0" xr:uid="{33684ADD-335C-4A29-8CC1-01D4642976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90" authorId="0" shapeId="0" xr:uid="{D9BEBD03-A1AF-4C92-BC28-224E0DD88F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90" authorId="0" shapeId="0" xr:uid="{6FED32E1-AA78-4629-8C12-D1A7E34D10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90" authorId="0" shapeId="0" xr:uid="{B02E50C7-1681-4F0A-80A4-58D4570D8C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90" authorId="0" shapeId="0" xr:uid="{5FE7887C-746A-4181-A9E1-66800321BE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90" authorId="0" shapeId="0" xr:uid="{0B28099E-F19E-47BC-B59A-D842FB3C92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91" authorId="0" shapeId="0" xr:uid="{6A8A18DC-6913-4324-999B-26EDF73F6E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91" authorId="0" shapeId="0" xr:uid="{006FC6CF-FF8C-4777-97BF-3A06C8B410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91" authorId="0" shapeId="0" xr:uid="{6B65EBFF-6954-4A45-9FDE-06A84AFBEA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91" authorId="0" shapeId="0" xr:uid="{23E74F0E-6E9C-48C0-AA78-CBF9A65204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91" authorId="0" shapeId="0" xr:uid="{6753E941-5E43-4712-AAB4-C6E87DF87B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92" authorId="0" shapeId="0" xr:uid="{94419F0B-6B41-4EB9-AFE5-3CD10476C3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92" authorId="0" shapeId="0" xr:uid="{3498E0F8-45D6-49E0-8BBB-988DAD197A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92" authorId="0" shapeId="0" xr:uid="{B63792C4-29F1-4A81-B302-3A158731E6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92" authorId="0" shapeId="0" xr:uid="{E1933FDE-E6DF-4A5A-9CC1-94A0A321EB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92" authorId="0" shapeId="0" xr:uid="{D49B54E9-7A2D-4983-9015-20EC8A1568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93" authorId="0" shapeId="0" xr:uid="{049F590D-3F12-4DED-880A-F1B7639506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93" authorId="0" shapeId="0" xr:uid="{8F33F24A-3C69-41B9-AE95-393370803C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93" authorId="0" shapeId="0" xr:uid="{1CA201B7-8D38-4165-832E-DBA0150118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93" authorId="0" shapeId="0" xr:uid="{55CCD0ED-F793-4AA6-A8C5-557FB1F3B4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93" authorId="0" shapeId="0" xr:uid="{145F5D61-B4C2-4CDF-8BBF-26532D4DB2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94" authorId="0" shapeId="0" xr:uid="{D585083A-A221-4502-8067-0CBCF55F6E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94" authorId="0" shapeId="0" xr:uid="{2A087CF8-9DD0-476B-B828-F5F87A196E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94" authorId="0" shapeId="0" xr:uid="{A168DEB4-CCCE-4BF3-8587-C59374E246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94" authorId="0" shapeId="0" xr:uid="{5C3131E2-0F5B-4BC7-8A70-4A86CD2CAB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94" authorId="0" shapeId="0" xr:uid="{EB2D4BEE-23AF-4517-98FE-EA72B73F3D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95" authorId="0" shapeId="0" xr:uid="{F33BE904-24D3-4702-ABA7-BC9E5E1646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95" authorId="0" shapeId="0" xr:uid="{30405CBE-F919-4F23-B769-3B7AA6489C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95" authorId="0" shapeId="0" xr:uid="{9556DCCD-E130-420C-A7C9-2AD63D4FB8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95" authorId="0" shapeId="0" xr:uid="{358CBC18-C186-4EBF-8F2C-8D105F467B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95" authorId="0" shapeId="0" xr:uid="{828F3ED6-E66C-45AC-B6C8-E17A368F6E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96" authorId="0" shapeId="0" xr:uid="{82F78D22-9F25-42A7-84AF-943130F8F0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96" authorId="0" shapeId="0" xr:uid="{D8F471B0-9656-45FA-AEBF-3BDF1AD924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96" authorId="0" shapeId="0" xr:uid="{9BEAC120-9531-46DB-A258-52DA863349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96" authorId="0" shapeId="0" xr:uid="{51067020-2D82-454B-913B-E5FA2917D0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96" authorId="0" shapeId="0" xr:uid="{23C743BC-4446-4C08-B969-2FF26989C7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97" authorId="0" shapeId="0" xr:uid="{BA17B121-D2F8-4426-BA55-694655BB77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97" authorId="0" shapeId="0" xr:uid="{41EA3719-85C5-4BBE-8716-7BE3513B3B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97" authorId="0" shapeId="0" xr:uid="{90DA9C7C-E270-4627-9D8A-DF65EE7AA3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97" authorId="0" shapeId="0" xr:uid="{1A0833B9-22F7-4B5A-BC19-724957FB6D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97" authorId="0" shapeId="0" xr:uid="{3857F1C8-C3C1-487C-B87D-005DCFAC23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98" authorId="0" shapeId="0" xr:uid="{90C3115B-A67D-4CFA-9EED-8868B6A0F1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98" authorId="0" shapeId="0" xr:uid="{D036B9B8-911D-4918-98BC-0E1D3F57D7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98" authorId="0" shapeId="0" xr:uid="{D13F0267-1459-420E-8B6A-17396F6134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98" authorId="0" shapeId="0" xr:uid="{243AFB59-FCA7-461D-B892-108B60570F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98" authorId="0" shapeId="0" xr:uid="{E034C969-467B-43C9-9B87-7621F10D30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299" authorId="0" shapeId="0" xr:uid="{11544E1A-EAA6-473B-A3D5-CBCB7E81EB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299" authorId="0" shapeId="0" xr:uid="{4D2A5D92-72AE-4B65-870C-459AF9E5DB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299" authorId="0" shapeId="0" xr:uid="{AD5D0CA1-4D3A-493E-B91B-CEFB1E6B58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299" authorId="0" shapeId="0" xr:uid="{341F8332-2897-486C-BF19-F67881A411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299" authorId="0" shapeId="0" xr:uid="{48CCF2BB-AC58-472D-A28B-64FA77DF0B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02" authorId="0" shapeId="0" xr:uid="{1B1F1507-708E-400E-926C-E3AE195640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02" authorId="0" shapeId="0" xr:uid="{7B1C8907-2303-47D2-931D-D7F3F605C6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02" authorId="0" shapeId="0" xr:uid="{4BB5F4B8-CD8C-4AA8-AC7D-D48BAD21A3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02" authorId="0" shapeId="0" xr:uid="{87A17529-7B25-4671-8403-D73387C3FB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02" authorId="0" shapeId="0" xr:uid="{817BCFE1-ADC1-4E8C-A937-097D00D3DB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03" authorId="0" shapeId="0" xr:uid="{9E09A06B-349A-4BDD-A5E7-E7653488FF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03" authorId="0" shapeId="0" xr:uid="{BEDE9F6F-A3B6-4072-BE70-337234D368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03" authorId="0" shapeId="0" xr:uid="{C8942A16-95F4-4842-A4F7-54A40B79F3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03" authorId="0" shapeId="0" xr:uid="{E070DBE4-8460-4AC9-83DE-6854520C91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03" authorId="0" shapeId="0" xr:uid="{B482107C-4E57-4733-9772-001209457A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04" authorId="0" shapeId="0" xr:uid="{013EE69A-5278-4005-BFD3-31F823D398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04" authorId="0" shapeId="0" xr:uid="{95CA6360-F529-4116-B131-CB514A8037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04" authorId="0" shapeId="0" xr:uid="{D5EE29EA-902E-4F78-8B2A-B2BF89645A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04" authorId="0" shapeId="0" xr:uid="{96E6C46F-1EFB-4744-B6C3-8B43554256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04" authorId="0" shapeId="0" xr:uid="{B6D8956C-5333-4F6F-AE89-1726BC8365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05" authorId="0" shapeId="0" xr:uid="{21C921E8-8E2F-4F67-8C36-94E1811B74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05" authorId="0" shapeId="0" xr:uid="{8B1DAD17-594C-47F6-A670-3E4431F694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05" authorId="0" shapeId="0" xr:uid="{A0231295-4C69-46EE-8FA3-86CF4CDB17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05" authorId="0" shapeId="0" xr:uid="{0CC87F0C-A02B-4E19-AEB4-06BCCF23DC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05" authorId="0" shapeId="0" xr:uid="{4A7D05E3-CD63-4ED2-AAC5-57EDBD40E4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06" authorId="0" shapeId="0" xr:uid="{D376CBE0-0E01-4985-BFE9-CAC7357174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06" authorId="0" shapeId="0" xr:uid="{C3AD9097-9513-47DA-8438-7D9A3D922E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06" authorId="0" shapeId="0" xr:uid="{DE09B25C-09D7-4D15-B7C2-03381DD565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06" authorId="0" shapeId="0" xr:uid="{17623BCA-F409-4CA6-87C6-B538D64BB8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06" authorId="0" shapeId="0" xr:uid="{ACADE856-86FD-409C-A00E-5A216ECC33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07" authorId="0" shapeId="0" xr:uid="{0443A494-A467-4789-A7C7-B0437562DC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07" authorId="0" shapeId="0" xr:uid="{984BEFAC-0121-42E6-A61F-6D1BC25271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07" authorId="0" shapeId="0" xr:uid="{EC709426-22C7-406C-8C75-ACEF7DA49D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07" authorId="0" shapeId="0" xr:uid="{772689D0-FD2A-4C66-A0CA-914A238CE4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07" authorId="0" shapeId="0" xr:uid="{F5DD9581-AA57-4BE8-BEB5-D43E15D951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08" authorId="0" shapeId="0" xr:uid="{078BEC9F-04E5-4179-AD54-523F04FD8D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08" authorId="0" shapeId="0" xr:uid="{5CD7206C-B566-4B36-AB36-087A847C4B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08" authorId="0" shapeId="0" xr:uid="{1DA77964-E0B3-47DA-88D7-7F27B9072E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08" authorId="0" shapeId="0" xr:uid="{D14836B6-C51D-4A04-B50B-5274F57F25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08" authorId="0" shapeId="0" xr:uid="{A9F159E7-1E66-420E-9D78-E811C24682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09" authorId="0" shapeId="0" xr:uid="{655B9D1D-D720-434D-AD73-0CBB9CD083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09" authorId="0" shapeId="0" xr:uid="{92F526E3-5E99-45E9-891E-BB7C29C46D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09" authorId="0" shapeId="0" xr:uid="{C823910A-2436-42E4-B37B-2DD79C27D9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09" authorId="0" shapeId="0" xr:uid="{B82E964B-1785-48CB-85B2-2E04D96D0C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09" authorId="0" shapeId="0" xr:uid="{A881FBF5-7F1A-4BBC-B597-2A53A02A45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10" authorId="0" shapeId="0" xr:uid="{DBB47F51-77BD-4F5C-AA69-4EFECB136E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10" authorId="0" shapeId="0" xr:uid="{70E9A860-6CBE-4562-959E-D593B9306A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10" authorId="0" shapeId="0" xr:uid="{8A0CDE8B-8AAD-402B-86B4-6F2E749708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10" authorId="0" shapeId="0" xr:uid="{99C266DE-1118-4734-9D15-19D1EF0A74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10" authorId="0" shapeId="0" xr:uid="{C88FF0D8-069B-4034-BAF7-28D96CBCC6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11" authorId="0" shapeId="0" xr:uid="{E558F6B0-5C9D-4D60-B315-060C875E98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11" authorId="0" shapeId="0" xr:uid="{FC73D691-2B7F-47DF-8538-D054FC15F1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11" authorId="0" shapeId="0" xr:uid="{DB99F8BF-477C-48A3-92F3-39476B2FFE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11" authorId="0" shapeId="0" xr:uid="{64701021-E498-4B87-8857-6128003D45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11" authorId="0" shapeId="0" xr:uid="{335B144E-6736-49D6-9729-5154190D05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12" authorId="0" shapeId="0" xr:uid="{6B966EF1-5847-417A-96EB-53C06171B7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12" authorId="0" shapeId="0" xr:uid="{66752EEB-C626-49C4-947E-984F3BB969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12" authorId="0" shapeId="0" xr:uid="{C6AA166D-101F-43B6-9430-72319ADB78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12" authorId="0" shapeId="0" xr:uid="{1DA118AD-61AB-48AC-887F-659BC03EDB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12" authorId="0" shapeId="0" xr:uid="{65CB68BD-90FE-4464-8EE5-B0401B3335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15" authorId="0" shapeId="0" xr:uid="{0844FD78-92A4-4DB9-A233-85DE55882C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15" authorId="0" shapeId="0" xr:uid="{F44FDEDF-CED2-4E69-8F48-8756AA8D0A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15" authorId="0" shapeId="0" xr:uid="{B1758127-2F62-4BDF-A370-0A220D2996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15" authorId="0" shapeId="0" xr:uid="{4D113378-7363-43FC-8C66-5716CD4AA8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15" authorId="0" shapeId="0" xr:uid="{544EB441-3DC0-461E-8E68-544A13E618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16" authorId="0" shapeId="0" xr:uid="{A18E176B-33B7-4E14-A679-7EC3808C71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16" authorId="0" shapeId="0" xr:uid="{87951E8E-E674-4FA9-87D4-143C63F5D0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16" authorId="0" shapeId="0" xr:uid="{D8F22FC6-8B44-48FD-96CB-AD9F7D3426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16" authorId="0" shapeId="0" xr:uid="{9C5935D2-3A46-4F0B-9594-5F6AF42A44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16" authorId="0" shapeId="0" xr:uid="{3AA91AAB-91C1-4912-862F-526A61BB63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17" authorId="0" shapeId="0" xr:uid="{7EE529C2-70EB-41AE-8E02-2003EC7779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17" authorId="0" shapeId="0" xr:uid="{1B54F212-49D8-458B-91F4-55FAA40127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17" authorId="0" shapeId="0" xr:uid="{6CBE5E37-8ADF-4D9B-8378-139A660F17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17" authorId="0" shapeId="0" xr:uid="{602D84BF-1528-4BAB-993B-2FCDD9B5DD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17" authorId="0" shapeId="0" xr:uid="{E8233F8C-6F01-43AC-84E0-CCE18A1EB4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18" authorId="0" shapeId="0" xr:uid="{66A9D767-AF01-4E22-BCDB-06AEF546C6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18" authorId="0" shapeId="0" xr:uid="{810B1D0B-8F89-464B-874B-26E19327F6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18" authorId="0" shapeId="0" xr:uid="{95DE9F3E-048D-4D96-B742-5D5F9ED344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18" authorId="0" shapeId="0" xr:uid="{4193D16D-41F4-487B-A9E8-0C02E82374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18" authorId="0" shapeId="0" xr:uid="{029B3EE7-BF68-4CC9-8FAE-F4CFA36E61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19" authorId="0" shapeId="0" xr:uid="{F9F80AAD-DE3A-4A4E-AB75-4ECDB4D4FD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19" authorId="0" shapeId="0" xr:uid="{3D0D6C97-2F3D-449B-9F57-D28C3DC3A5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19" authorId="0" shapeId="0" xr:uid="{3438576D-B2AE-4650-BD89-9E2E4163AC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19" authorId="0" shapeId="0" xr:uid="{94BB857E-D0FA-4CF6-BC8C-589268BFDF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19" authorId="0" shapeId="0" xr:uid="{CB7AC22D-D980-4F9C-AFBC-33276853AF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20" authorId="0" shapeId="0" xr:uid="{3CBFE42E-669D-4317-B206-C31FB3F743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20" authorId="0" shapeId="0" xr:uid="{F75D427B-0FF7-4BE1-AF1F-52527D6C5D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20" authorId="0" shapeId="0" xr:uid="{4D1C62BB-1970-4BED-8E47-C1C79203C63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20" authorId="0" shapeId="0" xr:uid="{EFCE185E-9C32-4BCB-B5C4-8B784B2838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20" authorId="0" shapeId="0" xr:uid="{EF558779-4CC9-4AF7-9EF8-54ECA2D2E4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21" authorId="0" shapeId="0" xr:uid="{E415B3F0-F190-4E32-885C-0662D6A236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21" authorId="0" shapeId="0" xr:uid="{C66BA09E-1A67-4A10-B2A0-9876813F43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21" authorId="0" shapeId="0" xr:uid="{EB052123-7DA4-44F2-993B-8E15BF0FE5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21" authorId="0" shapeId="0" xr:uid="{E2B523A9-B77A-4676-97C9-6564AD0031D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21" authorId="0" shapeId="0" xr:uid="{7FDB498A-397D-4B7F-A321-4E83139DA1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22" authorId="0" shapeId="0" xr:uid="{E35F0651-6BAC-4F54-9BFD-F72389FC96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22" authorId="0" shapeId="0" xr:uid="{776F6EFD-52C2-48C3-994A-767333EFC0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22" authorId="0" shapeId="0" xr:uid="{394FF998-FC85-4576-9B5D-4E68C563C7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22" authorId="0" shapeId="0" xr:uid="{DECF2EF4-1480-4A85-AD1A-C4013C03EC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22" authorId="0" shapeId="0" xr:uid="{160F07AE-A349-47F5-9E46-A8286F6753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23" authorId="0" shapeId="0" xr:uid="{95533B79-43E8-409F-A222-9CD81E90E3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23" authorId="0" shapeId="0" xr:uid="{1390FB2F-0A07-4925-9B52-3D531D0B17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23" authorId="0" shapeId="0" xr:uid="{D4E9DF89-D0D8-4A59-82C7-846D53F8C6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23" authorId="0" shapeId="0" xr:uid="{346B9085-156F-4A79-BA23-BF58223185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23" authorId="0" shapeId="0" xr:uid="{8DA5CE6E-CEF0-4A25-8663-554ACA5C96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24" authorId="0" shapeId="0" xr:uid="{A4DB4361-7742-4DBB-896A-1E5922D910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24" authorId="0" shapeId="0" xr:uid="{A54AEDC6-904F-4A43-BC13-5B2B9061A3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24" authorId="0" shapeId="0" xr:uid="{7BF1EE7A-D00C-4B2D-A3D6-166E3A75A8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24" authorId="0" shapeId="0" xr:uid="{0DF01DB0-29EC-464D-933D-E42960CC89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24" authorId="0" shapeId="0" xr:uid="{35D618B0-B967-4504-BFFF-0FC0FF35A4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25" authorId="0" shapeId="0" xr:uid="{EE1F19F7-FE9F-43B9-AF27-35142F622A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25" authorId="0" shapeId="0" xr:uid="{6CC181A2-AD69-4EB8-B3F2-95E2C149B1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25" authorId="0" shapeId="0" xr:uid="{E4A9C391-D538-481A-ADE4-C02557E186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25" authorId="0" shapeId="0" xr:uid="{8094398C-E32B-4D66-9338-46514943B6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25" authorId="0" shapeId="0" xr:uid="{5445AC61-9E92-4713-ABB8-C8BB526B9D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26" authorId="0" shapeId="0" xr:uid="{268ACA41-395D-447A-951C-757EEE01C9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26" authorId="0" shapeId="0" xr:uid="{2BE46974-FBDC-4FB2-940C-66DD2DD4D6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26" authorId="0" shapeId="0" xr:uid="{4A23C241-06B8-4233-8F72-7F3C10ADC0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26" authorId="0" shapeId="0" xr:uid="{15E42377-9826-42FB-9CA5-5A517F7C8B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26" authorId="0" shapeId="0" xr:uid="{C2F3FAAE-8EEA-409D-89EB-1E6392E8E38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27" authorId="0" shapeId="0" xr:uid="{87DB9CEC-2CCE-4F51-81BC-0F6F5A9EA5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27" authorId="0" shapeId="0" xr:uid="{844CEE19-5416-45EA-B4A3-A05C1F60CB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27" authorId="0" shapeId="0" xr:uid="{58908854-C42E-4471-BFE9-FD323EDB02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27" authorId="0" shapeId="0" xr:uid="{4FF018E1-C2C8-4E88-A00C-24CA573ACE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27" authorId="0" shapeId="0" xr:uid="{545DED51-5442-4779-8332-034896793A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28" authorId="0" shapeId="0" xr:uid="{E006889B-EA3B-4CF2-82A4-ED96B833DC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28" authorId="0" shapeId="0" xr:uid="{E3D91A0A-B2D8-457D-BDCE-2EC99422BB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28" authorId="0" shapeId="0" xr:uid="{332BCFA6-7509-4F76-AC05-8D867372F5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28" authorId="0" shapeId="0" xr:uid="{0404E0F1-1CCB-4AA4-ADBE-FE400C788F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28" authorId="0" shapeId="0" xr:uid="{0651A41C-5E22-448E-9053-56955EA7F3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31" authorId="0" shapeId="0" xr:uid="{981900BC-A339-4C57-A79E-2C0D1717AE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31" authorId="0" shapeId="0" xr:uid="{73F27089-E833-40D7-A6ED-0D8B00EB90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31" authorId="0" shapeId="0" xr:uid="{0159EC4B-A806-45E6-952A-0D2ECBAA65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31" authorId="0" shapeId="0" xr:uid="{B9D845F2-E8E5-4AD7-8C4C-A71A3E8264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31" authorId="0" shapeId="0" xr:uid="{5A041DE0-6635-428D-B665-D036A7E4CA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32" authorId="0" shapeId="0" xr:uid="{1E15EC41-9CFF-4C72-9EAC-84BF198EB6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32" authorId="0" shapeId="0" xr:uid="{D80379F5-515C-4F1C-839C-18F2EA41D0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32" authorId="0" shapeId="0" xr:uid="{609AB70A-C14D-438A-9542-DA35266279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32" authorId="0" shapeId="0" xr:uid="{4D5B0D31-F84D-4B48-97DC-567852249A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32" authorId="0" shapeId="0" xr:uid="{79EF8966-ED4B-4120-B36B-4E4B1454FA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33" authorId="0" shapeId="0" xr:uid="{F5358442-F2E8-4C6C-B97C-2A35843222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33" authorId="0" shapeId="0" xr:uid="{B7F61CB2-E176-48EF-91C3-55766E31FE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33" authorId="0" shapeId="0" xr:uid="{7592BF74-9AFB-4459-85CE-6E84DD7801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33" authorId="0" shapeId="0" xr:uid="{9A54215E-20FF-4689-B978-95DA6AC6CC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33" authorId="0" shapeId="0" xr:uid="{A85C41EF-E57C-41AD-B8AE-FDB0CF505B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34" authorId="0" shapeId="0" xr:uid="{1775B07F-EFF5-4F99-8F31-80A1A4B7D1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34" authorId="0" shapeId="0" xr:uid="{AA4B69DD-8A32-4F16-84AB-AFAFD39DC0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34" authorId="0" shapeId="0" xr:uid="{B2C53175-7EC4-40EE-8DCD-6AD7ACA891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34" authorId="0" shapeId="0" xr:uid="{C59B3994-56BE-469E-BA57-887D95316D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34" authorId="0" shapeId="0" xr:uid="{20B039EF-FF88-4834-B3AD-049ACC2B2B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35" authorId="0" shapeId="0" xr:uid="{597AAAC6-7C6F-48A1-B4E6-3BCC5435E0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35" authorId="0" shapeId="0" xr:uid="{FC817064-30EF-4988-B2D3-1BAD7CAD4B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35" authorId="0" shapeId="0" xr:uid="{6008E4CC-6016-4322-8858-7451425553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35" authorId="0" shapeId="0" xr:uid="{D9146450-8A03-4274-8FD5-D06BD12439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35" authorId="0" shapeId="0" xr:uid="{E783D410-2A97-4153-9D1E-4E4BEFA6CB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36" authorId="0" shapeId="0" xr:uid="{C669A17D-DD59-4EE7-A22D-693CF2C449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36" authorId="0" shapeId="0" xr:uid="{FCD93D46-7A90-4C46-AF69-F8CAF2FCA5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36" authorId="0" shapeId="0" xr:uid="{CA10440F-CC9A-44AE-8735-55D29428C7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36" authorId="0" shapeId="0" xr:uid="{D86E0257-EE96-4065-BE8D-47207E1A2B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36" authorId="0" shapeId="0" xr:uid="{69075748-AEE7-4FED-B67F-100E6E9832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37" authorId="0" shapeId="0" xr:uid="{BBC16B78-7025-4860-BB3E-4AFD17F9A3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37" authorId="0" shapeId="0" xr:uid="{C122F732-4786-4DC7-94FC-C88E49D840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37" authorId="0" shapeId="0" xr:uid="{280309FE-190D-4C71-8020-AB70B8C7FC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37" authorId="0" shapeId="0" xr:uid="{50397340-5771-44E2-B17F-F618198881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37" authorId="0" shapeId="0" xr:uid="{E1EBE4E3-E341-4B8C-888C-D6898DA24D8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38" authorId="0" shapeId="0" xr:uid="{3D3ADA05-3ECA-4341-99A7-31C0A34595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38" authorId="0" shapeId="0" xr:uid="{DE8A03A3-6D11-42EF-B510-23A52212F6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38" authorId="0" shapeId="0" xr:uid="{5254C288-9EE8-4265-BD72-99AA36E4E8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38" authorId="0" shapeId="0" xr:uid="{4F294418-844D-4395-A58C-EDE4B81D80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38" authorId="0" shapeId="0" xr:uid="{5DC35AA6-18E8-4D17-9375-F334444FCF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39" authorId="0" shapeId="0" xr:uid="{D67D3BDF-5CB7-4F17-B529-211297A9C0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39" authorId="0" shapeId="0" xr:uid="{560CEBAE-B6FD-4D63-81F8-29E5084B0C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39" authorId="0" shapeId="0" xr:uid="{4F0AE488-DD07-4604-B11B-01EC7BB9FC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39" authorId="0" shapeId="0" xr:uid="{5EFE958D-A657-4ED1-8BB4-54D770E51E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39" authorId="0" shapeId="0" xr:uid="{50268AF6-843B-48AF-B228-752B1902A9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40" authorId="0" shapeId="0" xr:uid="{CB6BF3F8-F62E-469E-9CC8-77E079D71B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40" authorId="0" shapeId="0" xr:uid="{E30C95BB-97CE-4C3B-BBAE-60AADD2863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40" authorId="0" shapeId="0" xr:uid="{E4831700-8088-4240-B093-ECB61DD268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40" authorId="0" shapeId="0" xr:uid="{2C583F05-4AB6-42CA-97DA-E26A16130F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40" authorId="0" shapeId="0" xr:uid="{F9CBF0A4-628E-460D-A13D-6642F98E76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41" authorId="0" shapeId="0" xr:uid="{DCEC79F4-71BF-4AA3-A19C-2228D86CBA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41" authorId="0" shapeId="0" xr:uid="{0351D2F8-E634-4224-A2BE-2A5B7312D5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41" authorId="0" shapeId="0" xr:uid="{0D7C3FF4-CACC-4224-B5AF-0AF4A7B565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41" authorId="0" shapeId="0" xr:uid="{256383D2-86DA-4883-9E4E-46D40883AC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41" authorId="0" shapeId="0" xr:uid="{CAEC4E16-E035-4C88-B6E8-402F7E8B6F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42" authorId="0" shapeId="0" xr:uid="{2FFB4167-B452-4EE5-B9C7-A4C566C8DE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42" authorId="0" shapeId="0" xr:uid="{CA1EEA6E-F56F-43E6-8CE1-42601E818B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42" authorId="0" shapeId="0" xr:uid="{F453D976-FE28-42FE-9A31-4ACD41EB65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42" authorId="0" shapeId="0" xr:uid="{7DEF4776-9DCA-48A0-B91E-38F87A7FBD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42" authorId="0" shapeId="0" xr:uid="{84D2BC2B-5A55-4311-8BB4-D1E7EEBDBF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43" authorId="0" shapeId="0" xr:uid="{DCE483FE-BBAC-4F83-9130-E8ACE1BB0B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43" authorId="0" shapeId="0" xr:uid="{6D80F0BF-451F-430B-9941-667B84BE1F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43" authorId="0" shapeId="0" xr:uid="{ECAA76DB-BB2A-4F38-9BCF-6AC6945132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43" authorId="0" shapeId="0" xr:uid="{9F9CEC55-7423-4961-90A1-FD49CAFD1B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43" authorId="0" shapeId="0" xr:uid="{8571B426-17AC-4ADF-BC8F-AC0A191B99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44" authorId="0" shapeId="0" xr:uid="{D4EDBB32-B615-4C3C-9D64-439268289C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44" authorId="0" shapeId="0" xr:uid="{CE94B951-5825-4E2A-94DE-683B035B48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44" authorId="0" shapeId="0" xr:uid="{103760BD-51EE-4328-ACDA-B721622D9E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44" authorId="0" shapeId="0" xr:uid="{1ECE43AF-3CE0-4DC5-980B-0BAAB80C7C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44" authorId="0" shapeId="0" xr:uid="{C173D410-5EB7-4A78-8EEA-944514C096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47" authorId="0" shapeId="0" xr:uid="{1D6F1AD9-56E1-4CFE-B370-C67273C895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47" authorId="0" shapeId="0" xr:uid="{5648E488-8A27-41E7-BCEB-DA8C3F1EB5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47" authorId="0" shapeId="0" xr:uid="{1673F042-AAB0-4C77-906E-94F470B39C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47" authorId="0" shapeId="0" xr:uid="{51642C06-67AC-4F03-9818-CB24FBF332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47" authorId="0" shapeId="0" xr:uid="{2DCFA762-AD75-4223-A9FA-2384DA06DA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48" authorId="0" shapeId="0" xr:uid="{AB25B81B-308B-47D9-9A08-95F3D89058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48" authorId="0" shapeId="0" xr:uid="{B7DD0B5E-4E30-46BF-BDF3-1764228BF6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48" authorId="0" shapeId="0" xr:uid="{DF8D7CA9-1F6A-4A98-9A60-AF20C57E88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48" authorId="0" shapeId="0" xr:uid="{24146D62-A3A8-4365-B747-557231DF75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48" authorId="0" shapeId="0" xr:uid="{E4462DA2-B3D8-44BD-8D1A-27D2E5E09E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49" authorId="0" shapeId="0" xr:uid="{AE475ACB-F28B-428B-B35A-8CB9341AC4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49" authorId="0" shapeId="0" xr:uid="{D1105A37-173C-4C56-A7E3-F9A06F8F26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49" authorId="0" shapeId="0" xr:uid="{84B14AAD-2916-4E4C-81B8-4A28A98FCA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49" authorId="0" shapeId="0" xr:uid="{2B3C103E-2022-4AB5-BD31-0AF8B9E7DC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49" authorId="0" shapeId="0" xr:uid="{74047CBE-15D8-41F2-AA86-8A47C10994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50" authorId="0" shapeId="0" xr:uid="{6BD376F7-ACD2-4C68-B1C4-2B25F06FDF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50" authorId="0" shapeId="0" xr:uid="{A42C5EDC-1502-4ED0-B384-7E5D290471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50" authorId="0" shapeId="0" xr:uid="{D5A5F1CF-06EC-442B-8810-03EAE7A1DF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50" authorId="0" shapeId="0" xr:uid="{CC12362B-7205-44A9-8DB7-C9354BFE53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50" authorId="0" shapeId="0" xr:uid="{F7E2B9FB-732A-4C48-9A69-52DBEB07AF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51" authorId="0" shapeId="0" xr:uid="{7C053B93-2363-4898-A676-47D5DDA130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51" authorId="0" shapeId="0" xr:uid="{9910BC55-BBC8-4228-BD28-8A276BCF23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51" authorId="0" shapeId="0" xr:uid="{C7A02E0B-1DCF-452C-84A1-3BD6B1DEFE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51" authorId="0" shapeId="0" xr:uid="{124CE75B-6BE0-4478-8C4F-22B486B31A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51" authorId="0" shapeId="0" xr:uid="{4539DFD8-C782-4922-A9E0-0C2A3645BB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52" authorId="0" shapeId="0" xr:uid="{A1BF1A74-58B1-4FB6-BFD1-C2ECE2F7E9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52" authorId="0" shapeId="0" xr:uid="{FCE79CE6-5D84-43D5-87C6-9B9172490A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52" authorId="0" shapeId="0" xr:uid="{C6DAC2DC-7678-4F45-962F-65A912B1C9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52" authorId="0" shapeId="0" xr:uid="{A289023D-7BD3-4C14-9AF0-B69B317A483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52" authorId="0" shapeId="0" xr:uid="{12C735A1-C76D-460A-8B7E-1ABDD28961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53" authorId="0" shapeId="0" xr:uid="{311721B9-CE56-4D44-AA52-FBD8573EEB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53" authorId="0" shapeId="0" xr:uid="{94508328-FFE7-41B8-BC3B-0EB89BBA7D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53" authorId="0" shapeId="0" xr:uid="{F9BFA261-C5E9-4ACD-B084-1DED940FE5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53" authorId="0" shapeId="0" xr:uid="{CFB47D6D-37DE-48ED-A8EA-1ABBB90367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53" authorId="0" shapeId="0" xr:uid="{B4D6B5E0-9C36-4FA9-8321-8291DD5AB3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54" authorId="0" shapeId="0" xr:uid="{353AE737-6244-43D0-BAC9-2F58388791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54" authorId="0" shapeId="0" xr:uid="{DEA9338F-6E2D-410C-B04F-438A873675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54" authorId="0" shapeId="0" xr:uid="{547796E4-38A2-490B-8033-856BDE9582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54" authorId="0" shapeId="0" xr:uid="{DB1CB371-8C46-49CE-99C0-905D0AE971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54" authorId="0" shapeId="0" xr:uid="{8F40959F-6138-4960-9FA0-1174C59A49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55" authorId="0" shapeId="0" xr:uid="{DB011E7F-75B4-4D10-B5E7-E6F76E9DF0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55" authorId="0" shapeId="0" xr:uid="{B17EA273-8FFD-42D7-98C8-E239970603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55" authorId="0" shapeId="0" xr:uid="{2D0D8594-8C31-4CD7-A460-6A30CA49AF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55" authorId="0" shapeId="0" xr:uid="{01DDDB9A-C74B-471A-951B-E1BBEA190A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55" authorId="0" shapeId="0" xr:uid="{ADE0A66C-066E-459B-96C4-80E41BE7B2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56" authorId="0" shapeId="0" xr:uid="{15048946-0439-4112-893E-7A4D8EE52D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56" authorId="0" shapeId="0" xr:uid="{11B620A1-8E4E-4E1A-A9AB-1888D7909B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56" authorId="0" shapeId="0" xr:uid="{724CFC64-593A-4D6A-8EB8-DD2AAFAF1E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56" authorId="0" shapeId="0" xr:uid="{42F71164-A924-452F-8A24-C765FFF02C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56" authorId="0" shapeId="0" xr:uid="{FB012194-8289-4D58-8C60-3E8CE03AE2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57" authorId="0" shapeId="0" xr:uid="{1F38E0BF-76BE-4719-92EE-925D52F74B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57" authorId="0" shapeId="0" xr:uid="{31C79028-5515-441B-9661-340DC69B49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57" authorId="0" shapeId="0" xr:uid="{F01D7EC2-EE62-4CF6-B65F-9FCCE90B6D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57" authorId="0" shapeId="0" xr:uid="{01D7C000-8AAC-4D78-8763-28086FC79A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57" authorId="0" shapeId="0" xr:uid="{DD5A6639-3E0C-431D-89CC-D6464FFA4E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58" authorId="0" shapeId="0" xr:uid="{0B2FC20B-C356-44F2-B053-D8C0B8F683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58" authorId="0" shapeId="0" xr:uid="{DC460824-9343-4354-A141-C61FCDBC55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58" authorId="0" shapeId="0" xr:uid="{CF7BB0A2-64DB-4AB2-A59C-AC9CF17A49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58" authorId="0" shapeId="0" xr:uid="{4EA03030-F546-4423-AB50-B55F908AB9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58" authorId="0" shapeId="0" xr:uid="{5C247713-C05D-4F0F-ACCD-3E04A38896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59" authorId="0" shapeId="0" xr:uid="{13E1BC17-230F-4299-B60E-1A77689AED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59" authorId="0" shapeId="0" xr:uid="{BF27CC61-649D-4DFD-BB65-CC3C754DA4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59" authorId="0" shapeId="0" xr:uid="{F35E8C64-C27B-4B4A-A12D-DC8561CA44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59" authorId="0" shapeId="0" xr:uid="{CA28FFD8-6FFB-442F-A89A-C02E4BE740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59" authorId="0" shapeId="0" xr:uid="{39EF5AA8-A144-4FA0-8DA9-4A27381AF3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60" authorId="0" shapeId="0" xr:uid="{50786F7B-1EF2-4D6B-B0E0-51DA5B608A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60" authorId="0" shapeId="0" xr:uid="{B8660121-7084-4933-81FB-396F2EF0EA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60" authorId="0" shapeId="0" xr:uid="{3F5CD5F1-3200-4856-B8AA-8B35CFCD1C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60" authorId="0" shapeId="0" xr:uid="{C9A11416-4D05-45B0-8AFE-F324806AF7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60" authorId="0" shapeId="0" xr:uid="{98FBD328-AE75-447F-B307-241D6CB7D7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61" authorId="0" shapeId="0" xr:uid="{23B5B95F-8E6C-42EC-855D-158E5615DB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61" authorId="0" shapeId="0" xr:uid="{30EF0E47-1E25-4B65-8CC1-4F5FFA2E27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61" authorId="0" shapeId="0" xr:uid="{B7AC789A-986B-43D5-B648-B9BAC749DE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61" authorId="0" shapeId="0" xr:uid="{E6C1A478-D2EB-40BF-B24B-01C4C58DA8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61" authorId="0" shapeId="0" xr:uid="{3E5EF3B2-04B7-4103-B529-DC8804D4BF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64" authorId="0" shapeId="0" xr:uid="{247F43D7-6BBF-41F7-94CF-F7E606AFF7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64" authorId="0" shapeId="0" xr:uid="{5F415805-BC98-444B-915A-545B825941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64" authorId="0" shapeId="0" xr:uid="{F82AD535-B2D1-45E0-B7D3-6D1D610BD8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64" authorId="0" shapeId="0" xr:uid="{05524731-FAF7-4529-BA67-A73BDDC469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64" authorId="0" shapeId="0" xr:uid="{6398C2EC-D44B-40E3-B05D-C85428FC05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65" authorId="0" shapeId="0" xr:uid="{341045B1-E523-4395-AEF9-DE772CBAC9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65" authorId="0" shapeId="0" xr:uid="{3BDCBADC-20A3-4090-A866-15CB0528DE7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65" authorId="0" shapeId="0" xr:uid="{37265DC7-DEE2-40D3-8AB7-19FD521681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65" authorId="0" shapeId="0" xr:uid="{19511A5F-59FC-417B-9079-C79F5AFCAD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65" authorId="0" shapeId="0" xr:uid="{2A1C6981-2B9C-4F7F-B281-9ED70E1950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66" authorId="0" shapeId="0" xr:uid="{CFE33848-7B03-49E2-B45C-D190C502D5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66" authorId="0" shapeId="0" xr:uid="{34BD29B7-BBDB-43F8-B9D4-F90503C5AC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66" authorId="0" shapeId="0" xr:uid="{0E20E0A5-9DEC-41C8-A12E-04AA246AED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66" authorId="0" shapeId="0" xr:uid="{CB731578-82B7-4A83-A9BD-B9ED7CCBFA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66" authorId="0" shapeId="0" xr:uid="{B8BC9CDE-A6D5-415F-AD96-F21EB0CDF8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67" authorId="0" shapeId="0" xr:uid="{7F2B7874-C77B-424C-A509-A31386FC41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67" authorId="0" shapeId="0" xr:uid="{CA786425-5803-44E9-8816-60AB071FFB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67" authorId="0" shapeId="0" xr:uid="{8C9A6B01-3A37-4628-B08C-4B34FEFC85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67" authorId="0" shapeId="0" xr:uid="{A4707836-E37E-493B-8918-28E62724AF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67" authorId="0" shapeId="0" xr:uid="{0CFFEF63-9007-462E-B736-6DB55CAC69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68" authorId="0" shapeId="0" xr:uid="{F0462F65-4724-432A-999B-2D746BF0C1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68" authorId="0" shapeId="0" xr:uid="{810F627B-1D98-4CBA-9B11-B898E1F030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68" authorId="0" shapeId="0" xr:uid="{AC14B6FF-328B-4398-ABF4-7835A871FA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68" authorId="0" shapeId="0" xr:uid="{30A5A95F-5CBB-46A4-AA5C-80BFB1118D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68" authorId="0" shapeId="0" xr:uid="{E415FBCE-9C16-4E11-A2CD-8993BF9040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69" authorId="0" shapeId="0" xr:uid="{6D241163-D719-4C7D-B589-893B930E43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69" authorId="0" shapeId="0" xr:uid="{28A6BACB-3BE6-4B4D-8512-FA4CD5A384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69" authorId="0" shapeId="0" xr:uid="{BD7BE8C4-0C28-4E49-9518-C6FF7FF2B1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69" authorId="0" shapeId="0" xr:uid="{B06AC2F5-6BD1-4218-8748-E2845E4C9C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69" authorId="0" shapeId="0" xr:uid="{18C5D022-511C-4CD8-A078-9E21EC1657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70" authorId="0" shapeId="0" xr:uid="{1C35A9D7-2039-450A-8367-724056A00C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70" authorId="0" shapeId="0" xr:uid="{E37A622C-EC16-4E91-A997-F9285CE4F7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70" authorId="0" shapeId="0" xr:uid="{02971EE0-6561-4666-9047-A253579907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70" authorId="0" shapeId="0" xr:uid="{67AD9AB4-2767-44C8-9DE6-B351790E72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70" authorId="0" shapeId="0" xr:uid="{6E61702C-95BF-4FD4-BE1B-17A3544292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71" authorId="0" shapeId="0" xr:uid="{52FADC9D-808E-43A3-AA6D-B8D415BC8F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71" authorId="0" shapeId="0" xr:uid="{B2EBEFAD-679F-4A4F-8D3E-33B3E8F017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71" authorId="0" shapeId="0" xr:uid="{FFDA0D58-508D-43F4-A4C3-530736B7F8F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71" authorId="0" shapeId="0" xr:uid="{72232E9B-6416-407F-9735-7C212041AC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71" authorId="0" shapeId="0" xr:uid="{C10E0F60-B8E9-4694-9257-E9420EBA97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72" authorId="0" shapeId="0" xr:uid="{156A2F24-1154-4551-8A4B-5E2E2F21907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72" authorId="0" shapeId="0" xr:uid="{46E1C7A7-0DF0-495D-8EBD-48E94DF95E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72" authorId="0" shapeId="0" xr:uid="{FAC0BB29-AFED-4CA9-9624-651B8F8ED6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72" authorId="0" shapeId="0" xr:uid="{9B5D7D6D-9242-4275-8C84-A4B7A2F452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72" authorId="0" shapeId="0" xr:uid="{DD904436-AFE7-451F-AE1E-B65AFE5F4F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73" authorId="0" shapeId="0" xr:uid="{69866EC6-BDA9-44E4-9A99-7F8818BACE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73" authorId="0" shapeId="0" xr:uid="{94DC3EC5-9748-4844-B0DB-E74E982B6C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73" authorId="0" shapeId="0" xr:uid="{B3D632D2-AB19-4980-9EC6-C27E5A7266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73" authorId="0" shapeId="0" xr:uid="{E6FEDDE0-97FD-428B-BC84-4A9E5DB16C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73" authorId="0" shapeId="0" xr:uid="{2C0A1418-38B2-4E26-9752-5F11403ACC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74" authorId="0" shapeId="0" xr:uid="{99E22BAA-FC49-4DE0-AE73-08C474FF2C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74" authorId="0" shapeId="0" xr:uid="{35A90D20-1451-4AFA-A72A-FEF8496796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74" authorId="0" shapeId="0" xr:uid="{C173A8F1-D970-4422-96B7-F59CFD7EEA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74" authorId="0" shapeId="0" xr:uid="{AEDC36F8-302C-4A90-B696-0701ED513E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74" authorId="0" shapeId="0" xr:uid="{4B67EEEC-777B-4123-8061-AE2D95BDFA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75" authorId="0" shapeId="0" xr:uid="{810D5B78-BA78-46C0-93FE-5F866A6D96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75" authorId="0" shapeId="0" xr:uid="{34AEA38E-7ADC-4B18-BA1B-F5573EBD23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75" authorId="0" shapeId="0" xr:uid="{19399B2B-C4BE-41C1-BD8C-FA8C9BC2BF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75" authorId="0" shapeId="0" xr:uid="{A2FEDE73-DC18-49F2-92A7-46130FBF8F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75" authorId="0" shapeId="0" xr:uid="{658773FC-4EEB-40AB-AE5A-5DB0C37330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76" authorId="0" shapeId="0" xr:uid="{40E4B697-816E-4177-B832-43D5EAF9EB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76" authorId="0" shapeId="0" xr:uid="{E8468E03-79C9-4228-A3B8-BCE72176C0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76" authorId="0" shapeId="0" xr:uid="{B7467A07-4A9E-40D7-9192-BB54B11AD0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76" authorId="0" shapeId="0" xr:uid="{8A2248A7-3256-44C1-966B-7CCC1C1E59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76" authorId="0" shapeId="0" xr:uid="{27E82B8A-D20D-424E-88BF-75D380B23A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77" authorId="0" shapeId="0" xr:uid="{2AB17F5A-2525-4723-AAF7-202D00547E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77" authorId="0" shapeId="0" xr:uid="{C080CA61-EDB6-4E51-A2A8-82DAFF645B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77" authorId="0" shapeId="0" xr:uid="{1AA0B406-CD82-47F3-9971-4ED805E5D6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77" authorId="0" shapeId="0" xr:uid="{B9530372-8ADD-4FC7-9291-3CB6A35E10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77" authorId="0" shapeId="0" xr:uid="{545A9718-3B1E-4279-96B9-2A63612B41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78" authorId="0" shapeId="0" xr:uid="{FE2F6A4D-EC1C-4079-9FBD-136FBB4479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78" authorId="0" shapeId="0" xr:uid="{DB475279-346C-48EF-B6EE-48CDD9F595C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78" authorId="0" shapeId="0" xr:uid="{AD416E9E-748E-46A3-8196-3886BF5662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78" authorId="0" shapeId="0" xr:uid="{E246C6FC-9FB7-4C44-AB63-A4D7A97963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78" authorId="0" shapeId="0" xr:uid="{7A5D3819-C5B0-4929-B7D2-B2EB2A7571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79" authorId="0" shapeId="0" xr:uid="{47BAD6D1-6B9A-427C-AC59-82B4759A10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79" authorId="0" shapeId="0" xr:uid="{92851ABB-70D3-4E01-BDB4-AF774B5F33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79" authorId="0" shapeId="0" xr:uid="{459DD0A4-F6A3-4498-896B-579FCBA898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79" authorId="0" shapeId="0" xr:uid="{7DD09171-CF2D-4F20-9A89-6B0537DDF3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79" authorId="0" shapeId="0" xr:uid="{1E4919E2-1620-4B8C-9695-A20AEA5377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82" authorId="0" shapeId="0" xr:uid="{A425C56B-738A-4E8A-8355-981A0D75D0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82" authorId="0" shapeId="0" xr:uid="{2842CFCA-D058-4FA9-80E5-E9CAD8F582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82" authorId="0" shapeId="0" xr:uid="{A8C7617D-B252-4AB7-8163-D92FC1CDAF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82" authorId="0" shapeId="0" xr:uid="{1329EABB-BE6F-422E-855F-2FE05DD704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82" authorId="0" shapeId="0" xr:uid="{2E436E36-708A-4311-BD43-144E6F9B40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83" authorId="0" shapeId="0" xr:uid="{E4B9EE55-1E1B-407D-A8A8-0B8752C533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83" authorId="0" shapeId="0" xr:uid="{27F82B56-86FF-4588-A5FE-2E01691684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83" authorId="0" shapeId="0" xr:uid="{2D639F81-6194-485A-BF43-525DDDE5C6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83" authorId="0" shapeId="0" xr:uid="{8CEB0FC0-32A3-4CCF-A05B-1AE4BF2FE2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83" authorId="0" shapeId="0" xr:uid="{877A8A40-A4C4-4604-B354-7076843F89A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84" authorId="0" shapeId="0" xr:uid="{9E697C53-7715-4BE9-B743-E74826996B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84" authorId="0" shapeId="0" xr:uid="{DB180C82-6C24-4413-9F06-757C3B27D9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84" authorId="0" shapeId="0" xr:uid="{CF8D7226-A650-486E-877E-3323E76E8C5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84" authorId="0" shapeId="0" xr:uid="{E65CEA3A-F764-4ACA-80D4-53F9C877E6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84" authorId="0" shapeId="0" xr:uid="{5E790461-2BEF-42AE-9C34-92B71908EA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85" authorId="0" shapeId="0" xr:uid="{56C52766-9079-400C-81A5-1F07F9C75B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85" authorId="0" shapeId="0" xr:uid="{A03AE8D4-2F99-4B30-B224-56C284BA43A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85" authorId="0" shapeId="0" xr:uid="{FE1A55FE-B303-4BD1-B1B1-64CA034518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85" authorId="0" shapeId="0" xr:uid="{CDAEB2FF-9D05-4595-BCC2-02544F28E8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85" authorId="0" shapeId="0" xr:uid="{D1708DB5-EE0F-43F1-812E-BA0C2975F2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86" authorId="0" shapeId="0" xr:uid="{4004BF4E-C097-466F-8296-8D06C84A211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86" authorId="0" shapeId="0" xr:uid="{F63E1F50-7DCE-411D-8641-7B64F7AF76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86" authorId="0" shapeId="0" xr:uid="{4E520AAA-599E-4493-9253-B8AD723D3D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86" authorId="0" shapeId="0" xr:uid="{90973987-E0C1-49E3-AFD0-28394E24A23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86" authorId="0" shapeId="0" xr:uid="{9185255D-18EA-402D-B853-53CCF0D165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87" authorId="0" shapeId="0" xr:uid="{178101A0-F874-4A6B-81E6-92419FA6EC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87" authorId="0" shapeId="0" xr:uid="{3BA4B058-C82D-4BCF-A9B0-B494D4FE55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87" authorId="0" shapeId="0" xr:uid="{C99F37F4-AB72-44A2-A340-3189D85D52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87" authorId="0" shapeId="0" xr:uid="{15E91BBA-16C5-45B5-8DAB-ABD344E970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87" authorId="0" shapeId="0" xr:uid="{2C6E3DA7-1D76-4843-9A9B-5A8DE22795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88" authorId="0" shapeId="0" xr:uid="{1E6C26C0-A171-4401-978F-E1E7CF1774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88" authorId="0" shapeId="0" xr:uid="{4F27ABA6-5747-414F-9D4B-6EB6D844D8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88" authorId="0" shapeId="0" xr:uid="{3906B824-786F-4EA5-BD26-66DBB83636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88" authorId="0" shapeId="0" xr:uid="{A3414B75-B630-4C43-83E4-C046C4CB652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88" authorId="0" shapeId="0" xr:uid="{F6C0778C-0BB6-4D94-B58A-766A15CD07B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89" authorId="0" shapeId="0" xr:uid="{E888558C-E541-4BF0-892C-76B022B5A2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89" authorId="0" shapeId="0" xr:uid="{2E4D9F1D-7FE2-48DD-BE52-AF6C8AB899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89" authorId="0" shapeId="0" xr:uid="{248618EE-1195-4F94-8F39-4C6A9740B7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89" authorId="0" shapeId="0" xr:uid="{FD43D00E-BB38-43EF-89CF-09FD3861DB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89" authorId="0" shapeId="0" xr:uid="{F36FD8B3-5877-4DBE-A711-42EC0F8D4B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90" authorId="0" shapeId="0" xr:uid="{B41DE82A-DF95-4D5A-B003-A31AF117E61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90" authorId="0" shapeId="0" xr:uid="{29C4BAB4-412B-46F1-97A6-07B5EB0CD1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90" authorId="0" shapeId="0" xr:uid="{16509F47-ED08-420E-B8F1-A1D7BEEBBC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90" authorId="0" shapeId="0" xr:uid="{71C59622-DC5B-4F07-AF76-EEDE792272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90" authorId="0" shapeId="0" xr:uid="{273D72F5-D106-4A05-9917-CB00FA7947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91" authorId="0" shapeId="0" xr:uid="{E1838DF1-F785-419E-95A9-A7099AE93A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91" authorId="0" shapeId="0" xr:uid="{524A6AFF-87DE-4A71-B683-F466A887CB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91" authorId="0" shapeId="0" xr:uid="{4674FB88-AF55-4617-9CCF-9E29392D52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91" authorId="0" shapeId="0" xr:uid="{DDCEB619-FBED-4480-B6B9-CCD83B4511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91" authorId="0" shapeId="0" xr:uid="{F99EE25B-B8F6-4694-9224-8789A7A85A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92" authorId="0" shapeId="0" xr:uid="{A6D6CBCF-E300-44E6-8F96-213B4CEEBA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92" authorId="0" shapeId="0" xr:uid="{472C2AED-F40F-4554-BA32-E4FC2656EE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92" authorId="0" shapeId="0" xr:uid="{39C838F1-12DA-40FD-B79B-66CD30EC6D3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92" authorId="0" shapeId="0" xr:uid="{BF3BDDC1-177A-4BED-997E-00F1A5F7C3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92" authorId="0" shapeId="0" xr:uid="{BBC30859-328A-45ED-88D4-5F3E6EBE45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93" authorId="0" shapeId="0" xr:uid="{B85D3752-4F05-4E4B-AE23-895A5982112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93" authorId="0" shapeId="0" xr:uid="{537D47ED-3BE1-4069-8B54-CE68C2767C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93" authorId="0" shapeId="0" xr:uid="{A8B1F160-58F9-4CCB-82F2-7DFFC36E55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93" authorId="0" shapeId="0" xr:uid="{07C453EA-8891-4966-A840-9322B579D3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93" authorId="0" shapeId="0" xr:uid="{9176A536-0DF8-4485-B84F-2E3A1608CA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94" authorId="0" shapeId="0" xr:uid="{AD236968-822C-4BE4-BCD8-EA13D9CCFA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94" authorId="0" shapeId="0" xr:uid="{35EAC4DB-B5C2-4034-AFA7-BBDB859C64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94" authorId="0" shapeId="0" xr:uid="{70E707FE-83A8-4EC5-8F65-23999D7810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94" authorId="0" shapeId="0" xr:uid="{28855453-9682-457D-84B6-6DB4F8C641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94" authorId="0" shapeId="0" xr:uid="{3BAE278A-4D24-47F5-878C-EB80A3D0C3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95" authorId="0" shapeId="0" xr:uid="{34C352B7-AA0E-4FE7-852B-E16F198FF2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95" authorId="0" shapeId="0" xr:uid="{453BEFED-0C96-4358-8771-2FE9683DF1A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95" authorId="0" shapeId="0" xr:uid="{94451A5F-5117-4A55-8E82-40388FFE23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95" authorId="0" shapeId="0" xr:uid="{E4A57DF8-D4A2-4EE0-A8EB-397184D2DC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95" authorId="0" shapeId="0" xr:uid="{C4E8420D-9853-4352-92C9-9FAA9278AE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96" authorId="0" shapeId="0" xr:uid="{52B91404-7CC3-4D75-BAC9-6552934FC5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96" authorId="0" shapeId="0" xr:uid="{CDA0F8A8-8BC2-4DA1-B907-DE84599FF5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96" authorId="0" shapeId="0" xr:uid="{FBB865FC-03E5-42D1-8A4D-AB8D05A37A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96" authorId="0" shapeId="0" xr:uid="{048134E3-418B-4CE0-B19F-B199557AC5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96" authorId="0" shapeId="0" xr:uid="{7DE632AA-4FBB-4DBF-A3F0-91AA7AC93F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399" authorId="0" shapeId="0" xr:uid="{29ADC326-4DD0-4E16-9377-094F000D4D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399" authorId="0" shapeId="0" xr:uid="{729A60BA-772C-4ED0-B042-AF1DF267F0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399" authorId="0" shapeId="0" xr:uid="{EFA10E5E-5BCA-46D0-8621-D342716D60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399" authorId="0" shapeId="0" xr:uid="{FD733ACD-BF9F-4C07-8BB4-09D783A41D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399" authorId="0" shapeId="0" xr:uid="{2D0976D0-9B07-4B26-A883-F4F1A99762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00" authorId="0" shapeId="0" xr:uid="{5723ED1A-1A82-4483-AB98-3461592B66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00" authorId="0" shapeId="0" xr:uid="{4B7668A3-2AA0-4461-91B5-2120248286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00" authorId="0" shapeId="0" xr:uid="{398029D6-1D54-4B71-8DB3-7D1A9299ED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00" authorId="0" shapeId="0" xr:uid="{A3F01D1A-EE55-4C05-BE34-B71321C377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00" authorId="0" shapeId="0" xr:uid="{DBE71A33-DA50-4524-9425-F83490E825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01" authorId="0" shapeId="0" xr:uid="{7C8C1FD5-CDCB-42E2-8B82-59D898CF0B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01" authorId="0" shapeId="0" xr:uid="{9B5DB0B5-C13A-4E48-813B-319F6D5524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01" authorId="0" shapeId="0" xr:uid="{540DBE40-2AB2-4D59-9BA5-5A1BD11543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01" authorId="0" shapeId="0" xr:uid="{2F3EC1D6-A950-4A6E-9766-1E4595CEFC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01" authorId="0" shapeId="0" xr:uid="{D23504E4-7A72-42C4-BF91-64F6BCE8CA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02" authorId="0" shapeId="0" xr:uid="{D3EFDFE2-32C8-4F48-8188-50CA082F68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02" authorId="0" shapeId="0" xr:uid="{ED248EC8-1285-4A48-B79E-EE1FC4F2EF1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02" authorId="0" shapeId="0" xr:uid="{C6C8B1C6-B62B-4B90-8598-1B1EC93727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02" authorId="0" shapeId="0" xr:uid="{C48160CB-FBC6-4047-9F8F-425C65C7EC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02" authorId="0" shapeId="0" xr:uid="{3BF8F336-101C-4501-87DB-3E8B1B95C5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03" authorId="0" shapeId="0" xr:uid="{8FFB34D8-3FB3-4398-AA91-5C060D1EF6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03" authorId="0" shapeId="0" xr:uid="{B1D7AAB8-DF75-4271-82F4-46B6E96F96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03" authorId="0" shapeId="0" xr:uid="{53449344-1222-405C-B31B-135B082B189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03" authorId="0" shapeId="0" xr:uid="{9E096F3A-BC66-4016-87F3-87D98E7AC2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03" authorId="0" shapeId="0" xr:uid="{3EFE3653-A25A-4970-9B5C-BAA7A732BE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04" authorId="0" shapeId="0" xr:uid="{D14282DB-6219-4EDA-A458-0604DFAECE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04" authorId="0" shapeId="0" xr:uid="{4799FA29-3FE9-4561-8495-B0470A4BCF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04" authorId="0" shapeId="0" xr:uid="{1442D822-311A-4EDB-9BAC-71921AB159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04" authorId="0" shapeId="0" xr:uid="{53DF1F7F-DDE4-41D7-BED8-3441476A0D4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04" authorId="0" shapeId="0" xr:uid="{0F2ED3B0-EEB0-465D-AAF9-524D747D7F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05" authorId="0" shapeId="0" xr:uid="{88D8BE6B-32C6-46EA-9457-20643C8884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05" authorId="0" shapeId="0" xr:uid="{1F507D71-6165-4E13-935C-8496860D20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05" authorId="0" shapeId="0" xr:uid="{70F1C019-9AB0-4055-9AE1-D99EEEFBC35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05" authorId="0" shapeId="0" xr:uid="{F4990FFF-7861-4D2C-B9B3-A6D72C8783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05" authorId="0" shapeId="0" xr:uid="{2727F21D-CF8F-40B5-B268-C638304397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06" authorId="0" shapeId="0" xr:uid="{E4B675B6-2413-4EE7-88BD-34F04971AD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06" authorId="0" shapeId="0" xr:uid="{8E76D43F-D8C2-401C-8B97-D2712DD699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06" authorId="0" shapeId="0" xr:uid="{5AFB9C3E-356A-41F1-AE6B-C9984AAE26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06" authorId="0" shapeId="0" xr:uid="{117D71BE-9949-48CF-AAD6-2B4B1374B0F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06" authorId="0" shapeId="0" xr:uid="{6A4D827D-6F41-4BD3-AABA-914F59CC2A4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07" authorId="0" shapeId="0" xr:uid="{CBEDD7D7-E70B-47C9-B6CE-C5FEBF2D46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07" authorId="0" shapeId="0" xr:uid="{C2D13D28-6571-4CE3-8BB8-2865D556E24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07" authorId="0" shapeId="0" xr:uid="{42F91F82-E43E-4E78-BDA8-19A7092FAA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07" authorId="0" shapeId="0" xr:uid="{55D47306-8058-418D-B687-CC0BC3527A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07" authorId="0" shapeId="0" xr:uid="{1D988558-5B96-45DF-AE44-CF7EC15C2C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08" authorId="0" shapeId="0" xr:uid="{0BAABB75-E5A1-4104-A3EC-39EF4C54CE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08" authorId="0" shapeId="0" xr:uid="{8549B2BC-838A-4357-8FBB-0F346A45FF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08" authorId="0" shapeId="0" xr:uid="{BC254168-9F6B-4CD0-8629-588400A5BD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08" authorId="0" shapeId="0" xr:uid="{6A8ABD78-0793-46E6-9540-F312DF8747E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08" authorId="0" shapeId="0" xr:uid="{9B45AFA4-055B-4FC1-9050-2ADE2BF23E2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11" authorId="0" shapeId="0" xr:uid="{71DA6F4A-8085-41F4-A9BA-468C7BE9C5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11" authorId="0" shapeId="0" xr:uid="{5D0A05B5-5A0F-4AC5-B306-3F0541E426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11" authorId="0" shapeId="0" xr:uid="{87B8D2B1-EF36-4FD2-87A3-CC4DF3811A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11" authorId="0" shapeId="0" xr:uid="{04E65663-E8D1-41DA-A6ED-54CE03260A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11" authorId="0" shapeId="0" xr:uid="{176ECAED-29C8-48DC-810A-28876B638C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12" authorId="0" shapeId="0" xr:uid="{F2155D39-5231-4F30-B240-6E74CBFB90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12" authorId="0" shapeId="0" xr:uid="{79B898DB-C3AF-4F74-AE98-164064B076D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12" authorId="0" shapeId="0" xr:uid="{95EE43D4-B171-4245-ACE5-1EEE81306D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12" authorId="0" shapeId="0" xr:uid="{D29CDD39-14B7-4324-8BCE-8DBA72159C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12" authorId="0" shapeId="0" xr:uid="{62DC07FF-14C1-44AF-9008-F72306B791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13" authorId="0" shapeId="0" xr:uid="{C0F77B12-2A6D-45EE-87A3-FE3504E7FE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13" authorId="0" shapeId="0" xr:uid="{36D1DA47-AC55-413E-A60F-E23DB21438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13" authorId="0" shapeId="0" xr:uid="{8B4DD4B8-2EAB-4EDB-8A5C-1DC5FA8663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13" authorId="0" shapeId="0" xr:uid="{D48DA60C-25EE-41D9-BE57-CC626AEC49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13" authorId="0" shapeId="0" xr:uid="{A8467E6F-C8C1-4984-97AD-F640B4C504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14" authorId="0" shapeId="0" xr:uid="{09CACBC2-CBFF-4776-9EA6-3470576428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14" authorId="0" shapeId="0" xr:uid="{AA894351-4CE0-414F-9359-F599B82354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14" authorId="0" shapeId="0" xr:uid="{9BCF0FE3-9425-4708-B1F1-13E5CCD3FD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14" authorId="0" shapeId="0" xr:uid="{5466D8F7-6A42-460D-BFA4-7AB01E8B1E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14" authorId="0" shapeId="0" xr:uid="{992E09BD-D290-4ABA-97BA-A36DF2B271E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15" authorId="0" shapeId="0" xr:uid="{8DC8F31C-E829-4EA9-B189-F78442248C4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15" authorId="0" shapeId="0" xr:uid="{0100C02C-9763-4EFB-9CD1-F0933B5CE8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15" authorId="0" shapeId="0" xr:uid="{CA99217B-D26C-4B8B-A411-251E6CFBC6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15" authorId="0" shapeId="0" xr:uid="{638FD2E6-09E7-444A-B3EE-291432534C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15" authorId="0" shapeId="0" xr:uid="{3AFD0BA6-BD73-4299-9D2D-D75F9E612D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16" authorId="0" shapeId="0" xr:uid="{D1755E97-F60A-4C62-B7A3-68CA3CF269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16" authorId="0" shapeId="0" xr:uid="{6CB55348-6083-46D2-9919-36F59589C6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16" authorId="0" shapeId="0" xr:uid="{9CDC5EFF-95D7-4367-928E-7104219093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16" authorId="0" shapeId="0" xr:uid="{9B9C7715-B2C9-4F0C-B88F-AE1409DF60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16" authorId="0" shapeId="0" xr:uid="{198B27A2-3223-42A7-9824-627EE3C904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17" authorId="0" shapeId="0" xr:uid="{9DA2E47E-37C3-438C-9401-21D9D3EA1B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17" authorId="0" shapeId="0" xr:uid="{9B137072-DAF9-41D4-AF4D-8BE8C2AC80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17" authorId="0" shapeId="0" xr:uid="{D1E62C7E-ED4F-433F-9312-DDA09B5E0A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17" authorId="0" shapeId="0" xr:uid="{EA709286-9E19-4045-879B-0D3DF9C92D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17" authorId="0" shapeId="0" xr:uid="{AC87844E-8043-4083-BE63-B0344E36E09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18" authorId="0" shapeId="0" xr:uid="{C5C81D68-4209-4784-AEDA-99AF8455C7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18" authorId="0" shapeId="0" xr:uid="{7627EB3D-C819-4418-B84C-0BE93C99E7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18" authorId="0" shapeId="0" xr:uid="{0FCC7BA1-1F75-4DD8-97A6-B843B49090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18" authorId="0" shapeId="0" xr:uid="{76A06C5B-93F8-4DB7-9CAB-9FCFEFAF1D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18" authorId="0" shapeId="0" xr:uid="{785378D8-585E-4B40-B268-DA11D8B72A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19" authorId="0" shapeId="0" xr:uid="{B9E49838-5ECD-4011-AB6F-61FD113F2F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19" authorId="0" shapeId="0" xr:uid="{628C15F7-B172-4E44-A1C3-CF8F2309D3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19" authorId="0" shapeId="0" xr:uid="{D4654CEB-B827-4D32-9286-507C4C2B4D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19" authorId="0" shapeId="0" xr:uid="{325BE18E-CAB4-4120-B3CA-93F91302DF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19" authorId="0" shapeId="0" xr:uid="{A4E391F3-A4F3-450C-B227-991094D10A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20" authorId="0" shapeId="0" xr:uid="{163425F8-C047-4C52-8AB6-A17869E376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20" authorId="0" shapeId="0" xr:uid="{596E1114-8B27-4421-B152-B93E9769AE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20" authorId="0" shapeId="0" xr:uid="{3CFAA8BF-8F3E-4D85-B61D-2D869BBE2CE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20" authorId="0" shapeId="0" xr:uid="{DFA68467-C29B-4B89-A148-5B11E4B149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20" authorId="0" shapeId="0" xr:uid="{64240F76-4610-47C2-AD3B-7D5B1AD483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21" authorId="0" shapeId="0" xr:uid="{259890CB-10E0-414F-B86B-6F0C6DAB5A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21" authorId="0" shapeId="0" xr:uid="{5276F7A5-A01E-4149-8A7C-1D1D2A2511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21" authorId="0" shapeId="0" xr:uid="{F95C5536-EEF5-48C9-99B9-FC9E6594289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21" authorId="0" shapeId="0" xr:uid="{3D6B8EA6-9B55-4ADC-8936-DD4A953366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21" authorId="0" shapeId="0" xr:uid="{DD7E5E2A-3B3E-4123-98EF-301563A8D9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22" authorId="0" shapeId="0" xr:uid="{29AC68ED-B688-49BA-9FFD-CEE150C01F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22" authorId="0" shapeId="0" xr:uid="{3F0B0B90-F995-438B-A3E7-5BF8F30984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22" authorId="0" shapeId="0" xr:uid="{49B1CECD-53EA-4B63-97DF-18A48B92D7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22" authorId="0" shapeId="0" xr:uid="{F27AFCA7-FDBF-4C98-93C8-A9F037503B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22" authorId="0" shapeId="0" xr:uid="{C2D3E117-8642-47DD-BDF7-1B4D43D57A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23" authorId="0" shapeId="0" xr:uid="{2ADFD85E-94D9-4BAB-8B95-EA545BFE56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23" authorId="0" shapeId="0" xr:uid="{C4EEE41C-1320-4DD2-A413-AB0DF6EC25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23" authorId="0" shapeId="0" xr:uid="{E01A4358-2E56-4575-B300-E603BA38A6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23" authorId="0" shapeId="0" xr:uid="{99309FB2-5793-4F57-8135-8DADB9072D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23" authorId="0" shapeId="0" xr:uid="{34EEBFFD-0EBC-4D01-8F8A-27D5706D00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AO424" authorId="0" shapeId="0" xr:uid="{500E800D-35DC-42CB-9A82-D11E19F779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02/24 amort amnts in red directly above as not booked in Feb 24 close as implementer didn't send files until Mar 24 close</t>
        </r>
      </text>
    </comment>
    <comment ref="BD426" authorId="0" shapeId="0" xr:uid="{4D75D0D4-2D58-4809-9064-E1E4795A56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26" authorId="0" shapeId="0" xr:uid="{5DA95379-330E-48A8-AF82-60DC2783C7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26" authorId="0" shapeId="0" xr:uid="{EEFDD4E0-283E-4B97-942E-D10D58A771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26" authorId="0" shapeId="0" xr:uid="{00CFA934-D907-445E-AD84-A102E1776F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26" authorId="0" shapeId="0" xr:uid="{B6CB01B2-CCD3-4873-8506-274FD70917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27" authorId="0" shapeId="0" xr:uid="{5BB23F8A-8C9F-4987-B7D1-DA2A965397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27" authorId="0" shapeId="0" xr:uid="{1F312BC4-97EA-495B-92AE-97B9970821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27" authorId="0" shapeId="0" xr:uid="{D461696A-71BB-4A54-AF34-0C204DEEB3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27" authorId="0" shapeId="0" xr:uid="{F9511A04-87B0-40B5-878A-DA258BA853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27" authorId="0" shapeId="0" xr:uid="{4A870076-6A3D-414C-980D-1F1D993B4E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28" authorId="0" shapeId="0" xr:uid="{95AFD131-EB7A-46C3-8385-86ABCB7709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28" authorId="0" shapeId="0" xr:uid="{CDCEA76F-A6E1-414D-95FB-B4156186A8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28" authorId="0" shapeId="0" xr:uid="{0BE6C1F6-A361-4B13-978B-68E4A24633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28" authorId="0" shapeId="0" xr:uid="{A9F69C12-6F42-4119-8407-A2A82340A6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28" authorId="0" shapeId="0" xr:uid="{181C2760-D64C-4FC4-B651-2400A2D568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29" authorId="0" shapeId="0" xr:uid="{390D2FE0-6E52-4BA9-8909-143F9CF9C0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29" authorId="0" shapeId="0" xr:uid="{41E41EE0-A494-431E-8A6B-ADE9D2EE56A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29" authorId="0" shapeId="0" xr:uid="{BA187492-263C-43FA-9924-55CA33966C7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29" authorId="0" shapeId="0" xr:uid="{078888F0-637B-4AEC-8831-04090FEEC2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29" authorId="0" shapeId="0" xr:uid="{8DDFF792-9E7C-44FA-A8DB-F7CECA2BD3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30" authorId="0" shapeId="0" xr:uid="{9D268D3C-24C7-41FA-9DD9-82708FC6A7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30" authorId="0" shapeId="0" xr:uid="{54DDCBA3-0440-4305-BEC7-374C9E48672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30" authorId="0" shapeId="0" xr:uid="{701759C4-807C-40DE-AA57-880BFEA512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30" authorId="0" shapeId="0" xr:uid="{DF692127-B51F-47F0-B0F6-F782C0E06F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30" authorId="0" shapeId="0" xr:uid="{81F5EF32-01B9-44D5-A3DF-E8EA263CEC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31" authorId="0" shapeId="0" xr:uid="{5716C641-EF9A-4BA2-A2FC-456F9D172C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31" authorId="0" shapeId="0" xr:uid="{F2FE5786-7B44-45BA-8390-E12AB3E898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31" authorId="0" shapeId="0" xr:uid="{1FF4FD00-FFC1-4E9E-BFD4-E3A5CC6EE0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31" authorId="0" shapeId="0" xr:uid="{FD1770F2-13C9-4FE1-86EC-7ABE05FDE69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31" authorId="0" shapeId="0" xr:uid="{8C44F407-2511-4C0D-A460-BF7B6D853ED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32" authorId="0" shapeId="0" xr:uid="{7F811B5F-FA6E-46FC-8935-1DB02C7A59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32" authorId="0" shapeId="0" xr:uid="{0021DCA6-F627-4C74-9135-50018373A1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32" authorId="0" shapeId="0" xr:uid="{E492BD21-7784-4656-87D3-2B7FFE83FE6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32" authorId="0" shapeId="0" xr:uid="{00483440-E67A-46DB-85BE-558FC168E3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32" authorId="0" shapeId="0" xr:uid="{949211E3-EE03-4B1F-B3EC-D1855400F3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33" authorId="0" shapeId="0" xr:uid="{128D29D8-4BDB-4AA0-9250-F477D785F4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33" authorId="0" shapeId="0" xr:uid="{56FC7CA8-8A48-4BB0-A886-23A7ECD4CE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33" authorId="0" shapeId="0" xr:uid="{B9BD35F0-E86E-4A07-9CCD-288FF1BC8E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33" authorId="0" shapeId="0" xr:uid="{8659CF87-6187-489B-B2C7-D1E36764B6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33" authorId="0" shapeId="0" xr:uid="{5EB56C6A-137E-49C5-A0C6-6378F0EC4D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34" authorId="0" shapeId="0" xr:uid="{ADA11641-F9B8-4C78-B35E-611BFCDE9F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34" authorId="0" shapeId="0" xr:uid="{BBFA1683-2776-4A7F-9D90-C1C0944C96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34" authorId="0" shapeId="0" xr:uid="{40377ECC-F651-4FF3-BD7D-6D2F3E4EB6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34" authorId="0" shapeId="0" xr:uid="{8522C203-322B-4C65-A626-1CE49D22AA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34" authorId="0" shapeId="0" xr:uid="{5F760A9C-9799-45DC-816C-C84CE4DD49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35" authorId="0" shapeId="0" xr:uid="{87485903-FC5A-4009-B117-F399768E4A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35" authorId="0" shapeId="0" xr:uid="{B59C93D8-F29E-483E-8533-CC533B8A8F6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35" authorId="0" shapeId="0" xr:uid="{59B91A31-2081-4E06-8703-DDF602D6F1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35" authorId="0" shapeId="0" xr:uid="{AC6AB9C3-624F-4D7B-9AA3-D04B1DF542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35" authorId="0" shapeId="0" xr:uid="{F686EBA2-4CF8-482E-813E-21A52C3BB1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36" authorId="0" shapeId="0" xr:uid="{CF703D3D-0E73-44E7-AFB6-36A709AED9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36" authorId="0" shapeId="0" xr:uid="{E38A3FD3-A28D-4BC1-8C4F-6032BF604F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36" authorId="0" shapeId="0" xr:uid="{45E2E91E-1ED2-49BB-93C4-209DD509DEE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36" authorId="0" shapeId="0" xr:uid="{E27F3F91-3BC0-40DF-B092-03B2F7D119E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36" authorId="0" shapeId="0" xr:uid="{E6A06B63-18EC-4DCB-815B-6F88A6EA74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37" authorId="0" shapeId="0" xr:uid="{1BF63857-4A25-4B9F-BA05-C899A5FA18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37" authorId="0" shapeId="0" xr:uid="{161699C9-12F3-4B28-A3C1-BB90702E98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37" authorId="0" shapeId="0" xr:uid="{1888F589-2E84-41E0-965F-B20376A74C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37" authorId="0" shapeId="0" xr:uid="{38D8740F-29D7-4266-ACA6-39D0A270C6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37" authorId="0" shapeId="0" xr:uid="{1D282967-C0C8-4904-A810-F6EDA407387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38" authorId="0" shapeId="0" xr:uid="{6C46DC28-A4C1-46F8-A732-83F69A32B8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38" authorId="0" shapeId="0" xr:uid="{49658A41-852C-470E-BED8-BB6C1806BF1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38" authorId="0" shapeId="0" xr:uid="{D4FCA286-7E1B-494B-8C3F-4FEE465103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38" authorId="0" shapeId="0" xr:uid="{3301D9BE-C22D-4F98-9D01-BF3FB643555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38" authorId="0" shapeId="0" xr:uid="{3CD96B49-BCE9-4960-AE66-0AE9D6E51C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39" authorId="0" shapeId="0" xr:uid="{E3E95D3F-3F4F-46F9-AB78-7799F5327B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39" authorId="0" shapeId="0" xr:uid="{B40E48D6-2C2D-44D8-B30A-6F7EEBB13A1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39" authorId="0" shapeId="0" xr:uid="{5B6FCAC8-8A6F-485A-ACAA-BC75D0D07A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39" authorId="0" shapeId="0" xr:uid="{6F45DCDC-C2E5-4B20-BF8D-03DB9D44CC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39" authorId="0" shapeId="0" xr:uid="{9D67115A-4889-4C1F-97FC-F09D376817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40" authorId="0" shapeId="0" xr:uid="{AB7249DF-EB61-4A24-BBE2-00F5F91865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40" authorId="0" shapeId="0" xr:uid="{2FCAFE89-AFB1-4B3C-B270-303D6518E79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40" authorId="0" shapeId="0" xr:uid="{A8CC9DE7-4A5F-4544-A66B-4926E4D1D4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40" authorId="0" shapeId="0" xr:uid="{0FFBE289-1ABF-41C4-96DF-DE319278F4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40" authorId="0" shapeId="0" xr:uid="{A7FEA4F2-5397-4C63-8DE6-84A06937E2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41" authorId="0" shapeId="0" xr:uid="{16AAC893-2675-4E5D-8765-43E0F0C976C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41" authorId="0" shapeId="0" xr:uid="{108623CB-EE20-43F5-86CE-D43B86BF4A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41" authorId="0" shapeId="0" xr:uid="{9F0905E4-A30F-4415-B2BE-96E2500D230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41" authorId="0" shapeId="0" xr:uid="{72F2E1A4-96D2-418C-93FC-FAEF1F3BA2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41" authorId="0" shapeId="0" xr:uid="{F741DF1C-E754-496E-A950-7321CCF2EC7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44" authorId="0" shapeId="0" xr:uid="{83CFC3F0-994B-4DA9-8E44-E2736B024C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44" authorId="0" shapeId="0" xr:uid="{C50B788B-4BED-4FAC-9DA0-D99BF1CDE1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44" authorId="0" shapeId="0" xr:uid="{5F6B76F3-8052-4AB9-A699-1E96B6C7F1E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44" authorId="0" shapeId="0" xr:uid="{A5D89F8D-C4E6-4505-94C1-4998B87384A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44" authorId="0" shapeId="0" xr:uid="{7313F42C-FA06-4F91-A712-E9A2A3CE4A8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45" authorId="0" shapeId="0" xr:uid="{7B239F15-FCE9-4C8C-A192-997FEEAED76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45" authorId="0" shapeId="0" xr:uid="{60A3FE75-BE08-4A64-923F-15BA1486D1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45" authorId="0" shapeId="0" xr:uid="{DD5464E6-4424-4AD7-BA66-E4D068405AC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45" authorId="0" shapeId="0" xr:uid="{9843C3DD-19C7-49D2-A407-6CEFB727BD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45" authorId="0" shapeId="0" xr:uid="{6983C50E-568E-413A-8353-7D7DA36580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46" authorId="0" shapeId="0" xr:uid="{FB847AD5-7195-438D-A92B-9FFF91AA124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46" authorId="0" shapeId="0" xr:uid="{0F9B62BB-6190-4FFE-9AAD-BFF7ED11D2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46" authorId="0" shapeId="0" xr:uid="{2582D45A-9C49-44F8-A1FF-2DB3FB1DD7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46" authorId="0" shapeId="0" xr:uid="{28F9D301-B9FC-41FE-AFBC-17E32D5EA7B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46" authorId="0" shapeId="0" xr:uid="{516E1559-1EE8-4934-95BD-F744B6D8C1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47" authorId="0" shapeId="0" xr:uid="{984022BA-ADFE-4585-97B1-9CDC3A3BB9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47" authorId="0" shapeId="0" xr:uid="{677A9CB9-5ED2-4CC2-8FFD-AA8D88530F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47" authorId="0" shapeId="0" xr:uid="{987BAF15-4B73-424E-8969-16AA8C0F8C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47" authorId="0" shapeId="0" xr:uid="{409307FD-EFDB-499C-8CD2-B9541287E2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47" authorId="0" shapeId="0" xr:uid="{BD9E9965-F066-4E04-BD72-B6E6730976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48" authorId="0" shapeId="0" xr:uid="{48E57BE8-B246-45A0-B98D-5A1FEBDD19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48" authorId="0" shapeId="0" xr:uid="{D3F3D15E-A206-4D1A-BF02-F83F47682FA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48" authorId="0" shapeId="0" xr:uid="{9F305E50-DC0D-489E-A1F8-0399ACC8A56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48" authorId="0" shapeId="0" xr:uid="{D9117B22-49E9-45AC-B9C2-C60764BC05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48" authorId="0" shapeId="0" xr:uid="{BF8B9F3D-E9B4-4ED3-AB42-AA7BA49DDE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49" authorId="0" shapeId="0" xr:uid="{6662AE07-5570-47A5-9D54-18F7249A57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49" authorId="0" shapeId="0" xr:uid="{3F59F26D-7A1A-439C-86FE-C8987BBF07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49" authorId="0" shapeId="0" xr:uid="{03E9DC31-1602-4D39-A488-7073CD1D3D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49" authorId="0" shapeId="0" xr:uid="{1E296EE6-83AD-430D-8DE0-7EB774FE86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49" authorId="0" shapeId="0" xr:uid="{567EA4F3-1B78-427F-A170-6A502F69AF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50" authorId="0" shapeId="0" xr:uid="{6769D1FE-67E4-466D-8004-C182C871B9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50" authorId="0" shapeId="0" xr:uid="{C165396C-985B-42B2-8081-8BCAD4DF27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50" authorId="0" shapeId="0" xr:uid="{129C2E9A-55EB-4CFA-9CEA-7BA3102E77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50" authorId="0" shapeId="0" xr:uid="{76A57250-EB97-46CF-8675-27C6441FD5D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50" authorId="0" shapeId="0" xr:uid="{915C3DF6-F6CF-417F-B0A0-078C10274A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51" authorId="0" shapeId="0" xr:uid="{B04457C0-9FF9-47D3-81B9-4CD7D247D1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51" authorId="0" shapeId="0" xr:uid="{44742A36-E6BC-4A04-80EE-518F7F1977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51" authorId="0" shapeId="0" xr:uid="{3C38B3F3-6B6F-4447-85F8-98723B8486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51" authorId="0" shapeId="0" xr:uid="{48122EE3-A362-421A-91CD-53C03D7E54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51" authorId="0" shapeId="0" xr:uid="{E602500F-E710-48D0-933B-906CE56939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52" authorId="0" shapeId="0" xr:uid="{27C584BA-B6CD-4BB5-92A3-3C10FC6A08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52" authorId="0" shapeId="0" xr:uid="{9A0267EA-74ED-4484-88F5-FF003A7845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52" authorId="0" shapeId="0" xr:uid="{228EFE7C-A8A9-48A5-91BE-18613F20E5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52" authorId="0" shapeId="0" xr:uid="{00E28CDF-85B8-46C5-94DE-8B8EF781AC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52" authorId="0" shapeId="0" xr:uid="{54AECD5D-2905-444C-875D-011DE20308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53" authorId="0" shapeId="0" xr:uid="{BD9ED51F-04A9-4B62-9EA9-0BB9C31515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53" authorId="0" shapeId="0" xr:uid="{89531E56-FE68-4535-A6E1-D47F1155F3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53" authorId="0" shapeId="0" xr:uid="{06C0232F-75DE-4B61-BCA4-0A0A11324E1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53" authorId="0" shapeId="0" xr:uid="{C7922637-0F36-41D8-99CF-8314424C37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53" authorId="0" shapeId="0" xr:uid="{7BF463F0-5F33-4F1E-8333-A29E7D6C9A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54" authorId="0" shapeId="0" xr:uid="{5B640BA7-4732-4A8B-A21F-C4179494BCC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54" authorId="0" shapeId="0" xr:uid="{5593EDC1-2343-4E66-ABA6-71C1AADE04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54" authorId="0" shapeId="0" xr:uid="{5E97D13B-414D-4D87-9314-F14AB08C74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54" authorId="0" shapeId="0" xr:uid="{B2B2F0DE-EAD2-497D-93EA-5DE6BDD31D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54" authorId="0" shapeId="0" xr:uid="{C92E1B2A-B124-4A9F-B338-5779F7C64D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55" authorId="0" shapeId="0" xr:uid="{A6530FFC-EADB-4298-ABE7-CD9C8BFD16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55" authorId="0" shapeId="0" xr:uid="{1420281A-EBFF-40F9-A95B-CB3B846DEA2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55" authorId="0" shapeId="0" xr:uid="{C81BAAB0-FFB4-4C8B-A390-E347A709E7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55" authorId="0" shapeId="0" xr:uid="{AD8F661D-D2F6-42BF-9A92-012B1AF54D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55" authorId="0" shapeId="0" xr:uid="{531083EB-3A47-413E-AE0B-1088A7C545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58" authorId="0" shapeId="0" xr:uid="{7DA1DCF0-7A43-4396-A1BF-C02EFAA3B60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58" authorId="0" shapeId="0" xr:uid="{A38F2AAB-B09B-4E2F-9FBF-3DB0970E3E3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58" authorId="0" shapeId="0" xr:uid="{47A1F19C-8484-4A84-8B96-3533953DD56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58" authorId="0" shapeId="0" xr:uid="{7B6E2208-529C-4CBC-8FE8-0F329BA1A6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58" authorId="0" shapeId="0" xr:uid="{F8E85724-A55A-4429-8A33-5D54D112B3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59" authorId="0" shapeId="0" xr:uid="{4665EE32-7E00-45CD-8045-DC7B020913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59" authorId="0" shapeId="0" xr:uid="{09C9FBF2-25F9-4E42-9CD7-17BEA381AD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59" authorId="0" shapeId="0" xr:uid="{74D40CFE-A7BD-4106-9946-BBF29829086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59" authorId="0" shapeId="0" xr:uid="{CD51F491-35CF-431D-8D7A-1576BF394E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59" authorId="0" shapeId="0" xr:uid="{6141E61B-6888-4310-B7A6-B265BF0A39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B462" authorId="0" shapeId="0" xr:uid="{7D3A3F55-1C92-4430-B18F-EBCA7777973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this account was early paid so remaining principle was fully amortized in 04-25 since amortization booked 08-24 to 03-25 the remainder gets booked in 04-25 - formula is (take total principle amount less the total amount amortized to date (so in this case thru 03-25) and the difference is what needs to be amortized off in cm now that the pays account is $0)</t>
        </r>
      </text>
    </comment>
    <comment ref="BD463" authorId="0" shapeId="0" xr:uid="{BDB7AC76-3148-40EE-9FA0-0AFE5A24D8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63" authorId="0" shapeId="0" xr:uid="{4D71905C-B677-4730-AF13-BC769CB9AA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63" authorId="0" shapeId="0" xr:uid="{F3084B80-1E43-4C8E-8807-E65197756E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63" authorId="0" shapeId="0" xr:uid="{E02AC7C9-ED35-4BF9-8325-FDCC8973F00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63" authorId="0" shapeId="0" xr:uid="{D2605128-2F0D-417D-AF09-ECACF1BC061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64" authorId="0" shapeId="0" xr:uid="{D6897DF6-B3A9-48A5-9173-1627CD983F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64" authorId="0" shapeId="0" xr:uid="{7688950D-0079-4004-B640-2B0149C3E2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64" authorId="0" shapeId="0" xr:uid="{37DF5462-0CF9-40CB-959F-AF5A082218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64" authorId="0" shapeId="0" xr:uid="{F5103053-6C56-4C1E-B3C5-BCCF0197F63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64" authorId="0" shapeId="0" xr:uid="{525BDD4D-6703-4EC5-B8E7-F5470ABB05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65" authorId="0" shapeId="0" xr:uid="{189E2008-AAD2-47B6-9DED-E29DC7D70CF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65" authorId="0" shapeId="0" xr:uid="{D103EC96-4D62-4000-BC76-F9E28D2598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65" authorId="0" shapeId="0" xr:uid="{92E51A42-66B8-4C5E-8150-855FC341E2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65" authorId="0" shapeId="0" xr:uid="{798374A2-B171-49F0-83BA-D9BDC9CFB9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65" authorId="0" shapeId="0" xr:uid="{AECAD764-A6C9-4B89-ADFB-A48D7D585A0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66" authorId="0" shapeId="0" xr:uid="{D76F7771-15CA-490F-B5DF-C345C451BA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66" authorId="0" shapeId="0" xr:uid="{A31AD0C3-0F68-4958-B2E5-0A5E5DA556D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66" authorId="0" shapeId="0" xr:uid="{5A738486-A62D-493A-9AB6-47E1F07B57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66" authorId="0" shapeId="0" xr:uid="{B2959133-F771-4E3B-9FC8-967D0FD282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66" authorId="0" shapeId="0" xr:uid="{13893151-71A3-43B2-BF09-08D67D257D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67" authorId="0" shapeId="0" xr:uid="{3BC30499-2A93-4046-ACEC-2A1B48581FF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67" authorId="0" shapeId="0" xr:uid="{34A7C8D7-2FE0-48AE-964B-840A8A55AE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67" authorId="0" shapeId="0" xr:uid="{65850B4E-329D-4176-BFC8-C530447728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67" authorId="0" shapeId="0" xr:uid="{4293D6B9-2D47-49D3-B717-0CA34D15BA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67" authorId="0" shapeId="0" xr:uid="{D7D33FD0-8AD4-45B3-8813-EB553B7AB2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68" authorId="0" shapeId="0" xr:uid="{0B9EF999-94BA-4198-9A67-E6AFCD3940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68" authorId="0" shapeId="0" xr:uid="{2CDA0BCC-8F33-474F-A23E-94AE895D69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68" authorId="0" shapeId="0" xr:uid="{3964AE08-3AEC-406C-808F-019FD34CD9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68" authorId="0" shapeId="0" xr:uid="{F76B4229-A9C7-4D98-9C7E-02A71A15E9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68" authorId="0" shapeId="0" xr:uid="{38A83CDD-4E23-4DE5-8404-BEFE8616CEB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69" authorId="0" shapeId="0" xr:uid="{5A40FF50-1719-4AD0-81F8-DCBB881207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69" authorId="0" shapeId="0" xr:uid="{BC80AC77-7F9D-4CA9-AB80-91E0AB986C4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69" authorId="0" shapeId="0" xr:uid="{0C51CA7E-0796-45F3-A899-EA26349265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69" authorId="0" shapeId="0" xr:uid="{0E52BA41-5D91-4253-9A12-C17FB2CBBB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69" authorId="0" shapeId="0" xr:uid="{126578E4-061F-4BF8-B776-B75655810C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70" authorId="0" shapeId="0" xr:uid="{839AB2C0-F797-4E79-B0AB-9B013B9885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70" authorId="0" shapeId="0" xr:uid="{5B8C5A9C-ED1D-427D-BD04-507453D4619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70" authorId="0" shapeId="0" xr:uid="{51D91EED-B591-495F-827C-FFBAF7F20B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70" authorId="0" shapeId="0" xr:uid="{86E4AFFA-C8BB-4928-BCDB-7039C54AC1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70" authorId="0" shapeId="0" xr:uid="{95CAC0E0-D58E-47FB-BB4E-451EFAAD2FF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71" authorId="0" shapeId="0" xr:uid="{81FAFEBB-1CA0-4392-9187-33F60172E6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71" authorId="0" shapeId="0" xr:uid="{4C2AEA64-300C-41C2-8DC5-74A9DA9B3D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71" authorId="0" shapeId="0" xr:uid="{4E77AC3A-6F4D-41C8-8B8C-43787119C6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71" authorId="0" shapeId="0" xr:uid="{97DE48F4-18DD-4EDB-90B0-E6F7337969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71" authorId="0" shapeId="0" xr:uid="{18912822-830B-43BA-85D1-586CB38FA1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72" authorId="0" shapeId="0" xr:uid="{249F6515-D34B-4358-8087-15FDF15939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72" authorId="0" shapeId="0" xr:uid="{4FE4550C-9F11-4107-A1CA-47614BD97A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72" authorId="0" shapeId="0" xr:uid="{81219F3A-63BB-4313-9EDF-BDD7DFE732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72" authorId="0" shapeId="0" xr:uid="{DA8C0970-313D-4790-B061-86FB58BB7B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72" authorId="0" shapeId="0" xr:uid="{0B9CF0E1-A61F-4927-9232-E03639695C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73" authorId="0" shapeId="0" xr:uid="{100B1AD7-12C8-4746-9429-E45B6A6CE7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73" authorId="0" shapeId="0" xr:uid="{8FCF6D0C-87A1-4468-8697-EA55DCCF487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73" authorId="0" shapeId="0" xr:uid="{22DC353A-67ED-48B5-A5F3-AFC1105326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73" authorId="0" shapeId="0" xr:uid="{7C3A8751-931B-42B1-81B1-C8AFB7F24F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73" authorId="0" shapeId="0" xr:uid="{7E069964-AD24-40B8-822B-38C65FF09E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74" authorId="0" shapeId="0" xr:uid="{6E2D7FCF-243C-4BBE-B326-B127A36D0F4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74" authorId="0" shapeId="0" xr:uid="{D4176927-3CDA-4587-BC28-662DF18B3B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74" authorId="0" shapeId="0" xr:uid="{ABB76456-815D-4E31-A276-41B487FC745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74" authorId="0" shapeId="0" xr:uid="{C57B5ABE-8F8D-458F-BC94-E38567BE6D8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74" authorId="0" shapeId="0" xr:uid="{1633442C-3B53-4C1D-996A-6048E6C2CD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75" authorId="0" shapeId="0" xr:uid="{38F6552D-6289-4A6C-9BC7-28F6D2D681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75" authorId="0" shapeId="0" xr:uid="{713F1D7E-7C6C-44BB-997F-2C275CD1178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75" authorId="0" shapeId="0" xr:uid="{5E112F06-1EE2-4AAC-957E-D6D1C4EDFB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75" authorId="0" shapeId="0" xr:uid="{6D5D62D0-4773-40CC-AFA2-22737DB864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75" authorId="0" shapeId="0" xr:uid="{CB511A51-6312-4FE1-99A3-14FB435A72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78" authorId="0" shapeId="0" xr:uid="{BC1703A7-F4AD-492E-9C94-03EB420CEE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78" authorId="0" shapeId="0" xr:uid="{6972A062-F1B4-4BBB-8A0B-3AEBAFC650A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78" authorId="0" shapeId="0" xr:uid="{0E1BF0AA-6A5C-48A3-B72F-34F4148DB75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78" authorId="0" shapeId="0" xr:uid="{7B16F666-AE6D-4162-9253-BFDF4E5D6F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78" authorId="0" shapeId="0" xr:uid="{7F9F0F36-EA6C-47D9-B2E3-8098047B5B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79" authorId="0" shapeId="0" xr:uid="{6C6F0F20-56C7-4F2F-83CA-3EC7C6C289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79" authorId="0" shapeId="0" xr:uid="{9F328F0C-1684-493F-92C2-5FEF43CA0F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79" authorId="0" shapeId="0" xr:uid="{75239E8A-6D0E-4F60-BC47-5B44DD7D9D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79" authorId="0" shapeId="0" xr:uid="{9F6DE405-7299-4228-A137-51C622F56A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79" authorId="0" shapeId="0" xr:uid="{7F496B60-0715-4757-B53B-80DCA7DB996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80" authorId="0" shapeId="0" xr:uid="{3987F8F9-99E0-44DA-A1F0-3EF1B6DAB4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80" authorId="0" shapeId="0" xr:uid="{69DFF4C0-0D4C-40CF-85B7-41C81CB8814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80" authorId="0" shapeId="0" xr:uid="{631A41DB-86B9-43D8-A0A1-6D0750F213F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80" authorId="0" shapeId="0" xr:uid="{5A16270C-39DC-42F9-BE62-060B1FEB1D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80" authorId="0" shapeId="0" xr:uid="{4A18E955-71A6-4112-994F-3587EC79AF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81" authorId="0" shapeId="0" xr:uid="{1732C369-2E80-45C8-A1EB-7837A38CBA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81" authorId="0" shapeId="0" xr:uid="{01DA35F3-13BB-494D-B97F-6F94CD6E17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81" authorId="0" shapeId="0" xr:uid="{1DE84F86-765B-44AA-8D4E-6C12B956E48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81" authorId="0" shapeId="0" xr:uid="{AE451ABB-8EFE-4F7B-937E-202469AD04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81" authorId="0" shapeId="0" xr:uid="{93D870E6-A328-415C-BBBF-25C2B5D11A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82" authorId="0" shapeId="0" xr:uid="{6FA3C772-E583-409B-BF51-985C6C6BD26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82" authorId="0" shapeId="0" xr:uid="{5F140FF8-0882-4888-B3C5-598C329260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82" authorId="0" shapeId="0" xr:uid="{EC8F5F58-A266-4A89-AD4E-FCE9D780BF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82" authorId="0" shapeId="0" xr:uid="{C2A74E8E-D5A6-4864-A2A8-8213D5EB50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82" authorId="0" shapeId="0" xr:uid="{F05C40F0-0525-4A7F-A5F2-2D35C7D904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83" authorId="0" shapeId="0" xr:uid="{2ED0DDA4-BBD6-408A-841A-F1067A3C2FB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83" authorId="0" shapeId="0" xr:uid="{F7D7FC59-ABED-4540-A997-74E66018D4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83" authorId="0" shapeId="0" xr:uid="{6A2D22DC-E46D-4E5A-AC9A-3B0635631FF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83" authorId="0" shapeId="0" xr:uid="{7481D706-1238-4F7B-9CBF-FD9D934609B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83" authorId="0" shapeId="0" xr:uid="{6D3E3802-273E-4BE9-B14E-C6671F03E9E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84" authorId="0" shapeId="0" xr:uid="{F225E6F4-1546-4EDE-B88F-6C48F411D9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84" authorId="0" shapeId="0" xr:uid="{862AFE24-A6AF-4016-8027-41706E01EA2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84" authorId="0" shapeId="0" xr:uid="{B73709A0-2898-4901-AA49-157344387C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84" authorId="0" shapeId="0" xr:uid="{FA3B69F9-F26B-4BB0-9DCD-3A4FD6785A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84" authorId="0" shapeId="0" xr:uid="{7E73D424-AD76-4742-A70F-667433A0DD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85" authorId="0" shapeId="0" xr:uid="{2C2C79DE-C79C-4ED3-92B3-E0117451874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85" authorId="0" shapeId="0" xr:uid="{295DE9EF-D9A6-4599-B075-277A7E1709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85" authorId="0" shapeId="0" xr:uid="{2709532F-66C1-4DC4-B8BA-4CCF320870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85" authorId="0" shapeId="0" xr:uid="{36D36B0B-8FF7-47F1-9AF5-895BB178CF4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85" authorId="0" shapeId="0" xr:uid="{156DB260-625D-42BE-9AAF-0C0C25FAB4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86" authorId="0" shapeId="0" xr:uid="{36FF789C-B565-4D97-9049-D47380D5500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86" authorId="0" shapeId="0" xr:uid="{6677ED8D-C8BE-4BB4-BF3B-5DC8CFAFFD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86" authorId="0" shapeId="0" xr:uid="{EA8E5BF9-ADD3-4C5B-A3BA-04A33A2F99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86" authorId="0" shapeId="0" xr:uid="{4EEF62C0-FBAB-4943-B86E-3BEA6856F2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86" authorId="0" shapeId="0" xr:uid="{B9EA7934-C7A3-43B0-B597-6E46F45A2A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87" authorId="0" shapeId="0" xr:uid="{BCB54F60-DC36-47CF-B2EC-B94752E154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87" authorId="0" shapeId="0" xr:uid="{DD10B2C3-5354-49C1-A959-53DF964353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87" authorId="0" shapeId="0" xr:uid="{8A3354AE-7BC2-4914-BF8D-A3F34CE5181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87" authorId="0" shapeId="0" xr:uid="{28BF9FB2-66B9-42B7-A79B-C98032DA0A9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87" authorId="0" shapeId="0" xr:uid="{DF4C61C5-0283-43F0-A963-BB5E9968A3D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88" authorId="0" shapeId="0" xr:uid="{8BAD09DD-4517-49FB-9723-FCD1D6802BF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88" authorId="0" shapeId="0" xr:uid="{26804FBB-71B3-430C-97C4-F4EB48B9B1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88" authorId="0" shapeId="0" xr:uid="{247EFA8D-621F-4A73-BF1F-3A89243A2BC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88" authorId="0" shapeId="0" xr:uid="{8F0E8AC7-4E84-40B3-9D91-0918138958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88" authorId="0" shapeId="0" xr:uid="{29D55A6E-911D-4214-9264-AE6EB7772C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89" authorId="0" shapeId="0" xr:uid="{14750FC5-CA87-4B69-B3C0-93A12800BF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89" authorId="0" shapeId="0" xr:uid="{1CCC6DA6-CB30-472F-A7F5-6E08CE06A2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89" authorId="0" shapeId="0" xr:uid="{4125838D-B2B8-4E46-B1F4-144873903BB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89" authorId="0" shapeId="0" xr:uid="{1F1AE6AD-5605-4EB4-AE0B-47499222FCF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89" authorId="0" shapeId="0" xr:uid="{05B2997F-995D-4BBD-B449-75A4A98A8C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90" authorId="0" shapeId="0" xr:uid="{5D66F3AE-3D02-43F1-B314-AD2519E9572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90" authorId="0" shapeId="0" xr:uid="{834E993D-3262-47D7-BB68-70D413696B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90" authorId="0" shapeId="0" xr:uid="{C86EC195-95EB-4570-8EFC-21A7C19AF1D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90" authorId="0" shapeId="0" xr:uid="{EC5BF031-F3F6-4EF3-9F9A-C548F77CBC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90" authorId="0" shapeId="0" xr:uid="{9B86D924-57B2-462A-B3D4-526E161D98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91" authorId="0" shapeId="0" xr:uid="{4CA95D81-1917-469C-86E9-C0F3E6C266F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91" authorId="0" shapeId="0" xr:uid="{ACC10319-8685-49C5-84F7-85ED302BAE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91" authorId="0" shapeId="0" xr:uid="{65CD7BEC-C0D1-4BAD-992E-B817E252DE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91" authorId="0" shapeId="0" xr:uid="{B9E9A913-3E50-468A-930C-AB7D8C8C625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91" authorId="0" shapeId="0" xr:uid="{E2892135-6F1F-4437-9E95-B83E4F8346B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92" authorId="0" shapeId="0" xr:uid="{B1F578D7-E1AE-4452-8505-EF8E770DA6F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92" authorId="0" shapeId="0" xr:uid="{408ABE8B-54FB-46EE-9444-F6CBBA558F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92" authorId="0" shapeId="0" xr:uid="{D1C060D2-603A-428D-8E2D-1083D8088E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92" authorId="0" shapeId="0" xr:uid="{0FE291D6-FE6B-46A2-AC06-AE6C8DB19F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92" authorId="0" shapeId="0" xr:uid="{5D7CF861-6D4F-42EA-83F4-E7579BC024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93" authorId="0" shapeId="0" xr:uid="{76D299E0-C841-4E6A-A525-ABB6ACAE439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93" authorId="0" shapeId="0" xr:uid="{B35032B5-D760-4F32-9C0D-059123A7FF9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93" authorId="0" shapeId="0" xr:uid="{24CED450-A04D-4FA1-8E55-B25748DB710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93" authorId="0" shapeId="0" xr:uid="{A29390E3-3F1B-4237-A392-B3BC249C22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93" authorId="0" shapeId="0" xr:uid="{4F9E4606-8E41-4148-ACB7-955CE275F2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96" authorId="0" shapeId="0" xr:uid="{B69D797B-0F1A-49F3-AF59-A6E091B1B08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96" authorId="0" shapeId="0" xr:uid="{25A9B66B-00B2-4C44-BD06-5AFBF20B0C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96" authorId="0" shapeId="0" xr:uid="{DC4CCBFB-0C70-479F-9C21-BE9757860D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96" authorId="0" shapeId="0" xr:uid="{21A38F22-F7F8-4022-9030-3CDAF43EB0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96" authorId="0" shapeId="0" xr:uid="{DBADCFEF-5F4F-4FE0-8A86-136AD72A93C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97" authorId="0" shapeId="0" xr:uid="{83995CE1-F136-4ACD-A73A-4F8DACABCC1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97" authorId="0" shapeId="0" xr:uid="{C4C5571D-3771-486E-A5E5-388AAEA25C6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97" authorId="0" shapeId="0" xr:uid="{4D68920E-7A94-4EAE-9B04-5BEE24F5BA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97" authorId="0" shapeId="0" xr:uid="{00F6F932-116E-47F7-B45C-25A8C79A45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97" authorId="0" shapeId="0" xr:uid="{CF38427E-3BB5-4C99-9B38-2226228BE5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98" authorId="0" shapeId="0" xr:uid="{2C1419D2-351F-4FE0-8F51-FCBB535733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98" authorId="0" shapeId="0" xr:uid="{8775E36F-EAE9-41CC-A0E8-0E20A2D5EE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98" authorId="0" shapeId="0" xr:uid="{FA841604-5A9A-4037-A4AD-EDEFA0B673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98" authorId="0" shapeId="0" xr:uid="{AE59528F-3699-4F4E-8BD0-831699EF45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98" authorId="0" shapeId="0" xr:uid="{1139F7F0-B2F0-44DA-9B11-99ACB076B7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499" authorId="0" shapeId="0" xr:uid="{F5031074-5951-4574-A29E-93E9F81F60A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499" authorId="0" shapeId="0" xr:uid="{9427D107-4FA4-417F-B547-5EB1811882B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499" authorId="0" shapeId="0" xr:uid="{DE0B2673-1EEA-403D-AA27-80A5CF7AE1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499" authorId="0" shapeId="0" xr:uid="{AF80B0A4-2243-48BB-980D-57D019EBDAB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499" authorId="0" shapeId="0" xr:uid="{E1F32CE5-111E-4DBD-9AE4-3C24C1FF655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00" authorId="0" shapeId="0" xr:uid="{64A76C29-0C85-41E2-B217-E3CE2452DA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00" authorId="0" shapeId="0" xr:uid="{385F1403-AEF1-47E2-A910-83F723891DA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00" authorId="0" shapeId="0" xr:uid="{B81816E7-6E65-4DFE-AC84-70A18995F8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00" authorId="0" shapeId="0" xr:uid="{CC1E077F-E4D3-4656-B77E-E5F6D4AB8D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00" authorId="0" shapeId="0" xr:uid="{4FA74456-B4E6-4FDA-AC69-D2BD4FF729E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01" authorId="0" shapeId="0" xr:uid="{9127642D-E50B-4D57-AEB1-DE0B72B385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01" authorId="0" shapeId="0" xr:uid="{4C1B1D5C-8C86-472B-BC91-83632D7BEAC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01" authorId="0" shapeId="0" xr:uid="{5D418BE7-1DA4-4462-90AE-0630B2C7B57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01" authorId="0" shapeId="0" xr:uid="{2C2BA83A-2AB9-49CD-B01B-48F7C48A8B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01" authorId="0" shapeId="0" xr:uid="{C18D72DC-F903-431E-9B05-BB1C8B5E5D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02" authorId="0" shapeId="0" xr:uid="{B340E81F-1900-4012-881E-A40C5A86CD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02" authorId="0" shapeId="0" xr:uid="{753102A7-B224-4647-91C4-DC207C8B747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02" authorId="0" shapeId="0" xr:uid="{54F790A0-7EB2-4D38-8089-45B85645C0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02" authorId="0" shapeId="0" xr:uid="{C47E0618-C9B9-4D9C-B9F7-8DD0649C94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02" authorId="0" shapeId="0" xr:uid="{88EE16A8-B208-4A73-A85A-C97660A13F5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03" authorId="0" shapeId="0" xr:uid="{3E25A229-4D2C-4F4D-BB89-DE236864A0A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03" authorId="0" shapeId="0" xr:uid="{EB0A3927-4E54-4711-B8BC-6AF93910750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03" authorId="0" shapeId="0" xr:uid="{5D91181A-CDE9-424C-90FA-E2B482A0317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03" authorId="0" shapeId="0" xr:uid="{0F064E50-0076-4FDA-A6E2-5CF68E43BE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03" authorId="0" shapeId="0" xr:uid="{F9527A72-D950-4836-AA96-F058160514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04" authorId="0" shapeId="0" xr:uid="{D2B79EF6-DD66-4366-95FB-BA2E9040D1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04" authorId="0" shapeId="0" xr:uid="{7918711F-B801-4DF1-8D2E-93FED555B5C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04" authorId="0" shapeId="0" xr:uid="{6D35FFFC-31F6-4DC2-A57A-C8D837DC29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04" authorId="0" shapeId="0" xr:uid="{66BA246D-A8B3-4B34-B54A-B00FE78BDF7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04" authorId="0" shapeId="0" xr:uid="{B1081B85-9FD4-4A7B-96CF-BBDEDDE2972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05" authorId="0" shapeId="0" xr:uid="{7CB68DE1-A99E-49EC-B938-81476B0382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05" authorId="0" shapeId="0" xr:uid="{30BC44B4-6373-48B6-9DAF-3926B1705C5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05" authorId="0" shapeId="0" xr:uid="{7073B489-F1FC-4EDD-8DCB-87A54C68A7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05" authorId="0" shapeId="0" xr:uid="{511B4BF7-5244-4FBD-83CA-7944B1DBFB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05" authorId="0" shapeId="0" xr:uid="{F1238620-57B5-4687-BA86-E0171C03890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06" authorId="0" shapeId="0" xr:uid="{BA0BEA73-937B-4086-AE47-1019121E4B4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06" authorId="0" shapeId="0" xr:uid="{55260BB1-22A1-4252-9200-555A318940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06" authorId="0" shapeId="0" xr:uid="{3D14C462-8351-4094-865B-E4ABB26644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06" authorId="0" shapeId="0" xr:uid="{5DD9AA7B-047B-4207-A4AE-BD0B263237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06" authorId="0" shapeId="0" xr:uid="{D9BFE2A7-2BC6-41AA-B41A-36B0318416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07" authorId="0" shapeId="0" xr:uid="{4877A697-1267-42DC-B41B-419F32A51C4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07" authorId="0" shapeId="0" xr:uid="{F2C6BB3B-62BD-4256-B259-BF0C2C4BE23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07" authorId="0" shapeId="0" xr:uid="{8C7C4322-DA04-4AE5-9057-C33959B6F26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07" authorId="0" shapeId="0" xr:uid="{1B8BAE4A-C8AA-4EED-89B1-381182044B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07" authorId="0" shapeId="0" xr:uid="{9A666044-E9DA-409D-B593-73816AE5210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08" authorId="0" shapeId="0" xr:uid="{CBC77547-4A27-4C3C-A94D-BF03E2C62C8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08" authorId="0" shapeId="0" xr:uid="{20485FF4-0418-446B-BF33-9CE92BE6E32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08" authorId="0" shapeId="0" xr:uid="{7AFD2232-3DF8-4237-BEC0-303DA33910D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08" authorId="0" shapeId="0" xr:uid="{ED9020FE-26D4-41AA-9431-3F8462E957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08" authorId="0" shapeId="0" xr:uid="{C1BD0730-D65D-4414-BAA1-EE0EEA5E53D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09" authorId="0" shapeId="0" xr:uid="{0C606AC9-BC13-42C8-A3E4-E8F4F47DB7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09" authorId="0" shapeId="0" xr:uid="{A0753945-9190-43B6-B0F5-B9E304AC9B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09" authorId="0" shapeId="0" xr:uid="{478775CD-BB33-4F5F-9E7C-C765267316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09" authorId="0" shapeId="0" xr:uid="{E1A8C45D-914A-4D70-82F6-069E7F5B37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09" authorId="0" shapeId="0" xr:uid="{13F0DB65-8CE8-417B-93FB-5E9F990CF9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10" authorId="0" shapeId="0" xr:uid="{2C5DCD79-DB5A-4A94-95BC-F6342A9A3A5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10" authorId="0" shapeId="0" xr:uid="{6EF73B5E-3B2A-4188-9007-EB40B95E10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10" authorId="0" shapeId="0" xr:uid="{E77A3B0F-C346-4179-92B7-EEB4135452C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10" authorId="0" shapeId="0" xr:uid="{4F24AAEB-DFA9-46F2-A8F4-EF0771DFB4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10" authorId="0" shapeId="0" xr:uid="{15710B6E-AB05-4A44-9C3A-AAE3F2DEE60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11" authorId="0" shapeId="0" xr:uid="{B637E52F-958A-44E6-817A-FA9E4D4782A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11" authorId="0" shapeId="0" xr:uid="{7BBD8B36-2498-44A4-8201-872B7509020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11" authorId="0" shapeId="0" xr:uid="{86E4B3BE-EEB9-4900-8CE0-FC978781D43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11" authorId="0" shapeId="0" xr:uid="{BF138E44-FE37-4F18-98E1-386E44FDE22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11" authorId="0" shapeId="0" xr:uid="{E7C43DF9-9D51-4508-90B7-C667C03F18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12" authorId="0" shapeId="0" xr:uid="{5CB61E1D-39BB-45D3-A7C7-5F8D412C1F8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12" authorId="0" shapeId="0" xr:uid="{B5708E35-E1B1-47A9-B030-B69133196B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12" authorId="0" shapeId="0" xr:uid="{0D5F83C5-BBEF-4BA5-9D09-F97433DA84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12" authorId="0" shapeId="0" xr:uid="{4BB3837F-AB84-445C-94F1-4F3496F959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12" authorId="0" shapeId="0" xr:uid="{E5C388EB-4115-4003-8837-41B22B7511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13" authorId="0" shapeId="0" xr:uid="{F06FBC2A-A107-465A-8466-3B37FE1E14E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13" authorId="0" shapeId="0" xr:uid="{8F77D5E7-A235-493B-90A3-EAF452E602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13" authorId="0" shapeId="0" xr:uid="{5009FF4E-6AE8-4AFA-AFD4-440610A489D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13" authorId="0" shapeId="0" xr:uid="{2F484D8E-C8E2-4825-9B9D-271F18453B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13" authorId="0" shapeId="0" xr:uid="{6257A4B1-4591-4374-9F74-17C0AFCBB4A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14" authorId="0" shapeId="0" xr:uid="{527C49D9-71AC-4E93-A9DF-2AD69E871D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14" authorId="0" shapeId="0" xr:uid="{59558D9E-66CF-4C2C-97C2-19CFB44C00E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14" authorId="0" shapeId="0" xr:uid="{23A13805-5F4A-446E-9071-72025D5327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14" authorId="0" shapeId="0" xr:uid="{F301444C-D9BD-4D34-91D6-27D7C97F1F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14" authorId="0" shapeId="0" xr:uid="{FDF0F6C9-5764-4E88-891D-460F9A4A416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17" authorId="0" shapeId="0" xr:uid="{DA5C216A-1857-4862-928E-663C31B4713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17" authorId="0" shapeId="0" xr:uid="{693C7A30-7EA5-48C8-BF82-3EA931A220C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17" authorId="0" shapeId="0" xr:uid="{3016B36A-7FFD-4F04-A136-68D132AFD95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17" authorId="0" shapeId="0" xr:uid="{9A5FBCA6-CE8F-4DB2-9FD0-743B41050F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17" authorId="0" shapeId="0" xr:uid="{C7230602-763B-4784-9CB9-8E7F835F7D3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18" authorId="0" shapeId="0" xr:uid="{0367E97C-6085-4256-8F1C-5239F177B7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18" authorId="0" shapeId="0" xr:uid="{E1BBCCD7-C0AF-4A50-98CF-FF0B0961CF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18" authorId="0" shapeId="0" xr:uid="{C1818F6D-FBD7-4A37-8D12-10575631BC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18" authorId="0" shapeId="0" xr:uid="{B36E0208-EC1C-4E7A-9E96-0759A6FFD57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18" authorId="0" shapeId="0" xr:uid="{8590D85A-5DCD-4FD6-8911-B087AF8AD5E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19" authorId="0" shapeId="0" xr:uid="{8E342FD9-93EB-49C7-A80B-33010F078A2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19" authorId="0" shapeId="0" xr:uid="{4E313681-5580-48DD-94AC-0E2D18BAF2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19" authorId="0" shapeId="0" xr:uid="{A401C589-7E09-4E1F-89B0-D447DC24FBD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19" authorId="0" shapeId="0" xr:uid="{633BD5C5-4989-4DF1-8189-D9C071FE4B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19" authorId="0" shapeId="0" xr:uid="{BD4ED856-7FA5-4C66-A128-4F494896B8C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20" authorId="0" shapeId="0" xr:uid="{E34AAAF0-2146-4201-B788-BF347BEF75C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20" authorId="0" shapeId="0" xr:uid="{C4E9728E-72C5-4F3B-99C5-438ECD1962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20" authorId="0" shapeId="0" xr:uid="{B6330546-6FEB-4AB7-A520-9FBEE294EDB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20" authorId="0" shapeId="0" xr:uid="{07B1BFF0-345B-49BE-8A94-1C2D9B87E01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20" authorId="0" shapeId="0" xr:uid="{7EC61182-04CD-4C61-A4E1-4C4D2E7A2AB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21" authorId="0" shapeId="0" xr:uid="{E163498F-E67D-4CFF-993B-E49A63157CD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21" authorId="0" shapeId="0" xr:uid="{AA579304-0764-45B1-AB10-FEB8C7AE4B9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21" authorId="0" shapeId="0" xr:uid="{05B4F0FD-95F4-495B-B281-E1E13EEA2F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21" authorId="0" shapeId="0" xr:uid="{50244755-4EF4-45DB-8C7E-CF8F14A22A8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21" authorId="0" shapeId="0" xr:uid="{EB57731C-8B36-47A7-874C-0674D0D824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22" authorId="0" shapeId="0" xr:uid="{28DD525D-BD6E-4047-A9A5-302463BB678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22" authorId="0" shapeId="0" xr:uid="{66C4F1F2-F6CD-45C8-99D1-C0B34BC058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22" authorId="0" shapeId="0" xr:uid="{FC52D4DD-C185-44AB-8363-DB2FA0DBB43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22" authorId="0" shapeId="0" xr:uid="{0C3340BB-A0D0-4B01-B791-8B18E50E56A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22" authorId="0" shapeId="0" xr:uid="{8AA1642B-3516-4E4D-8A71-86E35E5B735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23" authorId="0" shapeId="0" xr:uid="{89D94FEB-EA85-4C7A-B323-5D837495188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23" authorId="0" shapeId="0" xr:uid="{10BE2255-BDBC-4048-A5EA-5321D4212F7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23" authorId="0" shapeId="0" xr:uid="{3F3CCC7C-742B-4DB7-B0CD-FFD0393162C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23" authorId="0" shapeId="0" xr:uid="{0322620B-F94F-41C5-805D-EAE01EFBDB5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23" authorId="0" shapeId="0" xr:uid="{1853F7D3-AA07-47E7-B13F-7FC1EC6AE59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24" authorId="0" shapeId="0" xr:uid="{5C94AB0E-FC30-4D79-9E13-367D81E84D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24" authorId="0" shapeId="0" xr:uid="{1AB16937-405A-4484-8D28-32332FDFC35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24" authorId="0" shapeId="0" xr:uid="{010FBACB-487F-4FDE-952E-521AD63BE4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24" authorId="0" shapeId="0" xr:uid="{7095958B-C75B-4F5E-AB6C-B96C1813D67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24" authorId="0" shapeId="0" xr:uid="{CAFE647A-0D0F-4736-A2B7-37F877E014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25" authorId="0" shapeId="0" xr:uid="{50F6B91B-6F8F-4B08-8766-E7A4D60F881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25" authorId="0" shapeId="0" xr:uid="{EEBEFF26-0B0D-4BC4-9EC1-ABD734DCD7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25" authorId="0" shapeId="0" xr:uid="{4C26DE5A-3DDD-4A43-A3D8-084470A0919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25" authorId="0" shapeId="0" xr:uid="{7352B5B0-2161-4BF5-A75A-0A6A53B9B70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25" authorId="0" shapeId="0" xr:uid="{77CEBA22-6403-4688-9182-B7A6D520C02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27" authorId="0" shapeId="0" xr:uid="{546C614C-2E07-4A48-950F-F008CD9C99F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27" authorId="0" shapeId="0" xr:uid="{4A3B7075-26E5-44C0-9875-30D7E5D11FE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27" authorId="0" shapeId="0" xr:uid="{6C8B488E-BC96-48ED-8B0C-76ED34C4FF2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27" authorId="0" shapeId="0" xr:uid="{FD32D0D0-4056-4E32-B6DE-3420414E03A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27" authorId="0" shapeId="0" xr:uid="{876225F0-3735-4A12-93EB-A4E1CD3CE2B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28" authorId="0" shapeId="0" xr:uid="{A7D96E64-F31E-4E4A-BA51-B3C2D515F7B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28" authorId="0" shapeId="0" xr:uid="{69ED38ED-72F0-48F5-B1AD-B8AD67EF8CF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28" authorId="0" shapeId="0" xr:uid="{5F940272-2D49-47C4-A02B-2A88ABCE81D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28" authorId="0" shapeId="0" xr:uid="{C05A8038-B2A5-4DE1-85AE-7B57A862B81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28" authorId="0" shapeId="0" xr:uid="{085AFB74-CBF9-4B38-B92B-130F2B3189F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29" authorId="0" shapeId="0" xr:uid="{998CE604-37BC-4362-972A-06512FD9D83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29" authorId="0" shapeId="0" xr:uid="{AA5D6E42-1B53-48D2-BEA8-87EA9BBCDB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29" authorId="0" shapeId="0" xr:uid="{EFEA2B05-9BF2-47B6-83D5-1F63A4ED49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29" authorId="0" shapeId="0" xr:uid="{7B84DE7A-4826-4098-AF38-5609A0F0758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29" authorId="0" shapeId="0" xr:uid="{DC6029C2-CBAB-4A52-BE2B-BBDFDBFA9C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30" authorId="0" shapeId="0" xr:uid="{33B71336-366F-42B3-B65C-1F5BD04E01D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30" authorId="0" shapeId="0" xr:uid="{E79F4499-8984-47EA-B9AD-67BECC654DD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30" authorId="0" shapeId="0" xr:uid="{87978200-48EF-456A-93F0-DD8FF513F7F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30" authorId="0" shapeId="0" xr:uid="{B6B95D20-3EC1-4045-BCB8-BF291680EB5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30" authorId="0" shapeId="0" xr:uid="{6E46AC82-6FCD-4203-B972-3D27C299DE6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31" authorId="0" shapeId="0" xr:uid="{84F5DFDD-09FA-45EB-AA99-AE5F72A5507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31" authorId="0" shapeId="0" xr:uid="{13930556-5F2F-40BD-91BA-09F1BC4DB0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31" authorId="0" shapeId="0" xr:uid="{08AFD5CC-3678-4BE7-9172-EA9033CFEB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31" authorId="0" shapeId="0" xr:uid="{680B04E7-B15B-4CD9-BFA7-C09739BAC6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31" authorId="0" shapeId="0" xr:uid="{D37C938F-54A3-4EBA-9974-9E1EB3F8518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34" authorId="0" shapeId="0" xr:uid="{6F6F4F1B-C658-4D5D-99D7-E9E3C8474B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34" authorId="0" shapeId="0" xr:uid="{19D2F659-4603-409D-9CCD-D0C3E6C4E7C8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34" authorId="0" shapeId="0" xr:uid="{F91BF8CC-8BFB-40A8-B244-5C0F60C4206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34" authorId="0" shapeId="0" xr:uid="{5F009279-F961-4482-AA79-D3D8DCE5332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34" authorId="0" shapeId="0" xr:uid="{0A1CE925-2F38-456D-A8FE-1E77516A9D1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35" authorId="0" shapeId="0" xr:uid="{BE36804A-8E98-4165-A569-501BA5BABCF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35" authorId="0" shapeId="0" xr:uid="{79935F1F-328A-404D-8565-70DF70618CC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35" authorId="0" shapeId="0" xr:uid="{7E3292F6-691A-4CCD-A8D8-4460273CAD2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35" authorId="0" shapeId="0" xr:uid="{AD835936-5E37-43EA-BA83-8E2AB549920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35" authorId="0" shapeId="0" xr:uid="{B0FDD791-1AB1-4260-A9F6-19AA67E7231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36" authorId="0" shapeId="0" xr:uid="{92E4A590-B06E-4F32-B762-E6410ECD92E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36" authorId="0" shapeId="0" xr:uid="{1754AB28-F610-40FF-94D9-86A06CB4BD7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36" authorId="0" shapeId="0" xr:uid="{48911C99-F930-4117-BADF-C23BF0CEF0E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36" authorId="0" shapeId="0" xr:uid="{BA4FD26A-0652-4E1A-A11C-AFB58E0AA571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36" authorId="0" shapeId="0" xr:uid="{371B4289-1ED0-46CE-9EA0-095F1456834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37" authorId="0" shapeId="0" xr:uid="{167813C3-A8AB-4D8D-81D6-43C7D14DD8B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37" authorId="0" shapeId="0" xr:uid="{B62C061A-AA5E-4C91-935C-E8E97934FA4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37" authorId="0" shapeId="0" xr:uid="{5C7A6627-7C03-4261-A4EC-BA56D520CC8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37" authorId="0" shapeId="0" xr:uid="{5D325014-109A-4DFD-9C52-7BC28B00FDC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37" authorId="0" shapeId="0" xr:uid="{96C8D435-3777-45A9-98A1-0EA6A33662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38" authorId="0" shapeId="0" xr:uid="{CC951E6D-BB5D-4C69-9C75-65DACDE98D4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38" authorId="0" shapeId="0" xr:uid="{691D13B1-6561-4C2E-A5F5-14AF6E69A71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38" authorId="0" shapeId="0" xr:uid="{DFCD3CC9-7A8A-40DA-ABBC-D64BC93C76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38" authorId="0" shapeId="0" xr:uid="{121C54E8-6380-44C1-B355-4AB7EAA5829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38" authorId="0" shapeId="0" xr:uid="{A85FC4F8-5786-40FB-90CF-525A89CFCCB5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39" authorId="0" shapeId="0" xr:uid="{081FC892-E6E6-4F24-B308-6F45A62DA73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39" authorId="0" shapeId="0" xr:uid="{380E8521-557B-4C8C-8DA8-C5B4F7019AA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39" authorId="0" shapeId="0" xr:uid="{F925FB00-83C0-4C01-905E-749326BD1B94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39" authorId="0" shapeId="0" xr:uid="{BA727F67-4FAC-4FE5-B934-7FFC5045A66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39" authorId="0" shapeId="0" xr:uid="{45AA98DD-765E-45BE-8FBE-C185A1077BE3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40" authorId="0" shapeId="0" xr:uid="{7E961DBC-1904-46E3-B5B0-D759DB08573E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40" authorId="0" shapeId="0" xr:uid="{0334717B-2708-4229-85D9-0CFB7F8B41EC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40" authorId="0" shapeId="0" xr:uid="{D16EED45-12C1-46D3-9AAF-4720C857006A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40" authorId="0" shapeId="0" xr:uid="{F6520556-3DD9-4F50-AE82-5B671D419A16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40" authorId="0" shapeId="0" xr:uid="{9E0C5562-8701-4B37-A680-8F466E50EC3B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D541" authorId="0" shapeId="0" xr:uid="{05C8F08D-22AF-432E-B084-FA460CE59D07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E541" authorId="0" shapeId="0" xr:uid="{75EBD0F4-7189-4F6F-8CBC-727739B6C58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F541" authorId="0" shapeId="0" xr:uid="{8CB47455-5D62-421F-AAB3-2092EC4B17D2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G541" authorId="0" shapeId="0" xr:uid="{45B7AEEF-9E44-44C3-A764-8FC6290DBD6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  <comment ref="BH541" authorId="0" shapeId="0" xr:uid="{6BAF48FF-B135-4C36-B5EA-EB3B918B4649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balance moved into rate base effective June 2025 so no further amortization should be taken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B2" authorId="0" shapeId="0" xr:uid="{7678D976-E4E5-4062-880E-882A140B840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2 digits changed 11/23
last 2 digits changed 4/24
last 2 digits changed 5/25 from 74 to 83
last 2 digits changed 7/25 from 83 to 92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B2" authorId="0" shapeId="0" xr:uid="{0E5406A5-8103-4B6C-9AB5-1AB5E44AFB5D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changed 1-25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F1" authorId="0" shapeId="0" xr:uid="{2D488A68-F4F5-4315-B928-425B81BD9DBF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should tie to billed sales in GL - if they don't though it is likely due to bill cycle cut-off so run teradata query to confirm amounts always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B1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of acct changed 3/2023 same premise so still same customer not a new customer</t>
        </r>
      </text>
    </comment>
    <comment ref="B19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of acct # chnged</t>
        </r>
      </text>
    </comment>
    <comment ref="B9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tera data says no 0 in front of this number but pays implementor file had a 0 in front of this number so remember this as you search this acct in tera data and in pays implementer file going forward
</t>
        </r>
      </text>
    </comment>
    <comment ref="B106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tera data says no 0 in front of this number but pays implementor file had a 0 in front of this number so remember this as you search this acct in tera data and in pays implementer file going forward
</t>
        </r>
      </text>
    </comment>
    <comment ref="B12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tera data says no 0 in front of this number but pays implementor file had a 0 in front of this number so remember this as you search this acct in tera data and in pays implementer file going forward
</t>
        </r>
      </text>
    </comment>
    <comment ref="B197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last 3 digits of acct # diff in billing system but premise ID the same  - appears to have changed 01/2023</t>
        </r>
      </text>
    </comment>
  </commentList>
</comments>
</file>

<file path=xl/sharedStrings.xml><?xml version="1.0" encoding="utf-8"?>
<sst xmlns="http://schemas.openxmlformats.org/spreadsheetml/2006/main" count="15879" uniqueCount="1123">
  <si>
    <t>Voucher Number</t>
  </si>
  <si>
    <t>Posted Date</t>
  </si>
  <si>
    <t>EETILITY COMPANY</t>
  </si>
  <si>
    <t>UEC</t>
  </si>
  <si>
    <t>908EED</t>
  </si>
  <si>
    <t>PAYS</t>
  </si>
  <si>
    <t>J0RXQ</t>
  </si>
  <si>
    <t>AP</t>
  </si>
  <si>
    <t>EX</t>
  </si>
  <si>
    <t>Row Labels</t>
  </si>
  <si>
    <t>Grand Total</t>
  </si>
  <si>
    <t>Column Labels</t>
  </si>
  <si>
    <t>PAYS Program Spend</t>
  </si>
  <si>
    <t>Total</t>
  </si>
  <si>
    <t>Rate of Return</t>
  </si>
  <si>
    <t>Interest to flow through MEEIA</t>
  </si>
  <si>
    <t xml:space="preserve">  cr. 182PAY</t>
  </si>
  <si>
    <t>dr.  182PAY</t>
  </si>
  <si>
    <t>Less:  Deferred Taxes</t>
  </si>
  <si>
    <t>exclude RT = 34</t>
  </si>
  <si>
    <t>Less:  Amortization</t>
  </si>
  <si>
    <t>PM EB</t>
  </si>
  <si>
    <t xml:space="preserve">CM Deferred Spend </t>
  </si>
  <si>
    <t>PISA Rate:</t>
  </si>
  <si>
    <t>Customer Financing Rate</t>
  </si>
  <si>
    <t>Cumulative Unamortized Balance</t>
  </si>
  <si>
    <t>Net Rate Base</t>
  </si>
  <si>
    <t>Month</t>
  </si>
  <si>
    <t>Acct #</t>
  </si>
  <si>
    <t>Premise ID</t>
  </si>
  <si>
    <t>Total Financed Amount</t>
  </si>
  <si>
    <t>Principle</t>
  </si>
  <si>
    <t>Mth Payment</t>
  </si>
  <si>
    <t>Terms (months)</t>
  </si>
  <si>
    <t>amort amount
06/2021</t>
  </si>
  <si>
    <t>amort amount
07/2021</t>
  </si>
  <si>
    <t>Charge Modification Flag</t>
  </si>
  <si>
    <t>Charge Modification Date</t>
  </si>
  <si>
    <t>Suspend Flag</t>
  </si>
  <si>
    <t>Suspend Date</t>
  </si>
  <si>
    <t>Resume Flag</t>
  </si>
  <si>
    <t>Resume Date</t>
  </si>
  <si>
    <t>Write Off Flag</t>
  </si>
  <si>
    <t>Write Off Date</t>
  </si>
  <si>
    <t>9022800123</t>
  </si>
  <si>
    <t>9629116142</t>
  </si>
  <si>
    <t>962911601</t>
  </si>
  <si>
    <t>1444411191</t>
  </si>
  <si>
    <t>0</t>
  </si>
  <si>
    <t>91610401</t>
  </si>
  <si>
    <t>940380601</t>
  </si>
  <si>
    <t>5141301110</t>
  </si>
  <si>
    <t>9185111113</t>
  </si>
  <si>
    <t>918511101</t>
  </si>
  <si>
    <t>1461300117</t>
  </si>
  <si>
    <t>146130001</t>
  </si>
  <si>
    <t>5473412131</t>
  </si>
  <si>
    <t>547341201</t>
  </si>
  <si>
    <t>019611601</t>
  </si>
  <si>
    <t>2832602131</t>
  </si>
  <si>
    <t>283260201</t>
  </si>
  <si>
    <t>7457704120</t>
  </si>
  <si>
    <t>745770401</t>
  </si>
  <si>
    <t>Major</t>
  </si>
  <si>
    <t>Minor</t>
  </si>
  <si>
    <t>1240315118</t>
  </si>
  <si>
    <t>124031501</t>
  </si>
  <si>
    <t>amort amount
08/2021</t>
  </si>
  <si>
    <t>1567502144</t>
  </si>
  <si>
    <t>156750201</t>
  </si>
  <si>
    <t>056541701</t>
  </si>
  <si>
    <t>8242415125</t>
  </si>
  <si>
    <t>824241501</t>
  </si>
  <si>
    <t>amort amount
09/2021</t>
  </si>
  <si>
    <t>9177305125</t>
  </si>
  <si>
    <t>917730501</t>
  </si>
  <si>
    <t>8642412110</t>
  </si>
  <si>
    <t>864241201</t>
  </si>
  <si>
    <t>6915305130</t>
  </si>
  <si>
    <t>691530501</t>
  </si>
  <si>
    <t>6483416331</t>
  </si>
  <si>
    <t>648341601</t>
  </si>
  <si>
    <t>035031201</t>
  </si>
  <si>
    <t>2522100126</t>
  </si>
  <si>
    <t>252210001</t>
  </si>
  <si>
    <t>9912500128</t>
  </si>
  <si>
    <t>991250001</t>
  </si>
  <si>
    <t>amort amount
10/2021</t>
  </si>
  <si>
    <t>427721501</t>
  </si>
  <si>
    <t>7670116157</t>
  </si>
  <si>
    <t>767011601</t>
  </si>
  <si>
    <t>4268513116</t>
  </si>
  <si>
    <t>426851301</t>
  </si>
  <si>
    <t>2744707212</t>
  </si>
  <si>
    <t>274470701</t>
  </si>
  <si>
    <t>032841701</t>
  </si>
  <si>
    <t>9551410123</t>
  </si>
  <si>
    <t>955141001</t>
  </si>
  <si>
    <t>025851801</t>
  </si>
  <si>
    <t>6355519122</t>
  </si>
  <si>
    <t>635551901</t>
  </si>
  <si>
    <t>3522411129</t>
  </si>
  <si>
    <t>352241101</t>
  </si>
  <si>
    <t>9134809127</t>
  </si>
  <si>
    <t>4277215127</t>
  </si>
  <si>
    <t>amort amount
11/2021</t>
  </si>
  <si>
    <t>3859112207</t>
  </si>
  <si>
    <t>385911201</t>
  </si>
  <si>
    <t>3965503110</t>
  </si>
  <si>
    <t>396550301</t>
  </si>
  <si>
    <t>0815143054</t>
  </si>
  <si>
    <t>6415505111</t>
  </si>
  <si>
    <t>641550501</t>
  </si>
  <si>
    <t>0673093011</t>
  </si>
  <si>
    <t>067309300</t>
  </si>
  <si>
    <t>8313506142</t>
  </si>
  <si>
    <t>943121701</t>
  </si>
  <si>
    <t>8677413142</t>
  </si>
  <si>
    <t>7737212148</t>
  </si>
  <si>
    <t>amort amount
12/2021</t>
  </si>
  <si>
    <t>0916104510</t>
  </si>
  <si>
    <t>0196116123</t>
  </si>
  <si>
    <t>0565417116</t>
  </si>
  <si>
    <t>0350312119</t>
  </si>
  <si>
    <t>0328417119</t>
  </si>
  <si>
    <t>0258518116</t>
  </si>
  <si>
    <t>9430121111</t>
  </si>
  <si>
    <t>943012101</t>
  </si>
  <si>
    <t>0412314115</t>
  </si>
  <si>
    <t>041231401</t>
  </si>
  <si>
    <t>5667315127</t>
  </si>
  <si>
    <t>566731501</t>
  </si>
  <si>
    <t>4861210169</t>
  </si>
  <si>
    <t>486121001</t>
  </si>
  <si>
    <t>7964309160</t>
  </si>
  <si>
    <t>796430901</t>
  </si>
  <si>
    <t>0071313129</t>
  </si>
  <si>
    <t>007131301</t>
  </si>
  <si>
    <t>6275603147</t>
  </si>
  <si>
    <t>627560301</t>
  </si>
  <si>
    <t>amort amount
01/2022</t>
  </si>
  <si>
    <t>3645508131</t>
  </si>
  <si>
    <t>364550801</t>
  </si>
  <si>
    <t>6515300124</t>
  </si>
  <si>
    <t>651530001</t>
  </si>
  <si>
    <t>0924411120</t>
  </si>
  <si>
    <t>092441101</t>
  </si>
  <si>
    <t>2987511133</t>
  </si>
  <si>
    <t>298751101</t>
  </si>
  <si>
    <t>7481511114</t>
  </si>
  <si>
    <t>748151101</t>
  </si>
  <si>
    <t>5354609136</t>
  </si>
  <si>
    <t>535460901</t>
  </si>
  <si>
    <t>0202413138</t>
  </si>
  <si>
    <t>020241301</t>
  </si>
  <si>
    <t>4358508210</t>
  </si>
  <si>
    <t>435850801</t>
  </si>
  <si>
    <t>amort amount
02/2022</t>
  </si>
  <si>
    <t>NA</t>
  </si>
  <si>
    <t>5177214147</t>
  </si>
  <si>
    <t>0367302115</t>
  </si>
  <si>
    <t>5026111113</t>
  </si>
  <si>
    <t>502611101</t>
  </si>
  <si>
    <t>8164405114</t>
  </si>
  <si>
    <t>816440501</t>
  </si>
  <si>
    <t>4296214146</t>
  </si>
  <si>
    <t>429621401</t>
  </si>
  <si>
    <t>0119037050</t>
  </si>
  <si>
    <t>011903700</t>
  </si>
  <si>
    <t>amort amount
03/2022</t>
  </si>
  <si>
    <t>needs to be written off from our 182PAY acct and pushed through MEEIA</t>
  </si>
  <si>
    <t>Deferral bal w/ off</t>
  </si>
  <si>
    <t>moved into MEEIA program costs manually</t>
  </si>
  <si>
    <t>dr.  908PAY - M3PC</t>
  </si>
  <si>
    <t>7961211127</t>
  </si>
  <si>
    <t>796121101</t>
  </si>
  <si>
    <t>517721401</t>
  </si>
  <si>
    <t>4977214123</t>
  </si>
  <si>
    <t>497721401</t>
  </si>
  <si>
    <t>amort amount
04/2022</t>
  </si>
  <si>
    <t>505180201</t>
  </si>
  <si>
    <t>204071401</t>
  </si>
  <si>
    <t>037601500</t>
  </si>
  <si>
    <t>7741218162</t>
  </si>
  <si>
    <t>774121801</t>
  </si>
  <si>
    <t>622012601</t>
  </si>
  <si>
    <t>amort amount
05/2022</t>
  </si>
  <si>
    <t>0051157059</t>
  </si>
  <si>
    <t>005115700</t>
  </si>
  <si>
    <t>107401100</t>
  </si>
  <si>
    <t>4706209329</t>
  </si>
  <si>
    <t>6418503153</t>
  </si>
  <si>
    <t>641850301</t>
  </si>
  <si>
    <t>5630313136</t>
  </si>
  <si>
    <t>563031301</t>
  </si>
  <si>
    <t>0151414118</t>
  </si>
  <si>
    <t>015141401</t>
  </si>
  <si>
    <t>6029107121</t>
  </si>
  <si>
    <t>602910701</t>
  </si>
  <si>
    <t>3596219127</t>
  </si>
  <si>
    <t>359621901</t>
  </si>
  <si>
    <t>2073014018</t>
  </si>
  <si>
    <t>207301400</t>
  </si>
  <si>
    <t>2023110123</t>
  </si>
  <si>
    <t>202311001</t>
  </si>
  <si>
    <t>282670801</t>
  </si>
  <si>
    <t>282841501</t>
  </si>
  <si>
    <t>4596517189</t>
  </si>
  <si>
    <t>459651701</t>
  </si>
  <si>
    <t>amort amount
06/2022</t>
  </si>
  <si>
    <t>4968512112</t>
  </si>
  <si>
    <t>496851201</t>
  </si>
  <si>
    <t>271841801</t>
  </si>
  <si>
    <t>5765102162</t>
  </si>
  <si>
    <t>576510201</t>
  </si>
  <si>
    <t>0583146000</t>
  </si>
  <si>
    <t>058314600</t>
  </si>
  <si>
    <t>8712318134</t>
  </si>
  <si>
    <t>871231801</t>
  </si>
  <si>
    <t>688610501</t>
  </si>
  <si>
    <t>5175603122</t>
  </si>
  <si>
    <t>517560301</t>
  </si>
  <si>
    <t>1144607146</t>
  </si>
  <si>
    <t>114460701</t>
  </si>
  <si>
    <t>3873115018</t>
  </si>
  <si>
    <t>387311500</t>
  </si>
  <si>
    <t>1971202187</t>
  </si>
  <si>
    <t>197120201</t>
  </si>
  <si>
    <t>974121801</t>
  </si>
  <si>
    <t>6907210122</t>
  </si>
  <si>
    <t>690721001</t>
  </si>
  <si>
    <t>4692807158</t>
  </si>
  <si>
    <t>469280701</t>
  </si>
  <si>
    <t>5958517135</t>
  </si>
  <si>
    <t>595851701</t>
  </si>
  <si>
    <t>2287607188</t>
  </si>
  <si>
    <t>228760701</t>
  </si>
  <si>
    <t>6322508189</t>
  </si>
  <si>
    <t>632250801</t>
  </si>
  <si>
    <t>amort amount
07/2022</t>
  </si>
  <si>
    <t>1508210196</t>
  </si>
  <si>
    <t>150821001</t>
  </si>
  <si>
    <t>1337415111</t>
  </si>
  <si>
    <t>133741501</t>
  </si>
  <si>
    <t>0531131220</t>
  </si>
  <si>
    <t>053113110</t>
  </si>
  <si>
    <t>9663213143</t>
  </si>
  <si>
    <t>966321301</t>
  </si>
  <si>
    <t>5358104119</t>
  </si>
  <si>
    <t>535810401</t>
  </si>
  <si>
    <t>9197308111</t>
  </si>
  <si>
    <t>919730801</t>
  </si>
  <si>
    <t>972012601</t>
  </si>
  <si>
    <t>amort amount
08/2022</t>
  </si>
  <si>
    <t>9630115114</t>
  </si>
  <si>
    <t>963011501</t>
  </si>
  <si>
    <t>2600129010</t>
  </si>
  <si>
    <t>260012900</t>
  </si>
  <si>
    <t>387840801</t>
  </si>
  <si>
    <t>744241301</t>
  </si>
  <si>
    <t>104160601</t>
  </si>
  <si>
    <t>253251101</t>
  </si>
  <si>
    <t>578440001</t>
  </si>
  <si>
    <t>amort amount
09/2022</t>
  </si>
  <si>
    <t>401251301</t>
  </si>
  <si>
    <t>amort amount
10/2022</t>
  </si>
  <si>
    <t>036730201</t>
  </si>
  <si>
    <t>144441101</t>
  </si>
  <si>
    <t>779451201</t>
  </si>
  <si>
    <t>1182013028</t>
  </si>
  <si>
    <t>118201300</t>
  </si>
  <si>
    <t>4950216173</t>
  </si>
  <si>
    <t>495021601</t>
  </si>
  <si>
    <t>1321511127</t>
  </si>
  <si>
    <t>132151101</t>
  </si>
  <si>
    <t>8158513115</t>
  </si>
  <si>
    <t>815851301</t>
  </si>
  <si>
    <t>8759114113</t>
  </si>
  <si>
    <t>875911401</t>
  </si>
  <si>
    <t>0833049052</t>
  </si>
  <si>
    <t>083304900</t>
  </si>
  <si>
    <t>7114105159</t>
  </si>
  <si>
    <t>711410501</t>
  </si>
  <si>
    <t>8198118138</t>
  </si>
  <si>
    <t>819811801</t>
  </si>
  <si>
    <t>6717204258</t>
  </si>
  <si>
    <t>671720401</t>
  </si>
  <si>
    <t>5886105136</t>
  </si>
  <si>
    <t>588610501</t>
  </si>
  <si>
    <t>5561303162</t>
  </si>
  <si>
    <t>5882507111</t>
  </si>
  <si>
    <t>588250701</t>
  </si>
  <si>
    <t>amort amount
11/2022</t>
  </si>
  <si>
    <t>232080201</t>
  </si>
  <si>
    <t>251170301</t>
  </si>
  <si>
    <t>458511701</t>
  </si>
  <si>
    <t>473580201</t>
  </si>
  <si>
    <t>537420901</t>
  </si>
  <si>
    <t>776181301</t>
  </si>
  <si>
    <t>861630701</t>
  </si>
  <si>
    <t>999731901</t>
  </si>
  <si>
    <t>0469108133</t>
  </si>
  <si>
    <t>0968808128</t>
  </si>
  <si>
    <t>096880801</t>
  </si>
  <si>
    <t>2193014096</t>
  </si>
  <si>
    <t>219301400</t>
  </si>
  <si>
    <t>7575607127</t>
  </si>
  <si>
    <t>757560701</t>
  </si>
  <si>
    <t>9215403133</t>
  </si>
  <si>
    <t>921540301</t>
  </si>
  <si>
    <t>1734411211</t>
  </si>
  <si>
    <t>173441101</t>
  </si>
  <si>
    <t>2470309127</t>
  </si>
  <si>
    <t>247030901</t>
  </si>
  <si>
    <t>Total billed amount being charged off due to bankruptcy (Jul 21 - Jan 22, Apr - Sep 22)</t>
  </si>
  <si>
    <t>and full pymt made Feb - Mar 22</t>
  </si>
  <si>
    <t>billed but not paid balance</t>
  </si>
  <si>
    <t>in rate base</t>
  </si>
  <si>
    <t>unwind</t>
  </si>
  <si>
    <t>partial unwind</t>
  </si>
  <si>
    <t>partial Jan 22 pymt</t>
  </si>
  <si>
    <t>% of total owed not paid</t>
  </si>
  <si>
    <t>total amnt to unwind</t>
  </si>
  <si>
    <t>amnt in rate base to w/o from current PAYS deferred bal</t>
  </si>
  <si>
    <t>Entries</t>
  </si>
  <si>
    <t xml:space="preserve">  cr.  908PAY-020-020</t>
  </si>
  <si>
    <t>(reverse amortization)</t>
  </si>
  <si>
    <t>(total deferral bal w/off to MEEIA)</t>
  </si>
  <si>
    <t xml:space="preserve">Less: Write-off to MEEIA </t>
  </si>
  <si>
    <t>Less: Reclass to Rate Base</t>
  </si>
  <si>
    <t>Plus: Amortization Reversed</t>
  </si>
  <si>
    <t>amort amount
12/2022</t>
  </si>
  <si>
    <t>4 months of princ</t>
  </si>
  <si>
    <t>principle amount to write off</t>
  </si>
  <si>
    <t>J. Berg confirmation of amount to write-off email</t>
  </si>
  <si>
    <t>8294209126</t>
  </si>
  <si>
    <t>829420901</t>
  </si>
  <si>
    <t>0377406119</t>
  </si>
  <si>
    <t>ACCRUAL</t>
  </si>
  <si>
    <t>CULLEY</t>
  </si>
  <si>
    <t>EEtility Company</t>
  </si>
  <si>
    <t>TWS</t>
  </si>
  <si>
    <t>0855003040</t>
  </si>
  <si>
    <t>0705165210</t>
  </si>
  <si>
    <t>0305707143</t>
  </si>
  <si>
    <t>amort amount
01/2023</t>
  </si>
  <si>
    <t>amort amount
02/2023</t>
  </si>
  <si>
    <t>0047213111</t>
  </si>
  <si>
    <t>9728411377</t>
  </si>
  <si>
    <t>2398207114</t>
  </si>
  <si>
    <t>3595111191</t>
  </si>
  <si>
    <t>2470315138</t>
  </si>
  <si>
    <t>0539043042</t>
  </si>
  <si>
    <t>0380092014</t>
  </si>
  <si>
    <t>3335419146</t>
  </si>
  <si>
    <t>4062040044</t>
  </si>
  <si>
    <t>3394208139</t>
  </si>
  <si>
    <t>0954609110</t>
  </si>
  <si>
    <t>amort amount
03/2023</t>
  </si>
  <si>
    <t>0848806115</t>
  </si>
  <si>
    <t>9061211115</t>
  </si>
  <si>
    <t>3751509145</t>
  </si>
  <si>
    <t>4590606175</t>
  </si>
  <si>
    <t>8173511125</t>
  </si>
  <si>
    <t>7488409123</t>
  </si>
  <si>
    <t>6277105155</t>
  </si>
  <si>
    <t>3317601133</t>
  </si>
  <si>
    <t>3839608166</t>
  </si>
  <si>
    <t>4272306137</t>
  </si>
  <si>
    <t>9272101111</t>
  </si>
  <si>
    <t>7177405144</t>
  </si>
  <si>
    <t>amort amount
04/2023</t>
  </si>
  <si>
    <t>AP001-04/10/2023-00010</t>
  </si>
  <si>
    <t>AP001-04/12/2023-00012</t>
  </si>
  <si>
    <t>AP001-04/19/2023-00019</t>
  </si>
  <si>
    <t>AP001-04/26/2023-00026</t>
  </si>
  <si>
    <t>total to reverse</t>
  </si>
  <si>
    <t>amount of amort to reverse as billing didn't start until 4/23 or later</t>
  </si>
  <si>
    <t>7152300116</t>
  </si>
  <si>
    <t>2627805112</t>
  </si>
  <si>
    <t>4293168014</t>
  </si>
  <si>
    <t>1623306232</t>
  </si>
  <si>
    <t>1642213127</t>
  </si>
  <si>
    <t>7914410134</t>
  </si>
  <si>
    <t>0174218298</t>
  </si>
  <si>
    <t>1829409115</t>
  </si>
  <si>
    <t>3307309111</t>
  </si>
  <si>
    <t>amort amount
05/2023</t>
  </si>
  <si>
    <t>5313513351</t>
  </si>
  <si>
    <t>3499114120</t>
  </si>
  <si>
    <t>6635416229</t>
  </si>
  <si>
    <t>3119305123</t>
  </si>
  <si>
    <t>7843505113</t>
  </si>
  <si>
    <t>4909503117</t>
  </si>
  <si>
    <t>7791608129</t>
  </si>
  <si>
    <t>3858518129</t>
  </si>
  <si>
    <t>4942040047</t>
  </si>
  <si>
    <t>3765103127</t>
  </si>
  <si>
    <t>amort amount
06/2023</t>
  </si>
  <si>
    <t>service disconnected</t>
  </si>
  <si>
    <t xml:space="preserve">amount of amort to reverse as service was disconnected Aug 2022 through May 2023, billing commenced June 23 </t>
  </si>
  <si>
    <t>6993513135</t>
  </si>
  <si>
    <t>7967410141</t>
  </si>
  <si>
    <t>6780803117</t>
  </si>
  <si>
    <t>8547414191</t>
  </si>
  <si>
    <t>6243513242</t>
  </si>
  <si>
    <t>9265407134</t>
  </si>
  <si>
    <t>6178500147</t>
  </si>
  <si>
    <t>6763704159</t>
  </si>
  <si>
    <t>7322411120</t>
  </si>
  <si>
    <t>1119203235</t>
  </si>
  <si>
    <t>9781803121</t>
  </si>
  <si>
    <t>4551304127</t>
  </si>
  <si>
    <t>0160203114</t>
  </si>
  <si>
    <t>7026301139</t>
  </si>
  <si>
    <t>4053702177</t>
  </si>
  <si>
    <t>7756106110</t>
  </si>
  <si>
    <t>amort amount
07/2023</t>
  </si>
  <si>
    <t>Feeder Reference</t>
  </si>
  <si>
    <t>Product</t>
  </si>
  <si>
    <t>Resource Type</t>
  </si>
  <si>
    <t>4288104253</t>
  </si>
  <si>
    <t>1401054059</t>
  </si>
  <si>
    <t>0668115131</t>
  </si>
  <si>
    <t>9679505137</t>
  </si>
  <si>
    <t>had to include 6/26/23 amort amounts in red above as not booked in June 2023 close</t>
  </si>
  <si>
    <t>amort amount
08/2023</t>
  </si>
  <si>
    <t>3353214137</t>
  </si>
  <si>
    <t>5919405150</t>
  </si>
  <si>
    <t>2903101136</t>
  </si>
  <si>
    <t>0743152038</t>
  </si>
  <si>
    <t>2473168078</t>
  </si>
  <si>
    <t>2542803115</t>
  </si>
  <si>
    <t>9551219117</t>
  </si>
  <si>
    <t>6539502139</t>
  </si>
  <si>
    <t>6203601123</t>
  </si>
  <si>
    <t>8562509150</t>
  </si>
  <si>
    <t>0381131505</t>
  </si>
  <si>
    <t>MEEIA 2023 Ameren Missouri ELECTRIC PAYS- FINANCIN</t>
  </si>
  <si>
    <t>PROJECTS RAW_COST</t>
  </si>
  <si>
    <t>APCMCS</t>
  </si>
  <si>
    <t>amort amount
09/2023</t>
  </si>
  <si>
    <t>5376805266</t>
  </si>
  <si>
    <t>8670317144</t>
  </si>
  <si>
    <t>0022302125</t>
  </si>
  <si>
    <t>6252803162</t>
  </si>
  <si>
    <t>Corrected Allocation In for July 2023</t>
  </si>
  <si>
    <t>Full reversal of initial July Purchasing.  Incorre</t>
  </si>
  <si>
    <t>PR001-09/30/2023-98254</t>
  </si>
  <si>
    <t>PR001-09/30/2023-98280</t>
  </si>
  <si>
    <t>PR001-09/30/2023-98281</t>
  </si>
  <si>
    <t>MJ578-09/30/2023-98307</t>
  </si>
  <si>
    <t>PR001-09/30/2023-98255</t>
  </si>
  <si>
    <t>PR001-09/30/2023-98272</t>
  </si>
  <si>
    <t>PR001-09/30/2023-98273</t>
  </si>
  <si>
    <t>AP001-09/30/2023-96838</t>
  </si>
  <si>
    <t>AP001-09/30/2023-96934</t>
  </si>
  <si>
    <t>AP001-09/30/2023-96986</t>
  </si>
  <si>
    <t>amort amount
10/2023</t>
  </si>
  <si>
    <t>1174413110</t>
  </si>
  <si>
    <t>4454311170</t>
  </si>
  <si>
    <t>includes 7/31/23 to 9/30/23 amort amnts in red above as not booked in Jul-Sep 23 close</t>
  </si>
  <si>
    <t>diff (too low by this amount)</t>
  </si>
  <si>
    <t xml:space="preserve">booked to </t>
  </si>
  <si>
    <t>MEEIA Oct 23 close</t>
  </si>
  <si>
    <t>what amnt s/h been based on revised July 23 PISA rate</t>
  </si>
  <si>
    <t>amort amount
11/2023</t>
  </si>
  <si>
    <t>Clear part of Purchasing</t>
  </si>
  <si>
    <t>amort amount
12/2023</t>
  </si>
  <si>
    <t>implementer file not rcv'd for these acct until Dec 23 and no billings have commenced so to more closely match rev.s &amp; expenses amort was started in Dec 23</t>
  </si>
  <si>
    <t>includes 11/27/23 amort amnts in red above as not booked in Nov 23 close</t>
  </si>
  <si>
    <t>amort amount
01/2024</t>
  </si>
  <si>
    <t>7050818279</t>
  </si>
  <si>
    <t>8265411120</t>
  </si>
  <si>
    <t>9171317124</t>
  </si>
  <si>
    <t>8438404131</t>
  </si>
  <si>
    <t>amort amount
02/2024</t>
  </si>
  <si>
    <t>includes 01/24 amort amnts in red above as not booked in Jan 24 close as implementer didn't send files until Feb 24 close</t>
  </si>
  <si>
    <t>amort amount
03/2024</t>
  </si>
  <si>
    <t>amort amount
04/2024</t>
  </si>
  <si>
    <t>Total billed amount being charged off due to no pay (Nov 22 - Feb 23)</t>
  </si>
  <si>
    <t>not paid</t>
  </si>
  <si>
    <t>4 months of billed but unpaid principle</t>
  </si>
  <si>
    <t>amort amount
05/2024</t>
  </si>
  <si>
    <t>amort amount
06/2024</t>
  </si>
  <si>
    <t>I C F RESOURCES LLC</t>
  </si>
  <si>
    <t>amort amount
07/2024</t>
  </si>
  <si>
    <t>amort amount
08/2024</t>
  </si>
  <si>
    <t>PR001-08/01/2024-120927</t>
  </si>
  <si>
    <t>PR001-08/01/2024-120958</t>
  </si>
  <si>
    <t>PR001-08/01/2024-120967</t>
  </si>
  <si>
    <t>PR001-08/01/2024-120915</t>
  </si>
  <si>
    <t>PR001-08/01/2024-120930</t>
  </si>
  <si>
    <t>PR001-08/01/2024-121018</t>
  </si>
  <si>
    <t>PR001-08/01/2024-120928</t>
  </si>
  <si>
    <t>PR001-08/01/2024-120935</t>
  </si>
  <si>
    <t>PR001-08/01/2024-120914</t>
  </si>
  <si>
    <t>PR001-08/01/2024-120982</t>
  </si>
  <si>
    <t>AP001-08/31/2024-119771</t>
  </si>
  <si>
    <t>AP001-08/31/2024-119781</t>
  </si>
  <si>
    <t>AP001-08/31/2024-119793</t>
  </si>
  <si>
    <t>J0RXQ - MEEIA PY24 Residential PAYS Elec EE - FINA</t>
  </si>
  <si>
    <t>amort amount
09/2024</t>
  </si>
  <si>
    <t>PR001-09/01/2024-122944</t>
  </si>
  <si>
    <t>PR001-09/01/2024-122945</t>
  </si>
  <si>
    <t>PR001-09/01/2024-122943</t>
  </si>
  <si>
    <t>PR001-09/01/2024-122929</t>
  </si>
  <si>
    <t>PR001-09/01/2024-122977</t>
  </si>
  <si>
    <t>PR001-09/01/2024-122926</t>
  </si>
  <si>
    <t>PR001-09/01/2024-122935</t>
  </si>
  <si>
    <t>PR001-09/01/2024-122946</t>
  </si>
  <si>
    <t>PR001-09/01/2024-123022</t>
  </si>
  <si>
    <t>PR001-09/01/2024-122939</t>
  </si>
  <si>
    <t>PR001-09/01/2024-122940</t>
  </si>
  <si>
    <t>AP001-09/30/2024-121343</t>
  </si>
  <si>
    <t>AP001-09/30/2024-121701</t>
  </si>
  <si>
    <t>AP001-09/30/2024-121816</t>
  </si>
  <si>
    <t>Ameren PCMCS:Purchasing Rate Loading</t>
  </si>
  <si>
    <t>amort amount
10/2024</t>
  </si>
  <si>
    <t>PR001-10/01/2024-125260</t>
  </si>
  <si>
    <t>PR001-10/01/2024-125309</t>
  </si>
  <si>
    <t>AP001-10/31/2024-123601</t>
  </si>
  <si>
    <t>AP001-10/31/2024-123998</t>
  </si>
  <si>
    <t>AP001-10/31/2024-124123</t>
  </si>
  <si>
    <t>amort amount
11/2024</t>
  </si>
  <si>
    <t>0072316384</t>
  </si>
  <si>
    <t>0451410116</t>
  </si>
  <si>
    <t>0390508119</t>
  </si>
  <si>
    <t>PR001-11/01/2024-127331</t>
  </si>
  <si>
    <t>PR001-11/01/2024-127332</t>
  </si>
  <si>
    <t>PR001-11/01/2024-127338</t>
  </si>
  <si>
    <t>AP001-11/30/2024-125957</t>
  </si>
  <si>
    <t>AP001-11/30/2024-126099</t>
  </si>
  <si>
    <t>amort amount
12/2024</t>
  </si>
  <si>
    <t>per Amjad Alkfouf, Ameren's PAYS program manager, on 12/10/24 this item s/n/h been a part of the implementor file in 11-24, thus the amort calc'ed on this acct in 11-24 is being reversed in 12-24 herein &amp; amort will no longer be calc'ed on this acct</t>
  </si>
  <si>
    <t>PR001-12/01/2024-129444</t>
  </si>
  <si>
    <t>PR001-12/01/2024-129421</t>
  </si>
  <si>
    <t>PR001-12/01/2024-129446</t>
  </si>
  <si>
    <t>PR001-12/01/2024-129422</t>
  </si>
  <si>
    <t>PR001-12/01/2024-129443</t>
  </si>
  <si>
    <t>PR001-12/01/2024-129438</t>
  </si>
  <si>
    <t>AP001-12/31/2024-128161</t>
  </si>
  <si>
    <t>AP001-12/31/2024-128291</t>
  </si>
  <si>
    <t>P3028176_I C F RESOURCES LLC_</t>
  </si>
  <si>
    <t>TD512-12/31/2024-130064</t>
  </si>
  <si>
    <t>PR001-01/01/2025-132212</t>
  </si>
  <si>
    <t>PR001-01/01/2025-132215</t>
  </si>
  <si>
    <t>PR001-01/01/2025-132220</t>
  </si>
  <si>
    <t>PR001-01/01/2025-132228</t>
  </si>
  <si>
    <t>PR001-01/01/2025-132227</t>
  </si>
  <si>
    <t>PR001-01/01/2025-132210</t>
  </si>
  <si>
    <t>PR001-01/01/2025-132222</t>
  </si>
  <si>
    <t>PR001-01/01/2025-132234</t>
  </si>
  <si>
    <t>TD512-01/07/2025-130130</t>
  </si>
  <si>
    <t>AP001-01/31/2025-130669</t>
  </si>
  <si>
    <t>PR001-01/01/2025-132209</t>
  </si>
  <si>
    <t>PR001-01/01/2025-132164</t>
  </si>
  <si>
    <t>PR001-01/01/2025-132207</t>
  </si>
  <si>
    <t>amort amount
01/2025</t>
  </si>
  <si>
    <t>amort amount
02/2025</t>
  </si>
  <si>
    <t>amort amount
03/2025</t>
  </si>
  <si>
    <t>8 months of princ</t>
  </si>
  <si>
    <t>1 mo partial princ</t>
  </si>
  <si>
    <t>Total billed amount being charged off due to no pay (Feb - Mar 24 and Jun-Oct 24)</t>
  </si>
  <si>
    <t>partial Feb 24 pymt</t>
  </si>
  <si>
    <t>6 months of billed but unpaid principle</t>
  </si>
  <si>
    <t>1 mo partial princ billed but unpaid</t>
  </si>
  <si>
    <t>total amnt of amort to unwind</t>
  </si>
  <si>
    <t>dr.  908PAY - M4PC</t>
  </si>
  <si>
    <t>PR001-03/01/2025-137127</t>
  </si>
  <si>
    <t>PR001-03/01/2025-137123</t>
  </si>
  <si>
    <t>PR001-03/01/2025-137139</t>
  </si>
  <si>
    <t>PR001-03/01/2025-137107</t>
  </si>
  <si>
    <t>PR001-03/01/2025-137113</t>
  </si>
  <si>
    <t>PR001-03/01/2025-137119</t>
  </si>
  <si>
    <t>PR001-03/01/2025-137108</t>
  </si>
  <si>
    <t>PR001-03/01/2025-137136</t>
  </si>
  <si>
    <t>PR001-03/01/2025-137117</t>
  </si>
  <si>
    <t>PR001-03/01/2025-137114</t>
  </si>
  <si>
    <t>PR001-03/01/2025-137132</t>
  </si>
  <si>
    <t>AP001-03/31/2025-134956</t>
  </si>
  <si>
    <t>XE</t>
  </si>
  <si>
    <t>(Multiple Items)</t>
  </si>
  <si>
    <t>amort amount
04/2025</t>
  </si>
  <si>
    <t xml:space="preserve">see PAYS Amort schedule for full amortization of remaining deferred spend balance for bill account </t>
  </si>
  <si>
    <t>below is the email confirming the correct bill account is being fully amortized</t>
  </si>
  <si>
    <t>0367308137</t>
  </si>
  <si>
    <t>PR001-04/01/2025-139065</t>
  </si>
  <si>
    <t>PR001-04/01/2025-138992</t>
  </si>
  <si>
    <t>PR001-04/01/2025-139044</t>
  </si>
  <si>
    <t>PR001-04/01/2025-139027</t>
  </si>
  <si>
    <t>PR001-04/01/2025-139010</t>
  </si>
  <si>
    <t>PR001-04/01/2025-139025</t>
  </si>
  <si>
    <t>PR001-04/01/2025-139054</t>
  </si>
  <si>
    <t>PR001-04/01/2025-139030</t>
  </si>
  <si>
    <t>AP001-04/30/2025-137803</t>
  </si>
  <si>
    <t>AP001-04/30/2025-137866</t>
  </si>
  <si>
    <t>AP001-04/30/2025-137974</t>
  </si>
  <si>
    <t>amort amount
05/2025</t>
  </si>
  <si>
    <t>PR001-05/01/2025-141203</t>
  </si>
  <si>
    <t>PR001-05/01/2025-141195</t>
  </si>
  <si>
    <t>PR001-05/01/2025-141190</t>
  </si>
  <si>
    <t>PR001-05/01/2025-141212</t>
  </si>
  <si>
    <t>PR001-05/01/2025-141170</t>
  </si>
  <si>
    <t>PR001-05/01/2025-141199</t>
  </si>
  <si>
    <t>PR001-05/01/2025-141207</t>
  </si>
  <si>
    <t>PR001-05/01/2025-141205</t>
  </si>
  <si>
    <t>PR001-05/01/2025-141189</t>
  </si>
  <si>
    <t>AP001-05/31/2025-139845</t>
  </si>
  <si>
    <t>AP001-05/31/2025-139934</t>
  </si>
  <si>
    <t>AP001-05/31/2025-140043</t>
  </si>
  <si>
    <t>amort amount
06/2025</t>
  </si>
  <si>
    <t>Spreadshee</t>
  </si>
  <si>
    <t>UEC MEEIA Project Exclusion Correction</t>
  </si>
  <si>
    <t>MJ578-06/30/2025-142147</t>
  </si>
  <si>
    <t>MJ578-06/30/2025-142169</t>
  </si>
  <si>
    <t>MJ578-06/30/2025-142163</t>
  </si>
  <si>
    <t>AP001-06/30/2025-141969</t>
  </si>
  <si>
    <t>AP001-06/30/2025-142172</t>
  </si>
  <si>
    <t>amort amount
07/2025</t>
  </si>
  <si>
    <t>AP001-07/31/2025-144227</t>
  </si>
  <si>
    <t>amort amount
08/2025</t>
  </si>
  <si>
    <t>Total billed amount being charged off due to no pay (Apr 25)</t>
  </si>
  <si>
    <t>1 month of billed but unpaid principle</t>
  </si>
  <si>
    <t>&amp; b/c we amortized the princ in this mo., we have to unwind it as rev being written off</t>
  </si>
  <si>
    <t>full amount billed not paid principle plus financed amount</t>
  </si>
  <si>
    <t>Note: see tickmark box above account ended in 174 in Apr 25 and was later changed</t>
  </si>
  <si>
    <t>AP001-08/31/2025-146169</t>
  </si>
  <si>
    <t>AP001-08/31/2025-146227</t>
  </si>
  <si>
    <t>AP001-08/31/2025-146329</t>
  </si>
  <si>
    <t>amort amount
09/2025</t>
  </si>
  <si>
    <t>amortization occurred within Deferred spend account 182PAY</t>
  </si>
  <si>
    <t>unamortized 182PAY balance moved to rate base in July 23 - being recovered through base rates (amortized in account 182RBP)</t>
  </si>
  <si>
    <t>Stop! Early pay off 09-25</t>
  </si>
  <si>
    <t>total already amortized</t>
  </si>
  <si>
    <t>total to remove from 182PAY so crrt balance gets moved to rate base in next rate case</t>
  </si>
  <si>
    <t>total principle</t>
  </si>
  <si>
    <t>confirmation of early payoff:</t>
  </si>
  <si>
    <t>Less: Early payoff balance already in base rates</t>
  </si>
  <si>
    <t>less: total already amortized (calc'd above)</t>
  </si>
  <si>
    <t>Business Division</t>
  </si>
  <si>
    <t>AP001-09/30/2025-148206</t>
  </si>
  <si>
    <t>AP001-09/30/2025-148345</t>
  </si>
  <si>
    <t>AP001-09/30/2025-148393</t>
  </si>
  <si>
    <t>AP001-09/30/2025-148609</t>
  </si>
  <si>
    <t>amort amount
10/2025</t>
  </si>
  <si>
    <t>AP001-10/31/2025-150546</t>
  </si>
  <si>
    <t>AP001-10/31/2025-150602</t>
  </si>
  <si>
    <t>AP001-10/31/2025-150716</t>
  </si>
  <si>
    <t>Corporation</t>
  </si>
  <si>
    <t>Utility</t>
  </si>
  <si>
    <t>Major-Minor</t>
  </si>
  <si>
    <t>FMC</t>
  </si>
  <si>
    <t>RMC</t>
  </si>
  <si>
    <t>Transaction Type</t>
  </si>
  <si>
    <t>Project</t>
  </si>
  <si>
    <t>Project Type</t>
  </si>
  <si>
    <t>Original Project</t>
  </si>
  <si>
    <t>Activity</t>
  </si>
  <si>
    <t>Vendor Name</t>
  </si>
  <si>
    <t>Description</t>
  </si>
  <si>
    <t>Invoice Number</t>
  </si>
  <si>
    <t>Month Number</t>
  </si>
  <si>
    <t>Debit/Credit</t>
  </si>
  <si>
    <t>Quantity</t>
  </si>
  <si>
    <t>Amount</t>
  </si>
  <si>
    <t>Unit of Measure</t>
  </si>
  <si>
    <t>Purchase Order</t>
  </si>
  <si>
    <t>Billing Type</t>
  </si>
  <si>
    <t>Amount Type</t>
  </si>
  <si>
    <t>Source</t>
  </si>
  <si>
    <t>GL Account</t>
  </si>
  <si>
    <t>GL Journal Category</t>
  </si>
  <si>
    <t>Source Table Name</t>
  </si>
  <si>
    <t>Stock Number</t>
  </si>
  <si>
    <t>Vendor Number</t>
  </si>
  <si>
    <t>Sub Resource Type</t>
  </si>
  <si>
    <t>EED</t>
  </si>
  <si>
    <t>020</t>
  </si>
  <si>
    <t>N/A</t>
  </si>
  <si>
    <t>E - Expense</t>
  </si>
  <si>
    <t>01</t>
  </si>
  <si>
    <t>PURCHASING RATE</t>
  </si>
  <si>
    <t>004310161</t>
  </si>
  <si>
    <t>ERS-941227-938726</t>
  </si>
  <si>
    <t>DR</t>
  </si>
  <si>
    <t>Actuals</t>
  </si>
  <si>
    <t>AP001-03/29/2021-00029</t>
  </si>
  <si>
    <t>cr_accounts_payable</t>
  </si>
  <si>
    <t>N/A - Not Applicable</t>
  </si>
  <si>
    <t>AMEREN MISSOURI FINANCING PO FOR PAYS 2021 AND 202</t>
  </si>
  <si>
    <t>UD</t>
  </si>
  <si>
    <t>004322818</t>
  </si>
  <si>
    <t>ERS-941227-942117</t>
  </si>
  <si>
    <t>AP001-04/12/2021-00012</t>
  </si>
  <si>
    <t>004330222</t>
  </si>
  <si>
    <t>ERS-941227-944244</t>
  </si>
  <si>
    <t>AP001-04/20/2021-00020</t>
  </si>
  <si>
    <t>004336028</t>
  </si>
  <si>
    <t>ERS-941227-945813</t>
  </si>
  <si>
    <t>AP001-04/26/2021-00026</t>
  </si>
  <si>
    <t>004345755</t>
  </si>
  <si>
    <t>ERS-941227-948819</t>
  </si>
  <si>
    <t>AP001-05/05/2021-00005</t>
  </si>
  <si>
    <t>004356359</t>
  </si>
  <si>
    <t>ERS-941227-951496</t>
  </si>
  <si>
    <t>AP001-05/17/2021-00017</t>
  </si>
  <si>
    <t>004363836</t>
  </si>
  <si>
    <t>ERS-941227-953830</t>
  </si>
  <si>
    <t>AP001-05/25/2021-00025</t>
  </si>
  <si>
    <t>004376370</t>
  </si>
  <si>
    <t>ERS-941227-957229</t>
  </si>
  <si>
    <t>AP001-06/07/2021-00007</t>
  </si>
  <si>
    <t>004406865</t>
  </si>
  <si>
    <t>ERS-941227-965531</t>
  </si>
  <si>
    <t>AP001-07/08/2021-00008</t>
  </si>
  <si>
    <t>004411150</t>
  </si>
  <si>
    <t>ERS-941227-966835</t>
  </si>
  <si>
    <t>AP001-07/13/2021-00013</t>
  </si>
  <si>
    <t>004417969</t>
  </si>
  <si>
    <t>ERS-941227-968698</t>
  </si>
  <si>
    <t>AP001-07/20/2021-00020</t>
  </si>
  <si>
    <t>004430370</t>
  </si>
  <si>
    <t>ERS-941227-972302</t>
  </si>
  <si>
    <t>AP001-08/03/2021-00003</t>
  </si>
  <si>
    <t>004433897</t>
  </si>
  <si>
    <t>ERS-941227-973225</t>
  </si>
  <si>
    <t>AP001-08/05/2021-00005</t>
  </si>
  <si>
    <t>004437899</t>
  </si>
  <si>
    <t>ERS-941227-974114</t>
  </si>
  <si>
    <t>AP001-08/10/2021-00010</t>
  </si>
  <si>
    <t>004446139</t>
  </si>
  <si>
    <t>ERS-941227-976658</t>
  </si>
  <si>
    <t>AP001-08/18/2021-00018</t>
  </si>
  <si>
    <t>004452057</t>
  </si>
  <si>
    <t>ERS-941227-978678</t>
  </si>
  <si>
    <t>AP001-08/24/2021-00024</t>
  </si>
  <si>
    <t>004457234</t>
  </si>
  <si>
    <t>ERS-941227-980680</t>
  </si>
  <si>
    <t>AP001-08/30/2021-00030</t>
  </si>
  <si>
    <t>004464872</t>
  </si>
  <si>
    <t>ERS-941227-982692</t>
  </si>
  <si>
    <t>AP001-09/08/2021-00008</t>
  </si>
  <si>
    <t>004470758</t>
  </si>
  <si>
    <t>ERS-941227-984266</t>
  </si>
  <si>
    <t>AP001-09/14/2021-00014</t>
  </si>
  <si>
    <t>004478037</t>
  </si>
  <si>
    <t>ERS-941227-986582</t>
  </si>
  <si>
    <t>AP001-09/21/2021-00021</t>
  </si>
  <si>
    <t>004485771</t>
  </si>
  <si>
    <t>ERS-941227-988924</t>
  </si>
  <si>
    <t>AP001-09/28/2021-00028</t>
  </si>
  <si>
    <t>004492752</t>
  </si>
  <si>
    <t>ERS-941227-991042</t>
  </si>
  <si>
    <t>AP001-10/05/2021-00005</t>
  </si>
  <si>
    <t>004499720</t>
  </si>
  <si>
    <t>ERS-941227-993341</t>
  </si>
  <si>
    <t>AP001-10/12/2021-00012</t>
  </si>
  <si>
    <t>004507174</t>
  </si>
  <si>
    <t>ERS-941227-995782</t>
  </si>
  <si>
    <t>AP001-10/19/2021-00019</t>
  </si>
  <si>
    <t>004515252</t>
  </si>
  <si>
    <t>ERS-941227-998448</t>
  </si>
  <si>
    <t>AP001-10/26/2021-00026</t>
  </si>
  <si>
    <t>004524916</t>
  </si>
  <si>
    <t>ERS-941227-1001417</t>
  </si>
  <si>
    <t>AP001-11/03/2021-00003</t>
  </si>
  <si>
    <t>004529766</t>
  </si>
  <si>
    <t>ERS-941227-1002791</t>
  </si>
  <si>
    <t>AP001-11/09/2021-00009</t>
  </si>
  <si>
    <t>004536854</t>
  </si>
  <si>
    <t>ERS-941227-1004902</t>
  </si>
  <si>
    <t>AP001-11/16/2021-00016</t>
  </si>
  <si>
    <t>004543497</t>
  </si>
  <si>
    <t>ERS-941227-1007576</t>
  </si>
  <si>
    <t>AP001-11/22/2021-00022</t>
  </si>
  <si>
    <t>004550230</t>
  </si>
  <si>
    <t>ERS-941227-1009728</t>
  </si>
  <si>
    <t>AP001-11/30/2021-00030</t>
  </si>
  <si>
    <t>004557805</t>
  </si>
  <si>
    <t>ERS-941227-1011735</t>
  </si>
  <si>
    <t>AP001-12/07/2021-00007</t>
  </si>
  <si>
    <t>004565208</t>
  </si>
  <si>
    <t>ERS-941227-1013781</t>
  </si>
  <si>
    <t>AP001-12/14/2021-00014</t>
  </si>
  <si>
    <t>004574160</t>
  </si>
  <si>
    <t>ERS-941227-1016262</t>
  </si>
  <si>
    <t>AP001-12/21/2021-00021</t>
  </si>
  <si>
    <t>004579811</t>
  </si>
  <si>
    <t>ERS-941227-1017556</t>
  </si>
  <si>
    <t>AP001-12/28/2021-00028</t>
  </si>
  <si>
    <t>004590718</t>
  </si>
  <si>
    <t>ERS-941227-1020523</t>
  </si>
  <si>
    <t>AP001-01/10/2022-00010</t>
  </si>
  <si>
    <t>004590728</t>
  </si>
  <si>
    <t>ERS-941227-1020526</t>
  </si>
  <si>
    <t>004598487</t>
  </si>
  <si>
    <t>ERS-941227-1022229</t>
  </si>
  <si>
    <t>AP001-01/18/2022-00018</t>
  </si>
  <si>
    <t>004605784</t>
  </si>
  <si>
    <t>ERS-941227-1023663</t>
  </si>
  <si>
    <t>AP001-01/25/2022-00025</t>
  </si>
  <si>
    <t>004648261</t>
  </si>
  <si>
    <t>ERS-941227-1033985</t>
  </si>
  <si>
    <t>AP001-03/09/2022-00009</t>
  </si>
  <si>
    <t>004650659</t>
  </si>
  <si>
    <t>ERS-941227-1034778</t>
  </si>
  <si>
    <t>AP001-03/11/2022-00011</t>
  </si>
  <si>
    <t>004660119</t>
  </si>
  <si>
    <t>ERS-941227-1037390</t>
  </si>
  <si>
    <t>AP001-03/22/2022-00022</t>
  </si>
  <si>
    <t>004676262</t>
  </si>
  <si>
    <t>ERS-941227-1041855</t>
  </si>
  <si>
    <t>AP001-04/06/2022-00006</t>
  </si>
  <si>
    <t>004683011</t>
  </si>
  <si>
    <t>ERS-941227-1043432</t>
  </si>
  <si>
    <t>AP001-04/12/2022-00012</t>
  </si>
  <si>
    <t>004688728</t>
  </si>
  <si>
    <t>ERS-941227-1045491</t>
  </si>
  <si>
    <t>AP001-04/19/2022-00019</t>
  </si>
  <si>
    <t>004718220</t>
  </si>
  <si>
    <t>ERS-941227-1052864</t>
  </si>
  <si>
    <t>CR</t>
  </si>
  <si>
    <t>AP001-05/24/2022-00024</t>
  </si>
  <si>
    <t>004718223</t>
  </si>
  <si>
    <t>ERS-941227-1052865</t>
  </si>
  <si>
    <t>004715280</t>
  </si>
  <si>
    <t>ERS-941227-1051977</t>
  </si>
  <si>
    <t>AP001-05/12/2022-00012</t>
  </si>
  <si>
    <t>004716665</t>
  </si>
  <si>
    <t>ERS-941227-1052473</t>
  </si>
  <si>
    <t>AP001-05/13/2022-00013</t>
  </si>
  <si>
    <t>004730240</t>
  </si>
  <si>
    <t>ERS-941227-1056411</t>
  </si>
  <si>
    <t>AP001-05/25/2022-00025</t>
  </si>
  <si>
    <t>004744775</t>
  </si>
  <si>
    <t>ERS-941227-1060711</t>
  </si>
  <si>
    <t>AP001-06/08/2022-00008</t>
  </si>
  <si>
    <t>004750797</t>
  </si>
  <si>
    <t>ERS-941227-1062186</t>
  </si>
  <si>
    <t>AP001-06/14/2022-00014</t>
  </si>
  <si>
    <t>004765058</t>
  </si>
  <si>
    <t>ERS-941227-1066000</t>
  </si>
  <si>
    <t>AP001-06/28/2022-00028</t>
  </si>
  <si>
    <t>004778842</t>
  </si>
  <si>
    <t>ERS-941227-1069876</t>
  </si>
  <si>
    <t>AP001-07/12/2022-00012</t>
  </si>
  <si>
    <t>004786849</t>
  </si>
  <si>
    <t>ERS-941227-1072211</t>
  </si>
  <si>
    <t>AP001-07/19/2022-00019</t>
  </si>
  <si>
    <t>004798172</t>
  </si>
  <si>
    <t>ERS-941227-1075493</t>
  </si>
  <si>
    <t>AP001-07/29/2022-00029</t>
  </si>
  <si>
    <t>004817833</t>
  </si>
  <si>
    <t>ERS-941227-1080545</t>
  </si>
  <si>
    <t>AP001-08/17/2022-00017</t>
  </si>
  <si>
    <t>004826735</t>
  </si>
  <si>
    <t>ERS-941227-1083072</t>
  </si>
  <si>
    <t>AP001-08/25/2022-00025</t>
  </si>
  <si>
    <t>004845758</t>
  </si>
  <si>
    <t>ERS-941227-1088484</t>
  </si>
  <si>
    <t>AP001-09/14/2022-00014</t>
  </si>
  <si>
    <t>004851994</t>
  </si>
  <si>
    <t>ERS-941227-1090172</t>
  </si>
  <si>
    <t>AP001-09/20/2022-00020</t>
  </si>
  <si>
    <t>004861802</t>
  </si>
  <si>
    <t>ERS-941227-1092818</t>
  </si>
  <si>
    <t>AP001-09/28/2022-00028</t>
  </si>
  <si>
    <t>004864544</t>
  </si>
  <si>
    <t>ERS-941227-1093670</t>
  </si>
  <si>
    <t>AP001-09/30/2022-00030</t>
  </si>
  <si>
    <t>004869250</t>
  </si>
  <si>
    <t>ERS-941227-1094948</t>
  </si>
  <si>
    <t>AP001-10/05/2022-00005</t>
  </si>
  <si>
    <t>004877012</t>
  </si>
  <si>
    <t>ERS-941227-1096874</t>
  </si>
  <si>
    <t>AP001-10/12/2022-00012</t>
  </si>
  <si>
    <t>004882642</t>
  </si>
  <si>
    <t>ERS-941227-1098150</t>
  </si>
  <si>
    <t>AP001-10/18/2022-00018</t>
  </si>
  <si>
    <t>004901684</t>
  </si>
  <si>
    <t>ERS-941227-1102600</t>
  </si>
  <si>
    <t>AP001-11/04/2022-00004</t>
  </si>
  <si>
    <t>004901692</t>
  </si>
  <si>
    <t>ERS-941227-1102603</t>
  </si>
  <si>
    <t>004906235</t>
  </si>
  <si>
    <t>ERS-941227-1103827</t>
  </si>
  <si>
    <t>AP001-11/09/2022-00009</t>
  </si>
  <si>
    <t>004913489</t>
  </si>
  <si>
    <t>ERS-941227-1105982</t>
  </si>
  <si>
    <t>AP001-11/16/2022-00016</t>
  </si>
  <si>
    <t>004919472</t>
  </si>
  <si>
    <t>ERS-941227-1107836</t>
  </si>
  <si>
    <t>AP001-11/22/2022-00022</t>
  </si>
  <si>
    <t>004926053</t>
  </si>
  <si>
    <t>ERS-941227-1109383</t>
  </si>
  <si>
    <t>AP001-11/29/2022-00029</t>
  </si>
  <si>
    <t>TD512-12/31/2022-12021</t>
  </si>
  <si>
    <t>cr_gl_manual_journals</t>
  </si>
  <si>
    <t>004943353</t>
  </si>
  <si>
    <t>ERS-941227-1114322</t>
  </si>
  <si>
    <t>AP001-12/14/2022-00014</t>
  </si>
  <si>
    <t>004987512</t>
  </si>
  <si>
    <t>ERS-1016837-1125861</t>
  </si>
  <si>
    <t>AP001-01/27/2023-00027</t>
  </si>
  <si>
    <t>TD512-01/01/2023-12021</t>
  </si>
  <si>
    <t>004968401</t>
  </si>
  <si>
    <t>ERS-941227-1121333</t>
  </si>
  <si>
    <t>AP001-01/09/2023-00009</t>
  </si>
  <si>
    <t>BK001-01/26/2023-00026</t>
  </si>
  <si>
    <t>005000346</t>
  </si>
  <si>
    <t>ERS-1016837-1129005</t>
  </si>
  <si>
    <t>AP001-02/09/2023-00009</t>
  </si>
  <si>
    <t>005008365</t>
  </si>
  <si>
    <t>ERS-1016837-1131100</t>
  </si>
  <si>
    <t>AP001-02/16/2023-00016</t>
  </si>
  <si>
    <t>005014727</t>
  </si>
  <si>
    <t>ERS-1016837-1132424</t>
  </si>
  <si>
    <t>AP001-02/23/2023-00023</t>
  </si>
  <si>
    <t>005019168</t>
  </si>
  <si>
    <t>ERS-1016837-1133650</t>
  </si>
  <si>
    <t>AP001-02/28/2023-00028</t>
  </si>
  <si>
    <t>BK001-02/17/2023-00017</t>
  </si>
  <si>
    <t>005028964</t>
  </si>
  <si>
    <t>ERS-1016837-1135883</t>
  </si>
  <si>
    <t>AP001-03/09/2023-00009</t>
  </si>
  <si>
    <t>005037277</t>
  </si>
  <si>
    <t>ERS-1016837-1137831</t>
  </si>
  <si>
    <t>AP001-03/16/2023-00016</t>
  </si>
  <si>
    <t>005041212</t>
  </si>
  <si>
    <t>ERS-1016837-1138922</t>
  </si>
  <si>
    <t>AP001-03/21/2023-00021</t>
  </si>
  <si>
    <t>005061108</t>
  </si>
  <si>
    <t>ERS-1016837-1144332</t>
  </si>
  <si>
    <t>005065939</t>
  </si>
  <si>
    <t>ERS-1016837-1145922</t>
  </si>
  <si>
    <t>005072692</t>
  </si>
  <si>
    <t>ERS-1016837-1147484</t>
  </si>
  <si>
    <t>005079575</t>
  </si>
  <si>
    <t>ERS-1016837-1148770</t>
  </si>
  <si>
    <t>005090745</t>
  </si>
  <si>
    <t>ERS-1016837-1151504</t>
  </si>
  <si>
    <t>AP001-05/08/2023-00008</t>
  </si>
  <si>
    <t>005102988</t>
  </si>
  <si>
    <t>ERS-1016837-1154805</t>
  </si>
  <si>
    <t>AP001-05/18/2023-00018</t>
  </si>
  <si>
    <t>005109816</t>
  </si>
  <si>
    <t>ERS-1016837-1156691</t>
  </si>
  <si>
    <t>AP001-05/24/2023-00024</t>
  </si>
  <si>
    <t>005129276</t>
  </si>
  <si>
    <t>ERS-1016837-1162037</t>
  </si>
  <si>
    <t>AP001-06/09/2023-00009</t>
  </si>
  <si>
    <t>005137467</t>
  </si>
  <si>
    <t>ERS-1016837-1164533</t>
  </si>
  <si>
    <t>AP001-06/15/2023-00015</t>
  </si>
  <si>
    <t>005141934</t>
  </si>
  <si>
    <t>ERS-1016837-1166264</t>
  </si>
  <si>
    <t>AP001-06/20/2023-00020</t>
  </si>
  <si>
    <t>PR001-07/31/2023-93746</t>
  </si>
  <si>
    <t>PR001-07/31/2023-93747</t>
  </si>
  <si>
    <t>PR001-07/31/2023-93751</t>
  </si>
  <si>
    <t>ERS-30000000001813-52008</t>
  </si>
  <si>
    <t>US</t>
  </si>
  <si>
    <t>AP001-07/31/2023-89009</t>
  </si>
  <si>
    <t>ERS-30000000003829-101018</t>
  </si>
  <si>
    <t>AP001-07/31/2023-92031</t>
  </si>
  <si>
    <t>ERS-30000000004482-112108</t>
  </si>
  <si>
    <t>AP001-07/31/2023-92360</t>
  </si>
  <si>
    <t>PR001-08/31/2023-96374</t>
  </si>
  <si>
    <t>PR001-08/31/2023-96377</t>
  </si>
  <si>
    <t>ERS-30000000005678-126064</t>
  </si>
  <si>
    <t>AP001-08/31/2023-94186</t>
  </si>
  <si>
    <t>ERS-30000000008011-209041</t>
  </si>
  <si>
    <t>AP001-08/31/2023-94182</t>
  </si>
  <si>
    <t>ERS-30000000009269-219154</t>
  </si>
  <si>
    <t>AP001-08/31/2023-94194</t>
  </si>
  <si>
    <t>ERS-30000000010864-231179</t>
  </si>
  <si>
    <t>AP001-08/31/2023-94470</t>
  </si>
  <si>
    <t>ERS-30000000012365-245079</t>
  </si>
  <si>
    <t>AP001-08/31/2023-94523</t>
  </si>
  <si>
    <t>A0593</t>
  </si>
  <si>
    <t>A0594</t>
  </si>
  <si>
    <t>A1081</t>
  </si>
  <si>
    <t>A1085</t>
  </si>
  <si>
    <t>A1087</t>
  </si>
  <si>
    <t>A1089</t>
  </si>
  <si>
    <t>A1116</t>
  </si>
  <si>
    <t>A2555</t>
  </si>
  <si>
    <t>A2556</t>
  </si>
  <si>
    <t>J0MBS</t>
  </si>
  <si>
    <t>ERS-30000000015763-263054</t>
  </si>
  <si>
    <t>ERS-30000000018672-358609</t>
  </si>
  <si>
    <t>ERS-30000000019257-358843</t>
  </si>
  <si>
    <t>J0XJW</t>
  </si>
  <si>
    <t>PR001-10/31/2023-100401</t>
  </si>
  <si>
    <t>PR001-10/31/2023-100421</t>
  </si>
  <si>
    <t>PR001-10/31/2023-100418</t>
  </si>
  <si>
    <t>PR001-10/31/2023-100411</t>
  </si>
  <si>
    <t>PR001-10/31/2023-100413</t>
  </si>
  <si>
    <t>PR001-10/31/2023-100412</t>
  </si>
  <si>
    <t>A1118</t>
  </si>
  <si>
    <t>PR001-10/31/2023-100410</t>
  </si>
  <si>
    <t>PR001-10/31/2023-100405</t>
  </si>
  <si>
    <t>PR001-10/31/2023-100398</t>
  </si>
  <si>
    <t>PR001-10/31/2023-100423</t>
  </si>
  <si>
    <t>ERS-30000000023345-383212</t>
  </si>
  <si>
    <t>AP001-10/31/2023-98731</t>
  </si>
  <si>
    <t>ERS-30000000027195-394666</t>
  </si>
  <si>
    <t>AP001-10/31/2023-99038</t>
  </si>
  <si>
    <t>ERS-30000000028379-396828</t>
  </si>
  <si>
    <t>AP001-10/31/2023-99384</t>
  </si>
  <si>
    <t>PR001-10/31/2023-100415</t>
  </si>
  <si>
    <t>PR001-10/31/2023-100406</t>
  </si>
  <si>
    <t>PR001-11/30/2023-102514</t>
  </si>
  <si>
    <t>PR001-11/30/2023-102548</t>
  </si>
  <si>
    <t>PR001-11/30/2023-102506</t>
  </si>
  <si>
    <t>PR001-11/30/2023-102532</t>
  </si>
  <si>
    <t>PR001-11/30/2023-102510</t>
  </si>
  <si>
    <t>PR001-11/30/2023-102525</t>
  </si>
  <si>
    <t>PR001-11/30/2023-102530</t>
  </si>
  <si>
    <t>PR001-11/30/2023-102529</t>
  </si>
  <si>
    <t>MJ578-11/30/2023-102372</t>
  </si>
  <si>
    <t>ERS-30000000030740-404428</t>
  </si>
  <si>
    <t>AP001-11/30/2023-100828</t>
  </si>
  <si>
    <t>ERS-30000000033298-408104</t>
  </si>
  <si>
    <t>AP001-11/30/2023-100945</t>
  </si>
  <si>
    <t>ERS-30000000035355-472563</t>
  </si>
  <si>
    <t>AP001-11/30/2023-101036</t>
  </si>
  <si>
    <t>PR001-11/30/2023-102505</t>
  </si>
  <si>
    <t>PR001-11/30/2023-102528</t>
  </si>
  <si>
    <t>PR001-11/30/2023-102540</t>
  </si>
  <si>
    <t>PR001-12/31/2023-104417</t>
  </si>
  <si>
    <t>PR001-12/31/2023-104407</t>
  </si>
  <si>
    <t>PR001-12/31/2023-104430</t>
  </si>
  <si>
    <t>PR001-12/31/2023-104431</t>
  </si>
  <si>
    <t>PR001-12/31/2023-104411</t>
  </si>
  <si>
    <t>PR001-12/31/2023-104439</t>
  </si>
  <si>
    <t>PR001-12/31/2023-104414</t>
  </si>
  <si>
    <t>PR001-12/31/2023-104428</t>
  </si>
  <si>
    <t>PR001-12/31/2023-104434</t>
  </si>
  <si>
    <t>PR001-12/31/2023-104424</t>
  </si>
  <si>
    <t>MJ578-12/31/2023-104857</t>
  </si>
  <si>
    <t>ERS-30000000038571-602535</t>
  </si>
  <si>
    <t>AP001-12/31/2023-102610</t>
  </si>
  <si>
    <t>ERS-30000000040427-683550</t>
  </si>
  <si>
    <t>AP001-12/31/2023-102927</t>
  </si>
  <si>
    <t>ERS-30000000041362-690611</t>
  </si>
  <si>
    <t>AP001-12/31/2023-102950</t>
  </si>
  <si>
    <t>PR001-12/31/2023-104426</t>
  </si>
  <si>
    <t>PR001-01/31/2024-106770</t>
  </si>
  <si>
    <t>PR001-01/31/2024-106710</t>
  </si>
  <si>
    <t>PR001-01/31/2024-106760</t>
  </si>
  <si>
    <t>PR001-01/31/2024-106761</t>
  </si>
  <si>
    <t>PR001-01/31/2024-106775</t>
  </si>
  <si>
    <t>PR001-01/31/2024-106764</t>
  </si>
  <si>
    <t>PR001-01/31/2024-106752</t>
  </si>
  <si>
    <t>PR001-01/31/2024-106751</t>
  </si>
  <si>
    <t>PR001-01/31/2024-106763</t>
  </si>
  <si>
    <t>ERS-30000000045227-704967</t>
  </si>
  <si>
    <t>AP001-01/31/2024-104920</t>
  </si>
  <si>
    <t>PR001-01/31/2024-106769</t>
  </si>
  <si>
    <t>PR001-01/31/2024-106766</t>
  </si>
  <si>
    <t>PR001-06/30/2024-116841</t>
  </si>
  <si>
    <t>PR001-06/30/2024-116850</t>
  </si>
  <si>
    <t>PR001-06/30/2024-116847</t>
  </si>
  <si>
    <t>PR001-06/30/2024-116831</t>
  </si>
  <si>
    <t>PR001-06/30/2024-116836</t>
  </si>
  <si>
    <t>PR001-06/30/2024-116813</t>
  </si>
  <si>
    <t>PR001-06/30/2024-116843</t>
  </si>
  <si>
    <t>ERS-30000000085543-880116</t>
  </si>
  <si>
    <t>P3028176</t>
  </si>
  <si>
    <t>AP001-06/30/2024-115626</t>
  </si>
  <si>
    <t>08454</t>
  </si>
  <si>
    <t>PR001-06/30/2024-116816</t>
  </si>
  <si>
    <t>PR001-06/30/2024-116842</t>
  </si>
  <si>
    <t>AMS10602</t>
  </si>
  <si>
    <t>ERS-30000000100063-1017418</t>
  </si>
  <si>
    <t>ERS-30000000100064-1017419</t>
  </si>
  <si>
    <t>ERS-30000000100356-1017621</t>
  </si>
  <si>
    <t>ERS-30000000100357-1017622</t>
  </si>
  <si>
    <t>ERS-30000000100659-1018481</t>
  </si>
  <si>
    <t>ERS-30000000103939-1033475</t>
  </si>
  <si>
    <t>ERS-30000000105123-1035842</t>
  </si>
  <si>
    <t>ERS-30000000107230-1040414</t>
  </si>
  <si>
    <t>ERS-30000000111373-1065579</t>
  </si>
  <si>
    <t>ERS-30000000113943-1079619</t>
  </si>
  <si>
    <t>ERS-30000000115718-1109560</t>
  </si>
  <si>
    <t>ERS-30000000119214-1153661</t>
  </si>
  <si>
    <t>ERS-30000000120340-1169690</t>
  </si>
  <si>
    <t>ERS-30000000126636-1222886</t>
  </si>
  <si>
    <t>ERS-30000000126647-1222889</t>
  </si>
  <si>
    <t>ERS-30000000128353-1239716</t>
  </si>
  <si>
    <t>ERS-30000000132478-1395676</t>
  </si>
  <si>
    <t>MEEIA 4 PY25 Residential PAYS Elec EE - FINANCE (N</t>
  </si>
  <si>
    <t>ERS-30000000148785-1622219</t>
  </si>
  <si>
    <t>P3072189</t>
  </si>
  <si>
    <t>ERS-30000000154384-1630525</t>
  </si>
  <si>
    <t>ERS-30000000155861-1633292</t>
  </si>
  <si>
    <t>ERS-30000000157342-1635745</t>
  </si>
  <si>
    <t>ERS-30000000161325-1652334</t>
  </si>
  <si>
    <t>ERS-30000000162661-1655372</t>
  </si>
  <si>
    <t>ERS-30000000165006-1658149</t>
  </si>
  <si>
    <t>ERS-30000000169106-1667296</t>
  </si>
  <si>
    <t>ERS-30000000172446-1678227</t>
  </si>
  <si>
    <t>ERS-30000000177816-1691366</t>
  </si>
  <si>
    <t>ERS-30000000182907-1716393</t>
  </si>
  <si>
    <t>ERS-30000000182908-1716394</t>
  </si>
  <si>
    <t>ERS-30000000182912-1715388</t>
  </si>
  <si>
    <t>ERS-30000000184116-1720451</t>
  </si>
  <si>
    <t>ERS-30000000186141-1725963</t>
  </si>
  <si>
    <t>ERS-30000000189974-1737711</t>
  </si>
  <si>
    <t>ERS-30000000191881-1739757</t>
  </si>
  <si>
    <t>ERS-30000000192900-1740361</t>
  </si>
  <si>
    <t>ERS-30000000194777-1749410</t>
  </si>
  <si>
    <t>ERS-30000000198365-1759203</t>
  </si>
  <si>
    <t>ERS-30000000199601-1760885</t>
  </si>
  <si>
    <t>ERS-30000000200873-1763527</t>
  </si>
  <si>
    <t>Sum of Amount</t>
  </si>
  <si>
    <t>includes 02/25 amort amnts in red above as not booked in Feb 25 close as implemter files not received until Mar 25</t>
  </si>
  <si>
    <r>
      <t>see</t>
    </r>
    <r>
      <rPr>
        <b/>
        <sz val="11"/>
        <color rgb="FFFF0000"/>
        <rFont val="Calibri"/>
        <family val="2"/>
        <scheme val="minor"/>
      </rPr>
      <t xml:space="preserve"> November 2023 filing (wp JNG3 - MEEIA over under </t>
    </r>
  </si>
  <si>
    <r>
      <rPr>
        <b/>
        <sz val="11"/>
        <color rgb="FFFF0000"/>
        <rFont val="Calibri"/>
        <family val="2"/>
        <scheme val="minor"/>
      </rPr>
      <t>calculations Nov 23</t>
    </r>
    <r>
      <rPr>
        <i/>
        <sz val="11"/>
        <color rgb="FFFF0000"/>
        <rFont val="Calibri"/>
        <family val="2"/>
        <scheme val="minor"/>
      </rPr>
      <t xml:space="preserve"> - MEEIA 3 adjs</t>
    </r>
  </si>
  <si>
    <t>tab)</t>
  </si>
  <si>
    <t xml:space="preserve">MEEIA PC - PAYS interest calculation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</si>
</sst>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mm/dd/yy"/>
    <numFmt numFmtId="166" formatCode="#,##0.00;\-#,##0.00"/>
    <numFmt numFmtId="167" formatCode="###0.00;\-###0.00"/>
    <numFmt numFmtId="168" formatCode="[$$-409]#,##0.00;\-[$$-409]#,##0.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strike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trike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trike/>
      <sz val="11"/>
      <color rgb="FFFF0000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C6E7C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83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4" fontId="0" fillId="0" borderId="0" xfId="0" applyNumberFormat="1"/>
    <xf numFmtId="44" fontId="0" fillId="0" borderId="0" xfId="2" applyFont="1"/>
    <xf numFmtId="0" fontId="0" fillId="0" borderId="0" xfId="0" applyAlignment="1">
      <alignment horizontal="right"/>
    </xf>
    <xf numFmtId="0" fontId="14" fillId="0" borderId="0" xfId="0" applyFont="1"/>
    <xf numFmtId="44" fontId="0" fillId="0" borderId="10" xfId="2" applyFont="1" applyBorder="1"/>
    <xf numFmtId="0" fontId="20" fillId="0" borderId="0" xfId="0" applyFont="1"/>
    <xf numFmtId="164" fontId="0" fillId="0" borderId="0" xfId="0" applyNumberFormat="1"/>
    <xf numFmtId="10" fontId="0" fillId="0" borderId="10" xfId="0" applyNumberFormat="1" applyBorder="1"/>
    <xf numFmtId="44" fontId="0" fillId="0" borderId="10" xfId="0" applyNumberFormat="1" applyBorder="1"/>
    <xf numFmtId="10" fontId="0" fillId="0" borderId="0" xfId="44" applyNumberFormat="1" applyFont="1"/>
    <xf numFmtId="44" fontId="0" fillId="0" borderId="0" xfId="2" applyFont="1" applyBorder="1"/>
    <xf numFmtId="44" fontId="0" fillId="0" borderId="0" xfId="2" applyFont="1" applyFill="1"/>
    <xf numFmtId="44" fontId="0" fillId="0" borderId="10" xfId="2" applyFont="1" applyFill="1" applyBorder="1"/>
    <xf numFmtId="44" fontId="0" fillId="0" borderId="0" xfId="2" applyFont="1" applyFill="1" applyBorder="1"/>
    <xf numFmtId="10" fontId="0" fillId="0" borderId="0" xfId="44" applyNumberFormat="1" applyFont="1" applyFill="1"/>
    <xf numFmtId="0" fontId="21" fillId="0" borderId="0" xfId="0" applyFont="1"/>
    <xf numFmtId="0" fontId="22" fillId="34" borderId="0" xfId="0" applyFont="1" applyFill="1" applyAlignment="1">
      <alignment horizontal="center" vertical="center" wrapText="1"/>
    </xf>
    <xf numFmtId="44" fontId="22" fillId="34" borderId="0" xfId="2" applyFont="1" applyFill="1" applyAlignment="1">
      <alignment horizontal="center" vertical="center" wrapText="1"/>
    </xf>
    <xf numFmtId="44" fontId="22" fillId="34" borderId="0" xfId="2" applyFont="1" applyFill="1" applyAlignment="1">
      <alignment horizontal="center" vertical="center"/>
    </xf>
    <xf numFmtId="165" fontId="22" fillId="0" borderId="0" xfId="0" applyNumberFormat="1" applyFont="1" applyAlignment="1">
      <alignment vertical="top"/>
    </xf>
    <xf numFmtId="0" fontId="22" fillId="0" borderId="0" xfId="0" applyFont="1"/>
    <xf numFmtId="0" fontId="22" fillId="0" borderId="0" xfId="0" applyFont="1" applyAlignment="1">
      <alignment vertical="top"/>
    </xf>
    <xf numFmtId="44" fontId="22" fillId="0" borderId="0" xfId="2" applyFont="1"/>
    <xf numFmtId="165" fontId="22" fillId="0" borderId="0" xfId="0" applyNumberFormat="1" applyFont="1" applyAlignment="1">
      <alignment horizontal="right" vertical="top"/>
    </xf>
    <xf numFmtId="0" fontId="0" fillId="35" borderId="0" xfId="0" applyFill="1"/>
    <xf numFmtId="0" fontId="24" fillId="0" borderId="0" xfId="0" applyFont="1" applyAlignment="1">
      <alignment horizontal="left" vertical="center"/>
    </xf>
    <xf numFmtId="44" fontId="25" fillId="0" borderId="0" xfId="2" applyFont="1" applyFill="1" applyBorder="1" applyAlignment="1">
      <alignment horizontal="center"/>
    </xf>
    <xf numFmtId="44" fontId="22" fillId="0" borderId="0" xfId="2" applyFont="1" applyFill="1" applyBorder="1" applyAlignment="1">
      <alignment horizontal="center"/>
    </xf>
    <xf numFmtId="0" fontId="23" fillId="0" borderId="13" xfId="0" applyFont="1" applyBorder="1" applyAlignment="1">
      <alignment horizontal="center" wrapText="1"/>
    </xf>
    <xf numFmtId="44" fontId="16" fillId="0" borderId="0" xfId="0" applyNumberFormat="1" applyFont="1"/>
    <xf numFmtId="0" fontId="23" fillId="0" borderId="14" xfId="0" applyFont="1" applyBorder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44" fontId="22" fillId="0" borderId="10" xfId="2" applyFont="1" applyFill="1" applyBorder="1" applyAlignment="1">
      <alignment horizontal="center"/>
    </xf>
    <xf numFmtId="44" fontId="16" fillId="0" borderId="11" xfId="0" applyNumberFormat="1" applyFont="1" applyBorder="1"/>
    <xf numFmtId="0" fontId="22" fillId="34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2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right"/>
    </xf>
    <xf numFmtId="0" fontId="22" fillId="0" borderId="0" xfId="0" applyFont="1" applyAlignment="1">
      <alignment horizontal="left" vertical="top"/>
    </xf>
    <xf numFmtId="44" fontId="22" fillId="0" borderId="0" xfId="2" applyFont="1" applyFill="1"/>
    <xf numFmtId="166" fontId="22" fillId="0" borderId="0" xfId="0" applyNumberFormat="1" applyFont="1"/>
    <xf numFmtId="43" fontId="22" fillId="0" borderId="0" xfId="1" applyFont="1"/>
    <xf numFmtId="167" fontId="22" fillId="0" borderId="0" xfId="0" applyNumberFormat="1" applyFont="1"/>
    <xf numFmtId="44" fontId="14" fillId="36" borderId="0" xfId="2" applyFont="1" applyFill="1"/>
    <xf numFmtId="44" fontId="24" fillId="36" borderId="0" xfId="2" applyFont="1" applyFill="1"/>
    <xf numFmtId="44" fontId="0" fillId="35" borderId="0" xfId="0" applyNumberFormat="1" applyFill="1"/>
    <xf numFmtId="0" fontId="16" fillId="0" borderId="0" xfId="0" applyFont="1"/>
    <xf numFmtId="44" fontId="0" fillId="35" borderId="0" xfId="2" applyFont="1" applyFill="1"/>
    <xf numFmtId="44" fontId="22" fillId="35" borderId="0" xfId="2" applyFont="1" applyFill="1"/>
    <xf numFmtId="44" fontId="14" fillId="0" borderId="0" xfId="0" applyNumberFormat="1" applyFont="1"/>
    <xf numFmtId="44" fontId="22" fillId="0" borderId="0" xfId="0" applyNumberFormat="1" applyFont="1" applyAlignment="1">
      <alignment vertical="top"/>
    </xf>
    <xf numFmtId="9" fontId="0" fillId="0" borderId="0" xfId="44" applyFont="1"/>
    <xf numFmtId="165" fontId="22" fillId="36" borderId="0" xfId="0" applyNumberFormat="1" applyFont="1" applyFill="1" applyAlignment="1">
      <alignment horizontal="right" vertical="top"/>
    </xf>
    <xf numFmtId="0" fontId="22" fillId="0" borderId="0" xfId="0" applyFont="1" applyAlignment="1">
      <alignment horizontal="right" vertical="top"/>
    </xf>
    <xf numFmtId="43" fontId="22" fillId="0" borderId="0" xfId="1" applyFont="1" applyFill="1"/>
    <xf numFmtId="9" fontId="22" fillId="0" borderId="0" xfId="44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44" fontId="22" fillId="0" borderId="18" xfId="2" applyFont="1" applyFill="1" applyBorder="1" applyAlignment="1">
      <alignment horizontal="center"/>
    </xf>
    <xf numFmtId="0" fontId="0" fillId="0" borderId="19" xfId="0" applyBorder="1"/>
    <xf numFmtId="44" fontId="22" fillId="0" borderId="20" xfId="2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1" xfId="0" applyBorder="1"/>
    <xf numFmtId="44" fontId="22" fillId="0" borderId="17" xfId="2" applyFont="1" applyFill="1" applyBorder="1" applyAlignment="1">
      <alignment horizontal="center"/>
    </xf>
    <xf numFmtId="0" fontId="26" fillId="0" borderId="0" xfId="0" applyFont="1" applyAlignment="1">
      <alignment horizontal="left"/>
    </xf>
    <xf numFmtId="44" fontId="0" fillId="0" borderId="22" xfId="0" applyNumberFormat="1" applyBorder="1"/>
    <xf numFmtId="44" fontId="22" fillId="0" borderId="22" xfId="2" applyFont="1" applyFill="1" applyBorder="1" applyAlignment="1">
      <alignment horizontal="center"/>
    </xf>
    <xf numFmtId="44" fontId="22" fillId="0" borderId="23" xfId="2" applyFont="1" applyFill="1" applyBorder="1" applyAlignment="1">
      <alignment horizontal="center"/>
    </xf>
    <xf numFmtId="0" fontId="20" fillId="0" borderId="19" xfId="0" applyFont="1" applyBorder="1"/>
    <xf numFmtId="10" fontId="14" fillId="0" borderId="0" xfId="44" applyNumberFormat="1" applyFont="1" applyFill="1"/>
    <xf numFmtId="10" fontId="20" fillId="0" borderId="0" xfId="44" applyNumberFormat="1" applyFont="1" applyFill="1"/>
    <xf numFmtId="0" fontId="27" fillId="0" borderId="0" xfId="0" applyFont="1"/>
    <xf numFmtId="166" fontId="27" fillId="0" borderId="0" xfId="0" applyNumberFormat="1" applyFont="1"/>
    <xf numFmtId="167" fontId="27" fillId="0" borderId="0" xfId="0" applyNumberFormat="1" applyFon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top"/>
    </xf>
    <xf numFmtId="44" fontId="22" fillId="33" borderId="0" xfId="2" applyFont="1" applyFill="1" applyBorder="1" applyAlignment="1">
      <alignment horizontal="center"/>
    </xf>
    <xf numFmtId="165" fontId="28" fillId="0" borderId="0" xfId="0" applyNumberFormat="1" applyFont="1" applyAlignment="1">
      <alignment horizontal="right" vertical="top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vertical="top"/>
    </xf>
    <xf numFmtId="44" fontId="29" fillId="0" borderId="0" xfId="2" applyFont="1" applyFill="1"/>
    <xf numFmtId="0" fontId="29" fillId="0" borderId="0" xfId="0" applyFont="1"/>
    <xf numFmtId="44" fontId="22" fillId="36" borderId="0" xfId="2" applyFont="1" applyFill="1" applyBorder="1" applyAlignment="1">
      <alignment horizontal="center"/>
    </xf>
    <xf numFmtId="0" fontId="22" fillId="0" borderId="0" xfId="0" quotePrefix="1" applyFont="1" applyAlignment="1">
      <alignment horizontal="left" vertical="top"/>
    </xf>
    <xf numFmtId="44" fontId="25" fillId="36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44" fontId="25" fillId="0" borderId="0" xfId="2" applyFont="1" applyFill="1"/>
    <xf numFmtId="10" fontId="25" fillId="0" borderId="0" xfId="44" applyNumberFormat="1" applyFont="1" applyFill="1"/>
    <xf numFmtId="44" fontId="16" fillId="0" borderId="0" xfId="2" applyFont="1"/>
    <xf numFmtId="0" fontId="23" fillId="0" borderId="24" xfId="0" applyFont="1" applyBorder="1" applyAlignment="1">
      <alignment horizontal="center" wrapText="1"/>
    </xf>
    <xf numFmtId="44" fontId="24" fillId="0" borderId="0" xfId="2" applyFont="1" applyFill="1" applyBorder="1" applyAlignment="1">
      <alignment horizontal="center"/>
    </xf>
    <xf numFmtId="9" fontId="0" fillId="0" borderId="0" xfId="44" applyFont="1" applyBorder="1"/>
    <xf numFmtId="44" fontId="16" fillId="0" borderId="0" xfId="2" applyFont="1" applyFill="1" applyBorder="1"/>
    <xf numFmtId="0" fontId="0" fillId="0" borderId="20" xfId="0" applyBorder="1"/>
    <xf numFmtId="44" fontId="0" fillId="35" borderId="10" xfId="2" applyFont="1" applyFill="1" applyBorder="1"/>
    <xf numFmtId="44" fontId="16" fillId="35" borderId="10" xfId="0" applyNumberFormat="1" applyFont="1" applyFill="1" applyBorder="1"/>
    <xf numFmtId="44" fontId="16" fillId="35" borderId="0" xfId="0" applyNumberFormat="1" applyFont="1" applyFill="1"/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44" fontId="21" fillId="0" borderId="0" xfId="0" applyNumberFormat="1" applyFont="1"/>
    <xf numFmtId="0" fontId="27" fillId="35" borderId="0" xfId="0" applyFont="1" applyFill="1"/>
    <xf numFmtId="166" fontId="27" fillId="35" borderId="0" xfId="0" applyNumberFormat="1" applyFont="1" applyFill="1"/>
    <xf numFmtId="166" fontId="22" fillId="35" borderId="0" xfId="0" applyNumberFormat="1" applyFont="1" applyFill="1"/>
    <xf numFmtId="166" fontId="30" fillId="35" borderId="0" xfId="0" applyNumberFormat="1" applyFont="1" applyFill="1"/>
    <xf numFmtId="44" fontId="20" fillId="35" borderId="0" xfId="2" applyFont="1" applyFill="1"/>
    <xf numFmtId="44" fontId="30" fillId="35" borderId="0" xfId="2" applyFont="1" applyFill="1"/>
    <xf numFmtId="0" fontId="30" fillId="35" borderId="0" xfId="0" applyFont="1" applyFill="1"/>
    <xf numFmtId="0" fontId="27" fillId="36" borderId="0" xfId="0" applyFont="1" applyFill="1" applyAlignment="1">
      <alignment horizontal="left"/>
    </xf>
    <xf numFmtId="0" fontId="27" fillId="36" borderId="0" xfId="0" applyFont="1" applyFill="1" applyAlignment="1">
      <alignment horizontal="left" vertical="top"/>
    </xf>
    <xf numFmtId="0" fontId="27" fillId="36" borderId="0" xfId="0" applyFont="1" applyFill="1"/>
    <xf numFmtId="44" fontId="30" fillId="36" borderId="0" xfId="2" applyFont="1" applyFill="1" applyBorder="1" applyAlignment="1">
      <alignment horizontal="center"/>
    </xf>
    <xf numFmtId="44" fontId="22" fillId="36" borderId="10" xfId="2" applyFont="1" applyFill="1" applyBorder="1" applyAlignment="1">
      <alignment horizontal="center"/>
    </xf>
    <xf numFmtId="0" fontId="16" fillId="35" borderId="0" xfId="0" applyFont="1" applyFill="1" applyAlignment="1">
      <alignment horizontal="right"/>
    </xf>
    <xf numFmtId="44" fontId="32" fillId="0" borderId="0" xfId="2" applyFont="1" applyFill="1" applyBorder="1" applyAlignment="1">
      <alignment horizontal="center"/>
    </xf>
    <xf numFmtId="44" fontId="32" fillId="0" borderId="10" xfId="2" applyFont="1" applyFill="1" applyBorder="1" applyAlignment="1">
      <alignment horizontal="center"/>
    </xf>
    <xf numFmtId="44" fontId="30" fillId="0" borderId="0" xfId="2" applyFont="1" applyFill="1" applyBorder="1" applyAlignment="1">
      <alignment horizontal="center"/>
    </xf>
    <xf numFmtId="44" fontId="33" fillId="0" borderId="0" xfId="2" applyFont="1" applyFill="1" applyBorder="1" applyAlignment="1">
      <alignment horizontal="center"/>
    </xf>
    <xf numFmtId="44" fontId="25" fillId="33" borderId="0" xfId="2" applyFont="1" applyFill="1" applyBorder="1" applyAlignment="1">
      <alignment horizontal="center"/>
    </xf>
    <xf numFmtId="44" fontId="22" fillId="37" borderId="0" xfId="2" applyFont="1" applyFill="1" applyBorder="1" applyAlignment="1">
      <alignment horizontal="center"/>
    </xf>
    <xf numFmtId="44" fontId="22" fillId="37" borderId="10" xfId="2" applyFont="1" applyFill="1" applyBorder="1" applyAlignment="1">
      <alignment horizontal="center"/>
    </xf>
    <xf numFmtId="44" fontId="20" fillId="0" borderId="0" xfId="2" applyFont="1" applyFill="1"/>
    <xf numFmtId="44" fontId="14" fillId="0" borderId="10" xfId="2" applyFont="1" applyFill="1" applyBorder="1"/>
    <xf numFmtId="44" fontId="14" fillId="35" borderId="0" xfId="0" applyNumberFormat="1" applyFont="1" applyFill="1"/>
    <xf numFmtId="0" fontId="0" fillId="0" borderId="0" xfId="0" quotePrefix="1"/>
    <xf numFmtId="0" fontId="14" fillId="36" borderId="0" xfId="0" applyFont="1" applyFill="1"/>
    <xf numFmtId="44" fontId="30" fillId="0" borderId="10" xfId="2" applyFont="1" applyFill="1" applyBorder="1" applyAlignment="1">
      <alignment horizontal="center"/>
    </xf>
    <xf numFmtId="44" fontId="30" fillId="37" borderId="0" xfId="2" applyFont="1" applyFill="1" applyBorder="1" applyAlignment="1">
      <alignment horizontal="center"/>
    </xf>
    <xf numFmtId="44" fontId="20" fillId="0" borderId="0" xfId="0" applyNumberFormat="1" applyFont="1"/>
    <xf numFmtId="0" fontId="14" fillId="0" borderId="0" xfId="0" applyFont="1" applyAlignment="1">
      <alignment horizontal="left"/>
    </xf>
    <xf numFmtId="44" fontId="16" fillId="37" borderId="0" xfId="0" applyNumberFormat="1" applyFont="1" applyFill="1"/>
    <xf numFmtId="0" fontId="23" fillId="36" borderId="15" xfId="0" applyFont="1" applyFill="1" applyBorder="1" applyAlignment="1">
      <alignment horizontal="center" wrapText="1"/>
    </xf>
    <xf numFmtId="44" fontId="24" fillId="36" borderId="0" xfId="2" applyFont="1" applyFill="1" applyBorder="1" applyAlignment="1">
      <alignment horizontal="center"/>
    </xf>
    <xf numFmtId="0" fontId="0" fillId="36" borderId="0" xfId="0" applyFill="1"/>
    <xf numFmtId="44" fontId="0" fillId="0" borderId="0" xfId="2" applyFont="1" applyFill="1" applyAlignment="1">
      <alignment horizontal="right"/>
    </xf>
    <xf numFmtId="10" fontId="16" fillId="0" borderId="0" xfId="44" applyNumberFormat="1" applyFont="1" applyFill="1"/>
    <xf numFmtId="44" fontId="31" fillId="0" borderId="0" xfId="2" applyFont="1" applyFill="1" applyBorder="1"/>
    <xf numFmtId="44" fontId="20" fillId="0" borderId="10" xfId="0" applyNumberFormat="1" applyFont="1" applyBorder="1"/>
    <xf numFmtId="44" fontId="35" fillId="0" borderId="0" xfId="2" applyFont="1" applyFill="1" applyBorder="1" applyAlignment="1">
      <alignment horizontal="center" vertical="top"/>
    </xf>
    <xf numFmtId="44" fontId="30" fillId="37" borderId="0" xfId="2" applyFont="1" applyFill="1" applyBorder="1" applyAlignment="1">
      <alignment horizontal="center" vertical="top"/>
    </xf>
    <xf numFmtId="44" fontId="36" fillId="0" borderId="0" xfId="2" applyFont="1" applyFill="1" applyBorder="1" applyAlignment="1">
      <alignment horizontal="center"/>
    </xf>
    <xf numFmtId="0" fontId="22" fillId="39" borderId="0" xfId="0" applyFont="1" applyFill="1" applyAlignment="1">
      <alignment horizontal="left"/>
    </xf>
    <xf numFmtId="44" fontId="0" fillId="36" borderId="0" xfId="2" applyFont="1" applyFill="1"/>
    <xf numFmtId="44" fontId="0" fillId="40" borderId="0" xfId="2" applyFont="1" applyFill="1"/>
    <xf numFmtId="44" fontId="22" fillId="40" borderId="0" xfId="2" applyFont="1" applyFill="1"/>
    <xf numFmtId="0" fontId="0" fillId="40" borderId="0" xfId="0" applyFill="1"/>
    <xf numFmtId="44" fontId="16" fillId="41" borderId="0" xfId="0" applyNumberFormat="1" applyFont="1" applyFill="1"/>
    <xf numFmtId="44" fontId="16" fillId="42" borderId="0" xfId="0" applyNumberFormat="1" applyFont="1" applyFill="1"/>
    <xf numFmtId="44" fontId="16" fillId="42" borderId="0" xfId="2" applyFont="1" applyFill="1" applyBorder="1"/>
    <xf numFmtId="44" fontId="25" fillId="42" borderId="0" xfId="2" applyFont="1" applyFill="1" applyBorder="1" applyAlignment="1">
      <alignment horizontal="center"/>
    </xf>
    <xf numFmtId="44" fontId="0" fillId="41" borderId="0" xfId="0" applyNumberFormat="1" applyFill="1"/>
    <xf numFmtId="44" fontId="0" fillId="42" borderId="0" xfId="0" applyNumberFormat="1" applyFill="1"/>
    <xf numFmtId="0" fontId="0" fillId="35" borderId="0" xfId="0" applyFill="1" applyAlignment="1">
      <alignment horizontal="left"/>
    </xf>
    <xf numFmtId="44" fontId="0" fillId="35" borderId="0" xfId="2" applyFont="1" applyFill="1" applyAlignment="1">
      <alignment horizontal="right"/>
    </xf>
    <xf numFmtId="0" fontId="22" fillId="36" borderId="0" xfId="0" applyFont="1" applyFill="1"/>
    <xf numFmtId="0" fontId="22" fillId="36" borderId="0" xfId="0" applyFont="1" applyFill="1" applyAlignment="1">
      <alignment horizontal="right" vertical="top"/>
    </xf>
    <xf numFmtId="44" fontId="0" fillId="36" borderId="0" xfId="2" applyFont="1" applyFill="1" applyAlignment="1">
      <alignment horizontal="right"/>
    </xf>
    <xf numFmtId="44" fontId="22" fillId="36" borderId="0" xfId="2" applyFont="1" applyFill="1"/>
    <xf numFmtId="44" fontId="16" fillId="41" borderId="0" xfId="2" applyFont="1" applyFill="1"/>
    <xf numFmtId="44" fontId="24" fillId="42" borderId="0" xfId="2" applyFont="1" applyFill="1" applyBorder="1" applyAlignment="1">
      <alignment horizontal="center"/>
    </xf>
    <xf numFmtId="2" fontId="0" fillId="0" borderId="0" xfId="0" applyNumberFormat="1"/>
    <xf numFmtId="44" fontId="30" fillId="43" borderId="0" xfId="2" applyFont="1" applyFill="1" applyBorder="1" applyAlignment="1">
      <alignment horizontal="center"/>
    </xf>
    <xf numFmtId="44" fontId="30" fillId="33" borderId="0" xfId="2" applyFont="1" applyFill="1" applyBorder="1" applyAlignment="1">
      <alignment horizontal="center"/>
    </xf>
    <xf numFmtId="0" fontId="22" fillId="44" borderId="0" xfId="0" applyFont="1" applyFill="1" applyAlignment="1">
      <alignment horizontal="left"/>
    </xf>
    <xf numFmtId="0" fontId="22" fillId="44" borderId="0" xfId="0" applyFont="1" applyFill="1"/>
    <xf numFmtId="0" fontId="0" fillId="44" borderId="0" xfId="0" applyFill="1" applyAlignment="1">
      <alignment horizontal="center"/>
    </xf>
    <xf numFmtId="0" fontId="21" fillId="44" borderId="0" xfId="0" applyFont="1" applyFill="1" applyAlignment="1">
      <alignment horizontal="center"/>
    </xf>
    <xf numFmtId="44" fontId="0" fillId="44" borderId="10" xfId="2" applyFont="1" applyFill="1" applyBorder="1"/>
    <xf numFmtId="0" fontId="14" fillId="36" borderId="0" xfId="0" quotePrefix="1" applyFont="1" applyFill="1"/>
    <xf numFmtId="44" fontId="30" fillId="0" borderId="0" xfId="2" applyFont="1" applyFill="1"/>
    <xf numFmtId="166" fontId="30" fillId="0" borderId="0" xfId="0" applyNumberFormat="1" applyFont="1"/>
    <xf numFmtId="0" fontId="30" fillId="0" borderId="0" xfId="0" applyFont="1"/>
    <xf numFmtId="168" fontId="22" fillId="0" borderId="0" xfId="0" applyNumberFormat="1" applyFont="1"/>
    <xf numFmtId="0" fontId="34" fillId="0" borderId="0" xfId="0" applyFont="1"/>
    <xf numFmtId="0" fontId="34" fillId="0" borderId="0" xfId="0" applyFont="1" applyAlignment="1">
      <alignment vertical="top"/>
    </xf>
    <xf numFmtId="168" fontId="34" fillId="0" borderId="0" xfId="0" applyNumberFormat="1" applyFont="1"/>
    <xf numFmtId="0" fontId="34" fillId="0" borderId="0" xfId="0" applyFont="1" applyAlignment="1">
      <alignment horizontal="left"/>
    </xf>
    <xf numFmtId="165" fontId="24" fillId="0" borderId="0" xfId="0" applyNumberFormat="1" applyFont="1" applyAlignment="1">
      <alignment horizontal="right" vertical="top"/>
    </xf>
    <xf numFmtId="0" fontId="24" fillId="0" borderId="0" xfId="0" applyFont="1"/>
    <xf numFmtId="0" fontId="24" fillId="0" borderId="0" xfId="0" applyFont="1" applyAlignment="1">
      <alignment vertical="top"/>
    </xf>
    <xf numFmtId="168" fontId="24" fillId="0" borderId="0" xfId="0" applyNumberFormat="1" applyFont="1"/>
    <xf numFmtId="0" fontId="24" fillId="0" borderId="0" xfId="0" applyFont="1" applyAlignment="1">
      <alignment horizontal="left"/>
    </xf>
    <xf numFmtId="167" fontId="24" fillId="0" borderId="0" xfId="0" applyNumberFormat="1" applyFont="1"/>
    <xf numFmtId="166" fontId="24" fillId="0" borderId="0" xfId="0" applyNumberFormat="1" applyFont="1"/>
    <xf numFmtId="2" fontId="24" fillId="0" borderId="0" xfId="0" applyNumberFormat="1" applyFont="1"/>
    <xf numFmtId="165" fontId="30" fillId="0" borderId="0" xfId="0" applyNumberFormat="1" applyFont="1" applyAlignment="1">
      <alignment horizontal="right" vertical="top"/>
    </xf>
    <xf numFmtId="2" fontId="22" fillId="0" borderId="0" xfId="0" applyNumberFormat="1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vertical="top"/>
    </xf>
    <xf numFmtId="2" fontId="30" fillId="0" borderId="0" xfId="0" applyNumberFormat="1" applyFont="1"/>
    <xf numFmtId="14" fontId="29" fillId="0" borderId="0" xfId="0" applyNumberFormat="1" applyFont="1" applyAlignment="1">
      <alignment vertical="top"/>
    </xf>
    <xf numFmtId="0" fontId="29" fillId="0" borderId="0" xfId="0" quotePrefix="1" applyFont="1" applyAlignment="1">
      <alignment horizontal="right" vertical="top"/>
    </xf>
    <xf numFmtId="0" fontId="29" fillId="0" borderId="0" xfId="0" applyFont="1" applyAlignment="1">
      <alignment vertical="top"/>
    </xf>
    <xf numFmtId="0" fontId="0" fillId="0" borderId="0" xfId="0" quotePrefix="1" applyAlignment="1">
      <alignment horizontal="right"/>
    </xf>
    <xf numFmtId="14" fontId="14" fillId="0" borderId="0" xfId="0" applyNumberFormat="1" applyFont="1"/>
    <xf numFmtId="0" fontId="38" fillId="0" borderId="0" xfId="0" applyFont="1"/>
    <xf numFmtId="0" fontId="37" fillId="0" borderId="0" xfId="0" applyFont="1"/>
    <xf numFmtId="0" fontId="39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0" fontId="37" fillId="0" borderId="0" xfId="0" applyFont="1" applyAlignment="1">
      <alignment horizontal="center"/>
    </xf>
    <xf numFmtId="44" fontId="37" fillId="36" borderId="0" xfId="2" applyFont="1" applyFill="1" applyAlignment="1">
      <alignment horizontal="right"/>
    </xf>
    <xf numFmtId="44" fontId="37" fillId="0" borderId="0" xfId="0" applyNumberFormat="1" applyFont="1"/>
    <xf numFmtId="0" fontId="37" fillId="35" borderId="0" xfId="0" applyFont="1" applyFill="1" applyAlignment="1">
      <alignment vertical="top"/>
    </xf>
    <xf numFmtId="0" fontId="37" fillId="35" borderId="0" xfId="0" applyFont="1" applyFill="1" applyAlignment="1">
      <alignment horizontal="left" vertical="top"/>
    </xf>
    <xf numFmtId="44" fontId="37" fillId="35" borderId="0" xfId="2" applyFont="1" applyFill="1" applyAlignment="1">
      <alignment horizontal="right" vertical="top"/>
    </xf>
    <xf numFmtId="44" fontId="37" fillId="35" borderId="10" xfId="2" applyFont="1" applyFill="1" applyBorder="1" applyAlignment="1">
      <alignment vertical="top"/>
    </xf>
    <xf numFmtId="44" fontId="41" fillId="42" borderId="0" xfId="0" applyNumberFormat="1" applyFont="1" applyFill="1"/>
    <xf numFmtId="0" fontId="23" fillId="0" borderId="19" xfId="0" applyFont="1" applyBorder="1"/>
    <xf numFmtId="44" fontId="37" fillId="42" borderId="0" xfId="0" applyNumberFormat="1" applyFont="1" applyFill="1"/>
    <xf numFmtId="0" fontId="37" fillId="0" borderId="20" xfId="0" applyFont="1" applyBorder="1"/>
    <xf numFmtId="0" fontId="37" fillId="0" borderId="0" xfId="0" applyFont="1" applyAlignment="1">
      <alignment horizontal="left"/>
    </xf>
    <xf numFmtId="44" fontId="37" fillId="0" borderId="0" xfId="2" applyFont="1" applyFill="1"/>
    <xf numFmtId="44" fontId="41" fillId="41" borderId="0" xfId="2" applyFont="1" applyFill="1"/>
    <xf numFmtId="0" fontId="41" fillId="0" borderId="0" xfId="0" applyFont="1"/>
    <xf numFmtId="44" fontId="37" fillId="0" borderId="0" xfId="2" applyFont="1" applyFill="1" applyBorder="1"/>
    <xf numFmtId="44" fontId="41" fillId="0" borderId="0" xfId="0" applyNumberFormat="1" applyFont="1"/>
    <xf numFmtId="0" fontId="37" fillId="0" borderId="19" xfId="0" applyFont="1" applyBorder="1"/>
    <xf numFmtId="10" fontId="37" fillId="0" borderId="0" xfId="44" applyNumberFormat="1" applyFont="1" applyFill="1"/>
    <xf numFmtId="44" fontId="40" fillId="0" borderId="0" xfId="2" applyFont="1" applyFill="1" applyBorder="1"/>
    <xf numFmtId="10" fontId="37" fillId="0" borderId="0" xfId="44" applyNumberFormat="1" applyFont="1"/>
    <xf numFmtId="44" fontId="37" fillId="0" borderId="0" xfId="2" applyFont="1"/>
    <xf numFmtId="44" fontId="37" fillId="41" borderId="0" xfId="0" applyNumberFormat="1" applyFont="1" applyFill="1"/>
    <xf numFmtId="0" fontId="42" fillId="0" borderId="0" xfId="0" applyFont="1" applyAlignment="1">
      <alignment horizontal="left"/>
    </xf>
    <xf numFmtId="0" fontId="39" fillId="0" borderId="0" xfId="0" applyFont="1"/>
    <xf numFmtId="0" fontId="37" fillId="0" borderId="22" xfId="0" applyFont="1" applyBorder="1"/>
    <xf numFmtId="0" fontId="37" fillId="0" borderId="23" xfId="0" applyFont="1" applyBorder="1"/>
    <xf numFmtId="0" fontId="37" fillId="35" borderId="0" xfId="0" applyFont="1" applyFill="1"/>
    <xf numFmtId="44" fontId="37" fillId="0" borderId="0" xfId="2" applyFont="1" applyBorder="1"/>
    <xf numFmtId="9" fontId="37" fillId="0" borderId="0" xfId="44" applyFont="1" applyBorder="1"/>
    <xf numFmtId="44" fontId="41" fillId="0" borderId="0" xfId="2" applyFont="1"/>
    <xf numFmtId="0" fontId="41" fillId="0" borderId="0" xfId="0" applyFont="1" applyAlignment="1">
      <alignment horizontal="right"/>
    </xf>
    <xf numFmtId="44" fontId="43" fillId="0" borderId="0" xfId="0" applyNumberFormat="1" applyFont="1"/>
    <xf numFmtId="0" fontId="43" fillId="0" borderId="0" xfId="0" applyFont="1"/>
    <xf numFmtId="0" fontId="44" fillId="34" borderId="0" xfId="0" applyFont="1" applyFill="1" applyAlignment="1">
      <alignment horizontal="center" vertical="center" wrapText="1"/>
    </xf>
    <xf numFmtId="0" fontId="44" fillId="34" borderId="0" xfId="0" applyFont="1" applyFill="1" applyAlignment="1">
      <alignment horizontal="left" vertical="center" wrapText="1"/>
    </xf>
    <xf numFmtId="44" fontId="44" fillId="34" borderId="0" xfId="2" applyFont="1" applyFill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165" fontId="44" fillId="0" borderId="0" xfId="0" applyNumberFormat="1" applyFont="1" applyAlignment="1">
      <alignment horizontal="right" vertical="top"/>
    </xf>
    <xf numFmtId="0" fontId="44" fillId="38" borderId="0" xfId="0" applyFont="1" applyFill="1" applyAlignment="1">
      <alignment horizontal="left"/>
    </xf>
    <xf numFmtId="0" fontId="44" fillId="0" borderId="0" xfId="0" applyFont="1" applyAlignment="1">
      <alignment vertical="top"/>
    </xf>
    <xf numFmtId="167" fontId="44" fillId="0" borderId="0" xfId="0" applyNumberFormat="1" applyFont="1"/>
    <xf numFmtId="166" fontId="44" fillId="0" borderId="0" xfId="0" applyNumberFormat="1" applyFont="1"/>
    <xf numFmtId="167" fontId="44" fillId="35" borderId="0" xfId="0" applyNumberFormat="1" applyFont="1" applyFill="1"/>
    <xf numFmtId="0" fontId="44" fillId="0" borderId="0" xfId="0" applyFont="1"/>
    <xf numFmtId="44" fontId="44" fillId="0" borderId="0" xfId="2" applyFont="1" applyFill="1" applyBorder="1" applyAlignment="1">
      <alignment horizontal="center"/>
    </xf>
    <xf numFmtId="44" fontId="44" fillId="42" borderId="0" xfId="2" applyFont="1" applyFill="1" applyBorder="1" applyAlignment="1">
      <alignment horizontal="center"/>
    </xf>
    <xf numFmtId="44" fontId="39" fillId="0" borderId="0" xfId="2" applyFont="1" applyFill="1" applyBorder="1" applyAlignment="1">
      <alignment horizontal="center"/>
    </xf>
    <xf numFmtId="0" fontId="44" fillId="0" borderId="0" xfId="0" applyFont="1" applyAlignment="1">
      <alignment horizontal="right" vertical="top"/>
    </xf>
    <xf numFmtId="44" fontId="45" fillId="0" borderId="0" xfId="2" applyFont="1" applyFill="1" applyBorder="1" applyAlignment="1">
      <alignment horizontal="center"/>
    </xf>
    <xf numFmtId="0" fontId="44" fillId="36" borderId="0" xfId="0" applyFont="1" applyFill="1"/>
    <xf numFmtId="0" fontId="44" fillId="36" borderId="0" xfId="0" applyFont="1" applyFill="1" applyAlignment="1">
      <alignment horizontal="right" vertical="top"/>
    </xf>
    <xf numFmtId="44" fontId="44" fillId="36" borderId="0" xfId="2" applyFont="1" applyFill="1"/>
    <xf numFmtId="10" fontId="45" fillId="0" borderId="0" xfId="44" applyNumberFormat="1" applyFont="1" applyFill="1"/>
    <xf numFmtId="44" fontId="41" fillId="35" borderId="0" xfId="0" applyNumberFormat="1" applyFont="1" applyFill="1"/>
    <xf numFmtId="44" fontId="44" fillId="34" borderId="0" xfId="2" applyFont="1" applyFill="1" applyAlignment="1">
      <alignment horizontal="center" vertical="center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left" vertical="top"/>
    </xf>
    <xf numFmtId="44" fontId="44" fillId="0" borderId="0" xfId="2" applyFont="1" applyFill="1"/>
    <xf numFmtId="44" fontId="23" fillId="0" borderId="0" xfId="2" applyFont="1" applyFill="1" applyBorder="1" applyAlignment="1">
      <alignment horizontal="center"/>
    </xf>
    <xf numFmtId="44" fontId="46" fillId="36" borderId="0" xfId="2" applyFont="1" applyFill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40" fillId="35" borderId="13" xfId="0" applyFont="1" applyFill="1" applyBorder="1" applyAlignment="1">
      <alignment horizontal="center"/>
    </xf>
    <xf numFmtId="0" fontId="40" fillId="35" borderId="14" xfId="0" applyFont="1" applyFill="1" applyBorder="1" applyAlignment="1">
      <alignment horizontal="center"/>
    </xf>
    <xf numFmtId="0" fontId="40" fillId="35" borderId="15" xfId="0" applyFont="1" applyFill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37" fillId="0" borderId="0" xfId="0" applyFont="1" applyAlignment="1">
      <alignment horizontal="left" vertical="top" wrapText="1"/>
    </xf>
    <xf numFmtId="0" fontId="31" fillId="35" borderId="13" xfId="0" applyFont="1" applyFill="1" applyBorder="1" applyAlignment="1">
      <alignment horizontal="center"/>
    </xf>
    <xf numFmtId="0" fontId="31" fillId="35" borderId="14" xfId="0" applyFont="1" applyFill="1" applyBorder="1" applyAlignment="1">
      <alignment horizontal="center"/>
    </xf>
    <xf numFmtId="0" fontId="31" fillId="35" borderId="15" xfId="0" applyFont="1" applyFill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44" fontId="39" fillId="0" borderId="0" xfId="2" applyFont="1" applyFill="1" applyBorder="1" applyAlignment="1">
      <alignment horizontal="center" vertical="center" wrapText="1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44" builtinId="5"/>
    <cellStyle name="Title" xfId="3" builtinId="15" customBuiltin="1"/>
    <cellStyle name="Total" xfId="19" builtinId="25" customBuiltin="1"/>
    <cellStyle name="Warning Text" xfId="16" builtinId="11" customBuiltin="1"/>
  </cellStyles>
  <dxfs count="1"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colors>
    <mruColors>
      <color rgb="FFD0B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12</xdr:row>
      <xdr:rowOff>9525</xdr:rowOff>
    </xdr:from>
    <xdr:to>
      <xdr:col>26</xdr:col>
      <xdr:colOff>59498</xdr:colOff>
      <xdr:row>56</xdr:row>
      <xdr:rowOff>29748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955F30-9508-7663-942F-C2F08FB35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686050"/>
          <a:ext cx="16823498" cy="8402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11</xdr:row>
      <xdr:rowOff>0</xdr:rowOff>
    </xdr:from>
    <xdr:to>
      <xdr:col>9</xdr:col>
      <xdr:colOff>552451</xdr:colOff>
      <xdr:row>21</xdr:row>
      <xdr:rowOff>133636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14721F-F228-C0D7-3E65-4D4054AFA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6" y="2505075"/>
          <a:ext cx="5810250" cy="2048161"/>
        </a:xfrm>
        <a:prstGeom prst="rect">
          <a:avLst/>
        </a:prstGeom>
      </xdr:spPr>
    </xdr:pic>
    <xdr:clientData/>
  </xdr:twoCellAnchor>
  <xdr:twoCellAnchor>
    <xdr:from>
      <xdr:col>9</xdr:col>
      <xdr:colOff>542925</xdr:colOff>
      <xdr:row>1</xdr:row>
      <xdr:rowOff>123825</xdr:rowOff>
    </xdr:from>
    <xdr:to>
      <xdr:col>26</xdr:col>
      <xdr:colOff>104775</xdr:colOff>
      <xdr:row>5</xdr:row>
      <xdr:rowOff>95250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421B888B-C537-C207-0955-559CDFB60CEC}"/>
            </a:ext>
          </a:extLst>
        </xdr:cNvPr>
        <xdr:cNvCxnSpPr/>
      </xdr:nvCxnSpPr>
      <xdr:spPr>
        <a:xfrm flipV="1">
          <a:off x="6305550" y="1085850"/>
          <a:ext cx="9648825" cy="7524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571500</xdr:colOff>
      <xdr:row>5</xdr:row>
      <xdr:rowOff>133350</xdr:rowOff>
    </xdr:from>
    <xdr:to>
      <xdr:col>10</xdr:col>
      <xdr:colOff>352425</xdr:colOff>
      <xdr:row>5</xdr:row>
      <xdr:rowOff>323850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64B0E3AD-0DB8-D82B-DFB2-4D17E62D61AF}"/>
            </a:ext>
          </a:extLst>
        </xdr:cNvPr>
        <xdr:cNvCxnSpPr/>
      </xdr:nvCxnSpPr>
      <xdr:spPr>
        <a:xfrm>
          <a:off x="6334125" y="1876425"/>
          <a:ext cx="409575" cy="190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25</xdr:row>
      <xdr:rowOff>0</xdr:rowOff>
    </xdr:from>
    <xdr:to>
      <xdr:col>29</xdr:col>
      <xdr:colOff>59663</xdr:colOff>
      <xdr:row>66</xdr:row>
      <xdr:rowOff>77301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BD5EF83-7C34-90DE-0828-1D7BE1688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81675"/>
          <a:ext cx="18004763" cy="788780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66</xdr:row>
      <xdr:rowOff>66675</xdr:rowOff>
    </xdr:from>
    <xdr:to>
      <xdr:col>29</xdr:col>
      <xdr:colOff>21551</xdr:colOff>
      <xdr:row>97</xdr:row>
      <xdr:rowOff>96078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2B6BDC7-1CCE-789D-BEAC-DE7442654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13658850"/>
          <a:ext cx="17919026" cy="59349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9525</xdr:rowOff>
    </xdr:from>
    <xdr:to>
      <xdr:col>28</xdr:col>
      <xdr:colOff>764501</xdr:colOff>
      <xdr:row>110</xdr:row>
      <xdr:rowOff>344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39A188A-F8B0-551C-EB76-5D1C4E00D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507200"/>
          <a:ext cx="17919026" cy="2467319"/>
        </a:xfrm>
        <a:prstGeom prst="rect">
          <a:avLst/>
        </a:prstGeom>
      </xdr:spPr>
    </xdr:pic>
    <xdr:clientData/>
  </xdr:twoCellAnchor>
  <xdr:twoCellAnchor>
    <xdr:from>
      <xdr:col>1</xdr:col>
      <xdr:colOff>685800</xdr:colOff>
      <xdr:row>1</xdr:row>
      <xdr:rowOff>104775</xdr:rowOff>
    </xdr:from>
    <xdr:to>
      <xdr:col>2</xdr:col>
      <xdr:colOff>257175</xdr:colOff>
      <xdr:row>2</xdr:row>
      <xdr:rowOff>57150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D3C29DCB-7EC2-EA80-875A-5F7E8CFF2E75}"/>
            </a:ext>
          </a:extLst>
        </xdr:cNvPr>
        <xdr:cNvCxnSpPr/>
      </xdr:nvCxnSpPr>
      <xdr:spPr>
        <a:xfrm flipH="1" flipV="1">
          <a:off x="1228725" y="1066800"/>
          <a:ext cx="266700" cy="1428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</xdr:row>
      <xdr:rowOff>171450</xdr:rowOff>
    </xdr:from>
    <xdr:to>
      <xdr:col>4</xdr:col>
      <xdr:colOff>590550</xdr:colOff>
      <xdr:row>17</xdr:row>
      <xdr:rowOff>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65C371C0-01C3-F36B-8399-4FAC1E8246BD}"/>
            </a:ext>
          </a:extLst>
        </xdr:cNvPr>
        <xdr:cNvCxnSpPr/>
      </xdr:nvCxnSpPr>
      <xdr:spPr>
        <a:xfrm flipH="1">
          <a:off x="1247775" y="1323975"/>
          <a:ext cx="2105025" cy="2933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29</xdr:col>
      <xdr:colOff>50107</xdr:colOff>
      <xdr:row>43</xdr:row>
      <xdr:rowOff>58248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3F2051-ED45-F8F7-B9E7-FCE547DF0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7785657" cy="78687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8</xdr:col>
      <xdr:colOff>180975</xdr:colOff>
      <xdr:row>32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5132A27-A286-A10F-4DB7-262113852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2505075"/>
          <a:ext cx="6229350" cy="407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123825</xdr:colOff>
      <xdr:row>21</xdr:row>
      <xdr:rowOff>152400</xdr:rowOff>
    </xdr:from>
    <xdr:to>
      <xdr:col>10</xdr:col>
      <xdr:colOff>9525</xdr:colOff>
      <xdr:row>22</xdr:row>
      <xdr:rowOff>104775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00B5631-6C0E-634A-7A27-5BA8A9F32D64}"/>
            </a:ext>
          </a:extLst>
        </xdr:cNvPr>
        <xdr:cNvCxnSpPr/>
      </xdr:nvCxnSpPr>
      <xdr:spPr>
        <a:xfrm>
          <a:off x="4657725" y="4572000"/>
          <a:ext cx="3800475" cy="142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57150</xdr:rowOff>
    </xdr:from>
    <xdr:to>
      <xdr:col>11</xdr:col>
      <xdr:colOff>410803</xdr:colOff>
      <xdr:row>19</xdr:row>
      <xdr:rowOff>143101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DAD3B01-07DF-F39F-DD01-990F26AF5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562225"/>
          <a:ext cx="8802328" cy="16194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11</xdr:col>
      <xdr:colOff>123825</xdr:colOff>
      <xdr:row>27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486025"/>
          <a:ext cx="8639175" cy="3209925"/>
        </a:xfrm>
        <a:prstGeom prst="rect">
          <a:avLst/>
        </a:prstGeom>
      </xdr:spPr>
    </xdr:pic>
    <xdr:clientData/>
  </xdr:twoCellAnchor>
  <xdr:twoCellAnchor>
    <xdr:from>
      <xdr:col>9</xdr:col>
      <xdr:colOff>457202</xdr:colOff>
      <xdr:row>20</xdr:row>
      <xdr:rowOff>9525</xdr:rowOff>
    </xdr:from>
    <xdr:to>
      <xdr:col>12</xdr:col>
      <xdr:colOff>57150</xdr:colOff>
      <xdr:row>20</xdr:row>
      <xdr:rowOff>104775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 flipH="1" flipV="1">
          <a:off x="7934327" y="4210050"/>
          <a:ext cx="1981198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85725</xdr:colOff>
      <xdr:row>20</xdr:row>
      <xdr:rowOff>142875</xdr:rowOff>
    </xdr:from>
    <xdr:to>
      <xdr:col>12</xdr:col>
      <xdr:colOff>676275</xdr:colOff>
      <xdr:row>22</xdr:row>
      <xdr:rowOff>104775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9191625" y="4343400"/>
          <a:ext cx="1343025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32</xdr:row>
      <xdr:rowOff>0</xdr:rowOff>
    </xdr:from>
    <xdr:to>
      <xdr:col>15</xdr:col>
      <xdr:colOff>398453</xdr:colOff>
      <xdr:row>71</xdr:row>
      <xdr:rowOff>151452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15100"/>
          <a:ext cx="12771428" cy="75809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</xdr:row>
      <xdr:rowOff>0</xdr:rowOff>
    </xdr:from>
    <xdr:to>
      <xdr:col>27</xdr:col>
      <xdr:colOff>132140</xdr:colOff>
      <xdr:row>12</xdr:row>
      <xdr:rowOff>76000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1152525"/>
          <a:ext cx="9676190" cy="16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31</xdr:col>
      <xdr:colOff>465088</xdr:colOff>
      <xdr:row>24</xdr:row>
      <xdr:rowOff>95000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1325" y="3057525"/>
          <a:ext cx="13095238" cy="20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20</xdr:col>
      <xdr:colOff>599464</xdr:colOff>
      <xdr:row>46</xdr:row>
      <xdr:rowOff>170976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91325" y="5534025"/>
          <a:ext cx="4885714" cy="379047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illey, Kimberly S" refreshedDate="45975.457520254633" createdVersion="8" refreshedVersion="8" minRefreshableVersion="3" recordCount="370" xr:uid="{09169012-8A46-4886-A50A-FE273A8924C5}">
  <cacheSource type="worksheet">
    <worksheetSource ref="A1:AJ999999" sheet="OAC Cost Repository GL detail"/>
  </cacheSource>
  <cacheFields count="36">
    <cacheField name="Corporation" numFmtId="0">
      <sharedItems containsBlank="1" count="2">
        <s v="UEC"/>
        <m/>
      </sharedItems>
    </cacheField>
    <cacheField name="Utility" numFmtId="0">
      <sharedItems containsString="0" containsBlank="1" containsNumber="1" containsInteger="1" minValue="1" maxValue="1"/>
    </cacheField>
    <cacheField name="Business Division" numFmtId="0">
      <sharedItems containsString="0" containsBlank="1" containsNumber="1" containsInteger="1" minValue="20" maxValue="21"/>
    </cacheField>
    <cacheField name="Major" numFmtId="0">
      <sharedItems containsString="0" containsBlank="1" containsNumber="1" containsInteger="1" minValue="908" maxValue="908"/>
    </cacheField>
    <cacheField name="Minor" numFmtId="0">
      <sharedItems containsBlank="1"/>
    </cacheField>
    <cacheField name="Major-Minor" numFmtId="0">
      <sharedItems containsBlank="1" count="2">
        <s v="908EED"/>
        <m/>
      </sharedItems>
    </cacheField>
    <cacheField name="FMC" numFmtId="0">
      <sharedItems containsBlank="1"/>
    </cacheField>
    <cacheField name="RMC" numFmtId="0">
      <sharedItems containsBlank="1"/>
    </cacheField>
    <cacheField name="Transaction Type" numFmtId="0">
      <sharedItems containsBlank="1"/>
    </cacheField>
    <cacheField name="Project" numFmtId="0">
      <sharedItems containsBlank="1"/>
    </cacheField>
    <cacheField name="Project Type" numFmtId="0">
      <sharedItems containsBlank="1"/>
    </cacheField>
    <cacheField name="Original Project" numFmtId="0">
      <sharedItems containsBlank="1"/>
    </cacheField>
    <cacheField name="Product" numFmtId="0">
      <sharedItems containsBlank="1"/>
    </cacheField>
    <cacheField name="Activity" numFmtId="0">
      <sharedItems containsBlank="1"/>
    </cacheField>
    <cacheField name="Resource Type" numFmtId="0">
      <sharedItems containsBlank="1" containsMixedTypes="1" containsNumber="1" containsInteger="1" minValue="34" maxValue="34" count="4">
        <n v="34"/>
        <s v="EX"/>
        <s v="XE"/>
        <m/>
      </sharedItems>
    </cacheField>
    <cacheField name="Feeder Reference" numFmtId="0">
      <sharedItems containsBlank="1"/>
    </cacheField>
    <cacheField name="Vendor Name" numFmtId="0">
      <sharedItems containsBlank="1"/>
    </cacheField>
    <cacheField name="Description" numFmtId="0">
      <sharedItems containsBlank="1"/>
    </cacheField>
    <cacheField name="Voucher Number" numFmtId="0">
      <sharedItems containsBlank="1" containsMixedTypes="1" containsNumber="1" containsInteger="1" minValue="100004773" maxValue="100862227"/>
    </cacheField>
    <cacheField name="Invoice Number" numFmtId="0">
      <sharedItems containsBlank="1"/>
    </cacheField>
    <cacheField name="Month Number" numFmtId="0">
      <sharedItems containsString="0" containsBlank="1" containsNumber="1" containsInteger="1" minValue="202103" maxValue="202510" count="56">
        <n v="202103"/>
        <n v="202104"/>
        <n v="202105"/>
        <n v="202106"/>
        <n v="202107"/>
        <n v="202108"/>
        <n v="202109"/>
        <n v="202110"/>
        <n v="202111"/>
        <n v="202112"/>
        <n v="202201"/>
        <n v="202203"/>
        <n v="202204"/>
        <n v="202205"/>
        <n v="202206"/>
        <n v="202207"/>
        <n v="202208"/>
        <n v="202209"/>
        <n v="202210"/>
        <n v="202211"/>
        <n v="202212"/>
        <n v="202301"/>
        <n v="202302"/>
        <n v="202303"/>
        <n v="202304"/>
        <n v="202305"/>
        <n v="202306"/>
        <n v="202307"/>
        <n v="202308"/>
        <n v="202309"/>
        <n v="202310"/>
        <n v="202311"/>
        <n v="202312"/>
        <n v="202401"/>
        <n v="202402"/>
        <n v="202403"/>
        <n v="202404"/>
        <n v="202405"/>
        <n v="202406"/>
        <n v="202407"/>
        <n v="202408"/>
        <n v="202409"/>
        <n v="202410"/>
        <n v="202411"/>
        <n v="202412"/>
        <n v="202501"/>
        <n v="202502"/>
        <n v="202503"/>
        <n v="202504"/>
        <n v="202505"/>
        <n v="202506"/>
        <n v="202507"/>
        <n v="202508"/>
        <n v="202509"/>
        <n v="202510"/>
        <m/>
      </sharedItems>
    </cacheField>
    <cacheField name="Debit/Credit" numFmtId="0">
      <sharedItems containsBlank="1"/>
    </cacheField>
    <cacheField name="Quantity" numFmtId="0">
      <sharedItems containsString="0" containsBlank="1" containsNumber="1" minValue="-33410.5" maxValue="49848.71"/>
    </cacheField>
    <cacheField name="Amount" numFmtId="0">
      <sharedItems containsString="0" containsBlank="1" containsNumber="1" minValue="-43302.23" maxValue="92510.12"/>
    </cacheField>
    <cacheField name="Unit of Measure" numFmtId="0">
      <sharedItems containsBlank="1"/>
    </cacheField>
    <cacheField name="Purchase Order" numFmtId="0">
      <sharedItems containsBlank="1" containsMixedTypes="1" containsNumber="1" containsInteger="1" minValue="941227" maxValue="1016837"/>
    </cacheField>
    <cacheField name="Billing Type" numFmtId="0">
      <sharedItems containsBlank="1"/>
    </cacheField>
    <cacheField name="Amount Type" numFmtId="0">
      <sharedItems containsBlank="1"/>
    </cacheField>
    <cacheField name="Source" numFmtId="0">
      <sharedItems containsBlank="1"/>
    </cacheField>
    <cacheField name="GL Account" numFmtId="0">
      <sharedItems containsNonDate="0" containsString="0" containsBlank="1"/>
    </cacheField>
    <cacheField name="GL Journal Category" numFmtId="0">
      <sharedItems containsBlank="1"/>
    </cacheField>
    <cacheField name="Source Table Name" numFmtId="0">
      <sharedItems containsBlank="1"/>
    </cacheField>
    <cacheField name="Stock Number" numFmtId="0">
      <sharedItems containsNonDate="0" containsString="0" containsBlank="1"/>
    </cacheField>
    <cacheField name="Vendor Number" numFmtId="0">
      <sharedItems containsBlank="1" containsMixedTypes="1" containsNumber="1" containsInteger="1" minValue="116516" maxValue="116516"/>
    </cacheField>
    <cacheField name="Posted Date" numFmtId="0">
      <sharedItems containsNonDate="0" containsDate="1" containsString="0" containsBlank="1" minDate="2021-03-29T00:00:00" maxDate="2025-10-26T00:00:00"/>
    </cacheField>
    <cacheField name="Sub Resource Typ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0"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310161"/>
    <s v="ERS-941227-938726"/>
    <x v="0"/>
    <s v="DR"/>
    <n v="0"/>
    <n v="126.27"/>
    <m/>
    <n v="941227"/>
    <m/>
    <s v="Actuals"/>
    <s v="AP"/>
    <m/>
    <s v="AP001-03/29/2021-00029"/>
    <s v="cr_accounts_payable"/>
    <m/>
    <n v="116516"/>
    <d v="2021-03-2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310161"/>
    <s v="ERS-941227-938726"/>
    <x v="0"/>
    <s v="DR"/>
    <n v="3156.78"/>
    <n v="3156.78"/>
    <s v="UD"/>
    <n v="941227"/>
    <m/>
    <s v="Actuals"/>
    <s v="AP"/>
    <m/>
    <s v="AP001-03/29/2021-00029"/>
    <s v="cr_accounts_payable"/>
    <m/>
    <n v="116516"/>
    <d v="2021-03-2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322818"/>
    <s v="ERS-941227-942117"/>
    <x v="1"/>
    <s v="DR"/>
    <n v="0"/>
    <n v="329.33"/>
    <m/>
    <n v="941227"/>
    <m/>
    <s v="Actuals"/>
    <s v="AP"/>
    <m/>
    <s v="AP001-04/12/2021-00012"/>
    <s v="cr_accounts_payable"/>
    <m/>
    <n v="116516"/>
    <d v="2021-04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330222"/>
    <s v="ERS-941227-944244"/>
    <x v="1"/>
    <s v="DR"/>
    <n v="0"/>
    <n v="170.88"/>
    <m/>
    <n v="941227"/>
    <m/>
    <s v="Actuals"/>
    <s v="AP"/>
    <m/>
    <s v="AP001-04/20/2021-00020"/>
    <s v="cr_accounts_payable"/>
    <m/>
    <n v="116516"/>
    <d v="2021-04-2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336028"/>
    <s v="ERS-941227-945813"/>
    <x v="1"/>
    <s v="DR"/>
    <n v="0"/>
    <n v="154.57"/>
    <m/>
    <n v="941227"/>
    <m/>
    <s v="Actuals"/>
    <s v="AP"/>
    <m/>
    <s v="AP001-04/26/2021-00026"/>
    <s v="cr_accounts_payable"/>
    <m/>
    <n v="116516"/>
    <d v="2021-04-2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322818"/>
    <s v="ERS-941227-942117"/>
    <x v="1"/>
    <s v="DR"/>
    <n v="8233.2999999999993"/>
    <n v="8233.2999999999993"/>
    <s v="UD"/>
    <n v="941227"/>
    <m/>
    <s v="Actuals"/>
    <s v="AP"/>
    <m/>
    <s v="AP001-04/12/2021-00012"/>
    <s v="cr_accounts_payable"/>
    <m/>
    <n v="116516"/>
    <d v="2021-04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330222"/>
    <s v="ERS-941227-944244"/>
    <x v="1"/>
    <s v="DR"/>
    <n v="5512.13"/>
    <n v="5512.13"/>
    <s v="UD"/>
    <n v="941227"/>
    <m/>
    <s v="Actuals"/>
    <s v="AP"/>
    <m/>
    <s v="AP001-04/20/2021-00020"/>
    <s v="cr_accounts_payable"/>
    <m/>
    <n v="116516"/>
    <d v="2021-04-2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336028"/>
    <s v="ERS-941227-945813"/>
    <x v="1"/>
    <s v="DR"/>
    <n v="4986.2700000000004"/>
    <n v="4986.2700000000004"/>
    <s v="UD"/>
    <n v="941227"/>
    <m/>
    <s v="Actuals"/>
    <s v="AP"/>
    <m/>
    <s v="AP001-04/26/2021-00026"/>
    <s v="cr_accounts_payable"/>
    <m/>
    <n v="116516"/>
    <d v="2021-04-2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345755"/>
    <s v="ERS-941227-948819"/>
    <x v="2"/>
    <s v="DR"/>
    <n v="0"/>
    <n v="334.88"/>
    <m/>
    <n v="941227"/>
    <m/>
    <s v="Actuals"/>
    <s v="AP"/>
    <m/>
    <s v="AP001-05/05/2021-00005"/>
    <s v="cr_accounts_payable"/>
    <m/>
    <n v="116516"/>
    <d v="2021-05-0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356359"/>
    <s v="ERS-941227-951496"/>
    <x v="2"/>
    <s v="DR"/>
    <n v="0"/>
    <n v="387.03"/>
    <m/>
    <n v="941227"/>
    <m/>
    <s v="Actuals"/>
    <s v="AP"/>
    <m/>
    <s v="AP001-05/17/2021-00017"/>
    <s v="cr_accounts_payable"/>
    <m/>
    <n v="116516"/>
    <d v="2021-05-1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363836"/>
    <s v="ERS-941227-953830"/>
    <x v="2"/>
    <s v="DR"/>
    <n v="0"/>
    <n v="197.04"/>
    <m/>
    <n v="941227"/>
    <m/>
    <s v="Actuals"/>
    <s v="AP"/>
    <m/>
    <s v="AP001-05/25/2021-00025"/>
    <s v="cr_accounts_payable"/>
    <m/>
    <n v="116516"/>
    <d v="2021-05-2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345755"/>
    <s v="ERS-941227-948819"/>
    <x v="2"/>
    <s v="DR"/>
    <n v="10802.64"/>
    <n v="10802.64"/>
    <s v="UD"/>
    <n v="941227"/>
    <m/>
    <s v="Actuals"/>
    <s v="AP"/>
    <m/>
    <s v="AP001-05/05/2021-00005"/>
    <s v="cr_accounts_payable"/>
    <m/>
    <n v="116516"/>
    <d v="2021-05-0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356359"/>
    <s v="ERS-941227-951496"/>
    <x v="2"/>
    <s v="DR"/>
    <n v="12484.96"/>
    <n v="12484.96"/>
    <s v="UD"/>
    <n v="941227"/>
    <m/>
    <s v="Actuals"/>
    <s v="AP"/>
    <m/>
    <s v="AP001-05/17/2021-00017"/>
    <s v="cr_accounts_payable"/>
    <m/>
    <n v="116516"/>
    <d v="2021-05-1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363836"/>
    <s v="ERS-941227-953830"/>
    <x v="2"/>
    <s v="DR"/>
    <n v="7738.41"/>
    <n v="7738.41"/>
    <s v="UD"/>
    <n v="941227"/>
    <m/>
    <s v="Actuals"/>
    <s v="AP"/>
    <m/>
    <s v="AP001-05/25/2021-00025"/>
    <s v="cr_accounts_payable"/>
    <m/>
    <n v="116516"/>
    <d v="2021-05-2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376370"/>
    <s v="ERS-941227-957229"/>
    <x v="3"/>
    <s v="DR"/>
    <n v="1912.94"/>
    <n v="1912.94"/>
    <s v="UD"/>
    <n v="941227"/>
    <m/>
    <s v="Actuals"/>
    <s v="AP"/>
    <m/>
    <s v="AP001-06/07/2021-00007"/>
    <s v="cr_accounts_payable"/>
    <m/>
    <n v="116516"/>
    <d v="2021-06-0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06865"/>
    <s v="ERS-941227-965531"/>
    <x v="4"/>
    <s v="DR"/>
    <n v="1157.5999999999999"/>
    <n v="1157.5999999999999"/>
    <s v="UD"/>
    <n v="941227"/>
    <m/>
    <s v="Actuals"/>
    <s v="AP"/>
    <m/>
    <s v="AP001-07/08/2021-00008"/>
    <s v="cr_accounts_payable"/>
    <m/>
    <n v="116516"/>
    <d v="2021-07-0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11150"/>
    <s v="ERS-941227-966835"/>
    <x v="4"/>
    <s v="DR"/>
    <n v="11667.44"/>
    <n v="11667.44"/>
    <s v="UD"/>
    <n v="941227"/>
    <m/>
    <s v="Actuals"/>
    <s v="AP"/>
    <m/>
    <s v="AP001-07/13/2021-00013"/>
    <s v="cr_accounts_payable"/>
    <m/>
    <n v="116516"/>
    <d v="2021-07-13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17969"/>
    <s v="ERS-941227-968698"/>
    <x v="4"/>
    <s v="DR"/>
    <n v="1816.75"/>
    <n v="1816.75"/>
    <s v="UD"/>
    <n v="941227"/>
    <m/>
    <s v="Actuals"/>
    <s v="AP"/>
    <m/>
    <s v="AP001-07/20/2021-00020"/>
    <s v="cr_accounts_payable"/>
    <m/>
    <n v="116516"/>
    <d v="2021-07-2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30370"/>
    <s v="ERS-941227-972302"/>
    <x v="5"/>
    <s v="DR"/>
    <n v="7972.24"/>
    <n v="7972.24"/>
    <s v="UD"/>
    <n v="941227"/>
    <m/>
    <s v="Actuals"/>
    <s v="AP"/>
    <m/>
    <s v="AP001-08/03/2021-00003"/>
    <s v="cr_accounts_payable"/>
    <m/>
    <n v="116516"/>
    <d v="2021-08-03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33897"/>
    <s v="ERS-941227-973225"/>
    <x v="5"/>
    <s v="DR"/>
    <n v="12467.34"/>
    <n v="12467.34"/>
    <s v="UD"/>
    <n v="941227"/>
    <m/>
    <s v="Actuals"/>
    <s v="AP"/>
    <m/>
    <s v="AP001-08/05/2021-00005"/>
    <s v="cr_accounts_payable"/>
    <m/>
    <n v="116516"/>
    <d v="2021-08-0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37899"/>
    <s v="ERS-941227-974114"/>
    <x v="5"/>
    <s v="DR"/>
    <n v="6321.98"/>
    <n v="6321.98"/>
    <s v="UD"/>
    <n v="941227"/>
    <m/>
    <s v="Actuals"/>
    <s v="AP"/>
    <m/>
    <s v="AP001-08/10/2021-00010"/>
    <s v="cr_accounts_payable"/>
    <m/>
    <n v="116516"/>
    <d v="2021-08-1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46139"/>
    <s v="ERS-941227-976658"/>
    <x v="5"/>
    <s v="DR"/>
    <n v="6115.94"/>
    <n v="6115.94"/>
    <s v="UD"/>
    <n v="941227"/>
    <m/>
    <s v="Actuals"/>
    <s v="AP"/>
    <m/>
    <s v="AP001-08/18/2021-00018"/>
    <s v="cr_accounts_payable"/>
    <m/>
    <n v="116516"/>
    <d v="2021-08-1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52057"/>
    <s v="ERS-941227-978678"/>
    <x v="5"/>
    <s v="DR"/>
    <n v="13226.25"/>
    <n v="13226.25"/>
    <s v="UD"/>
    <n v="941227"/>
    <m/>
    <s v="Actuals"/>
    <s v="AP"/>
    <m/>
    <s v="AP001-08/24/2021-00024"/>
    <s v="cr_accounts_payable"/>
    <m/>
    <n v="116516"/>
    <d v="2021-08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57234"/>
    <s v="ERS-941227-980680"/>
    <x v="5"/>
    <s v="DR"/>
    <n v="3711.91"/>
    <n v="3711.91"/>
    <s v="UD"/>
    <n v="941227"/>
    <m/>
    <s v="Actuals"/>
    <s v="AP"/>
    <m/>
    <s v="AP001-08/30/2021-00030"/>
    <s v="cr_accounts_payable"/>
    <m/>
    <n v="116516"/>
    <d v="2021-08-3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64872"/>
    <s v="ERS-941227-982692"/>
    <x v="6"/>
    <s v="DR"/>
    <n v="23677.5"/>
    <n v="23677.5"/>
    <s v="UD"/>
    <n v="941227"/>
    <m/>
    <s v="Actuals"/>
    <s v="AP"/>
    <m/>
    <s v="AP001-09/08/2021-00008"/>
    <s v="cr_accounts_payable"/>
    <m/>
    <n v="116516"/>
    <d v="2021-09-0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70758"/>
    <s v="ERS-941227-984266"/>
    <x v="6"/>
    <s v="DR"/>
    <n v="7357.13"/>
    <n v="7357.13"/>
    <s v="UD"/>
    <n v="941227"/>
    <m/>
    <s v="Actuals"/>
    <s v="AP"/>
    <m/>
    <s v="AP001-09/14/2021-00014"/>
    <s v="cr_accounts_payable"/>
    <m/>
    <n v="116516"/>
    <d v="2021-09-1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78037"/>
    <s v="ERS-941227-986582"/>
    <x v="6"/>
    <s v="DR"/>
    <n v="31135.84"/>
    <n v="31135.84"/>
    <s v="UD"/>
    <n v="941227"/>
    <m/>
    <s v="Actuals"/>
    <s v="AP"/>
    <m/>
    <s v="AP001-09/21/2021-00021"/>
    <s v="cr_accounts_payable"/>
    <m/>
    <n v="116516"/>
    <d v="2021-09-2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85771"/>
    <s v="ERS-941227-988924"/>
    <x v="6"/>
    <s v="DR"/>
    <n v="4984.29"/>
    <n v="4984.29"/>
    <s v="UD"/>
    <n v="941227"/>
    <m/>
    <s v="Actuals"/>
    <s v="AP"/>
    <m/>
    <s v="AP001-09/28/2021-00028"/>
    <s v="cr_accounts_payable"/>
    <m/>
    <n v="116516"/>
    <d v="2021-09-2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92752"/>
    <s v="ERS-941227-991042"/>
    <x v="7"/>
    <s v="DR"/>
    <n v="30585.5"/>
    <n v="30585.5"/>
    <s v="UD"/>
    <n v="941227"/>
    <m/>
    <s v="Actuals"/>
    <s v="AP"/>
    <m/>
    <s v="AP001-10/05/2021-00005"/>
    <s v="cr_accounts_payable"/>
    <m/>
    <n v="116516"/>
    <d v="2021-10-0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499720"/>
    <s v="ERS-941227-993341"/>
    <x v="7"/>
    <s v="DR"/>
    <n v="18820.47"/>
    <n v="18820.47"/>
    <s v="UD"/>
    <n v="941227"/>
    <m/>
    <s v="Actuals"/>
    <s v="AP"/>
    <m/>
    <s v="AP001-10/12/2021-00012"/>
    <s v="cr_accounts_payable"/>
    <m/>
    <n v="116516"/>
    <d v="2021-10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07174"/>
    <s v="ERS-941227-995782"/>
    <x v="7"/>
    <s v="DR"/>
    <n v="2416.31"/>
    <n v="2416.31"/>
    <s v="UD"/>
    <n v="941227"/>
    <m/>
    <s v="Actuals"/>
    <s v="AP"/>
    <m/>
    <s v="AP001-10/19/2021-00019"/>
    <s v="cr_accounts_payable"/>
    <m/>
    <n v="116516"/>
    <d v="2021-10-1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15252"/>
    <s v="ERS-941227-998448"/>
    <x v="7"/>
    <s v="DR"/>
    <n v="29673.83"/>
    <n v="29673.83"/>
    <s v="UD"/>
    <n v="941227"/>
    <m/>
    <s v="Actuals"/>
    <s v="AP"/>
    <m/>
    <s v="AP001-10/26/2021-00026"/>
    <s v="cr_accounts_payable"/>
    <m/>
    <n v="116516"/>
    <d v="2021-10-2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24916"/>
    <s v="ERS-941227-1001417"/>
    <x v="8"/>
    <s v="DR"/>
    <n v="7190"/>
    <n v="7190"/>
    <s v="UD"/>
    <n v="941227"/>
    <m/>
    <s v="Actuals"/>
    <s v="AP"/>
    <m/>
    <s v="AP001-11/03/2021-00003"/>
    <s v="cr_accounts_payable"/>
    <m/>
    <n v="116516"/>
    <d v="2021-11-03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29766"/>
    <s v="ERS-941227-1002791"/>
    <x v="8"/>
    <s v="DR"/>
    <n v="16092.59"/>
    <n v="16092.59"/>
    <s v="UD"/>
    <n v="941227"/>
    <m/>
    <s v="Actuals"/>
    <s v="AP"/>
    <m/>
    <s v="AP001-11/09/2021-00009"/>
    <s v="cr_accounts_payable"/>
    <m/>
    <n v="116516"/>
    <d v="2021-11-0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36854"/>
    <s v="ERS-941227-1004902"/>
    <x v="8"/>
    <s v="DR"/>
    <n v="8870.73"/>
    <n v="8870.73"/>
    <s v="UD"/>
    <n v="941227"/>
    <m/>
    <s v="Actuals"/>
    <s v="AP"/>
    <m/>
    <s v="AP001-11/16/2021-00016"/>
    <s v="cr_accounts_payable"/>
    <m/>
    <n v="116516"/>
    <d v="2021-11-1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43497"/>
    <s v="ERS-941227-1007576"/>
    <x v="8"/>
    <s v="DR"/>
    <n v="14193.75"/>
    <n v="14193.75"/>
    <s v="UD"/>
    <n v="941227"/>
    <m/>
    <s v="Actuals"/>
    <s v="AP"/>
    <m/>
    <s v="AP001-11/22/2021-00022"/>
    <s v="cr_accounts_payable"/>
    <m/>
    <n v="116516"/>
    <d v="2021-11-2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50230"/>
    <s v="ERS-941227-1009728"/>
    <x v="8"/>
    <s v="DR"/>
    <n v="5865"/>
    <n v="5865"/>
    <s v="UD"/>
    <n v="941227"/>
    <m/>
    <s v="Actuals"/>
    <s v="AP"/>
    <m/>
    <s v="AP001-11/30/2021-00030"/>
    <s v="cr_accounts_payable"/>
    <m/>
    <n v="116516"/>
    <d v="2021-11-3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57805"/>
    <s v="ERS-941227-1011735"/>
    <x v="9"/>
    <s v="DR"/>
    <n v="2490.4699999999998"/>
    <n v="2490.4699999999998"/>
    <s v="UD"/>
    <n v="941227"/>
    <m/>
    <s v="Actuals"/>
    <s v="AP"/>
    <m/>
    <s v="AP001-12/07/2021-00007"/>
    <s v="cr_accounts_payable"/>
    <m/>
    <n v="116516"/>
    <d v="2021-12-0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65208"/>
    <s v="ERS-941227-1013781"/>
    <x v="9"/>
    <s v="DR"/>
    <n v="6600.88"/>
    <n v="6600.88"/>
    <s v="UD"/>
    <n v="941227"/>
    <m/>
    <s v="Actuals"/>
    <s v="AP"/>
    <m/>
    <s v="AP001-12/14/2021-00014"/>
    <s v="cr_accounts_payable"/>
    <m/>
    <n v="116516"/>
    <d v="2021-12-1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74160"/>
    <s v="ERS-941227-1016262"/>
    <x v="9"/>
    <s v="DR"/>
    <n v="685.4"/>
    <n v="685.4"/>
    <s v="UD"/>
    <n v="941227"/>
    <m/>
    <s v="Actuals"/>
    <s v="AP"/>
    <m/>
    <s v="AP001-12/21/2021-00021"/>
    <s v="cr_accounts_payable"/>
    <m/>
    <n v="116516"/>
    <d v="2021-12-2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79811"/>
    <s v="ERS-941227-1017556"/>
    <x v="9"/>
    <s v="DR"/>
    <n v="7492.5"/>
    <n v="7492.5"/>
    <s v="UD"/>
    <n v="941227"/>
    <m/>
    <s v="Actuals"/>
    <s v="AP"/>
    <m/>
    <s v="AP001-12/28/2021-00028"/>
    <s v="cr_accounts_payable"/>
    <m/>
    <n v="116516"/>
    <d v="2021-12-2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90718"/>
    <s v="ERS-941227-1020523"/>
    <x v="10"/>
    <s v="DR"/>
    <n v="1678.19"/>
    <n v="1678.19"/>
    <s v="UD"/>
    <n v="941227"/>
    <m/>
    <s v="Actuals"/>
    <s v="AP"/>
    <m/>
    <s v="AP001-01/10/2022-00010"/>
    <s v="cr_accounts_payable"/>
    <m/>
    <n v="116516"/>
    <d v="2022-01-1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90728"/>
    <s v="ERS-941227-1020526"/>
    <x v="10"/>
    <s v="DR"/>
    <n v="7390.15"/>
    <n v="7390.15"/>
    <s v="UD"/>
    <n v="941227"/>
    <m/>
    <s v="Actuals"/>
    <s v="AP"/>
    <m/>
    <s v="AP001-01/10/2022-00010"/>
    <s v="cr_accounts_payable"/>
    <m/>
    <n v="116516"/>
    <d v="2022-01-1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598487"/>
    <s v="ERS-941227-1022229"/>
    <x v="10"/>
    <s v="DR"/>
    <n v="7030"/>
    <n v="7030"/>
    <s v="UD"/>
    <n v="941227"/>
    <m/>
    <s v="Actuals"/>
    <s v="AP"/>
    <m/>
    <s v="AP001-01/18/2022-00018"/>
    <s v="cr_accounts_payable"/>
    <m/>
    <n v="116516"/>
    <d v="2022-01-1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605784"/>
    <s v="ERS-941227-1023663"/>
    <x v="10"/>
    <s v="DR"/>
    <n v="24459.21"/>
    <n v="24459.21"/>
    <s v="UD"/>
    <n v="941227"/>
    <m/>
    <s v="Actuals"/>
    <s v="AP"/>
    <m/>
    <s v="AP001-01/25/2022-00025"/>
    <s v="cr_accounts_payable"/>
    <m/>
    <n v="116516"/>
    <d v="2022-01-2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648261"/>
    <s v="ERS-941227-1033985"/>
    <x v="11"/>
    <s v="DR"/>
    <n v="7913.73"/>
    <n v="7913.73"/>
    <s v="UD"/>
    <n v="941227"/>
    <m/>
    <s v="Actuals"/>
    <s v="AP"/>
    <m/>
    <s v="AP001-03/09/2022-00009"/>
    <s v="cr_accounts_payable"/>
    <m/>
    <n v="116516"/>
    <d v="2022-03-0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650659"/>
    <s v="ERS-941227-1034778"/>
    <x v="11"/>
    <s v="DR"/>
    <n v="19297.330000000002"/>
    <n v="19297.330000000002"/>
    <s v="UD"/>
    <n v="941227"/>
    <m/>
    <s v="Actuals"/>
    <s v="AP"/>
    <m/>
    <s v="AP001-03/11/2022-00011"/>
    <s v="cr_accounts_payable"/>
    <m/>
    <n v="116516"/>
    <d v="2022-03-1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660119"/>
    <s v="ERS-941227-1037390"/>
    <x v="11"/>
    <s v="DR"/>
    <n v="15684.03"/>
    <n v="15684.03"/>
    <s v="UD"/>
    <n v="941227"/>
    <m/>
    <s v="Actuals"/>
    <s v="AP"/>
    <m/>
    <s v="AP001-03/22/2022-00022"/>
    <s v="cr_accounts_payable"/>
    <m/>
    <n v="116516"/>
    <d v="2022-03-2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676262"/>
    <s v="ERS-941227-1041855"/>
    <x v="12"/>
    <s v="DR"/>
    <n v="49848.71"/>
    <n v="49848.71"/>
    <s v="UD"/>
    <n v="941227"/>
    <m/>
    <s v="Actuals"/>
    <s v="AP"/>
    <m/>
    <s v="AP001-04/06/2022-00006"/>
    <s v="cr_accounts_payable"/>
    <m/>
    <n v="116516"/>
    <d v="2022-04-0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683011"/>
    <s v="ERS-941227-1043432"/>
    <x v="12"/>
    <s v="DR"/>
    <n v="46875.23"/>
    <n v="46875.23"/>
    <s v="UD"/>
    <n v="941227"/>
    <m/>
    <s v="Actuals"/>
    <s v="AP"/>
    <m/>
    <s v="AP001-04/12/2022-00012"/>
    <s v="cr_accounts_payable"/>
    <m/>
    <n v="116516"/>
    <d v="2022-04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688728"/>
    <s v="ERS-941227-1045491"/>
    <x v="12"/>
    <s v="DR"/>
    <n v="10511.88"/>
    <n v="10511.88"/>
    <s v="UD"/>
    <n v="941227"/>
    <m/>
    <s v="Actuals"/>
    <s v="AP"/>
    <m/>
    <s v="AP001-04/19/2022-00019"/>
    <s v="cr_accounts_payable"/>
    <m/>
    <n v="116516"/>
    <d v="2022-04-1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718220"/>
    <s v="ERS-941227-1052864"/>
    <x v="13"/>
    <s v="CR"/>
    <n v="0"/>
    <n v="-801.08"/>
    <m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718220"/>
    <s v="ERS-941227-1052864"/>
    <x v="13"/>
    <s v="DR"/>
    <n v="0"/>
    <n v="801.08"/>
    <m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718223"/>
    <s v="ERS-941227-1052865"/>
    <x v="13"/>
    <s v="CR"/>
    <n v="0"/>
    <n v="-1135.96"/>
    <m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718223"/>
    <s v="ERS-941227-1052865"/>
    <x v="13"/>
    <s v="DR"/>
    <n v="0"/>
    <n v="1135.96"/>
    <m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15280"/>
    <s v="ERS-941227-1051977"/>
    <x v="13"/>
    <s v="DR"/>
    <n v="23561.22"/>
    <n v="23561.22"/>
    <s v="UD"/>
    <n v="941227"/>
    <m/>
    <s v="Actuals"/>
    <s v="AP"/>
    <m/>
    <s v="AP001-05/12/2022-00012"/>
    <s v="cr_accounts_payable"/>
    <m/>
    <n v="116516"/>
    <d v="2022-05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16665"/>
    <s v="ERS-941227-1052473"/>
    <x v="13"/>
    <s v="DR"/>
    <n v="33410.5"/>
    <n v="33410.5"/>
    <s v="UD"/>
    <n v="941227"/>
    <m/>
    <s v="Actuals"/>
    <s v="AP"/>
    <m/>
    <s v="AP001-05/13/2022-00013"/>
    <s v="cr_accounts_payable"/>
    <m/>
    <n v="116516"/>
    <d v="2022-05-13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18220"/>
    <s v="ERS-941227-1052864"/>
    <x v="13"/>
    <s v="CR"/>
    <n v="-23561.22"/>
    <n v="-23561.22"/>
    <s v="UD"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18220"/>
    <s v="ERS-941227-1052864"/>
    <x v="13"/>
    <s v="DR"/>
    <n v="23561.22"/>
    <n v="23561.22"/>
    <s v="UD"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18223"/>
    <s v="ERS-941227-1052865"/>
    <x v="13"/>
    <s v="CR"/>
    <n v="-33410.5"/>
    <n v="-33410.5"/>
    <s v="UD"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18223"/>
    <s v="ERS-941227-1052865"/>
    <x v="13"/>
    <s v="DR"/>
    <n v="33410.5"/>
    <n v="33410.5"/>
    <s v="UD"/>
    <n v="941227"/>
    <m/>
    <s v="Actuals"/>
    <s v="AP"/>
    <m/>
    <s v="AP001-05/24/2022-00024"/>
    <s v="cr_accounts_payable"/>
    <m/>
    <n v="116516"/>
    <d v="2022-05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30240"/>
    <s v="ERS-941227-1056411"/>
    <x v="13"/>
    <s v="DR"/>
    <n v="6763.31"/>
    <n v="6763.31"/>
    <s v="UD"/>
    <n v="941227"/>
    <m/>
    <s v="Actuals"/>
    <s v="AP"/>
    <m/>
    <s v="AP001-05/25/2022-00025"/>
    <s v="cr_accounts_payable"/>
    <m/>
    <n v="116516"/>
    <d v="2022-05-2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44775"/>
    <s v="ERS-941227-1060711"/>
    <x v="14"/>
    <s v="DR"/>
    <n v="9003.76"/>
    <n v="9003.76"/>
    <s v="UD"/>
    <n v="941227"/>
    <m/>
    <s v="Actuals"/>
    <s v="AP"/>
    <m/>
    <s v="AP001-06/08/2022-00008"/>
    <s v="cr_accounts_payable"/>
    <m/>
    <n v="116516"/>
    <d v="2022-06-0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50797"/>
    <s v="ERS-941227-1062186"/>
    <x v="14"/>
    <s v="DR"/>
    <n v="16964.61"/>
    <n v="16964.61"/>
    <s v="UD"/>
    <n v="941227"/>
    <m/>
    <s v="Actuals"/>
    <s v="AP"/>
    <m/>
    <s v="AP001-06/14/2022-00014"/>
    <s v="cr_accounts_payable"/>
    <m/>
    <n v="116516"/>
    <d v="2022-06-1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65058"/>
    <s v="ERS-941227-1066000"/>
    <x v="14"/>
    <s v="DR"/>
    <n v="7469.09"/>
    <n v="7469.09"/>
    <s v="UD"/>
    <n v="941227"/>
    <m/>
    <s v="Actuals"/>
    <s v="AP"/>
    <m/>
    <s v="AP001-06/28/2022-00028"/>
    <s v="cr_accounts_payable"/>
    <m/>
    <n v="116516"/>
    <d v="2022-06-2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78842"/>
    <s v="ERS-941227-1069876"/>
    <x v="15"/>
    <s v="DR"/>
    <n v="22754.67"/>
    <n v="22754.67"/>
    <s v="UD"/>
    <n v="941227"/>
    <m/>
    <s v="Actuals"/>
    <s v="AP"/>
    <m/>
    <s v="AP001-07/12/2022-00012"/>
    <s v="cr_accounts_payable"/>
    <m/>
    <n v="116516"/>
    <d v="2022-07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86849"/>
    <s v="ERS-941227-1072211"/>
    <x v="15"/>
    <s v="DR"/>
    <n v="12373.41"/>
    <n v="12373.41"/>
    <s v="UD"/>
    <n v="941227"/>
    <m/>
    <s v="Actuals"/>
    <s v="AP"/>
    <m/>
    <s v="AP001-07/19/2022-00019"/>
    <s v="cr_accounts_payable"/>
    <m/>
    <n v="116516"/>
    <d v="2022-07-1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798172"/>
    <s v="ERS-941227-1075493"/>
    <x v="15"/>
    <s v="DR"/>
    <n v="6447.05"/>
    <n v="6447.05"/>
    <s v="UD"/>
    <n v="941227"/>
    <m/>
    <s v="Actuals"/>
    <s v="AP"/>
    <m/>
    <s v="AP001-07/29/2022-00029"/>
    <s v="cr_accounts_payable"/>
    <m/>
    <n v="116516"/>
    <d v="2022-07-2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817833"/>
    <s v="ERS-941227-1080545"/>
    <x v="16"/>
    <s v="DR"/>
    <n v="5655.72"/>
    <n v="5655.72"/>
    <s v="UD"/>
    <n v="941227"/>
    <m/>
    <s v="Actuals"/>
    <s v="AP"/>
    <m/>
    <s v="AP001-08/17/2022-00017"/>
    <s v="cr_accounts_payable"/>
    <m/>
    <n v="116516"/>
    <d v="2022-08-1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826735"/>
    <s v="ERS-941227-1083072"/>
    <x v="16"/>
    <s v="DR"/>
    <n v="28780.27"/>
    <n v="28780.27"/>
    <s v="UD"/>
    <n v="941227"/>
    <m/>
    <s v="Actuals"/>
    <s v="AP"/>
    <m/>
    <s v="AP001-08/25/2022-00025"/>
    <s v="cr_accounts_payable"/>
    <m/>
    <n v="116516"/>
    <d v="2022-08-2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845758"/>
    <s v="ERS-941227-1088484"/>
    <x v="17"/>
    <s v="DR"/>
    <n v="30750.97"/>
    <n v="30750.97"/>
    <s v="UD"/>
    <n v="941227"/>
    <m/>
    <s v="Actuals"/>
    <s v="AP"/>
    <m/>
    <s v="AP001-09/14/2022-00014"/>
    <s v="cr_accounts_payable"/>
    <m/>
    <n v="116516"/>
    <d v="2022-09-1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851994"/>
    <s v="ERS-941227-1090172"/>
    <x v="17"/>
    <s v="DR"/>
    <n v="8012.7"/>
    <n v="8012.7"/>
    <s v="UD"/>
    <n v="941227"/>
    <m/>
    <s v="Actuals"/>
    <s v="AP"/>
    <m/>
    <s v="AP001-09/20/2022-00020"/>
    <s v="cr_accounts_payable"/>
    <m/>
    <n v="116516"/>
    <d v="2022-09-2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861802"/>
    <s v="ERS-941227-1092818"/>
    <x v="17"/>
    <s v="DR"/>
    <n v="21813.13"/>
    <n v="21813.13"/>
    <s v="UD"/>
    <n v="941227"/>
    <m/>
    <s v="Actuals"/>
    <s v="AP"/>
    <m/>
    <s v="AP001-09/28/2022-00028"/>
    <s v="cr_accounts_payable"/>
    <m/>
    <n v="116516"/>
    <d v="2022-09-2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864544"/>
    <s v="ERS-941227-1093670"/>
    <x v="17"/>
    <s v="DR"/>
    <n v="4348.3"/>
    <n v="4348.3"/>
    <s v="UD"/>
    <n v="941227"/>
    <m/>
    <s v="Actuals"/>
    <s v="AP"/>
    <m/>
    <s v="AP001-09/30/2022-00030"/>
    <s v="cr_accounts_payable"/>
    <m/>
    <n v="116516"/>
    <d v="2022-09-3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869250"/>
    <s v="ERS-941227-1094948"/>
    <x v="18"/>
    <s v="DR"/>
    <n v="100.49"/>
    <n v="100.49"/>
    <s v="UD"/>
    <n v="941227"/>
    <m/>
    <s v="Actuals"/>
    <s v="AP"/>
    <m/>
    <s v="AP001-10/05/2022-00005"/>
    <s v="cr_accounts_payable"/>
    <m/>
    <n v="116516"/>
    <d v="2022-10-0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877012"/>
    <s v="ERS-941227-1096874"/>
    <x v="18"/>
    <s v="DR"/>
    <n v="17960.84"/>
    <n v="17960.84"/>
    <s v="UD"/>
    <n v="941227"/>
    <m/>
    <s v="Actuals"/>
    <s v="AP"/>
    <m/>
    <s v="AP001-10/12/2022-00012"/>
    <s v="cr_accounts_payable"/>
    <m/>
    <n v="116516"/>
    <d v="2022-10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882642"/>
    <s v="ERS-941227-1098150"/>
    <x v="18"/>
    <s v="DR"/>
    <n v="6694.21"/>
    <n v="6694.21"/>
    <s v="UD"/>
    <n v="941227"/>
    <m/>
    <s v="Actuals"/>
    <s v="AP"/>
    <m/>
    <s v="AP001-10/18/2022-00018"/>
    <s v="cr_accounts_payable"/>
    <m/>
    <n v="116516"/>
    <d v="2022-10-1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901684"/>
    <s v="ERS-941227-1102600"/>
    <x v="19"/>
    <s v="DR"/>
    <n v="9827.25"/>
    <n v="9827.25"/>
    <s v="UD"/>
    <n v="941227"/>
    <m/>
    <s v="Actuals"/>
    <s v="AP"/>
    <m/>
    <s v="AP001-11/04/2022-00004"/>
    <s v="cr_accounts_payable"/>
    <m/>
    <n v="116516"/>
    <d v="2022-11-0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901692"/>
    <s v="ERS-941227-1102603"/>
    <x v="19"/>
    <s v="DR"/>
    <n v="17089.84"/>
    <n v="17089.84"/>
    <s v="UD"/>
    <n v="941227"/>
    <m/>
    <s v="Actuals"/>
    <s v="AP"/>
    <m/>
    <s v="AP001-11/04/2022-00004"/>
    <s v="cr_accounts_payable"/>
    <m/>
    <n v="116516"/>
    <d v="2022-11-0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906235"/>
    <s v="ERS-941227-1103827"/>
    <x v="19"/>
    <s v="DR"/>
    <n v="5155.1099999999997"/>
    <n v="5155.1099999999997"/>
    <s v="UD"/>
    <n v="941227"/>
    <m/>
    <s v="Actuals"/>
    <s v="AP"/>
    <m/>
    <s v="AP001-11/09/2022-00009"/>
    <s v="cr_accounts_payable"/>
    <m/>
    <n v="116516"/>
    <d v="2022-11-0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913489"/>
    <s v="ERS-941227-1105982"/>
    <x v="19"/>
    <s v="DR"/>
    <n v="8023.29"/>
    <n v="8023.29"/>
    <s v="UD"/>
    <n v="941227"/>
    <m/>
    <s v="Actuals"/>
    <s v="AP"/>
    <m/>
    <s v="AP001-11/16/2022-00016"/>
    <s v="cr_accounts_payable"/>
    <m/>
    <n v="116516"/>
    <d v="2022-11-1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919472"/>
    <s v="ERS-941227-1107836"/>
    <x v="19"/>
    <s v="DR"/>
    <n v="6774.76"/>
    <n v="6774.76"/>
    <s v="UD"/>
    <n v="941227"/>
    <m/>
    <s v="Actuals"/>
    <s v="AP"/>
    <m/>
    <s v="AP001-11/22/2022-00022"/>
    <s v="cr_accounts_payable"/>
    <m/>
    <n v="116516"/>
    <d v="2022-11-2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926053"/>
    <s v="ERS-941227-1109383"/>
    <x v="19"/>
    <s v="DR"/>
    <n v="11340.25"/>
    <n v="11340.25"/>
    <s v="UD"/>
    <n v="941227"/>
    <m/>
    <s v="Actuals"/>
    <s v="AP"/>
    <m/>
    <s v="AP001-11/29/2022-00029"/>
    <s v="cr_accounts_payable"/>
    <m/>
    <n v="116516"/>
    <d v="2022-11-2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s v="ACCRUAL"/>
    <s v="N/A"/>
    <s v="EETILITY COMPANY"/>
    <m/>
    <m/>
    <x v="20"/>
    <s v="DR"/>
    <n v="0"/>
    <n v="43302.23"/>
    <m/>
    <n v="941227"/>
    <m/>
    <s v="Actuals"/>
    <s v="CULLEY"/>
    <m/>
    <s v="TD512-12/31/2022-12021"/>
    <s v="cr_gl_manual_journals"/>
    <m/>
    <s v="N/A"/>
    <d v="2023-01-0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943353"/>
    <s v="ERS-941227-1114322"/>
    <x v="20"/>
    <s v="DR"/>
    <n v="32045.23"/>
    <n v="32045.23"/>
    <s v="UD"/>
    <n v="941227"/>
    <m/>
    <s v="Actuals"/>
    <s v="AP"/>
    <m/>
    <s v="AP001-12/14/2022-00014"/>
    <s v="cr_accounts_payable"/>
    <m/>
    <n v="116516"/>
    <d v="2022-12-1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EETILITY COMPANY"/>
    <s v="PURCHASING RATE"/>
    <s v="004987512"/>
    <s v="ERS-1016837-1125861"/>
    <x v="21"/>
    <s v="DR"/>
    <n v="0"/>
    <n v="1700"/>
    <m/>
    <n v="1016837"/>
    <m/>
    <s v="Actuals"/>
    <s v="AP"/>
    <m/>
    <s v="AP001-01/27/2023-00027"/>
    <s v="cr_accounts_payable"/>
    <m/>
    <n v="116516"/>
    <d v="2023-01-2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s v="ACCRUAL"/>
    <s v="N/A"/>
    <s v="EETILITY COMPANY"/>
    <m/>
    <m/>
    <x v="21"/>
    <s v="CR"/>
    <n v="0"/>
    <n v="-43302.23"/>
    <m/>
    <n v="941227"/>
    <m/>
    <s v="Actuals"/>
    <s v="CULLEY"/>
    <m/>
    <s v="TD512-01/01/2023-12021"/>
    <s v="cr_gl_manual_journals"/>
    <m/>
    <s v="N/A"/>
    <d v="2023-01-2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AMEREN MISSOURI FINANCING PO FOR PAYS 2021 AND 202"/>
    <s v="004968401"/>
    <s v="ERS-941227-1121333"/>
    <x v="21"/>
    <s v="DR"/>
    <n v="43302.23"/>
    <n v="43302.23"/>
    <s v="UD"/>
    <n v="941227"/>
    <m/>
    <s v="Actuals"/>
    <s v="AP"/>
    <m/>
    <s v="AP001-01/09/2023-00009"/>
    <s v="cr_accounts_payable"/>
    <m/>
    <n v="116516"/>
    <d v="2023-01-0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4987512"/>
    <s v="ERS-1016837-1125861"/>
    <x v="21"/>
    <s v="DR"/>
    <n v="46190.58"/>
    <n v="46190.58"/>
    <s v="UD"/>
    <n v="1016837"/>
    <m/>
    <s v="Actuals"/>
    <s v="AP"/>
    <m/>
    <s v="AP001-01/27/2023-00027"/>
    <s v="cr_accounts_payable"/>
    <m/>
    <n v="116516"/>
    <d v="2023-01-2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N/A"/>
    <s v="EETILITY COMPANY"/>
    <m/>
    <m/>
    <x v="21"/>
    <s v="CR"/>
    <n v="0"/>
    <n v="-0.01"/>
    <m/>
    <m/>
    <m/>
    <s v="Actuals"/>
    <s v="TWS"/>
    <m/>
    <s v="BK001-01/26/2023-00026"/>
    <s v="cr_gl_manual_journals"/>
    <m/>
    <s v="N/A"/>
    <d v="2023-01-3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00346"/>
    <s v="ERS-1016837-1129005"/>
    <x v="22"/>
    <s v="DR"/>
    <n v="23696.11"/>
    <n v="23696.11"/>
    <s v="UD"/>
    <n v="1016837"/>
    <m/>
    <s v="Actuals"/>
    <s v="AP"/>
    <m/>
    <s v="AP001-02/09/2023-00009"/>
    <s v="cr_accounts_payable"/>
    <m/>
    <n v="116516"/>
    <d v="2023-02-0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08365"/>
    <s v="ERS-1016837-1131100"/>
    <x v="22"/>
    <s v="DR"/>
    <n v="8877.92"/>
    <n v="8877.92"/>
    <s v="UD"/>
    <n v="1016837"/>
    <m/>
    <s v="Actuals"/>
    <s v="AP"/>
    <m/>
    <s v="AP001-02/16/2023-00016"/>
    <s v="cr_accounts_payable"/>
    <m/>
    <n v="116516"/>
    <d v="2023-02-1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14727"/>
    <s v="ERS-1016837-1132424"/>
    <x v="22"/>
    <s v="DR"/>
    <n v="13174.28"/>
    <n v="13174.28"/>
    <s v="UD"/>
    <n v="1016837"/>
    <m/>
    <s v="Actuals"/>
    <s v="AP"/>
    <m/>
    <s v="AP001-02/23/2023-00023"/>
    <s v="cr_accounts_payable"/>
    <m/>
    <n v="116516"/>
    <d v="2023-02-23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19168"/>
    <s v="ERS-1016837-1133650"/>
    <x v="22"/>
    <s v="DR"/>
    <n v="4658.0600000000004"/>
    <n v="4658.0600000000004"/>
    <s v="UD"/>
    <n v="1016837"/>
    <m/>
    <s v="Actuals"/>
    <s v="AP"/>
    <m/>
    <s v="AP001-02/28/2023-00028"/>
    <s v="cr_accounts_payable"/>
    <m/>
    <n v="116516"/>
    <d v="2023-02-2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N/A"/>
    <s v="EETILITY COMPANY"/>
    <m/>
    <m/>
    <x v="22"/>
    <s v="CR"/>
    <n v="0"/>
    <n v="-45.17"/>
    <m/>
    <m/>
    <m/>
    <s v="Actuals"/>
    <s v="TWS"/>
    <m/>
    <s v="BK001-02/17/2023-00017"/>
    <s v="cr_gl_manual_journals"/>
    <m/>
    <s v="N/A"/>
    <d v="2023-02-2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28964"/>
    <s v="ERS-1016837-1135883"/>
    <x v="23"/>
    <s v="DR"/>
    <n v="662.39"/>
    <n v="662.39"/>
    <s v="UD"/>
    <n v="1016837"/>
    <m/>
    <s v="Actuals"/>
    <s v="AP"/>
    <m/>
    <s v="AP001-03/09/2023-00009"/>
    <s v="cr_accounts_payable"/>
    <m/>
    <n v="116516"/>
    <d v="2023-03-0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37277"/>
    <s v="ERS-1016837-1137831"/>
    <x v="23"/>
    <s v="DR"/>
    <n v="7531.27"/>
    <n v="7531.27"/>
    <s v="UD"/>
    <n v="1016837"/>
    <m/>
    <s v="Actuals"/>
    <s v="AP"/>
    <m/>
    <s v="AP001-03/16/2023-00016"/>
    <s v="cr_accounts_payable"/>
    <m/>
    <n v="116516"/>
    <d v="2023-03-1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41212"/>
    <s v="ERS-1016837-1138922"/>
    <x v="23"/>
    <s v="DR"/>
    <n v="7903.84"/>
    <n v="7903.84"/>
    <s v="UD"/>
    <n v="1016837"/>
    <m/>
    <s v="Actuals"/>
    <s v="AP"/>
    <m/>
    <s v="AP001-03/21/2023-00021"/>
    <s v="cr_accounts_payable"/>
    <m/>
    <n v="116516"/>
    <d v="2023-03-2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61108"/>
    <s v="ERS-1016837-1144332"/>
    <x v="24"/>
    <s v="DR"/>
    <n v="1873.41"/>
    <n v="1873.41"/>
    <s v="UD"/>
    <n v="1016837"/>
    <m/>
    <s v="Actuals"/>
    <s v="AP"/>
    <m/>
    <s v="AP001-04/10/2023-00010"/>
    <s v="cr_accounts_payable"/>
    <m/>
    <n v="116516"/>
    <d v="2023-04-1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65939"/>
    <s v="ERS-1016837-1145922"/>
    <x v="24"/>
    <s v="DR"/>
    <n v="8355.2800000000007"/>
    <n v="8355.2800000000007"/>
    <s v="UD"/>
    <n v="1016837"/>
    <m/>
    <s v="Actuals"/>
    <s v="AP"/>
    <m/>
    <s v="AP001-04/12/2023-00012"/>
    <s v="cr_accounts_payable"/>
    <m/>
    <n v="116516"/>
    <d v="2023-04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72692"/>
    <s v="ERS-1016837-1147484"/>
    <x v="24"/>
    <s v="DR"/>
    <n v="8758.83"/>
    <n v="8758.83"/>
    <s v="UD"/>
    <n v="1016837"/>
    <m/>
    <s v="Actuals"/>
    <s v="AP"/>
    <m/>
    <s v="AP001-04/19/2023-00019"/>
    <s v="cr_accounts_payable"/>
    <m/>
    <n v="116516"/>
    <d v="2023-04-1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79575"/>
    <s v="ERS-1016837-1148770"/>
    <x v="24"/>
    <s v="DR"/>
    <n v="4122.6099999999997"/>
    <n v="4122.6099999999997"/>
    <s v="UD"/>
    <n v="1016837"/>
    <m/>
    <s v="Actuals"/>
    <s v="AP"/>
    <m/>
    <s v="AP001-04/26/2023-00026"/>
    <s v="cr_accounts_payable"/>
    <m/>
    <n v="116516"/>
    <d v="2023-04-2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090745"/>
    <s v="ERS-1016837-1151504"/>
    <x v="25"/>
    <s v="DR"/>
    <n v="4978.3100000000004"/>
    <n v="4978.3100000000004"/>
    <s v="UD"/>
    <n v="1016837"/>
    <m/>
    <s v="Actuals"/>
    <s v="AP"/>
    <m/>
    <s v="AP001-05/08/2023-00008"/>
    <s v="cr_accounts_payable"/>
    <m/>
    <n v="116516"/>
    <d v="2023-05-0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102988"/>
    <s v="ERS-1016837-1154805"/>
    <x v="25"/>
    <s v="DR"/>
    <n v="3595.06"/>
    <n v="3595.06"/>
    <s v="UD"/>
    <n v="1016837"/>
    <m/>
    <s v="Actuals"/>
    <s v="AP"/>
    <m/>
    <s v="AP001-05/18/2023-00018"/>
    <s v="cr_accounts_payable"/>
    <m/>
    <n v="116516"/>
    <d v="2023-05-1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109816"/>
    <s v="ERS-1016837-1156691"/>
    <x v="25"/>
    <s v="DR"/>
    <n v="11413.69"/>
    <n v="11413.69"/>
    <s v="UD"/>
    <n v="1016837"/>
    <m/>
    <s v="Actuals"/>
    <s v="AP"/>
    <m/>
    <s v="AP001-05/24/2023-00024"/>
    <s v="cr_accounts_payable"/>
    <m/>
    <n v="116516"/>
    <d v="2023-05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129276"/>
    <s v="ERS-1016837-1162037"/>
    <x v="26"/>
    <s v="DR"/>
    <n v="492.41"/>
    <n v="492.41"/>
    <s v="UD"/>
    <n v="1016837"/>
    <m/>
    <s v="Actuals"/>
    <s v="AP"/>
    <m/>
    <s v="AP001-06/09/2023-00009"/>
    <s v="cr_accounts_payable"/>
    <m/>
    <n v="116516"/>
    <d v="2023-06-0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137467"/>
    <s v="ERS-1016837-1164533"/>
    <x v="26"/>
    <s v="DR"/>
    <n v="4946.8999999999996"/>
    <n v="4946.8999999999996"/>
    <s v="UD"/>
    <n v="1016837"/>
    <m/>
    <s v="Actuals"/>
    <s v="AP"/>
    <m/>
    <s v="AP001-06/15/2023-00015"/>
    <s v="cr_accounts_payable"/>
    <m/>
    <n v="116516"/>
    <d v="2023-06-1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s v="005141934"/>
    <s v="ERS-1016837-1166264"/>
    <x v="26"/>
    <s v="DR"/>
    <n v="13949.52"/>
    <n v="13949.52"/>
    <s v="UD"/>
    <n v="1016837"/>
    <m/>
    <s v="Actuals"/>
    <s v="AP"/>
    <m/>
    <s v="AP001-06/20/2023-00020"/>
    <s v="cr_accounts_payable"/>
    <m/>
    <n v="116516"/>
    <d v="2023-06-2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N/A"/>
    <s v="PROJECTS RAW_COST"/>
    <m/>
    <m/>
    <x v="27"/>
    <s v="DR"/>
    <n v="0"/>
    <n v="994.92"/>
    <m/>
    <m/>
    <s v="UEC"/>
    <s v="Actuals"/>
    <s v="APCMCS"/>
    <m/>
    <s v="PR001-07/31/2023-93746"/>
    <s v="cr_gl_manual_journals"/>
    <m/>
    <s v="N/A"/>
    <d v="2023-07-3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N/A"/>
    <s v="PROJECTS RAW_COST"/>
    <m/>
    <m/>
    <x v="27"/>
    <s v="DR"/>
    <n v="0"/>
    <n v="244.42"/>
    <m/>
    <m/>
    <s v="UEC"/>
    <s v="Actuals"/>
    <s v="APCMCS"/>
    <m/>
    <s v="PR001-07/31/2023-93747"/>
    <s v="cr_gl_manual_journals"/>
    <m/>
    <s v="N/A"/>
    <d v="2023-07-3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N/A"/>
    <s v="PROJECTS RAW_COST"/>
    <m/>
    <m/>
    <x v="27"/>
    <s v="DR"/>
    <n v="0"/>
    <n v="94.06"/>
    <m/>
    <m/>
    <s v="UEC"/>
    <s v="Actuals"/>
    <s v="APCMCS"/>
    <m/>
    <s v="PR001-07/31/2023-93751"/>
    <s v="cr_gl_manual_journals"/>
    <m/>
    <s v="N/A"/>
    <d v="2023-07-3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04773"/>
    <s v="ERS-30000000001813-52008"/>
    <x v="27"/>
    <s v="DR"/>
    <n v="29622.67"/>
    <n v="29622.67"/>
    <s v="US"/>
    <n v="1016837"/>
    <m/>
    <s v="Actuals"/>
    <s v="AP"/>
    <m/>
    <s v="AP001-07/31/2023-89009"/>
    <s v="cr_accounts_payable"/>
    <m/>
    <n v="116516"/>
    <d v="2023-07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14358"/>
    <s v="ERS-30000000003829-101018"/>
    <x v="27"/>
    <s v="DR"/>
    <n v="9296.7000000000007"/>
    <n v="9296.7000000000007"/>
    <s v="US"/>
    <n v="1016837"/>
    <m/>
    <s v="Actuals"/>
    <s v="AP"/>
    <m/>
    <s v="AP001-07/31/2023-92031"/>
    <s v="cr_accounts_payable"/>
    <m/>
    <n v="116516"/>
    <d v="2023-07-23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18071"/>
    <s v="ERS-30000000004482-112108"/>
    <x v="27"/>
    <s v="DR"/>
    <n v="15108.69"/>
    <n v="15108.69"/>
    <s v="US"/>
    <n v="1016837"/>
    <m/>
    <s v="Actuals"/>
    <s v="AP"/>
    <m/>
    <s v="AP001-07/31/2023-92360"/>
    <s v="cr_accounts_payable"/>
    <m/>
    <n v="116516"/>
    <d v="2023-07-2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N/A"/>
    <s v="PROJECTS RAW_COST"/>
    <m/>
    <m/>
    <x v="28"/>
    <s v="DR"/>
    <n v="0"/>
    <n v="188.68"/>
    <m/>
    <m/>
    <s v="UEC"/>
    <s v="Actuals"/>
    <s v="APCMCS"/>
    <m/>
    <s v="PR001-08/31/2023-96374"/>
    <s v="cr_gl_manual_journals"/>
    <m/>
    <s v="N/A"/>
    <d v="2023-08-3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N/A"/>
    <s v="PROJECTS RAW_COST"/>
    <m/>
    <m/>
    <x v="28"/>
    <s v="DR"/>
    <n v="0"/>
    <n v="130.41"/>
    <m/>
    <m/>
    <s v="UEC"/>
    <s v="Actuals"/>
    <s v="APCMCS"/>
    <m/>
    <s v="PR001-08/31/2023-96377"/>
    <s v="cr_gl_manual_journals"/>
    <m/>
    <s v="N/A"/>
    <d v="2023-08-3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23171"/>
    <s v="ERS-30000000005678-126064"/>
    <x v="28"/>
    <s v="DR"/>
    <n v="12964.32"/>
    <n v="12964.32"/>
    <s v="US"/>
    <n v="1016837"/>
    <m/>
    <s v="Actuals"/>
    <s v="AP"/>
    <m/>
    <s v="AP001-08/31/2023-94186"/>
    <s v="cr_accounts_payable"/>
    <m/>
    <n v="116516"/>
    <d v="2023-08-1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34877"/>
    <s v="ERS-30000000008011-209041"/>
    <x v="28"/>
    <s v="DR"/>
    <n v="7629.26"/>
    <n v="7629.26"/>
    <s v="US"/>
    <n v="1016837"/>
    <m/>
    <s v="Actuals"/>
    <s v="AP"/>
    <m/>
    <s v="AP001-08/31/2023-94182"/>
    <s v="cr_accounts_payable"/>
    <m/>
    <n v="116516"/>
    <d v="2023-08-1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38949"/>
    <s v="ERS-30000000009269-219154"/>
    <x v="28"/>
    <s v="DR"/>
    <n v="11551.69"/>
    <n v="11551.69"/>
    <s v="US"/>
    <n v="1016837"/>
    <m/>
    <s v="Actuals"/>
    <s v="AP"/>
    <m/>
    <s v="AP001-08/31/2023-94194"/>
    <s v="cr_accounts_payable"/>
    <m/>
    <n v="116516"/>
    <d v="2023-08-1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47243"/>
    <s v="ERS-30000000010864-231179"/>
    <x v="28"/>
    <s v="DR"/>
    <n v="12267.62"/>
    <n v="12267.62"/>
    <s v="US"/>
    <n v="1016837"/>
    <m/>
    <s v="Actuals"/>
    <s v="AP"/>
    <m/>
    <s v="AP001-08/31/2023-94470"/>
    <s v="cr_accounts_payable"/>
    <m/>
    <n v="116516"/>
    <d v="2023-08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53418"/>
    <s v="ERS-30000000012365-245079"/>
    <x v="28"/>
    <s v="DR"/>
    <n v="15646.6"/>
    <n v="15646.6"/>
    <s v="US"/>
    <n v="1016837"/>
    <m/>
    <s v="Actuals"/>
    <s v="AP"/>
    <m/>
    <s v="AP001-08/31/2023-94523"/>
    <s v="cr_accounts_payable"/>
    <m/>
    <n v="116516"/>
    <d v="2023-08-30T00:00:00"/>
    <s v="N/A - Not Applicable"/>
  </r>
  <r>
    <x v="0"/>
    <n v="1"/>
    <n v="20"/>
    <n v="908"/>
    <s v="EED"/>
    <x v="0"/>
    <s v="020"/>
    <s v="020"/>
    <s v="N/A"/>
    <s v="J0RXQ"/>
    <s v="E - Expense"/>
    <s v="A0593"/>
    <s v="01"/>
    <s v="PAYS"/>
    <x v="0"/>
    <m/>
    <s v="N/A"/>
    <s v="PROJECTS RAW_COST"/>
    <m/>
    <m/>
    <x v="29"/>
    <s v="DR"/>
    <n v="0"/>
    <n v="0.18"/>
    <m/>
    <m/>
    <s v="UEC"/>
    <s v="Actuals"/>
    <s v="APCMCS"/>
    <m/>
    <s v="PR001-09/30/2023-98254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PROJECTS RAW_COST"/>
    <m/>
    <m/>
    <x v="29"/>
    <s v="DR"/>
    <n v="0"/>
    <n v="49.63"/>
    <m/>
    <m/>
    <s v="UEC"/>
    <s v="Actuals"/>
    <s v="APCMCS"/>
    <m/>
    <s v="PR001-09/30/2023-98254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A1081"/>
    <s v="01"/>
    <s v="PAYS"/>
    <x v="0"/>
    <m/>
    <s v="N/A"/>
    <s v="PROJECTS RAW_COST"/>
    <m/>
    <m/>
    <x v="29"/>
    <s v="DR"/>
    <n v="0"/>
    <n v="0.59"/>
    <m/>
    <m/>
    <s v="UEC"/>
    <s v="Actuals"/>
    <s v="APCMCS"/>
    <m/>
    <s v="PR001-09/30/2023-98280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PROJECTS RAW_COST"/>
    <m/>
    <m/>
    <x v="29"/>
    <s v="DR"/>
    <n v="0"/>
    <n v="26.4"/>
    <m/>
    <m/>
    <s v="UEC"/>
    <s v="Actuals"/>
    <s v="APCMCS"/>
    <m/>
    <s v="PR001-09/30/2023-98280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PROJECTS RAW_COST"/>
    <m/>
    <m/>
    <x v="29"/>
    <s v="DR"/>
    <n v="0"/>
    <n v="40.840000000000003"/>
    <m/>
    <m/>
    <s v="UEC"/>
    <s v="Actuals"/>
    <s v="APCMCS"/>
    <m/>
    <s v="PR001-09/30/2023-98280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PROJECTS RAW_COST"/>
    <m/>
    <m/>
    <x v="29"/>
    <s v="DR"/>
    <n v="0"/>
    <n v="6.52"/>
    <m/>
    <m/>
    <s v="UEC"/>
    <s v="Actuals"/>
    <s v="APCMCS"/>
    <m/>
    <s v="PR001-09/30/2023-98254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PROJECTS RAW_COST"/>
    <m/>
    <m/>
    <x v="29"/>
    <s v="DR"/>
    <n v="0"/>
    <n v="0.28000000000000003"/>
    <m/>
    <m/>
    <s v="UEC"/>
    <s v="Actuals"/>
    <s v="APCMCS"/>
    <m/>
    <s v="PR001-09/30/2023-98280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PROJECTS RAW_COST"/>
    <m/>
    <m/>
    <x v="29"/>
    <s v="DR"/>
    <n v="0"/>
    <n v="181.39"/>
    <m/>
    <m/>
    <s v="UEC"/>
    <s v="Actuals"/>
    <s v="APCMCS"/>
    <m/>
    <s v="PR001-09/30/2023-98254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PROJECTS RAW_COST"/>
    <m/>
    <m/>
    <x v="29"/>
    <s v="DR"/>
    <n v="0"/>
    <n v="29.21"/>
    <m/>
    <m/>
    <s v="UEC"/>
    <s v="Actuals"/>
    <s v="APCMCS"/>
    <m/>
    <s v="PR001-09/30/2023-98281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PROJECTS RAW_COST"/>
    <m/>
    <m/>
    <x v="29"/>
    <s v="DR"/>
    <n v="0"/>
    <n v="6.11"/>
    <m/>
    <m/>
    <s v="UEC"/>
    <s v="Actuals"/>
    <s v="APCMCS"/>
    <m/>
    <s v="PR001-09/30/2023-98254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N/A"/>
    <s v="Corrected Allocation In for July 2023"/>
    <m/>
    <m/>
    <x v="29"/>
    <s v="DR"/>
    <n v="0"/>
    <n v="619.54"/>
    <m/>
    <m/>
    <m/>
    <s v="Actuals"/>
    <s v="Spreadshee"/>
    <m/>
    <s v="MJ578-09/30/2023-98307"/>
    <s v="cr_gl_manual_journals"/>
    <m/>
    <s v="N/A"/>
    <d v="2023-10-0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N/A"/>
    <s v="Full reversal of initial July Purchasing.  Incorre"/>
    <m/>
    <m/>
    <x v="29"/>
    <s v="CR"/>
    <n v="0"/>
    <n v="-1333.4"/>
    <m/>
    <m/>
    <m/>
    <s v="Actuals"/>
    <s v="Spreadshee"/>
    <m/>
    <s v="MJ578-09/30/2023-98307"/>
    <s v="cr_gl_manual_journals"/>
    <m/>
    <s v="N/A"/>
    <d v="2023-10-0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67731"/>
    <s v="ERS-30000000015763-263054"/>
    <x v="29"/>
    <s v="DR"/>
    <n v="14834.43"/>
    <n v="14834.43"/>
    <s v="US"/>
    <n v="1016837"/>
    <m/>
    <s v="Actuals"/>
    <s v="AP"/>
    <m/>
    <s v="AP001-09/30/2023-96838"/>
    <s v="cr_accounts_payable"/>
    <m/>
    <n v="116516"/>
    <d v="2023-09-1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79956"/>
    <s v="ERS-30000000018672-358609"/>
    <x v="29"/>
    <s v="DR"/>
    <n v="15466.99"/>
    <n v="15466.99"/>
    <s v="US"/>
    <n v="1016837"/>
    <m/>
    <s v="Actuals"/>
    <s v="AP"/>
    <m/>
    <s v="AP001-09/30/2023-96934"/>
    <s v="cr_accounts_payable"/>
    <m/>
    <n v="116516"/>
    <d v="2023-09-2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81960"/>
    <s v="ERS-30000000019257-358843"/>
    <x v="29"/>
    <s v="DR"/>
    <n v="7827.07"/>
    <n v="7827.07"/>
    <s v="US"/>
    <n v="1016837"/>
    <m/>
    <s v="Actuals"/>
    <s v="AP"/>
    <m/>
    <s v="AP001-09/30/2023-96986"/>
    <s v="cr_accounts_payable"/>
    <m/>
    <n v="116516"/>
    <d v="2023-09-27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PROJECTS RAW_COST"/>
    <m/>
    <m/>
    <x v="29"/>
    <s v="DR"/>
    <n v="0"/>
    <n v="13.63"/>
    <m/>
    <m/>
    <s v="UEC"/>
    <s v="Actuals"/>
    <s v="APCMCS"/>
    <m/>
    <s v="PR001-09/30/2023-98255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29"/>
    <s v="DR"/>
    <n v="0"/>
    <n v="13.17"/>
    <m/>
    <m/>
    <s v="UEC"/>
    <s v="Actuals"/>
    <s v="APCMCS"/>
    <m/>
    <s v="PR001-09/30/2023-98272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29"/>
    <s v="DR"/>
    <n v="0"/>
    <n v="33.619999999999997"/>
    <m/>
    <m/>
    <s v="UEC"/>
    <s v="Actuals"/>
    <s v="APCMCS"/>
    <m/>
    <s v="PR001-09/30/2023-98273"/>
    <s v="cr_gl_manual_journals"/>
    <m/>
    <s v="N/A"/>
    <d v="2023-09-30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PROJECTS RAW_COST"/>
    <m/>
    <m/>
    <x v="30"/>
    <s v="DR"/>
    <n v="0"/>
    <n v="59.61"/>
    <m/>
    <m/>
    <s v="UEC"/>
    <s v="Actuals"/>
    <s v="APCMCS"/>
    <m/>
    <s v="PR001-10/31/2023-100401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A1081"/>
    <s v="01"/>
    <s v="PAYS"/>
    <x v="0"/>
    <m/>
    <s v="N/A"/>
    <s v="PROJECTS RAW_COST"/>
    <m/>
    <m/>
    <x v="30"/>
    <s v="DR"/>
    <n v="0"/>
    <n v="2.0499999999999998"/>
    <m/>
    <m/>
    <s v="UEC"/>
    <s v="Actuals"/>
    <s v="APCMCS"/>
    <m/>
    <s v="PR001-10/31/2023-100421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PROJECTS RAW_COST"/>
    <m/>
    <m/>
    <x v="30"/>
    <s v="DR"/>
    <n v="0"/>
    <n v="22.21"/>
    <m/>
    <m/>
    <s v="UEC"/>
    <s v="Actuals"/>
    <s v="APCMCS"/>
    <m/>
    <s v="PR001-10/31/2023-100418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PROJECTS RAW_COST"/>
    <m/>
    <m/>
    <x v="30"/>
    <s v="DR"/>
    <n v="0"/>
    <n v="28.66"/>
    <m/>
    <m/>
    <s v="UEC"/>
    <s v="Actuals"/>
    <s v="APCMCS"/>
    <m/>
    <s v="PR001-10/31/2023-100411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PROJECTS RAW_COST"/>
    <m/>
    <m/>
    <x v="30"/>
    <s v="DR"/>
    <n v="0"/>
    <n v="5.51"/>
    <m/>
    <m/>
    <s v="UEC"/>
    <s v="Actuals"/>
    <s v="APCMCS"/>
    <m/>
    <s v="PR001-10/31/2023-100413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PROJECTS RAW_COST"/>
    <m/>
    <m/>
    <x v="30"/>
    <s v="DR"/>
    <n v="0"/>
    <n v="0.33"/>
    <m/>
    <m/>
    <s v="UEC"/>
    <s v="Actuals"/>
    <s v="APCMCS"/>
    <m/>
    <s v="PR001-10/31/2023-100412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A1118"/>
    <s v="01"/>
    <s v="PAYS"/>
    <x v="0"/>
    <m/>
    <s v="N/A"/>
    <s v="PROJECTS RAW_COST"/>
    <m/>
    <m/>
    <x v="30"/>
    <s v="DR"/>
    <n v="0"/>
    <n v="0.06"/>
    <m/>
    <m/>
    <s v="UEC"/>
    <s v="Actuals"/>
    <s v="APCMCS"/>
    <m/>
    <s v="PR001-10/31/2023-100410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PROJECTS RAW_COST"/>
    <m/>
    <m/>
    <x v="30"/>
    <s v="DR"/>
    <n v="0"/>
    <n v="106.49"/>
    <m/>
    <m/>
    <s v="UEC"/>
    <s v="Actuals"/>
    <s v="APCMCS"/>
    <m/>
    <s v="PR001-10/31/2023-100405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PROJECTS RAW_COST"/>
    <m/>
    <m/>
    <x v="30"/>
    <s v="DR"/>
    <n v="0"/>
    <n v="31.67"/>
    <m/>
    <m/>
    <s v="UEC"/>
    <s v="Actuals"/>
    <s v="APCMCS"/>
    <m/>
    <s v="PR001-10/31/2023-100398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PROJECTS RAW_COST"/>
    <m/>
    <m/>
    <x v="30"/>
    <s v="DR"/>
    <n v="0"/>
    <n v="10.89"/>
    <m/>
    <m/>
    <s v="UEC"/>
    <s v="Actuals"/>
    <s v="APCMCS"/>
    <m/>
    <s v="PR001-10/31/2023-100423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099339"/>
    <s v="ERS-30000000023345-383212"/>
    <x v="30"/>
    <s v="DR"/>
    <n v="33006.47"/>
    <n v="33006.47"/>
    <s v="US"/>
    <n v="1016837"/>
    <m/>
    <s v="Actuals"/>
    <s v="AP"/>
    <m/>
    <s v="AP001-10/31/2023-98731"/>
    <s v="cr_accounts_payable"/>
    <m/>
    <n v="116516"/>
    <d v="2023-10-1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114297"/>
    <s v="ERS-30000000027195-394666"/>
    <x v="30"/>
    <s v="DR"/>
    <n v="14489.75"/>
    <n v="14489.75"/>
    <s v="US"/>
    <n v="1016837"/>
    <m/>
    <s v="Actuals"/>
    <s v="AP"/>
    <m/>
    <s v="AP001-10/31/2023-99038"/>
    <s v="cr_accounts_payable"/>
    <m/>
    <n v="116516"/>
    <d v="2023-10-25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120351"/>
    <s v="ERS-30000000028379-396828"/>
    <x v="30"/>
    <s v="DR"/>
    <n v="13783.27"/>
    <n v="13783.27"/>
    <s v="US"/>
    <n v="1016837"/>
    <m/>
    <s v="Actuals"/>
    <s v="AP"/>
    <m/>
    <s v="AP001-10/31/2023-99384"/>
    <s v="cr_accounts_payable"/>
    <m/>
    <n v="116516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PROJECTS RAW_COST"/>
    <m/>
    <m/>
    <x v="30"/>
    <s v="DR"/>
    <n v="0"/>
    <n v="12.75"/>
    <m/>
    <m/>
    <s v="UEC"/>
    <s v="Actuals"/>
    <s v="APCMCS"/>
    <m/>
    <s v="PR001-10/31/2023-100415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30"/>
    <s v="DR"/>
    <n v="0"/>
    <n v="10.98"/>
    <m/>
    <m/>
    <s v="UEC"/>
    <s v="Actuals"/>
    <s v="APCMCS"/>
    <m/>
    <s v="PR001-10/31/2023-100406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30"/>
    <s v="DR"/>
    <n v="0"/>
    <n v="27.87"/>
    <m/>
    <m/>
    <s v="UEC"/>
    <s v="Actuals"/>
    <s v="APCMCS"/>
    <m/>
    <s v="PR001-10/31/2023-100415"/>
    <s v="cr_gl_manual_journals"/>
    <m/>
    <s v="N/A"/>
    <d v="2023-10-31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PROJECTS RAW_COST"/>
    <m/>
    <m/>
    <x v="31"/>
    <s v="DR"/>
    <n v="0"/>
    <n v="33.119999999999997"/>
    <m/>
    <m/>
    <s v="UEC"/>
    <s v="Actuals"/>
    <s v="APCMCS"/>
    <m/>
    <s v="PR001-11/30/2023-102514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A1081"/>
    <s v="01"/>
    <s v="PAYS"/>
    <x v="0"/>
    <m/>
    <s v="N/A"/>
    <s v="PROJECTS RAW_COST"/>
    <m/>
    <m/>
    <x v="31"/>
    <s v="DR"/>
    <n v="0"/>
    <n v="1.06"/>
    <m/>
    <m/>
    <s v="UEC"/>
    <s v="Actuals"/>
    <s v="APCMCS"/>
    <m/>
    <s v="PR001-11/30/2023-102548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PROJECTS RAW_COST"/>
    <m/>
    <m/>
    <x v="31"/>
    <s v="DR"/>
    <n v="0"/>
    <n v="7.16"/>
    <m/>
    <m/>
    <s v="UEC"/>
    <s v="Actuals"/>
    <s v="APCMCS"/>
    <m/>
    <s v="PR001-11/30/2023-102506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PROJECTS RAW_COST"/>
    <m/>
    <m/>
    <x v="31"/>
    <s v="DR"/>
    <n v="0"/>
    <n v="11.54"/>
    <m/>
    <m/>
    <s v="UEC"/>
    <s v="Actuals"/>
    <s v="APCMCS"/>
    <m/>
    <s v="PR001-11/30/2023-102532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PROJECTS RAW_COST"/>
    <m/>
    <m/>
    <x v="31"/>
    <s v="DR"/>
    <n v="0"/>
    <n v="1.68"/>
    <m/>
    <m/>
    <s v="UEC"/>
    <s v="Actuals"/>
    <s v="APCMCS"/>
    <m/>
    <s v="PR001-11/30/2023-102510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PROJECTS RAW_COST"/>
    <m/>
    <m/>
    <x v="31"/>
    <s v="DR"/>
    <n v="0"/>
    <n v="0.12"/>
    <m/>
    <m/>
    <s v="UEC"/>
    <s v="Actuals"/>
    <s v="APCMCS"/>
    <m/>
    <s v="PR001-11/30/2023-102525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PROJECTS RAW_COST"/>
    <m/>
    <m/>
    <x v="31"/>
    <s v="DR"/>
    <n v="0"/>
    <n v="49.6"/>
    <m/>
    <m/>
    <s v="UEC"/>
    <s v="Actuals"/>
    <s v="APCMCS"/>
    <m/>
    <s v="PR001-11/30/2023-102530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PROJECTS RAW_COST"/>
    <m/>
    <m/>
    <x v="31"/>
    <s v="DR"/>
    <n v="0"/>
    <n v="9.51"/>
    <m/>
    <m/>
    <s v="UEC"/>
    <s v="Actuals"/>
    <s v="APCMCS"/>
    <m/>
    <s v="PR001-11/30/2023-102529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PROJECTS RAW_COST"/>
    <m/>
    <m/>
    <x v="31"/>
    <s v="DR"/>
    <n v="0"/>
    <n v="3.85"/>
    <m/>
    <m/>
    <s v="UEC"/>
    <s v="Actuals"/>
    <s v="APCMCS"/>
    <m/>
    <s v="PR001-11/30/2023-102548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N/A"/>
    <s v="Clear part of Purchasing"/>
    <m/>
    <m/>
    <x v="31"/>
    <s v="DR"/>
    <n v="0"/>
    <n v="346.77"/>
    <m/>
    <m/>
    <m/>
    <s v="Actuals"/>
    <s v="Spreadshee"/>
    <m/>
    <s v="MJ578-11/30/2023-102372"/>
    <s v="cr_gl_manual_journals"/>
    <m/>
    <s v="N/A"/>
    <d v="2023-12-0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131310"/>
    <s v="ERS-30000000030740-404428"/>
    <x v="31"/>
    <s v="DR"/>
    <n v="2326.25"/>
    <n v="2326.25"/>
    <s v="US"/>
    <n v="1016837"/>
    <m/>
    <s v="Actuals"/>
    <s v="AP"/>
    <m/>
    <s v="AP001-11/30/2023-100828"/>
    <s v="cr_accounts_payable"/>
    <m/>
    <n v="116516"/>
    <d v="2023-11-1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143299"/>
    <s v="ERS-30000000033298-408104"/>
    <x v="31"/>
    <s v="DR"/>
    <n v="6796.34"/>
    <n v="6796.34"/>
    <s v="US"/>
    <n v="1016837"/>
    <m/>
    <s v="Actuals"/>
    <s v="AP"/>
    <m/>
    <s v="AP001-11/30/2023-100945"/>
    <s v="cr_accounts_payable"/>
    <m/>
    <n v="116516"/>
    <d v="2023-11-2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151241"/>
    <s v="ERS-30000000035355-472563"/>
    <x v="31"/>
    <s v="DR"/>
    <n v="8975.09"/>
    <n v="8975.09"/>
    <s v="US"/>
    <n v="1016837"/>
    <m/>
    <s v="Actuals"/>
    <s v="AP"/>
    <m/>
    <s v="AP001-11/30/2023-101036"/>
    <s v="cr_accounts_payable"/>
    <m/>
    <n v="116516"/>
    <d v="2023-11-28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PROJECTS RAW_COST"/>
    <m/>
    <m/>
    <x v="31"/>
    <s v="DR"/>
    <n v="0"/>
    <n v="5.21"/>
    <m/>
    <m/>
    <s v="UEC"/>
    <s v="Actuals"/>
    <s v="APCMCS"/>
    <m/>
    <s v="PR001-11/30/2023-102505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31"/>
    <s v="DR"/>
    <n v="0"/>
    <n v="10.19"/>
    <m/>
    <m/>
    <s v="UEC"/>
    <s v="Actuals"/>
    <s v="APCMCS"/>
    <m/>
    <s v="PR001-11/30/2023-102528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31"/>
    <s v="DR"/>
    <n v="0"/>
    <n v="4.43"/>
    <m/>
    <m/>
    <s v="UEC"/>
    <s v="Actuals"/>
    <s v="APCMCS"/>
    <m/>
    <s v="PR001-11/30/2023-102540"/>
    <s v="cr_gl_manual_journals"/>
    <m/>
    <s v="N/A"/>
    <d v="2023-11-30T00:00:00"/>
    <s v="N/A - Not Applicable"/>
  </r>
  <r>
    <x v="0"/>
    <n v="1"/>
    <n v="20"/>
    <n v="908"/>
    <s v="EED"/>
    <x v="0"/>
    <s v="020"/>
    <s v="020"/>
    <s v="N/A"/>
    <s v="J0RXQ"/>
    <s v="E - Expense"/>
    <s v="A0593"/>
    <s v="01"/>
    <s v="PAYS"/>
    <x v="0"/>
    <m/>
    <s v="N/A"/>
    <s v="PROJECTS RAW_COST"/>
    <m/>
    <m/>
    <x v="32"/>
    <s v="DR"/>
    <n v="0"/>
    <n v="7.0000000000000007E-2"/>
    <m/>
    <m/>
    <s v="UEC"/>
    <s v="Actuals"/>
    <s v="APCMCS"/>
    <m/>
    <s v="PR001-12/31/2023-104417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PROJECTS RAW_COST"/>
    <m/>
    <m/>
    <x v="32"/>
    <s v="DR"/>
    <n v="0"/>
    <n v="45.03"/>
    <m/>
    <m/>
    <s v="UEC"/>
    <s v="Actuals"/>
    <s v="APCMCS"/>
    <m/>
    <s v="PR001-12/31/2023-104407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A1081"/>
    <s v="01"/>
    <s v="PAYS"/>
    <x v="0"/>
    <m/>
    <s v="N/A"/>
    <s v="PROJECTS RAW_COST"/>
    <m/>
    <m/>
    <x v="32"/>
    <s v="DR"/>
    <n v="0"/>
    <n v="0.77"/>
    <m/>
    <m/>
    <s v="UEC"/>
    <s v="Actuals"/>
    <s v="APCMCS"/>
    <m/>
    <s v="PR001-12/31/2023-104430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PROJECTS RAW_COST"/>
    <m/>
    <m/>
    <x v="32"/>
    <s v="DR"/>
    <n v="0"/>
    <n v="14.56"/>
    <m/>
    <m/>
    <s v="UEC"/>
    <s v="Actuals"/>
    <s v="APCMCS"/>
    <m/>
    <s v="PR001-12/31/2023-104431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PROJECTS RAW_COST"/>
    <m/>
    <m/>
    <x v="32"/>
    <s v="DR"/>
    <n v="0"/>
    <n v="19.34"/>
    <m/>
    <m/>
    <s v="UEC"/>
    <s v="Actuals"/>
    <s v="APCMCS"/>
    <m/>
    <s v="PR001-12/31/2023-104411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PROJECTS RAW_COST"/>
    <m/>
    <m/>
    <x v="32"/>
    <s v="DR"/>
    <n v="0"/>
    <n v="3.59"/>
    <m/>
    <m/>
    <s v="UEC"/>
    <s v="Actuals"/>
    <s v="APCMCS"/>
    <m/>
    <s v="PR001-12/31/2023-104439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PROJECTS RAW_COST"/>
    <m/>
    <m/>
    <x v="32"/>
    <s v="DR"/>
    <n v="0"/>
    <n v="0.08"/>
    <m/>
    <m/>
    <s v="UEC"/>
    <s v="Actuals"/>
    <s v="APCMCS"/>
    <m/>
    <s v="PR001-12/31/2023-104414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PROJECTS RAW_COST"/>
    <m/>
    <m/>
    <x v="32"/>
    <s v="DR"/>
    <n v="0"/>
    <n v="89.81"/>
    <m/>
    <m/>
    <s v="UEC"/>
    <s v="Actuals"/>
    <s v="APCMCS"/>
    <m/>
    <s v="PR001-12/31/2023-104428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PROJECTS RAW_COST"/>
    <m/>
    <m/>
    <x v="32"/>
    <s v="DR"/>
    <n v="0"/>
    <n v="17.53"/>
    <m/>
    <m/>
    <s v="UEC"/>
    <s v="Actuals"/>
    <s v="APCMCS"/>
    <m/>
    <s v="PR001-12/31/2023-104434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PROJECTS RAW_COST"/>
    <m/>
    <m/>
    <x v="32"/>
    <s v="DR"/>
    <n v="0"/>
    <n v="6.85"/>
    <m/>
    <m/>
    <s v="UEC"/>
    <s v="Actuals"/>
    <s v="APCMCS"/>
    <m/>
    <s v="PR001-12/31/2023-104424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0"/>
    <m/>
    <s v="N/A"/>
    <s v="Clear part of Purchasing"/>
    <m/>
    <m/>
    <x v="32"/>
    <s v="DR"/>
    <n v="0"/>
    <n v="58.56"/>
    <m/>
    <m/>
    <m/>
    <s v="Actuals"/>
    <s v="Spreadshee"/>
    <m/>
    <s v="MJ578-12/31/2023-104857"/>
    <s v="cr_gl_manual_journals"/>
    <m/>
    <s v="N/A"/>
    <d v="2024-01-0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164700"/>
    <s v="ERS-30000000038571-602535"/>
    <x v="32"/>
    <s v="DR"/>
    <n v="16330.05"/>
    <n v="16330.05"/>
    <s v="US"/>
    <n v="1016837"/>
    <m/>
    <s v="Actuals"/>
    <s v="AP"/>
    <m/>
    <s v="AP001-12/31/2023-102610"/>
    <s v="cr_accounts_payable"/>
    <m/>
    <n v="116516"/>
    <d v="2023-12-0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176281"/>
    <s v="ERS-30000000040427-683550"/>
    <x v="32"/>
    <s v="DR"/>
    <n v="589.33000000000004"/>
    <n v="589.33000000000004"/>
    <s v="US"/>
    <n v="1016837"/>
    <m/>
    <s v="Actuals"/>
    <s v="AP"/>
    <m/>
    <s v="AP001-12/31/2023-102927"/>
    <s v="cr_accounts_payable"/>
    <m/>
    <n v="116516"/>
    <d v="2023-12-1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180028"/>
    <s v="ERS-30000000041362-690611"/>
    <x v="32"/>
    <s v="DR"/>
    <n v="4592.57"/>
    <n v="4592.57"/>
    <s v="US"/>
    <n v="1016837"/>
    <m/>
    <s v="Actuals"/>
    <s v="AP"/>
    <m/>
    <s v="AP001-12/31/2023-102950"/>
    <s v="cr_accounts_payable"/>
    <m/>
    <n v="116516"/>
    <d v="2023-12-20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PROJECTS RAW_COST"/>
    <m/>
    <m/>
    <x v="32"/>
    <s v="DR"/>
    <n v="0"/>
    <n v="9.7100000000000009"/>
    <m/>
    <m/>
    <s v="UEC"/>
    <s v="Actuals"/>
    <s v="APCMCS"/>
    <m/>
    <s v="PR001-12/31/2023-104426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32"/>
    <s v="DR"/>
    <n v="0"/>
    <n v="3.77"/>
    <m/>
    <m/>
    <s v="UEC"/>
    <s v="Actuals"/>
    <s v="APCMCS"/>
    <m/>
    <s v="PR001-12/31/2023-104407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32"/>
    <s v="DR"/>
    <n v="0"/>
    <n v="8.69"/>
    <m/>
    <m/>
    <s v="UEC"/>
    <s v="Actuals"/>
    <s v="APCMCS"/>
    <m/>
    <s v="PR001-12/31/2023-104426"/>
    <s v="cr_gl_manual_journals"/>
    <m/>
    <s v="N/A"/>
    <d v="2023-12-31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PROJECTS RAW_COST"/>
    <m/>
    <m/>
    <x v="33"/>
    <s v="DR"/>
    <n v="0"/>
    <n v="26.88"/>
    <m/>
    <m/>
    <s v="UEC"/>
    <s v="Actuals"/>
    <s v="APCMCS"/>
    <m/>
    <s v="PR001-01/31/2024-106770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A1081"/>
    <s v="01"/>
    <s v="PAYS"/>
    <x v="0"/>
    <m/>
    <s v="N/A"/>
    <s v="PROJECTS RAW_COST"/>
    <m/>
    <m/>
    <x v="33"/>
    <s v="DR"/>
    <n v="0"/>
    <n v="0.95"/>
    <m/>
    <m/>
    <s v="UEC"/>
    <s v="Actuals"/>
    <s v="APCMCS"/>
    <m/>
    <s v="PR001-01/31/2024-106710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PROJECTS RAW_COST"/>
    <m/>
    <m/>
    <x v="33"/>
    <s v="DR"/>
    <n v="0"/>
    <n v="9.83"/>
    <m/>
    <m/>
    <s v="UEC"/>
    <s v="Actuals"/>
    <s v="APCMCS"/>
    <m/>
    <s v="PR001-01/31/2024-106760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PROJECTS RAW_COST"/>
    <m/>
    <m/>
    <x v="33"/>
    <s v="DR"/>
    <n v="0"/>
    <n v="9.43"/>
    <m/>
    <m/>
    <s v="UEC"/>
    <s v="Actuals"/>
    <s v="APCMCS"/>
    <m/>
    <s v="PR001-01/31/2024-106761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PROJECTS RAW_COST"/>
    <m/>
    <m/>
    <x v="33"/>
    <s v="DR"/>
    <n v="0"/>
    <n v="2.0699999999999998"/>
    <m/>
    <m/>
    <s v="UEC"/>
    <s v="Actuals"/>
    <s v="APCMCS"/>
    <m/>
    <s v="PR001-01/31/2024-106775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PROJECTS RAW_COST"/>
    <m/>
    <m/>
    <x v="33"/>
    <s v="DR"/>
    <n v="0"/>
    <n v="0.05"/>
    <m/>
    <m/>
    <s v="UEC"/>
    <s v="Actuals"/>
    <s v="APCMCS"/>
    <m/>
    <s v="PR001-01/31/2024-106764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A1118"/>
    <s v="01"/>
    <s v="PAYS"/>
    <x v="0"/>
    <m/>
    <s v="N/A"/>
    <s v="PROJECTS RAW_COST"/>
    <m/>
    <m/>
    <x v="33"/>
    <s v="DR"/>
    <n v="0"/>
    <n v="0.02"/>
    <m/>
    <m/>
    <s v="UEC"/>
    <s v="Actuals"/>
    <s v="APCMCS"/>
    <m/>
    <s v="PR001-01/31/2024-106752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PROJECTS RAW_COST"/>
    <m/>
    <m/>
    <x v="33"/>
    <s v="DR"/>
    <n v="0"/>
    <n v="42.63"/>
    <m/>
    <m/>
    <s v="UEC"/>
    <s v="Actuals"/>
    <s v="APCMCS"/>
    <m/>
    <s v="PR001-01/31/2024-106751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PROJECTS RAW_COST"/>
    <m/>
    <m/>
    <x v="33"/>
    <s v="DR"/>
    <n v="0"/>
    <n v="10.48"/>
    <m/>
    <m/>
    <s v="UEC"/>
    <s v="Actuals"/>
    <s v="APCMCS"/>
    <m/>
    <s v="PR001-01/31/2024-106751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PROJECTS RAW_COST"/>
    <m/>
    <m/>
    <x v="33"/>
    <s v="DR"/>
    <n v="0"/>
    <n v="3.34"/>
    <m/>
    <m/>
    <s v="UEC"/>
    <s v="Actuals"/>
    <s v="APCMCS"/>
    <m/>
    <s v="PR001-01/31/2024-106763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EETILITY COMPANY"/>
    <s v="MEEIA 2023 Ameren Missouri ELECTRIC PAYS- FINANCIN"/>
    <n v="100198293"/>
    <s v="ERS-30000000045227-704967"/>
    <x v="33"/>
    <s v="DR"/>
    <n v="14538.25"/>
    <n v="14538.25"/>
    <s v="US"/>
    <n v="1016837"/>
    <m/>
    <s v="Actuals"/>
    <s v="AP"/>
    <m/>
    <s v="AP001-01/31/2024-104920"/>
    <s v="cr_accounts_payable"/>
    <m/>
    <n v="116516"/>
    <d v="2024-01-10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PROJECTS RAW_COST"/>
    <m/>
    <m/>
    <x v="33"/>
    <s v="DR"/>
    <n v="0"/>
    <n v="6.32"/>
    <m/>
    <m/>
    <s v="UEC"/>
    <s v="Actuals"/>
    <s v="APCMCS"/>
    <m/>
    <s v="PR001-01/31/2024-106769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33"/>
    <s v="DR"/>
    <n v="0"/>
    <n v="4.67"/>
    <m/>
    <m/>
    <s v="UEC"/>
    <s v="Actuals"/>
    <s v="APCMCS"/>
    <m/>
    <s v="PR001-01/31/2024-106763"/>
    <s v="cr_gl_manual_journals"/>
    <m/>
    <s v="N/A"/>
    <d v="2024-01-3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33"/>
    <s v="DR"/>
    <n v="0"/>
    <n v="10.09"/>
    <m/>
    <m/>
    <s v="UEC"/>
    <s v="Actuals"/>
    <s v="APCMCS"/>
    <m/>
    <s v="PR001-01/31/2024-106766"/>
    <s v="cr_gl_manual_journals"/>
    <m/>
    <s v="N/A"/>
    <d v="2024-01-31T00:00:00"/>
    <s v="N/A - Not Applicable"/>
  </r>
  <r>
    <x v="0"/>
    <n v="1"/>
    <n v="20"/>
    <m/>
    <m/>
    <x v="0"/>
    <s v="020"/>
    <s v="020"/>
    <m/>
    <s v="J0RXQ"/>
    <m/>
    <m/>
    <s v="01"/>
    <s v="PAYS"/>
    <x v="2"/>
    <m/>
    <m/>
    <m/>
    <m/>
    <m/>
    <x v="34"/>
    <m/>
    <m/>
    <n v="0"/>
    <m/>
    <m/>
    <m/>
    <m/>
    <m/>
    <m/>
    <m/>
    <m/>
    <m/>
    <m/>
    <m/>
    <m/>
  </r>
  <r>
    <x v="0"/>
    <n v="1"/>
    <n v="20"/>
    <m/>
    <m/>
    <x v="0"/>
    <s v="020"/>
    <s v="020"/>
    <m/>
    <s v="J0RXQ"/>
    <m/>
    <m/>
    <s v="01"/>
    <s v="PAYS"/>
    <x v="2"/>
    <m/>
    <m/>
    <m/>
    <m/>
    <m/>
    <x v="35"/>
    <m/>
    <m/>
    <n v="0"/>
    <m/>
    <m/>
    <m/>
    <m/>
    <m/>
    <m/>
    <m/>
    <m/>
    <m/>
    <m/>
    <m/>
    <m/>
  </r>
  <r>
    <x v="0"/>
    <n v="1"/>
    <n v="20"/>
    <m/>
    <m/>
    <x v="0"/>
    <s v="020"/>
    <s v="020"/>
    <m/>
    <s v="J0RXQ"/>
    <m/>
    <m/>
    <s v="01"/>
    <s v="PAYS"/>
    <x v="2"/>
    <m/>
    <m/>
    <m/>
    <m/>
    <m/>
    <x v="36"/>
    <m/>
    <m/>
    <n v="0"/>
    <m/>
    <m/>
    <m/>
    <m/>
    <m/>
    <m/>
    <m/>
    <m/>
    <m/>
    <m/>
    <m/>
    <m/>
  </r>
  <r>
    <x v="0"/>
    <n v="1"/>
    <n v="20"/>
    <m/>
    <m/>
    <x v="0"/>
    <s v="020"/>
    <s v="020"/>
    <m/>
    <s v="J0RXQ"/>
    <m/>
    <m/>
    <s v="01"/>
    <s v="PAYS"/>
    <x v="2"/>
    <m/>
    <m/>
    <m/>
    <m/>
    <m/>
    <x v="37"/>
    <m/>
    <m/>
    <n v="0"/>
    <m/>
    <m/>
    <m/>
    <m/>
    <m/>
    <m/>
    <m/>
    <m/>
    <m/>
    <m/>
    <m/>
    <m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PROJECTS RAW_COST"/>
    <m/>
    <m/>
    <x v="38"/>
    <s v="DR"/>
    <n v="0"/>
    <n v="92.58"/>
    <m/>
    <m/>
    <m/>
    <s v="Actuals"/>
    <s v="APCMCS"/>
    <m/>
    <s v="PR001-06/30/2024-116841"/>
    <s v="cr_gl_manual_journals"/>
    <m/>
    <s v="N/A"/>
    <d v="2024-06-30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PROJECTS RAW_COST"/>
    <m/>
    <m/>
    <x v="38"/>
    <s v="DR"/>
    <n v="0"/>
    <n v="40.340000000000003"/>
    <m/>
    <m/>
    <m/>
    <s v="Actuals"/>
    <s v="APCMCS"/>
    <m/>
    <s v="PR001-06/30/2024-116850"/>
    <s v="cr_gl_manual_journals"/>
    <m/>
    <s v="N/A"/>
    <d v="2024-06-30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PROJECTS RAW_COST"/>
    <m/>
    <m/>
    <x v="38"/>
    <s v="DR"/>
    <n v="0"/>
    <n v="41.74"/>
    <m/>
    <m/>
    <m/>
    <s v="Actuals"/>
    <s v="APCMCS"/>
    <m/>
    <s v="PR001-06/30/2024-116847"/>
    <s v="cr_gl_manual_journals"/>
    <m/>
    <s v="N/A"/>
    <d v="2024-06-30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PROJECTS RAW_COST"/>
    <m/>
    <m/>
    <x v="38"/>
    <s v="DR"/>
    <n v="0"/>
    <n v="6.88"/>
    <m/>
    <m/>
    <m/>
    <s v="Actuals"/>
    <s v="APCMCS"/>
    <m/>
    <s v="PR001-06/30/2024-116831"/>
    <s v="cr_gl_manual_journals"/>
    <m/>
    <s v="N/A"/>
    <d v="2024-06-30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PROJECTS RAW_COST"/>
    <m/>
    <m/>
    <x v="38"/>
    <s v="DR"/>
    <n v="0"/>
    <n v="0.33"/>
    <m/>
    <m/>
    <m/>
    <s v="Actuals"/>
    <s v="APCMCS"/>
    <m/>
    <s v="PR001-06/30/2024-116836"/>
    <s v="cr_gl_manual_journals"/>
    <m/>
    <s v="N/A"/>
    <d v="2024-06-30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PROJECTS RAW_COST"/>
    <m/>
    <m/>
    <x v="38"/>
    <s v="DR"/>
    <n v="0"/>
    <n v="182.86"/>
    <m/>
    <m/>
    <m/>
    <s v="Actuals"/>
    <s v="APCMCS"/>
    <m/>
    <s v="PR001-06/30/2024-116850"/>
    <s v="cr_gl_manual_journals"/>
    <m/>
    <s v="N/A"/>
    <d v="2024-06-30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PROJECTS RAW_COST"/>
    <m/>
    <m/>
    <x v="38"/>
    <s v="DR"/>
    <n v="0"/>
    <n v="36.270000000000003"/>
    <m/>
    <m/>
    <m/>
    <s v="Actuals"/>
    <s v="APCMCS"/>
    <m/>
    <s v="PR001-06/30/2024-116813"/>
    <s v="cr_gl_manual_journals"/>
    <m/>
    <s v="N/A"/>
    <d v="2024-06-30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PROJECTS RAW_COST"/>
    <m/>
    <m/>
    <x v="38"/>
    <s v="DR"/>
    <n v="0"/>
    <n v="10.64"/>
    <m/>
    <m/>
    <m/>
    <s v="Actuals"/>
    <s v="APCMCS"/>
    <m/>
    <s v="PR001-06/30/2024-116843"/>
    <s v="cr_gl_manual_journals"/>
    <m/>
    <s v="N/A"/>
    <d v="2024-06-3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369630"/>
    <s v="ERS-30000000085543-880116"/>
    <x v="38"/>
    <s v="DR"/>
    <n v="0"/>
    <n v="52131.86"/>
    <m/>
    <s v="P3028176"/>
    <m/>
    <s v="Actuals"/>
    <s v="AP"/>
    <m/>
    <s v="AP001-06/30/2024-115626"/>
    <s v="cr_accounts_payable"/>
    <m/>
    <s v="08454"/>
    <d v="2024-06-18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PROJECTS RAW_COST"/>
    <m/>
    <m/>
    <x v="38"/>
    <s v="DR"/>
    <n v="0"/>
    <n v="25.84"/>
    <m/>
    <m/>
    <m/>
    <s v="Actuals"/>
    <s v="APCMCS"/>
    <m/>
    <s v="PR001-06/30/2024-116816"/>
    <s v="cr_gl_manual_journals"/>
    <m/>
    <s v="N/A"/>
    <d v="2024-06-30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38"/>
    <s v="DR"/>
    <n v="0"/>
    <n v="42.17"/>
    <m/>
    <m/>
    <m/>
    <s v="Actuals"/>
    <s v="APCMCS"/>
    <m/>
    <s v="PR001-06/30/2024-116813"/>
    <s v="cr_gl_manual_journals"/>
    <m/>
    <s v="N/A"/>
    <d v="2024-06-30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38"/>
    <s v="DR"/>
    <n v="0"/>
    <n v="13.24"/>
    <m/>
    <m/>
    <m/>
    <s v="Actuals"/>
    <s v="APCMCS"/>
    <m/>
    <s v="PR001-06/30/2024-116842"/>
    <s v="cr_gl_manual_journals"/>
    <m/>
    <s v="N/A"/>
    <d v="2024-06-30T00:00:00"/>
    <s v="N/A - Not Applicable"/>
  </r>
  <r>
    <x v="0"/>
    <n v="1"/>
    <n v="20"/>
    <m/>
    <m/>
    <x v="0"/>
    <s v="020"/>
    <s v="020"/>
    <m/>
    <s v="J0RXQ"/>
    <m/>
    <m/>
    <s v="01"/>
    <s v="PAYS"/>
    <x v="2"/>
    <m/>
    <m/>
    <m/>
    <m/>
    <m/>
    <x v="39"/>
    <m/>
    <m/>
    <n v="0"/>
    <m/>
    <m/>
    <m/>
    <m/>
    <m/>
    <m/>
    <m/>
    <m/>
    <m/>
    <m/>
    <m/>
    <m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PROJECTS RAW_COST"/>
    <m/>
    <m/>
    <x v="40"/>
    <s v="DR"/>
    <n v="0"/>
    <n v="163.37"/>
    <m/>
    <m/>
    <m/>
    <s v="Actuals"/>
    <s v="APCMCS"/>
    <m/>
    <s v="PR001-08/01/2024-120927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PROJECTS RAW_COST"/>
    <m/>
    <m/>
    <x v="40"/>
    <s v="DR"/>
    <n v="0"/>
    <n v="62.63"/>
    <m/>
    <m/>
    <m/>
    <s v="Actuals"/>
    <s v="APCMCS"/>
    <m/>
    <s v="PR001-08/01/2024-120958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PROJECTS RAW_COST"/>
    <m/>
    <m/>
    <x v="40"/>
    <s v="DR"/>
    <n v="0"/>
    <n v="58.65"/>
    <m/>
    <m/>
    <m/>
    <s v="Actuals"/>
    <s v="APCMCS"/>
    <m/>
    <s v="PR001-08/01/2024-120967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PROJECTS RAW_COST"/>
    <m/>
    <m/>
    <x v="40"/>
    <s v="DR"/>
    <n v="0"/>
    <n v="10.35"/>
    <m/>
    <m/>
    <m/>
    <s v="Actuals"/>
    <s v="APCMCS"/>
    <m/>
    <s v="PR001-08/01/2024-120967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PROJECTS RAW_COST"/>
    <m/>
    <m/>
    <x v="40"/>
    <s v="DR"/>
    <n v="0"/>
    <n v="0.34"/>
    <m/>
    <m/>
    <m/>
    <s v="Actuals"/>
    <s v="APCMCS"/>
    <m/>
    <s v="PR001-08/01/2024-120915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PROJECTS RAW_COST"/>
    <m/>
    <m/>
    <x v="40"/>
    <s v="DR"/>
    <n v="0"/>
    <n v="259.99"/>
    <m/>
    <m/>
    <m/>
    <s v="Actuals"/>
    <s v="APCMCS"/>
    <m/>
    <s v="PR001-08/01/2024-120930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PROJECTS RAW_COST"/>
    <m/>
    <m/>
    <x v="40"/>
    <s v="DR"/>
    <n v="0"/>
    <n v="54.45"/>
    <m/>
    <m/>
    <m/>
    <s v="Actuals"/>
    <s v="APCMCS"/>
    <m/>
    <s v="PR001-08/01/2024-121018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AMS10602"/>
    <s v="01"/>
    <s v="PAYS"/>
    <x v="0"/>
    <m/>
    <s v="N/A"/>
    <s v="PROJECTS RAW_COST"/>
    <m/>
    <m/>
    <x v="40"/>
    <s v="DR"/>
    <n v="0"/>
    <n v="326.61"/>
    <m/>
    <m/>
    <m/>
    <s v="Actuals"/>
    <s v="APCMCS"/>
    <m/>
    <s v="PR001-08/01/2024-120928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PROJECTS RAW_COST"/>
    <m/>
    <m/>
    <x v="40"/>
    <s v="DR"/>
    <n v="0"/>
    <n v="16.670000000000002"/>
    <m/>
    <m/>
    <m/>
    <s v="Actuals"/>
    <s v="APCMCS"/>
    <m/>
    <s v="PR001-08/01/2024-120935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433421"/>
    <s v="ERS-30000000100063-1017418"/>
    <x v="40"/>
    <s v="DR"/>
    <n v="0"/>
    <n v="29904.27"/>
    <m/>
    <s v="P3028176"/>
    <m/>
    <s v="Actuals"/>
    <s v="AP"/>
    <m/>
    <s v="AP001-08/31/2024-119771"/>
    <s v="cr_accounts_payable"/>
    <m/>
    <s v="08454"/>
    <d v="2024-08-2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433422"/>
    <s v="ERS-30000000100064-1017419"/>
    <x v="40"/>
    <s v="DR"/>
    <n v="0"/>
    <n v="5180.91"/>
    <m/>
    <s v="P3028176"/>
    <m/>
    <s v="Actuals"/>
    <s v="AP"/>
    <m/>
    <s v="AP001-08/31/2024-119771"/>
    <s v="cr_accounts_payable"/>
    <m/>
    <s v="08454"/>
    <d v="2024-08-2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434726"/>
    <s v="ERS-30000000100356-1017621"/>
    <x v="40"/>
    <s v="DR"/>
    <n v="0"/>
    <n v="14064.35"/>
    <m/>
    <s v="P3028176"/>
    <m/>
    <s v="Actuals"/>
    <s v="AP"/>
    <m/>
    <s v="AP001-08/31/2024-119781"/>
    <s v="cr_accounts_payable"/>
    <m/>
    <s v="08454"/>
    <d v="2024-08-2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434727"/>
    <s v="ERS-30000000100357-1017622"/>
    <x v="40"/>
    <s v="DR"/>
    <n v="0"/>
    <n v="31979.14"/>
    <m/>
    <s v="P3028176"/>
    <m/>
    <s v="Actuals"/>
    <s v="AP"/>
    <m/>
    <s v="AP001-08/31/2024-119781"/>
    <s v="cr_accounts_payable"/>
    <m/>
    <s v="08454"/>
    <d v="2024-08-2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436065"/>
    <s v="ERS-30000000100659-1018481"/>
    <x v="40"/>
    <s v="DR"/>
    <n v="0"/>
    <n v="6489.18"/>
    <m/>
    <s v="P3028176"/>
    <m/>
    <s v="Actuals"/>
    <s v="AP"/>
    <m/>
    <s v="AP001-08/31/2024-119793"/>
    <s v="cr_accounts_payable"/>
    <m/>
    <s v="08454"/>
    <d v="2024-08-23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PROJECTS RAW_COST"/>
    <m/>
    <m/>
    <x v="40"/>
    <s v="DR"/>
    <n v="0"/>
    <n v="58.7"/>
    <m/>
    <m/>
    <m/>
    <s v="Actuals"/>
    <s v="APCMCS"/>
    <m/>
    <s v="PR001-08/01/2024-120914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40"/>
    <s v="DR"/>
    <n v="0"/>
    <n v="20.399999999999999"/>
    <m/>
    <m/>
    <m/>
    <s v="Actuals"/>
    <s v="APCMCS"/>
    <m/>
    <s v="PR001-08/01/2024-120927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PROJECTS RAW_COST"/>
    <m/>
    <m/>
    <x v="40"/>
    <s v="DR"/>
    <n v="0"/>
    <n v="58.7"/>
    <m/>
    <m/>
    <m/>
    <s v="Actuals"/>
    <s v="APCMCS"/>
    <m/>
    <s v="PR001-08/01/2024-120982"/>
    <s v="cr_gl_manual_journals"/>
    <m/>
    <s v="N/A"/>
    <d v="2024-08-01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Ameren PCMCS:Purchasing Rate Loading"/>
    <m/>
    <m/>
    <x v="41"/>
    <s v="DR"/>
    <n v="0"/>
    <n v="58.69"/>
    <m/>
    <m/>
    <m/>
    <s v="Actuals"/>
    <s v="APCMCS"/>
    <m/>
    <s v="PR001-09/01/2024-122944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A1081"/>
    <s v="01"/>
    <s v="PAYS"/>
    <x v="0"/>
    <m/>
    <s v="N/A"/>
    <s v="Ameren PCMCS:Purchasing Rate Loading"/>
    <m/>
    <m/>
    <x v="41"/>
    <s v="DR"/>
    <n v="0"/>
    <n v="1.57"/>
    <m/>
    <m/>
    <m/>
    <s v="Actuals"/>
    <s v="APCMCS"/>
    <m/>
    <s v="PR001-09/01/2024-122945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Ameren PCMCS:Purchasing Rate Loading"/>
    <m/>
    <m/>
    <x v="41"/>
    <s v="DR"/>
    <n v="0"/>
    <n v="18.190000000000001"/>
    <m/>
    <m/>
    <m/>
    <s v="Actuals"/>
    <s v="APCMCS"/>
    <m/>
    <s v="PR001-09/01/2024-122943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Ameren PCMCS:Purchasing Rate Loading"/>
    <m/>
    <m/>
    <x v="41"/>
    <s v="DR"/>
    <n v="0"/>
    <n v="22.53"/>
    <m/>
    <m/>
    <m/>
    <s v="Actuals"/>
    <s v="APCMCS"/>
    <m/>
    <s v="PR001-09/01/2024-122929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Ameren PCMCS:Purchasing Rate Loading"/>
    <m/>
    <m/>
    <x v="41"/>
    <s v="DR"/>
    <n v="0"/>
    <n v="3.3"/>
    <m/>
    <m/>
    <m/>
    <s v="Actuals"/>
    <s v="APCMCS"/>
    <m/>
    <s v="PR001-09/01/2024-122943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Ameren PCMCS:Purchasing Rate Loading"/>
    <m/>
    <m/>
    <x v="41"/>
    <s v="DR"/>
    <n v="0"/>
    <n v="0.09"/>
    <m/>
    <m/>
    <m/>
    <s v="Actuals"/>
    <s v="APCMCS"/>
    <m/>
    <s v="PR001-09/01/2024-122977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Ameren PCMCS:Purchasing Rate Loading"/>
    <m/>
    <m/>
    <x v="41"/>
    <s v="DR"/>
    <n v="0"/>
    <n v="151.69"/>
    <m/>
    <m/>
    <m/>
    <s v="Actuals"/>
    <s v="APCMCS"/>
    <m/>
    <s v="PR001-09/01/2024-122944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Ameren PCMCS:Purchasing Rate Loading"/>
    <m/>
    <m/>
    <x v="41"/>
    <s v="DR"/>
    <n v="0"/>
    <n v="19.89"/>
    <m/>
    <m/>
    <m/>
    <s v="Actuals"/>
    <s v="APCMCS"/>
    <m/>
    <s v="PR001-09/01/2024-122926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AMS10602"/>
    <s v="01"/>
    <s v="PAYS"/>
    <x v="0"/>
    <m/>
    <s v="N/A"/>
    <s v="Ameren PCMCS:Purchasing Rate Loading"/>
    <m/>
    <m/>
    <x v="41"/>
    <s v="DR"/>
    <n v="0"/>
    <n v="125.88"/>
    <m/>
    <m/>
    <m/>
    <s v="Actuals"/>
    <s v="APCMCS"/>
    <m/>
    <s v="PR001-09/01/2024-122935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Ameren PCMCS:Purchasing Rate Loading"/>
    <m/>
    <m/>
    <x v="41"/>
    <s v="DR"/>
    <n v="0"/>
    <n v="7.79"/>
    <m/>
    <m/>
    <m/>
    <s v="Actuals"/>
    <s v="APCMCS"/>
    <m/>
    <s v="PR001-09/01/2024-122946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448040"/>
    <s v="ERS-30000000103939-1033475"/>
    <x v="41"/>
    <s v="DR"/>
    <n v="0"/>
    <n v="3034.33"/>
    <m/>
    <s v="P3028176"/>
    <m/>
    <s v="Actuals"/>
    <s v="AP"/>
    <m/>
    <s v="AP001-09/30/2024-121343"/>
    <s v="cr_accounts_payable"/>
    <m/>
    <s v="08454"/>
    <d v="2024-09-0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454860"/>
    <s v="ERS-30000000105123-1035842"/>
    <x v="41"/>
    <s v="DR"/>
    <n v="0"/>
    <n v="8778.24"/>
    <m/>
    <s v="P3028176"/>
    <m/>
    <s v="Actuals"/>
    <s v="AP"/>
    <m/>
    <s v="AP001-09/30/2024-121701"/>
    <s v="cr_accounts_payable"/>
    <m/>
    <s v="08454"/>
    <d v="2024-09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461351"/>
    <s v="ERS-30000000107230-1040414"/>
    <x v="41"/>
    <s v="DR"/>
    <n v="0"/>
    <n v="19116.580000000002"/>
    <m/>
    <s v="P3028176"/>
    <m/>
    <s v="Actuals"/>
    <s v="AP"/>
    <m/>
    <s v="AP001-09/30/2024-121816"/>
    <s v="cr_accounts_payable"/>
    <m/>
    <s v="08454"/>
    <d v="2024-09-20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Ameren PCMCS:Purchasing Rate Loading"/>
    <m/>
    <m/>
    <x v="41"/>
    <s v="DR"/>
    <n v="0"/>
    <n v="20.36"/>
    <m/>
    <m/>
    <m/>
    <s v="Actuals"/>
    <s v="APCMCS"/>
    <m/>
    <s v="PR001-09/01/2024-123022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1"/>
    <s v="DR"/>
    <n v="0"/>
    <n v="6.8"/>
    <m/>
    <m/>
    <m/>
    <s v="Actuals"/>
    <s v="APCMCS"/>
    <m/>
    <s v="PR001-09/01/2024-122939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1"/>
    <s v="DR"/>
    <n v="0"/>
    <n v="20.239999999999998"/>
    <m/>
    <m/>
    <m/>
    <s v="Actuals"/>
    <s v="APCMCS"/>
    <m/>
    <s v="PR001-09/01/2024-122940"/>
    <s v="cr_gl_manual_journals"/>
    <m/>
    <s v="N/A"/>
    <d v="2024-09-01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Ameren PCMCS:Purchasing Rate Loading"/>
    <m/>
    <m/>
    <x v="42"/>
    <s v="DR"/>
    <n v="0"/>
    <n v="58.07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A1081"/>
    <s v="01"/>
    <s v="PAYS"/>
    <x v="0"/>
    <m/>
    <s v="N/A"/>
    <s v="Ameren PCMCS:Purchasing Rate Loading"/>
    <m/>
    <m/>
    <x v="42"/>
    <s v="DR"/>
    <n v="0"/>
    <n v="1.63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Ameren PCMCS:Purchasing Rate Loading"/>
    <m/>
    <m/>
    <x v="42"/>
    <s v="DR"/>
    <n v="0"/>
    <n v="29.26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Ameren PCMCS:Purchasing Rate Loading"/>
    <m/>
    <m/>
    <x v="42"/>
    <s v="DR"/>
    <n v="0"/>
    <n v="33.520000000000003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Ameren PCMCS:Purchasing Rate Loading"/>
    <m/>
    <m/>
    <x v="42"/>
    <s v="DR"/>
    <n v="0"/>
    <n v="7.66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Ameren PCMCS:Purchasing Rate Loading"/>
    <m/>
    <m/>
    <x v="42"/>
    <s v="DR"/>
    <n v="0"/>
    <n v="0.55000000000000004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Ameren PCMCS:Purchasing Rate Loading"/>
    <m/>
    <m/>
    <x v="42"/>
    <s v="DR"/>
    <n v="0"/>
    <n v="32.659999999999997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Ameren PCMCS:Purchasing Rate Loading"/>
    <m/>
    <m/>
    <x v="42"/>
    <s v="DR"/>
    <n v="0"/>
    <n v="28.62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AMS10602"/>
    <s v="01"/>
    <s v="PAYS"/>
    <x v="0"/>
    <m/>
    <s v="N/A"/>
    <s v="Ameren PCMCS:Purchasing Rate Loading"/>
    <m/>
    <m/>
    <x v="42"/>
    <s v="DR"/>
    <n v="0"/>
    <n v="185.72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Ameren PCMCS:Purchasing Rate Loading"/>
    <m/>
    <m/>
    <x v="42"/>
    <s v="DR"/>
    <n v="0"/>
    <n v="10.5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479677"/>
    <s v="ERS-30000000111373-1065579"/>
    <x v="42"/>
    <s v="DR"/>
    <n v="0"/>
    <n v="21030.44"/>
    <m/>
    <s v="P3028176"/>
    <m/>
    <s v="Actuals"/>
    <s v="AP"/>
    <m/>
    <s v="AP001-10/31/2024-123601"/>
    <s v="cr_accounts_payable"/>
    <m/>
    <s v="08454"/>
    <d v="2024-10-0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491759"/>
    <s v="ERS-30000000113943-1079619"/>
    <x v="42"/>
    <s v="DR"/>
    <n v="0"/>
    <n v="23228.86"/>
    <m/>
    <s v="P3028176"/>
    <m/>
    <s v="Actuals"/>
    <s v="AP"/>
    <m/>
    <s v="AP001-10/31/2024-123998"/>
    <s v="cr_accounts_payable"/>
    <m/>
    <s v="08454"/>
    <d v="2024-10-1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500044"/>
    <s v="ERS-30000000115718-1109560"/>
    <x v="42"/>
    <s v="DR"/>
    <n v="0"/>
    <n v="4933.67"/>
    <m/>
    <s v="P3028176"/>
    <m/>
    <s v="Actuals"/>
    <s v="AP"/>
    <m/>
    <s v="AP001-10/31/2024-124123"/>
    <s v="cr_accounts_payable"/>
    <m/>
    <s v="08454"/>
    <d v="2024-10-24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Ameren PCMCS:Purchasing Rate Loading"/>
    <m/>
    <m/>
    <x v="42"/>
    <s v="DR"/>
    <n v="0"/>
    <n v="34.42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2"/>
    <s v="DR"/>
    <n v="0"/>
    <n v="32.369999999999997"/>
    <m/>
    <m/>
    <m/>
    <s v="Actuals"/>
    <s v="APCMCS"/>
    <m/>
    <s v="PR001-10/01/2024-125260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2"/>
    <s v="DR"/>
    <n v="0"/>
    <n v="9.7899999999999991"/>
    <m/>
    <m/>
    <m/>
    <s v="Actuals"/>
    <s v="APCMCS"/>
    <m/>
    <s v="PR001-10/01/2024-125309"/>
    <s v="cr_gl_manual_journals"/>
    <m/>
    <s v="N/A"/>
    <d v="2024-10-01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Ameren PCMCS:Purchasing Rate Loading"/>
    <m/>
    <m/>
    <x v="43"/>
    <s v="DR"/>
    <n v="0"/>
    <n v="27.59"/>
    <m/>
    <m/>
    <m/>
    <s v="Actuals"/>
    <s v="APCMCS"/>
    <m/>
    <s v="PR001-11/01/2024-127331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Ameren PCMCS:Purchasing Rate Loading"/>
    <m/>
    <m/>
    <x v="43"/>
    <s v="DR"/>
    <n v="0"/>
    <n v="8.17"/>
    <m/>
    <m/>
    <m/>
    <s v="Actuals"/>
    <s v="APCMCS"/>
    <m/>
    <s v="PR001-11/01/2024-127332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Ameren PCMCS:Purchasing Rate Loading"/>
    <m/>
    <m/>
    <x v="43"/>
    <s v="DR"/>
    <n v="0"/>
    <n v="10.46"/>
    <m/>
    <m/>
    <m/>
    <s v="Actuals"/>
    <s v="APCMCS"/>
    <m/>
    <s v="PR001-11/01/2024-127332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Ameren PCMCS:Purchasing Rate Loading"/>
    <m/>
    <m/>
    <x v="43"/>
    <s v="DR"/>
    <n v="0"/>
    <n v="2.2000000000000002"/>
    <m/>
    <m/>
    <m/>
    <s v="Actuals"/>
    <s v="APCMCS"/>
    <m/>
    <s v="PR001-11/01/2024-127331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Ameren PCMCS:Purchasing Rate Loading"/>
    <m/>
    <m/>
    <x v="43"/>
    <s v="DR"/>
    <n v="0"/>
    <n v="0.24"/>
    <m/>
    <m/>
    <m/>
    <s v="Actuals"/>
    <s v="APCMCS"/>
    <m/>
    <s v="PR001-11/01/2024-127332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Ameren PCMCS:Purchasing Rate Loading"/>
    <m/>
    <m/>
    <x v="43"/>
    <s v="DR"/>
    <n v="0"/>
    <n v="66.28"/>
    <m/>
    <m/>
    <m/>
    <s v="Actuals"/>
    <s v="APCMCS"/>
    <m/>
    <s v="PR001-11/01/2024-127331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Ameren PCMCS:Purchasing Rate Loading"/>
    <m/>
    <m/>
    <x v="43"/>
    <s v="DR"/>
    <n v="0"/>
    <n v="9.42"/>
    <m/>
    <m/>
    <m/>
    <s v="Actuals"/>
    <s v="APCMCS"/>
    <m/>
    <s v="PR001-11/01/2024-127338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AMS10602"/>
    <s v="01"/>
    <s v="PAYS"/>
    <x v="0"/>
    <m/>
    <s v="N/A"/>
    <s v="Ameren PCMCS:Purchasing Rate Loading"/>
    <m/>
    <m/>
    <x v="43"/>
    <s v="DR"/>
    <n v="0"/>
    <n v="58.14"/>
    <m/>
    <m/>
    <m/>
    <s v="Actuals"/>
    <s v="APCMCS"/>
    <m/>
    <s v="PR001-11/01/2024-127331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Ameren PCMCS:Purchasing Rate Loading"/>
    <m/>
    <m/>
    <x v="43"/>
    <s v="DR"/>
    <n v="0"/>
    <n v="3.2"/>
    <m/>
    <m/>
    <m/>
    <s v="Actuals"/>
    <s v="APCMCS"/>
    <m/>
    <s v="PR001-11/01/2024-127331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515651"/>
    <s v="ERS-30000000119214-1153661"/>
    <x v="43"/>
    <s v="DR"/>
    <n v="0"/>
    <n v="4790.51"/>
    <m/>
    <s v="P3028176"/>
    <m/>
    <s v="Actuals"/>
    <s v="AP"/>
    <m/>
    <s v="AP001-11/30/2024-125957"/>
    <s v="cr_accounts_payable"/>
    <m/>
    <s v="08454"/>
    <d v="2024-11-0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520907"/>
    <s v="ERS-30000000120340-1169690"/>
    <x v="43"/>
    <s v="DR"/>
    <n v="0"/>
    <n v="10470.57"/>
    <m/>
    <s v="P3028176"/>
    <m/>
    <s v="Actuals"/>
    <s v="AP"/>
    <m/>
    <s v="AP001-11/30/2024-126099"/>
    <s v="cr_accounts_payable"/>
    <m/>
    <s v="08454"/>
    <d v="2024-11-14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Ameren PCMCS:Purchasing Rate Loading"/>
    <m/>
    <m/>
    <x v="43"/>
    <s v="DR"/>
    <n v="0"/>
    <n v="10.34"/>
    <m/>
    <m/>
    <m/>
    <s v="Actuals"/>
    <s v="APCMCS"/>
    <m/>
    <s v="PR001-11/01/2024-127331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3"/>
    <s v="DR"/>
    <n v="0"/>
    <n v="12.46"/>
    <m/>
    <m/>
    <m/>
    <s v="Actuals"/>
    <s v="APCMCS"/>
    <m/>
    <s v="PR001-11/01/2024-127331"/>
    <s v="cr_gl_manual_journals"/>
    <m/>
    <s v="N/A"/>
    <d v="2024-11-01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Ameren PCMCS:Purchasing Rate Loading"/>
    <m/>
    <m/>
    <x v="44"/>
    <s v="DR"/>
    <n v="0"/>
    <n v="25.53"/>
    <m/>
    <m/>
    <m/>
    <s v="Actuals"/>
    <s v="APCMCS"/>
    <m/>
    <s v="PR001-12/01/2024-129444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Ameren PCMCS:Purchasing Rate Loading"/>
    <m/>
    <m/>
    <x v="44"/>
    <s v="DR"/>
    <n v="0"/>
    <n v="6.89"/>
    <m/>
    <m/>
    <m/>
    <s v="Actuals"/>
    <s v="APCMCS"/>
    <m/>
    <s v="PR001-12/01/2024-129421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Ameren PCMCS:Purchasing Rate Loading"/>
    <m/>
    <m/>
    <x v="44"/>
    <s v="DR"/>
    <n v="0"/>
    <n v="9.76"/>
    <m/>
    <m/>
    <m/>
    <s v="Actuals"/>
    <s v="APCMCS"/>
    <m/>
    <s v="PR001-12/01/2024-129421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Ameren PCMCS:Purchasing Rate Loading"/>
    <m/>
    <m/>
    <x v="44"/>
    <s v="DR"/>
    <n v="0"/>
    <n v="1.53"/>
    <m/>
    <m/>
    <m/>
    <s v="Actuals"/>
    <s v="APCMCS"/>
    <m/>
    <s v="PR001-12/01/2024-129444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Ameren PCMCS:Purchasing Rate Loading"/>
    <m/>
    <m/>
    <x v="44"/>
    <s v="DR"/>
    <n v="0"/>
    <n v="0.11"/>
    <m/>
    <m/>
    <m/>
    <s v="Actuals"/>
    <s v="APCMCS"/>
    <m/>
    <s v="PR001-12/01/2024-129421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Ameren PCMCS:Purchasing Rate Loading"/>
    <m/>
    <m/>
    <x v="44"/>
    <s v="DR"/>
    <n v="0"/>
    <n v="31.75"/>
    <m/>
    <m/>
    <m/>
    <s v="Actuals"/>
    <s v="APCMCS"/>
    <m/>
    <s v="PR001-12/01/2024-129446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Ameren PCMCS:Purchasing Rate Loading"/>
    <m/>
    <m/>
    <x v="44"/>
    <s v="DR"/>
    <n v="0"/>
    <n v="8.2799999999999994"/>
    <m/>
    <m/>
    <m/>
    <s v="Actuals"/>
    <s v="APCMCS"/>
    <m/>
    <s v="PR001-12/01/2024-129422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AMS10602"/>
    <s v="01"/>
    <s v="PAYS"/>
    <x v="0"/>
    <m/>
    <s v="N/A"/>
    <s v="Ameren PCMCS:Purchasing Rate Loading"/>
    <m/>
    <m/>
    <x v="44"/>
    <s v="DR"/>
    <n v="0"/>
    <n v="55.08"/>
    <m/>
    <m/>
    <m/>
    <s v="Actuals"/>
    <s v="APCMCS"/>
    <m/>
    <s v="PR001-12/01/2024-129446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Ameren PCMCS:Purchasing Rate Loading"/>
    <m/>
    <m/>
    <x v="44"/>
    <s v="DR"/>
    <n v="0"/>
    <n v="3.73"/>
    <m/>
    <m/>
    <m/>
    <s v="Actuals"/>
    <s v="APCMCS"/>
    <m/>
    <s v="PR001-12/01/2024-129443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s v="P3028176"/>
    <s v="N/A"/>
    <s v="P3028176_I C F RESOURCES LLC_"/>
    <m/>
    <m/>
    <x v="44"/>
    <s v="DR"/>
    <n v="0"/>
    <n v="16851.98"/>
    <m/>
    <m/>
    <m/>
    <s v="Actuals"/>
    <s v="Spreadshee"/>
    <m/>
    <s v="TD512-12/31/2024-130064"/>
    <s v="cr_gl_manual_journals"/>
    <m/>
    <s v="N/A"/>
    <d v="2025-01-0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547994"/>
    <s v="ERS-30000000126636-1222886"/>
    <x v="44"/>
    <s v="DR"/>
    <n v="0"/>
    <n v="15685.19"/>
    <m/>
    <s v="P3028176"/>
    <m/>
    <s v="Actuals"/>
    <s v="AP"/>
    <m/>
    <s v="AP001-12/31/2024-128161"/>
    <s v="cr_accounts_payable"/>
    <m/>
    <s v="08454"/>
    <d v="2024-12-13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548024"/>
    <s v="ERS-30000000126647-1222889"/>
    <x v="44"/>
    <s v="DR"/>
    <n v="0"/>
    <n v="1681.41"/>
    <m/>
    <s v="P3028176"/>
    <m/>
    <s v="Actuals"/>
    <s v="AP"/>
    <m/>
    <s v="AP001-12/31/2024-128161"/>
    <s v="cr_accounts_payable"/>
    <m/>
    <s v="08454"/>
    <d v="2024-12-13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556787"/>
    <s v="ERS-30000000128353-1239716"/>
    <x v="44"/>
    <s v="DR"/>
    <n v="0"/>
    <n v="372.77"/>
    <m/>
    <s v="P3028176"/>
    <m/>
    <s v="Actuals"/>
    <s v="AP"/>
    <m/>
    <s v="AP001-12/31/2024-128291"/>
    <s v="cr_accounts_payable"/>
    <m/>
    <s v="08454"/>
    <d v="2024-12-19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Ameren PCMCS:Purchasing Rate Loading"/>
    <m/>
    <m/>
    <x v="44"/>
    <s v="DR"/>
    <n v="0"/>
    <n v="11.07"/>
    <m/>
    <m/>
    <m/>
    <s v="Actuals"/>
    <s v="APCMCS"/>
    <m/>
    <s v="PR001-12/01/2024-129443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4"/>
    <s v="DR"/>
    <n v="0"/>
    <n v="11.32"/>
    <m/>
    <m/>
    <m/>
    <s v="Actuals"/>
    <s v="APCMCS"/>
    <m/>
    <s v="PR001-12/01/2024-129438"/>
    <s v="cr_gl_manual_journals"/>
    <m/>
    <s v="N/A"/>
    <d v="2024-12-01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Ameren PCMCS:Purchasing Rate Loading"/>
    <m/>
    <m/>
    <x v="45"/>
    <s v="DR"/>
    <n v="0"/>
    <n v="54.46"/>
    <m/>
    <m/>
    <m/>
    <s v="Actuals"/>
    <s v="APCMCS"/>
    <m/>
    <s v="PR001-01/01/2025-132212"/>
    <s v="cr_gl_manual_journals"/>
    <m/>
    <s v="N/A"/>
    <d v="2025-01-0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Ameren PCMCS:Purchasing Rate Loading"/>
    <m/>
    <m/>
    <x v="45"/>
    <s v="DR"/>
    <n v="0"/>
    <n v="18.97"/>
    <m/>
    <m/>
    <m/>
    <s v="Actuals"/>
    <s v="APCMCS"/>
    <m/>
    <s v="PR001-01/01/2025-132215"/>
    <s v="cr_gl_manual_journals"/>
    <m/>
    <s v="N/A"/>
    <d v="2025-01-0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Ameren PCMCS:Purchasing Rate Loading"/>
    <m/>
    <m/>
    <x v="45"/>
    <s v="DR"/>
    <n v="0"/>
    <n v="20.41"/>
    <m/>
    <m/>
    <m/>
    <s v="Actuals"/>
    <s v="APCMCS"/>
    <m/>
    <s v="PR001-01/01/2025-132220"/>
    <s v="cr_gl_manual_journals"/>
    <m/>
    <s v="N/A"/>
    <d v="2025-01-0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Ameren PCMCS:Purchasing Rate Loading"/>
    <m/>
    <m/>
    <x v="45"/>
    <s v="DR"/>
    <n v="0"/>
    <n v="4.2300000000000004"/>
    <m/>
    <m/>
    <m/>
    <s v="Actuals"/>
    <s v="APCMCS"/>
    <m/>
    <s v="PR001-01/01/2025-132228"/>
    <s v="cr_gl_manual_journals"/>
    <m/>
    <s v="N/A"/>
    <d v="2025-01-01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Ameren PCMCS:Purchasing Rate Loading"/>
    <m/>
    <m/>
    <x v="45"/>
    <s v="DR"/>
    <n v="0"/>
    <n v="0.26"/>
    <m/>
    <m/>
    <m/>
    <s v="Actuals"/>
    <s v="APCMCS"/>
    <m/>
    <s v="PR001-01/01/2025-132227"/>
    <s v="cr_gl_manual_journals"/>
    <m/>
    <s v="N/A"/>
    <d v="2025-01-0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Ameren PCMCS:Purchasing Rate Loading"/>
    <m/>
    <m/>
    <x v="45"/>
    <s v="DR"/>
    <n v="0"/>
    <n v="63.52"/>
    <m/>
    <m/>
    <m/>
    <s v="Actuals"/>
    <s v="APCMCS"/>
    <m/>
    <s v="PR001-01/01/2025-132210"/>
    <s v="cr_gl_manual_journals"/>
    <m/>
    <s v="N/A"/>
    <d v="2025-01-0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Ameren PCMCS:Purchasing Rate Loading"/>
    <m/>
    <m/>
    <x v="45"/>
    <s v="DR"/>
    <n v="0"/>
    <n v="18.350000000000001"/>
    <m/>
    <m/>
    <m/>
    <s v="Actuals"/>
    <s v="APCMCS"/>
    <m/>
    <s v="PR001-01/01/2025-132222"/>
    <s v="cr_gl_manual_journals"/>
    <m/>
    <s v="N/A"/>
    <d v="2025-01-0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Ameren PCMCS:Purchasing Rate Loading"/>
    <m/>
    <m/>
    <x v="45"/>
    <s v="DR"/>
    <n v="0"/>
    <n v="7.5"/>
    <m/>
    <m/>
    <m/>
    <s v="Actuals"/>
    <s v="APCMCS"/>
    <m/>
    <s v="PR001-01/01/2025-132234"/>
    <s v="cr_gl_manual_journals"/>
    <m/>
    <s v="N/A"/>
    <d v="2025-01-0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s v="P3028176"/>
    <s v="N/A"/>
    <s v="P3028176_I C F RESOURCES LLC_"/>
    <m/>
    <m/>
    <x v="45"/>
    <s v="CR"/>
    <n v="0"/>
    <n v="-16851.98"/>
    <m/>
    <m/>
    <m/>
    <s v="Actuals"/>
    <s v="Spreadshee"/>
    <m/>
    <s v="TD512-01/07/2025-130130"/>
    <s v="cr_gl_manual_journals"/>
    <m/>
    <s v="N/A"/>
    <d v="2025-01-0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1"/>
    <m/>
    <s v="I C F RESOURCES LLC"/>
    <s v="J0RXQ - MEEIA PY24 Residential PAYS Elec EE - FINA"/>
    <n v="100576422"/>
    <s v="ERS-30000000132478-1395676"/>
    <x v="45"/>
    <s v="DR"/>
    <n v="0"/>
    <n v="34398.379999999997"/>
    <m/>
    <s v="P3028176"/>
    <m/>
    <s v="Actuals"/>
    <s v="AP"/>
    <m/>
    <s v="AP001-01/31/2025-130669"/>
    <s v="cr_accounts_payable"/>
    <m/>
    <s v="08454"/>
    <d v="2025-01-14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Ameren PCMCS:Purchasing Rate Loading"/>
    <m/>
    <m/>
    <x v="45"/>
    <s v="DR"/>
    <n v="0"/>
    <n v="20.48"/>
    <m/>
    <m/>
    <m/>
    <s v="Actuals"/>
    <s v="APCMCS"/>
    <m/>
    <s v="PR001-01/01/2025-132209"/>
    <s v="cr_gl_manual_journals"/>
    <m/>
    <s v="N/A"/>
    <d v="2025-01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5"/>
    <s v="DR"/>
    <n v="0"/>
    <n v="5.08"/>
    <m/>
    <m/>
    <m/>
    <s v="Actuals"/>
    <s v="APCMCS"/>
    <m/>
    <s v="PR001-01/01/2025-132164"/>
    <s v="cr_gl_manual_journals"/>
    <m/>
    <s v="N/A"/>
    <d v="2025-01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5"/>
    <s v="DR"/>
    <n v="0"/>
    <n v="22.05"/>
    <m/>
    <m/>
    <m/>
    <s v="Actuals"/>
    <s v="APCMCS"/>
    <m/>
    <s v="PR001-01/01/2025-132207"/>
    <s v="cr_gl_manual_journals"/>
    <m/>
    <s v="N/A"/>
    <d v="2025-01-01T00:00:00"/>
    <s v="N/A - Not Applicable"/>
  </r>
  <r>
    <x v="0"/>
    <n v="1"/>
    <n v="20"/>
    <m/>
    <m/>
    <x v="0"/>
    <s v="020"/>
    <s v="020"/>
    <m/>
    <s v="J0RXQ"/>
    <m/>
    <m/>
    <s v="01"/>
    <s v="PAYS"/>
    <x v="2"/>
    <m/>
    <m/>
    <m/>
    <m/>
    <m/>
    <x v="46"/>
    <m/>
    <m/>
    <n v="0"/>
    <m/>
    <m/>
    <m/>
    <m/>
    <m/>
    <m/>
    <m/>
    <m/>
    <m/>
    <m/>
    <m/>
    <m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Ameren PCMCS:Purchasing Rate Loading"/>
    <m/>
    <m/>
    <x v="47"/>
    <s v="DR"/>
    <n v="0"/>
    <n v="54.64"/>
    <m/>
    <m/>
    <m/>
    <s v="Actuals"/>
    <s v="APCMCS"/>
    <m/>
    <s v="PR001-03/01/2025-137127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Ameren PCMCS:Purchasing Rate Loading"/>
    <m/>
    <m/>
    <x v="47"/>
    <s v="DR"/>
    <n v="0"/>
    <n v="21.58"/>
    <m/>
    <m/>
    <m/>
    <s v="Actuals"/>
    <s v="APCMCS"/>
    <m/>
    <s v="PR001-03/01/2025-137123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Ameren PCMCS:Purchasing Rate Loading"/>
    <m/>
    <m/>
    <x v="47"/>
    <s v="DR"/>
    <n v="0"/>
    <n v="23.62"/>
    <m/>
    <m/>
    <m/>
    <s v="Actuals"/>
    <s v="APCMCS"/>
    <m/>
    <s v="PR001-03/01/2025-137139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Ameren PCMCS:Purchasing Rate Loading"/>
    <m/>
    <m/>
    <x v="47"/>
    <s v="DR"/>
    <n v="0"/>
    <n v="4.3899999999999997"/>
    <m/>
    <m/>
    <m/>
    <s v="Actuals"/>
    <s v="APCMCS"/>
    <m/>
    <s v="PR001-03/01/2025-137107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A1116"/>
    <s v="01"/>
    <s v="PAYS"/>
    <x v="0"/>
    <m/>
    <s v="N/A"/>
    <s v="Ameren PCMCS:Purchasing Rate Loading"/>
    <m/>
    <m/>
    <x v="47"/>
    <s v="DR"/>
    <n v="0"/>
    <n v="0.08"/>
    <m/>
    <m/>
    <m/>
    <s v="Actuals"/>
    <s v="APCMCS"/>
    <m/>
    <s v="PR001-03/01/2025-137113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Ameren PCMCS:Purchasing Rate Loading"/>
    <m/>
    <m/>
    <x v="47"/>
    <s v="DR"/>
    <n v="0"/>
    <n v="112.9"/>
    <m/>
    <m/>
    <m/>
    <s v="Actuals"/>
    <s v="APCMCS"/>
    <m/>
    <s v="PR001-03/01/2025-137119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Ameren PCMCS:Purchasing Rate Loading"/>
    <m/>
    <m/>
    <x v="47"/>
    <s v="DR"/>
    <n v="0"/>
    <n v="21.26"/>
    <m/>
    <m/>
    <m/>
    <s v="Actuals"/>
    <s v="APCMCS"/>
    <m/>
    <s v="PR001-03/01/2025-137108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AMS10602"/>
    <s v="01"/>
    <s v="PAYS"/>
    <x v="0"/>
    <m/>
    <s v="N/A"/>
    <s v="Ameren PCMCS:Purchasing Rate Loading"/>
    <m/>
    <m/>
    <x v="47"/>
    <s v="DR"/>
    <n v="0"/>
    <n v="108.82"/>
    <m/>
    <m/>
    <m/>
    <s v="Actuals"/>
    <s v="APCMCS"/>
    <m/>
    <s v="PR001-03/01/2025-137136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Ameren PCMCS:Purchasing Rate Loading"/>
    <m/>
    <m/>
    <x v="47"/>
    <s v="DR"/>
    <n v="0"/>
    <n v="3.69"/>
    <m/>
    <m/>
    <m/>
    <s v="Actuals"/>
    <s v="APCMCS"/>
    <m/>
    <s v="PR001-03/01/2025-137108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642904"/>
    <s v="ERS-30000000148785-1622219"/>
    <x v="47"/>
    <s v="DR"/>
    <n v="0"/>
    <n v="46107.58"/>
    <m/>
    <s v="P3072189"/>
    <m/>
    <s v="Actuals"/>
    <s v="AP"/>
    <m/>
    <s v="AP001-03/31/2025-134956"/>
    <s v="cr_accounts_payable"/>
    <m/>
    <s v="08454"/>
    <d v="2025-03-25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Ameren PCMCS:Purchasing Rate Loading"/>
    <m/>
    <m/>
    <x v="47"/>
    <s v="DR"/>
    <n v="0"/>
    <n v="16.34"/>
    <m/>
    <m/>
    <m/>
    <s v="Actuals"/>
    <s v="APCMCS"/>
    <m/>
    <s v="PR001-03/01/2025-137117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7"/>
    <s v="DR"/>
    <n v="0"/>
    <n v="4.4400000000000004"/>
    <m/>
    <m/>
    <m/>
    <s v="Actuals"/>
    <s v="APCMCS"/>
    <m/>
    <s v="PR001-03/01/2025-137114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7"/>
    <s v="DR"/>
    <n v="0"/>
    <n v="27.94"/>
    <m/>
    <m/>
    <m/>
    <s v="Actuals"/>
    <s v="APCMCS"/>
    <m/>
    <s v="PR001-03/01/2025-137132"/>
    <s v="cr_gl_manual_journals"/>
    <m/>
    <s v="N/A"/>
    <d v="2025-03-01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Ameren PCMCS:Purchasing Rate Loading"/>
    <m/>
    <m/>
    <x v="48"/>
    <s v="DR"/>
    <n v="0"/>
    <n v="31.28"/>
    <m/>
    <m/>
    <m/>
    <s v="Actuals"/>
    <s v="APCMCS"/>
    <m/>
    <s v="PR001-04/01/2025-139065"/>
    <s v="cr_gl_manual_journals"/>
    <m/>
    <s v="N/A"/>
    <d v="2025-04-0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Ameren PCMCS:Purchasing Rate Loading"/>
    <m/>
    <m/>
    <x v="48"/>
    <s v="DR"/>
    <n v="0"/>
    <n v="10.96"/>
    <m/>
    <m/>
    <m/>
    <s v="Actuals"/>
    <s v="APCMCS"/>
    <m/>
    <s v="PR001-04/01/2025-138992"/>
    <s v="cr_gl_manual_journals"/>
    <m/>
    <s v="N/A"/>
    <d v="2025-04-0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Ameren PCMCS:Purchasing Rate Loading"/>
    <m/>
    <m/>
    <x v="48"/>
    <s v="DR"/>
    <n v="0"/>
    <n v="11.11"/>
    <m/>
    <m/>
    <m/>
    <s v="Actuals"/>
    <s v="APCMCS"/>
    <m/>
    <s v="PR001-04/01/2025-139044"/>
    <s v="cr_gl_manual_journals"/>
    <m/>
    <s v="N/A"/>
    <d v="2025-04-0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Ameren PCMCS:Purchasing Rate Loading"/>
    <m/>
    <m/>
    <x v="48"/>
    <s v="DR"/>
    <n v="0"/>
    <n v="3.05"/>
    <m/>
    <m/>
    <m/>
    <s v="Actuals"/>
    <s v="APCMCS"/>
    <m/>
    <s v="PR001-04/01/2025-139044"/>
    <s v="cr_gl_manual_journals"/>
    <m/>
    <s v="N/A"/>
    <d v="2025-04-0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Ameren PCMCS:Purchasing Rate Loading"/>
    <m/>
    <m/>
    <x v="48"/>
    <s v="DR"/>
    <n v="0"/>
    <n v="39.090000000000003"/>
    <m/>
    <m/>
    <m/>
    <s v="Actuals"/>
    <s v="APCMCS"/>
    <m/>
    <s v="PR001-04/01/2025-139027"/>
    <s v="cr_gl_manual_journals"/>
    <m/>
    <s v="N/A"/>
    <d v="2025-04-0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Ameren PCMCS:Purchasing Rate Loading"/>
    <m/>
    <m/>
    <x v="48"/>
    <s v="DR"/>
    <n v="0"/>
    <n v="13.14"/>
    <m/>
    <m/>
    <m/>
    <s v="Actuals"/>
    <s v="APCMCS"/>
    <m/>
    <s v="PR001-04/01/2025-139010"/>
    <s v="cr_gl_manual_journals"/>
    <m/>
    <s v="N/A"/>
    <d v="2025-04-0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Ameren PCMCS:Purchasing Rate Loading"/>
    <m/>
    <m/>
    <x v="48"/>
    <s v="DR"/>
    <n v="0"/>
    <n v="4.78"/>
    <m/>
    <m/>
    <m/>
    <s v="Actuals"/>
    <s v="APCMCS"/>
    <m/>
    <s v="PR001-04/01/2025-139025"/>
    <s v="cr_gl_manual_journals"/>
    <m/>
    <s v="N/A"/>
    <d v="2025-04-0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662851"/>
    <s v="ERS-30000000154384-1630525"/>
    <x v="48"/>
    <s v="DR"/>
    <n v="0"/>
    <n v="15315.95"/>
    <m/>
    <s v="P3072189"/>
    <m/>
    <s v="Actuals"/>
    <s v="AP"/>
    <m/>
    <s v="AP001-04/30/2025-137803"/>
    <s v="cr_accounts_payable"/>
    <m/>
    <s v="08454"/>
    <d v="2025-04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669373"/>
    <s v="ERS-30000000155861-1633292"/>
    <x v="48"/>
    <s v="DR"/>
    <n v="0"/>
    <n v="4176.6099999999997"/>
    <m/>
    <s v="P3072189"/>
    <m/>
    <s v="Actuals"/>
    <s v="AP"/>
    <m/>
    <s v="AP001-04/30/2025-137866"/>
    <s v="cr_accounts_payable"/>
    <m/>
    <s v="08454"/>
    <d v="2025-04-1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675446"/>
    <s v="ERS-30000000157342-1635745"/>
    <x v="48"/>
    <s v="DR"/>
    <n v="0"/>
    <n v="3970.08"/>
    <m/>
    <s v="P3072189"/>
    <m/>
    <s v="Actuals"/>
    <s v="AP"/>
    <m/>
    <s v="AP001-04/30/2025-137974"/>
    <s v="cr_accounts_payable"/>
    <m/>
    <s v="08454"/>
    <d v="2025-04-25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Ameren PCMCS:Purchasing Rate Loading"/>
    <m/>
    <m/>
    <x v="48"/>
    <s v="DR"/>
    <n v="0"/>
    <n v="11.79"/>
    <m/>
    <m/>
    <m/>
    <s v="Actuals"/>
    <s v="APCMCS"/>
    <m/>
    <s v="PR001-04/01/2025-139054"/>
    <s v="cr_gl_manual_journals"/>
    <m/>
    <s v="N/A"/>
    <d v="2025-04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8"/>
    <s v="DR"/>
    <n v="0"/>
    <n v="21.21"/>
    <m/>
    <m/>
    <m/>
    <s v="Actuals"/>
    <s v="APCMCS"/>
    <m/>
    <s v="PR001-04/01/2025-139030"/>
    <s v="cr_gl_manual_journals"/>
    <m/>
    <s v="N/A"/>
    <d v="2025-04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8"/>
    <s v="DR"/>
    <n v="0"/>
    <n v="2.89"/>
    <m/>
    <m/>
    <m/>
    <s v="Actuals"/>
    <s v="APCMCS"/>
    <m/>
    <s v="PR001-04/01/2025-139054"/>
    <s v="cr_gl_manual_journals"/>
    <m/>
    <s v="N/A"/>
    <d v="2025-04-01T00:00:00"/>
    <s v="N/A - Not Applicable"/>
  </r>
  <r>
    <x v="0"/>
    <n v="1"/>
    <n v="20"/>
    <n v="908"/>
    <s v="EED"/>
    <x v="0"/>
    <s v="020"/>
    <s v="020"/>
    <s v="N/A"/>
    <s v="J0RXQ"/>
    <s v="E - Expense"/>
    <s v="A0594"/>
    <s v="01"/>
    <s v="PAYS"/>
    <x v="0"/>
    <m/>
    <s v="N/A"/>
    <s v="Ameren PCMCS:Purchasing Rate Loading"/>
    <m/>
    <m/>
    <x v="49"/>
    <s v="DR"/>
    <n v="0"/>
    <n v="59.36"/>
    <m/>
    <m/>
    <m/>
    <s v="Actuals"/>
    <s v="APCMCS"/>
    <m/>
    <s v="PR001-05/01/2025-141203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A1081"/>
    <s v="01"/>
    <s v="PAYS"/>
    <x v="0"/>
    <m/>
    <s v="N/A"/>
    <s v="Ameren PCMCS:Purchasing Rate Loading"/>
    <m/>
    <m/>
    <x v="49"/>
    <s v="DR"/>
    <n v="0"/>
    <n v="1.76"/>
    <m/>
    <m/>
    <m/>
    <s v="Actuals"/>
    <s v="APCMCS"/>
    <m/>
    <s v="PR001-05/01/2025-141195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A1085"/>
    <s v="01"/>
    <s v="PAYS"/>
    <x v="0"/>
    <m/>
    <s v="N/A"/>
    <s v="Ameren PCMCS:Purchasing Rate Loading"/>
    <m/>
    <m/>
    <x v="49"/>
    <s v="DR"/>
    <n v="0"/>
    <n v="27.28"/>
    <m/>
    <m/>
    <m/>
    <s v="Actuals"/>
    <s v="APCMCS"/>
    <m/>
    <s v="PR001-05/01/2025-141190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A1087"/>
    <s v="01"/>
    <s v="PAYS"/>
    <x v="0"/>
    <m/>
    <s v="N/A"/>
    <s v="Ameren PCMCS:Purchasing Rate Loading"/>
    <m/>
    <m/>
    <x v="49"/>
    <s v="DR"/>
    <n v="0"/>
    <n v="23.99"/>
    <m/>
    <m/>
    <m/>
    <s v="Actuals"/>
    <s v="APCMCS"/>
    <m/>
    <s v="PR001-05/01/2025-141212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A1089"/>
    <s v="01"/>
    <s v="PAYS"/>
    <x v="0"/>
    <m/>
    <s v="N/A"/>
    <s v="Ameren PCMCS:Purchasing Rate Loading"/>
    <m/>
    <m/>
    <x v="49"/>
    <s v="DR"/>
    <n v="0"/>
    <n v="6.14"/>
    <m/>
    <m/>
    <m/>
    <s v="Actuals"/>
    <s v="APCMCS"/>
    <m/>
    <s v="PR001-05/01/2025-141170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A2555"/>
    <s v="01"/>
    <s v="PAYS"/>
    <x v="0"/>
    <m/>
    <s v="N/A"/>
    <s v="Ameren PCMCS:Purchasing Rate Loading"/>
    <m/>
    <m/>
    <x v="49"/>
    <s v="DR"/>
    <n v="0"/>
    <n v="125.17"/>
    <m/>
    <m/>
    <m/>
    <s v="Actuals"/>
    <s v="APCMCS"/>
    <m/>
    <s v="PR001-05/01/2025-141170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A2556"/>
    <s v="01"/>
    <s v="PAYS"/>
    <x v="0"/>
    <m/>
    <s v="N/A"/>
    <s v="Ameren PCMCS:Purchasing Rate Loading"/>
    <m/>
    <m/>
    <x v="49"/>
    <s v="DR"/>
    <n v="0"/>
    <n v="28.22"/>
    <m/>
    <m/>
    <m/>
    <s v="Actuals"/>
    <s v="APCMCS"/>
    <m/>
    <s v="PR001-05/01/2025-141199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J0MBS"/>
    <s v="01"/>
    <s v="PAYS"/>
    <x v="0"/>
    <m/>
    <s v="N/A"/>
    <s v="Ameren PCMCS:Purchasing Rate Loading"/>
    <m/>
    <m/>
    <x v="49"/>
    <s v="DR"/>
    <n v="0"/>
    <n v="15.04"/>
    <m/>
    <m/>
    <m/>
    <s v="Actuals"/>
    <s v="APCMCS"/>
    <m/>
    <s v="PR001-05/01/2025-141207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689926"/>
    <s v="ERS-30000000161325-1652334"/>
    <x v="49"/>
    <s v="DR"/>
    <n v="0"/>
    <n v="22737.38"/>
    <m/>
    <s v="P3072189"/>
    <m/>
    <s v="Actuals"/>
    <s v="AP"/>
    <m/>
    <s v="AP001-05/31/2025-139845"/>
    <s v="cr_accounts_payable"/>
    <m/>
    <s v="08454"/>
    <d v="2025-05-0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696620"/>
    <s v="ERS-30000000162661-1655372"/>
    <x v="49"/>
    <s v="DR"/>
    <n v="0"/>
    <n v="19772.189999999999"/>
    <m/>
    <s v="P3072189"/>
    <m/>
    <s v="Actuals"/>
    <s v="AP"/>
    <m/>
    <s v="AP001-05/31/2025-139934"/>
    <s v="cr_accounts_payable"/>
    <m/>
    <s v="08454"/>
    <d v="2025-05-1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704911"/>
    <s v="ERS-30000000165006-1658149"/>
    <x v="49"/>
    <s v="DR"/>
    <n v="0"/>
    <n v="7813.25"/>
    <m/>
    <s v="P3072189"/>
    <m/>
    <s v="Actuals"/>
    <s v="AP"/>
    <m/>
    <s v="AP001-05/31/2025-140043"/>
    <s v="cr_accounts_payable"/>
    <m/>
    <s v="08454"/>
    <d v="2025-05-24T00:00:00"/>
    <s v="N/A - Not Applicable"/>
  </r>
  <r>
    <x v="0"/>
    <n v="1"/>
    <n v="20"/>
    <n v="908"/>
    <s v="EED"/>
    <x v="0"/>
    <s v="020"/>
    <s v="020"/>
    <s v="N/A"/>
    <s v="J0RXQ"/>
    <s v="E - Expense"/>
    <s v="J0XJW"/>
    <s v="01"/>
    <s v="PAYS"/>
    <x v="0"/>
    <m/>
    <s v="N/A"/>
    <s v="Ameren PCMCS:Purchasing Rate Loading"/>
    <m/>
    <m/>
    <x v="49"/>
    <s v="DR"/>
    <n v="0"/>
    <n v="30.02"/>
    <m/>
    <m/>
    <m/>
    <s v="Actuals"/>
    <s v="APCMCS"/>
    <m/>
    <s v="PR001-05/01/2025-141205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9"/>
    <s v="DR"/>
    <n v="0"/>
    <n v="37.799999999999997"/>
    <m/>
    <m/>
    <m/>
    <s v="Actuals"/>
    <s v="APCMCS"/>
    <m/>
    <s v="PR001-05/01/2025-141189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N/A"/>
    <s v="01"/>
    <s v="PAYS"/>
    <x v="0"/>
    <m/>
    <s v="N/A"/>
    <s v="Ameren PCMCS:Purchasing Rate Loading"/>
    <m/>
    <m/>
    <x v="49"/>
    <s v="DR"/>
    <n v="0"/>
    <n v="6.47"/>
    <m/>
    <m/>
    <m/>
    <s v="Actuals"/>
    <s v="APCMCS"/>
    <m/>
    <s v="PR001-05/01/2025-141199"/>
    <s v="cr_gl_manual_journals"/>
    <m/>
    <s v="N/A"/>
    <d v="2025-05-01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720354"/>
    <s v="ERS-30000000169106-1667296"/>
    <x v="50"/>
    <s v="DR"/>
    <n v="0"/>
    <n v="20446.78"/>
    <m/>
    <s v="P3072189"/>
    <m/>
    <s v="Actuals"/>
    <s v="AP"/>
    <m/>
    <s v="AP001-06/30/2025-141969"/>
    <s v="cr_accounts_payable"/>
    <m/>
    <s v="08454"/>
    <d v="2025-06-1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736057"/>
    <s v="ERS-30000000172446-1678227"/>
    <x v="50"/>
    <s v="DR"/>
    <n v="0"/>
    <n v="15158.72"/>
    <m/>
    <s v="P3072189"/>
    <m/>
    <s v="Actuals"/>
    <s v="AP"/>
    <m/>
    <s v="AP001-06/30/2025-142172"/>
    <s v="cr_accounts_payable"/>
    <m/>
    <s v="08454"/>
    <d v="2025-06-25T00:00:00"/>
    <s v="N/A - Not Applicable"/>
  </r>
  <r>
    <x v="0"/>
    <n v="1"/>
    <n v="21"/>
    <n v="908"/>
    <s v="EED"/>
    <x v="0"/>
    <s v="020"/>
    <s v="020"/>
    <s v="N/A"/>
    <s v="J0RXQ"/>
    <s v="E - Expense"/>
    <s v="J0RXQ"/>
    <s v="01"/>
    <s v="PAYS"/>
    <x v="0"/>
    <m/>
    <s v="N/A"/>
    <s v="UEC MEEIA Project Exclusion Correction"/>
    <m/>
    <m/>
    <x v="50"/>
    <s v="CR"/>
    <n v="0"/>
    <n v="-1145.56"/>
    <m/>
    <m/>
    <m/>
    <s v="Actuals"/>
    <s v="Spreadshee"/>
    <m/>
    <s v="MJ578-06/30/2025-142147"/>
    <s v="cr_gl_manual_journals"/>
    <m/>
    <s v="N/A"/>
    <d v="2025-06-23T00:00:00"/>
    <s v="N/A - Not Applicable"/>
  </r>
  <r>
    <x v="0"/>
    <n v="1"/>
    <n v="21"/>
    <n v="908"/>
    <s v="EED"/>
    <x v="0"/>
    <s v="020"/>
    <s v="020"/>
    <s v="N/A"/>
    <s v="J0RXQ"/>
    <s v="E - Expense"/>
    <s v="J0RXQ"/>
    <s v="01"/>
    <s v="PAYS"/>
    <x v="0"/>
    <m/>
    <s v="N/A"/>
    <s v="UEC MEEIA Project Exclusion Correction"/>
    <m/>
    <m/>
    <x v="50"/>
    <s v="CR"/>
    <n v="0"/>
    <n v="-1145.56"/>
    <m/>
    <m/>
    <m/>
    <s v="Actuals"/>
    <s v="Spreadshee"/>
    <m/>
    <s v="MJ578-06/30/2025-142169"/>
    <s v="cr_gl_manual_journals"/>
    <m/>
    <s v="N/A"/>
    <d v="2025-06-24T00:00:00"/>
    <s v="N/A - Not Applicable"/>
  </r>
  <r>
    <x v="0"/>
    <n v="1"/>
    <n v="21"/>
    <n v="908"/>
    <s v="EED"/>
    <x v="0"/>
    <s v="020"/>
    <s v="020"/>
    <s v="N/A"/>
    <s v="J0RXQ"/>
    <s v="E - Expense"/>
    <s v="J0RXQ"/>
    <s v="01"/>
    <s v="PAYS"/>
    <x v="0"/>
    <m/>
    <s v="N/A"/>
    <s v="UEC MEEIA Project Exclusion Correction"/>
    <m/>
    <m/>
    <x v="50"/>
    <s v="DR"/>
    <n v="0"/>
    <n v="1145.56"/>
    <m/>
    <m/>
    <m/>
    <s v="Actuals"/>
    <s v="Spreadshee"/>
    <m/>
    <s v="MJ578-06/30/2025-142163"/>
    <s v="cr_gl_manual_journals"/>
    <m/>
    <s v="N/A"/>
    <d v="2025-06-2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759209"/>
    <s v="ERS-30000000177816-1691366"/>
    <x v="51"/>
    <s v="DR"/>
    <n v="0"/>
    <n v="1558.04"/>
    <m/>
    <s v="P3072189"/>
    <m/>
    <s v="Actuals"/>
    <s v="AP"/>
    <m/>
    <s v="AP001-07/31/2025-144227"/>
    <s v="cr_accounts_payable"/>
    <m/>
    <s v="08454"/>
    <d v="2025-07-1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782730"/>
    <s v="ERS-30000000182907-1716393"/>
    <x v="52"/>
    <s v="DR"/>
    <n v="0"/>
    <n v="33813.54"/>
    <m/>
    <s v="P3072189"/>
    <m/>
    <s v="Actuals"/>
    <s v="AP"/>
    <m/>
    <s v="AP001-08/31/2025-146169"/>
    <s v="cr_accounts_payable"/>
    <m/>
    <s v="08454"/>
    <d v="2025-08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782731"/>
    <s v="ERS-30000000182908-1716394"/>
    <x v="52"/>
    <s v="DR"/>
    <n v="0"/>
    <n v="22234.13"/>
    <m/>
    <s v="P3072189"/>
    <m/>
    <s v="Actuals"/>
    <s v="AP"/>
    <m/>
    <s v="AP001-08/31/2025-146169"/>
    <s v="cr_accounts_payable"/>
    <m/>
    <s v="08454"/>
    <d v="2025-08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782780"/>
    <s v="ERS-30000000182912-1715388"/>
    <x v="52"/>
    <s v="DR"/>
    <n v="0"/>
    <n v="35866.19"/>
    <m/>
    <s v="P3072189"/>
    <m/>
    <s v="Actuals"/>
    <s v="AP"/>
    <m/>
    <s v="AP001-08/31/2025-146169"/>
    <s v="cr_accounts_payable"/>
    <m/>
    <s v="08454"/>
    <d v="2025-08-12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789473"/>
    <s v="ERS-30000000184116-1720451"/>
    <x v="52"/>
    <s v="DR"/>
    <n v="0"/>
    <n v="14872.32"/>
    <m/>
    <s v="P3072189"/>
    <m/>
    <s v="Actuals"/>
    <s v="AP"/>
    <m/>
    <s v="AP001-08/31/2025-146227"/>
    <s v="cr_accounts_payable"/>
    <m/>
    <s v="08454"/>
    <d v="2025-08-16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796804"/>
    <s v="ERS-30000000186141-1725963"/>
    <x v="52"/>
    <s v="DR"/>
    <n v="0"/>
    <n v="9982.2199999999993"/>
    <m/>
    <s v="P3072189"/>
    <m/>
    <s v="Actuals"/>
    <s v="AP"/>
    <m/>
    <s v="AP001-08/31/2025-146329"/>
    <s v="cr_accounts_payable"/>
    <m/>
    <s v="08454"/>
    <d v="2025-08-23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814522"/>
    <s v="ERS-30000000189974-1737711"/>
    <x v="53"/>
    <s v="DR"/>
    <n v="0"/>
    <n v="26242.09"/>
    <m/>
    <s v="P3072189"/>
    <m/>
    <s v="Actuals"/>
    <s v="AP"/>
    <m/>
    <s v="AP001-09/30/2025-148206"/>
    <s v="cr_accounts_payable"/>
    <m/>
    <s v="08454"/>
    <d v="2025-09-1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822183"/>
    <s v="ERS-30000000191881-1739757"/>
    <x v="53"/>
    <s v="DR"/>
    <n v="0"/>
    <n v="6730.26"/>
    <m/>
    <s v="P3072189"/>
    <m/>
    <s v="Actuals"/>
    <s v="AP"/>
    <m/>
    <s v="AP001-09/30/2025-148345"/>
    <s v="cr_accounts_payable"/>
    <m/>
    <s v="08454"/>
    <d v="2025-09-17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826944"/>
    <s v="ERS-30000000192900-1740361"/>
    <x v="53"/>
    <s v="DR"/>
    <n v="0"/>
    <n v="44406.82"/>
    <m/>
    <s v="P3072189"/>
    <m/>
    <s v="Actuals"/>
    <s v="AP"/>
    <m/>
    <s v="AP001-09/30/2025-148393"/>
    <s v="cr_accounts_payable"/>
    <m/>
    <s v="08454"/>
    <d v="2025-09-19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834677"/>
    <s v="ERS-30000000194777-1749410"/>
    <x v="53"/>
    <s v="DR"/>
    <n v="0"/>
    <n v="26352.33"/>
    <m/>
    <s v="P3072189"/>
    <m/>
    <s v="Actuals"/>
    <s v="AP"/>
    <m/>
    <s v="AP001-09/30/2025-148609"/>
    <s v="cr_accounts_payable"/>
    <m/>
    <s v="08454"/>
    <d v="2025-09-30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850623"/>
    <s v="ERS-30000000198365-1759203"/>
    <x v="54"/>
    <s v="DR"/>
    <n v="0"/>
    <n v="92510.12"/>
    <m/>
    <s v="P3072189"/>
    <m/>
    <s v="Actuals"/>
    <s v="AP"/>
    <m/>
    <s v="AP001-10/31/2025-150546"/>
    <s v="cr_accounts_payable"/>
    <m/>
    <s v="08454"/>
    <d v="2025-10-14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855530"/>
    <s v="ERS-30000000199601-1760885"/>
    <x v="54"/>
    <s v="DR"/>
    <n v="0"/>
    <n v="35230.31"/>
    <m/>
    <s v="P3072189"/>
    <m/>
    <s v="Actuals"/>
    <s v="AP"/>
    <m/>
    <s v="AP001-10/31/2025-150602"/>
    <s v="cr_accounts_payable"/>
    <m/>
    <s v="08454"/>
    <d v="2025-10-18T00:00:00"/>
    <s v="N/A - Not Applicable"/>
  </r>
  <r>
    <x v="0"/>
    <n v="1"/>
    <n v="20"/>
    <n v="908"/>
    <s v="EED"/>
    <x v="0"/>
    <s v="020"/>
    <s v="020"/>
    <s v="N/A"/>
    <s v="J0RXQ"/>
    <s v="E - Expense"/>
    <s v="J0RXQ"/>
    <s v="01"/>
    <s v="PAYS"/>
    <x v="2"/>
    <m/>
    <s v="I C F RESOURCES LLC"/>
    <s v="MEEIA 4 PY25 Residential PAYS Elec EE - FINANCE (N"/>
    <n v="100862227"/>
    <s v="ERS-30000000200873-1763527"/>
    <x v="54"/>
    <s v="DR"/>
    <n v="0"/>
    <n v="65141.47"/>
    <m/>
    <s v="P3072189"/>
    <m/>
    <s v="Actuals"/>
    <s v="AP"/>
    <m/>
    <s v="AP001-10/31/2025-150716"/>
    <s v="cr_accounts_payable"/>
    <m/>
    <s v="08454"/>
    <d v="2025-10-25T00:00:00"/>
    <s v="N/A - Not Applicable"/>
  </r>
  <r>
    <x v="1"/>
    <m/>
    <m/>
    <m/>
    <m/>
    <x v="1"/>
    <m/>
    <m/>
    <m/>
    <m/>
    <m/>
    <m/>
    <m/>
    <m/>
    <x v="3"/>
    <m/>
    <m/>
    <m/>
    <m/>
    <m/>
    <x v="55"/>
    <m/>
    <m/>
    <m/>
    <m/>
    <m/>
    <m/>
    <m/>
    <m/>
    <m/>
    <m/>
    <m/>
    <m/>
    <m/>
    <m/>
    <m/>
  </r>
  <r>
    <x v="1"/>
    <m/>
    <m/>
    <m/>
    <m/>
    <x v="1"/>
    <m/>
    <m/>
    <m/>
    <m/>
    <m/>
    <m/>
    <m/>
    <m/>
    <x v="3"/>
    <m/>
    <m/>
    <m/>
    <m/>
    <m/>
    <x v="55"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5B098C-BB17-40B2-ACA3-E9D554AB58CE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4:BE8" firstHeaderRow="1" firstDataRow="2" firstDataCol="1" rowPageCount="1" colPageCount="1"/>
  <pivotFields count="36"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axis="axisCol" showAl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2" showAll="0"/>
    <pivotField showAll="0"/>
  </pivotFields>
  <rowFields count="2">
    <field x="0"/>
    <field x="5"/>
  </rowFields>
  <rowItems count="3">
    <i>
      <x/>
    </i>
    <i r="1">
      <x/>
    </i>
    <i t="grand">
      <x/>
    </i>
  </rowItems>
  <colFields count="1">
    <field x="20"/>
  </colFields>
  <colItems count="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colItems>
  <pageFields count="1">
    <pageField fld="14" hier="-1"/>
  </pageFields>
  <dataFields count="1">
    <dataField name="Sum of Amount" fld="23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BE22"/>
  <sheetViews>
    <sheetView tabSelected="1" topLeftCell="B1" workbookViewId="0">
      <pane xSplit="1" ySplit="2" topLeftCell="C3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RowHeight="15" x14ac:dyDescent="0.25"/>
  <cols>
    <col min="2" max="2" width="42.42578125" bestFit="1" customWidth="1"/>
    <col min="3" max="8" width="12.28515625" customWidth="1"/>
    <col min="9" max="18" width="13.42578125" customWidth="1"/>
    <col min="19" max="25" width="14.28515625" bestFit="1" customWidth="1"/>
    <col min="26" max="32" width="15" bestFit="1" customWidth="1"/>
    <col min="33" max="57" width="19.5703125" customWidth="1"/>
    <col min="59" max="59" width="10.85546875" customWidth="1"/>
  </cols>
  <sheetData>
    <row r="1" spans="2:57" x14ac:dyDescent="0.25">
      <c r="B1" s="51" t="s">
        <v>1122</v>
      </c>
      <c r="BB1" s="6"/>
    </row>
    <row r="2" spans="2:57" x14ac:dyDescent="0.25">
      <c r="C2" s="11">
        <v>44287</v>
      </c>
      <c r="D2" s="11">
        <v>44317</v>
      </c>
      <c r="E2" s="11">
        <v>44348</v>
      </c>
      <c r="F2" s="11">
        <v>44378</v>
      </c>
      <c r="G2" s="11">
        <v>44409</v>
      </c>
      <c r="H2" s="11">
        <v>44440</v>
      </c>
      <c r="I2" s="11">
        <v>44470</v>
      </c>
      <c r="J2" s="11">
        <v>44501</v>
      </c>
      <c r="K2" s="11">
        <v>44531</v>
      </c>
      <c r="L2" s="11">
        <v>44562</v>
      </c>
      <c r="M2" s="11">
        <v>44593</v>
      </c>
      <c r="N2" s="11">
        <v>44621</v>
      </c>
      <c r="O2" s="11">
        <v>44652</v>
      </c>
      <c r="P2" s="11">
        <v>44682</v>
      </c>
      <c r="Q2" s="11">
        <v>44713</v>
      </c>
      <c r="R2" s="11">
        <v>44743</v>
      </c>
      <c r="S2" s="11">
        <v>44774</v>
      </c>
      <c r="T2" s="11">
        <v>44805</v>
      </c>
      <c r="U2" s="11">
        <v>44835</v>
      </c>
      <c r="V2" s="11">
        <v>44866</v>
      </c>
      <c r="W2" s="11">
        <v>44896</v>
      </c>
      <c r="X2" s="11">
        <v>44927</v>
      </c>
      <c r="Y2" s="11">
        <v>44958</v>
      </c>
      <c r="Z2" s="11">
        <v>44986</v>
      </c>
      <c r="AA2" s="11">
        <v>45017</v>
      </c>
      <c r="AB2" s="11">
        <v>45047</v>
      </c>
      <c r="AC2" s="11">
        <v>45078</v>
      </c>
      <c r="AD2" s="11">
        <v>45108</v>
      </c>
      <c r="AE2" s="11">
        <v>45139</v>
      </c>
      <c r="AF2" s="11">
        <v>45170</v>
      </c>
      <c r="AG2" s="11">
        <v>45200</v>
      </c>
      <c r="AH2" s="11">
        <v>45231</v>
      </c>
      <c r="AI2" s="11">
        <v>45261</v>
      </c>
      <c r="AJ2" s="11">
        <v>45292</v>
      </c>
      <c r="AK2" s="11">
        <v>45323</v>
      </c>
      <c r="AL2" s="11">
        <v>45352</v>
      </c>
      <c r="AM2" s="11">
        <v>45383</v>
      </c>
      <c r="AN2" s="11">
        <v>45413</v>
      </c>
      <c r="AO2" s="11">
        <v>45444</v>
      </c>
      <c r="AP2" s="11">
        <v>45474</v>
      </c>
      <c r="AQ2" s="11">
        <v>45505</v>
      </c>
      <c r="AR2" s="11">
        <v>45536</v>
      </c>
      <c r="AS2" s="11">
        <v>45566</v>
      </c>
      <c r="AT2" s="11">
        <v>45597</v>
      </c>
      <c r="AU2" s="11">
        <v>45627</v>
      </c>
      <c r="AV2" s="11">
        <v>45658</v>
      </c>
      <c r="AW2" s="11">
        <v>45689</v>
      </c>
      <c r="AX2" s="11">
        <v>45717</v>
      </c>
      <c r="AY2" s="11">
        <v>45748</v>
      </c>
      <c r="AZ2" s="11">
        <v>45778</v>
      </c>
      <c r="BA2" s="11">
        <v>45809</v>
      </c>
      <c r="BB2" s="11">
        <v>45839</v>
      </c>
      <c r="BC2" s="11">
        <v>45870</v>
      </c>
      <c r="BD2" s="11">
        <v>45901</v>
      </c>
      <c r="BE2" s="11">
        <v>45931</v>
      </c>
    </row>
    <row r="3" spans="2:57" x14ac:dyDescent="0.25">
      <c r="B3" s="7" t="s">
        <v>21</v>
      </c>
      <c r="C3" s="6">
        <v>0</v>
      </c>
      <c r="D3" s="6">
        <f t="shared" ref="D3:I3" si="0">C10</f>
        <v>21888.48</v>
      </c>
      <c r="E3" s="16">
        <f t="shared" si="0"/>
        <v>52914.49</v>
      </c>
      <c r="F3" s="16">
        <f t="shared" si="0"/>
        <v>54673.489087036651</v>
      </c>
      <c r="G3" s="16">
        <f t="shared" si="0"/>
        <v>68952.514240276621</v>
      </c>
      <c r="H3" s="16">
        <f t="shared" si="0"/>
        <v>118293.25199272294</v>
      </c>
      <c r="I3" s="16">
        <f t="shared" si="0"/>
        <v>184805.58830074637</v>
      </c>
      <c r="J3" s="16">
        <f t="shared" ref="J3:P3" si="1">I10</f>
        <v>265351.54824569618</v>
      </c>
      <c r="K3" s="16">
        <f t="shared" si="1"/>
        <v>316091.86399821442</v>
      </c>
      <c r="L3" s="16">
        <f t="shared" si="1"/>
        <v>331360.76100246538</v>
      </c>
      <c r="M3" s="16">
        <f t="shared" si="1"/>
        <v>369651.67606963508</v>
      </c>
      <c r="N3" s="16">
        <f t="shared" si="1"/>
        <v>183080.60828332443</v>
      </c>
      <c r="O3" s="16">
        <f t="shared" si="1"/>
        <v>215629.36730509758</v>
      </c>
      <c r="P3" s="16">
        <f t="shared" si="1"/>
        <v>320738.29754685785</v>
      </c>
      <c r="Q3" s="16">
        <f t="shared" ref="Q3:W3" si="2">P10</f>
        <v>381941.07483278483</v>
      </c>
      <c r="R3" s="16">
        <f t="shared" si="2"/>
        <v>412191.66100534156</v>
      </c>
      <c r="S3" s="16">
        <f t="shared" si="2"/>
        <v>450145.55133221322</v>
      </c>
      <c r="T3" s="16">
        <f t="shared" si="2"/>
        <v>480685.71891578968</v>
      </c>
      <c r="U3" s="16">
        <f t="shared" si="2"/>
        <v>541508.8266178302</v>
      </c>
      <c r="V3" s="16">
        <f t="shared" si="2"/>
        <v>561909.83741499344</v>
      </c>
      <c r="W3" s="16">
        <f t="shared" si="2"/>
        <v>615385.84651561279</v>
      </c>
      <c r="X3" s="16">
        <f t="shared" ref="X3:AC3" si="3">W10</f>
        <v>685363.89460506092</v>
      </c>
      <c r="Y3" s="16">
        <f t="shared" si="3"/>
        <v>726160.08751118882</v>
      </c>
      <c r="Z3" s="16">
        <f t="shared" si="3"/>
        <v>770735.85334173136</v>
      </c>
      <c r="AA3" s="16">
        <f t="shared" si="3"/>
        <v>780659.55070779962</v>
      </c>
      <c r="AB3" s="16">
        <f t="shared" si="3"/>
        <v>800698.45853934949</v>
      </c>
      <c r="AC3" s="16">
        <f t="shared" si="3"/>
        <v>814182.75646654924</v>
      </c>
      <c r="AD3" s="16">
        <f t="shared" ref="AD3:AI3" si="4">AC10</f>
        <v>827306.14623402664</v>
      </c>
      <c r="AE3" s="16">
        <f t="shared" si="4"/>
        <v>194342.81553892637</v>
      </c>
      <c r="AF3" s="16">
        <f t="shared" si="4"/>
        <v>252530.28392805366</v>
      </c>
      <c r="AG3" s="16">
        <f t="shared" si="4"/>
        <v>288511.0463102365</v>
      </c>
      <c r="AH3" s="16">
        <f t="shared" si="4"/>
        <v>347181.6005922209</v>
      </c>
      <c r="AI3" s="16">
        <f t="shared" si="4"/>
        <v>362447.20951706241</v>
      </c>
      <c r="AJ3" s="16">
        <f t="shared" ref="AJ3:AO3" si="5">AI10</f>
        <v>380797.66670579283</v>
      </c>
      <c r="AK3" s="16">
        <f t="shared" si="5"/>
        <v>392043.39740146772</v>
      </c>
      <c r="AL3" s="16">
        <f t="shared" si="5"/>
        <v>388490.20820130926</v>
      </c>
      <c r="AM3" s="16">
        <f t="shared" si="5"/>
        <v>384832.80295948411</v>
      </c>
      <c r="AN3" s="16">
        <f t="shared" si="5"/>
        <v>381077.23934960342</v>
      </c>
      <c r="AO3" s="16">
        <f t="shared" si="5"/>
        <v>377429.34445500054</v>
      </c>
      <c r="AP3" s="16">
        <f t="shared" ref="AP3:AU3" si="6">AO10</f>
        <v>425715.26344928652</v>
      </c>
      <c r="AQ3" s="16">
        <f t="shared" si="6"/>
        <v>421689.77085567865</v>
      </c>
      <c r="AR3" s="16">
        <f t="shared" si="6"/>
        <v>505144.1951671227</v>
      </c>
      <c r="AS3" s="16">
        <f t="shared" si="6"/>
        <v>531667.97468237102</v>
      </c>
      <c r="AT3" s="16">
        <f t="shared" si="6"/>
        <v>576156.34245191992</v>
      </c>
      <c r="AU3" s="16">
        <f t="shared" si="6"/>
        <v>586398.04516768851</v>
      </c>
      <c r="AV3" s="16">
        <f t="shared" ref="AV3:BE3" si="7">AU10</f>
        <v>615796.00118206826</v>
      </c>
      <c r="AW3" s="16">
        <f t="shared" si="7"/>
        <v>628014.55000894796</v>
      </c>
      <c r="AX3" s="16">
        <f t="shared" si="7"/>
        <v>622545.57005110546</v>
      </c>
      <c r="AY3" s="16">
        <f t="shared" si="7"/>
        <v>662621.9059450631</v>
      </c>
      <c r="AZ3" s="16">
        <f t="shared" si="7"/>
        <v>679474.76481421338</v>
      </c>
      <c r="BA3" s="16">
        <f t="shared" si="7"/>
        <v>724042.7485929192</v>
      </c>
      <c r="BB3" s="16">
        <f t="shared" si="7"/>
        <v>143047.34535856283</v>
      </c>
      <c r="BC3" s="16">
        <f t="shared" si="7"/>
        <v>143539.05416008367</v>
      </c>
      <c r="BD3" s="16">
        <f t="shared" si="7"/>
        <v>258990.95273364053</v>
      </c>
      <c r="BE3" s="16">
        <f t="shared" si="7"/>
        <v>355951.55297533941</v>
      </c>
    </row>
    <row r="4" spans="2:57" x14ac:dyDescent="0.25">
      <c r="B4" s="7" t="s">
        <v>22</v>
      </c>
      <c r="C4" s="5">
        <f>'PAYS costs Pivot'!B8+'PAYS costs Pivot'!C8</f>
        <v>21888.48</v>
      </c>
      <c r="D4" s="5">
        <f>'PAYS costs Pivot'!D8</f>
        <v>31026.01</v>
      </c>
      <c r="E4" s="5">
        <f>'PAYS costs Pivot'!E8</f>
        <v>1912.94</v>
      </c>
      <c r="F4" s="5">
        <f>'PAYS costs Pivot'!F8</f>
        <v>14641.79</v>
      </c>
      <c r="G4" s="5">
        <f>'PAYS costs Pivot'!G8</f>
        <v>49815.66</v>
      </c>
      <c r="H4" s="5">
        <f>'PAYS costs Pivot'!H8</f>
        <v>67154.759999999995</v>
      </c>
      <c r="I4" s="5">
        <f>'PAYS costs Pivot'!I8</f>
        <v>81496.11</v>
      </c>
      <c r="J4" s="5">
        <f>'PAYS costs Pivot'!J8</f>
        <v>52212.07</v>
      </c>
      <c r="K4" s="5">
        <f>'PAYS costs Pivot'!K8</f>
        <v>17269.25</v>
      </c>
      <c r="L4" s="5">
        <f>'PAYS costs Pivot'!L8</f>
        <v>40557.550000000003</v>
      </c>
      <c r="M4" s="5">
        <v>0</v>
      </c>
      <c r="N4" s="5">
        <f>'PAYS costs Pivot'!M8</f>
        <v>42895.090000000004</v>
      </c>
      <c r="O4" s="5">
        <f>'PAYS costs Pivot'!N8</f>
        <v>107235.82</v>
      </c>
      <c r="P4" s="5">
        <f>'PAYS costs Pivot'!O8</f>
        <v>63735.03</v>
      </c>
      <c r="Q4" s="5">
        <f>'PAYS costs Pivot'!P8</f>
        <v>33437.460000000006</v>
      </c>
      <c r="R4" s="5">
        <f>'PAYS costs Pivot'!Q8</f>
        <v>41575.130000000005</v>
      </c>
      <c r="S4" s="5">
        <f>'PAYS costs Pivot'!R8</f>
        <v>34435.99</v>
      </c>
      <c r="T4" s="5">
        <f>'PAYS costs Pivot'!S8</f>
        <v>64925.100000000006</v>
      </c>
      <c r="U4" s="5">
        <f>'PAYS costs Pivot'!T8</f>
        <v>24755.54</v>
      </c>
      <c r="V4" s="5">
        <f>'PAYS costs Pivot'!U8</f>
        <v>58210.5</v>
      </c>
      <c r="W4" s="5">
        <f>'PAYS costs Pivot'!V8</f>
        <v>75347.460000000006</v>
      </c>
      <c r="X4" s="5">
        <f>'PAYS costs Pivot'!W8</f>
        <v>46190.57</v>
      </c>
      <c r="Y4" s="5">
        <f>'PAYS costs Pivot'!X8</f>
        <v>50361.2</v>
      </c>
      <c r="Z4" s="5">
        <f>'PAYS costs Pivot'!Y8</f>
        <v>16097.5</v>
      </c>
      <c r="AA4" s="5">
        <f>'PAYS costs Pivot'!Z8</f>
        <v>23110.13</v>
      </c>
      <c r="AB4" s="5">
        <f>'PAYS costs Pivot'!AA8</f>
        <v>19987.060000000001</v>
      </c>
      <c r="AC4" s="5">
        <f>'PAYS costs Pivot'!AB8</f>
        <v>19388.830000000002</v>
      </c>
      <c r="AD4" s="5">
        <f>'PAYS costs Pivot'!AC8</f>
        <v>54028.06</v>
      </c>
      <c r="AE4" s="5">
        <f>'PAYS costs Pivot'!AD8</f>
        <v>60059.490000000005</v>
      </c>
      <c r="AF4" s="5">
        <f>'PAYS costs Pivot'!AE8</f>
        <v>38128.49</v>
      </c>
      <c r="AG4" s="5">
        <f>'PAYS costs Pivot'!AF8</f>
        <v>61279.490000000005</v>
      </c>
      <c r="AH4" s="5">
        <f>'PAYS costs Pivot'!AG8</f>
        <v>18097.68</v>
      </c>
      <c r="AI4" s="5">
        <f>'PAYS costs Pivot'!AH8</f>
        <v>21511.949999999997</v>
      </c>
      <c r="AJ4" s="5">
        <f>'PAYS costs Pivot'!AI8</f>
        <v>14538.25</v>
      </c>
      <c r="AK4" s="5">
        <f>'PAYS costs Pivot'!AJ8</f>
        <v>0</v>
      </c>
      <c r="AL4" s="5">
        <f>'PAYS costs Pivot'!AK8</f>
        <v>0</v>
      </c>
      <c r="AM4" s="5">
        <f>'PAYS costs Pivot'!AL8</f>
        <v>0</v>
      </c>
      <c r="AN4" s="5">
        <f>'PAYS costs Pivot'!AM8</f>
        <v>0</v>
      </c>
      <c r="AO4" s="5">
        <f>'PAYS costs Pivot'!AN8</f>
        <v>52131.86</v>
      </c>
      <c r="AP4" s="5">
        <f>'PAYS costs Pivot'!AO8</f>
        <v>0</v>
      </c>
      <c r="AQ4" s="5">
        <f>'PAYS costs Pivot'!AP8</f>
        <v>87617.85</v>
      </c>
      <c r="AR4" s="5">
        <f>'PAYS costs Pivot'!AQ8</f>
        <v>30929.15</v>
      </c>
      <c r="AS4" s="5">
        <f>'PAYS costs Pivot'!AR8</f>
        <v>49192.97</v>
      </c>
      <c r="AT4" s="5">
        <f>'PAYS costs Pivot'!AS8</f>
        <v>15261.08</v>
      </c>
      <c r="AU4" s="5">
        <f>'PAYS costs Pivot'!AT8</f>
        <v>34591.350000000006</v>
      </c>
      <c r="AV4" s="5">
        <f>'PAYS costs Pivot'!AU8</f>
        <v>17546.399999999998</v>
      </c>
      <c r="AW4" s="5">
        <f>'PAYS costs Pivot'!AV8</f>
        <v>0</v>
      </c>
      <c r="AX4" s="5">
        <f>'PAYS costs Pivot'!AW8</f>
        <v>46107.58</v>
      </c>
      <c r="AY4" s="5">
        <f>'PAYS costs Pivot'!AX8</f>
        <v>23462.639999999999</v>
      </c>
      <c r="AZ4" s="5">
        <f>'PAYS costs Pivot'!AY8</f>
        <v>50322.82</v>
      </c>
      <c r="BA4" s="5">
        <f>'PAYS costs Pivot'!AZ8</f>
        <v>35605.5</v>
      </c>
      <c r="BB4" s="5">
        <f>'PAYS costs Pivot'!BA8</f>
        <v>1558.04</v>
      </c>
      <c r="BC4" s="5">
        <f>'PAYS costs Pivot'!BB8</f>
        <v>116768.4</v>
      </c>
      <c r="BD4" s="5">
        <f>'PAYS costs Pivot'!BC8</f>
        <v>103731.49999999999</v>
      </c>
      <c r="BE4" s="5">
        <f>'PAYS costs Pivot'!BD8</f>
        <v>192881.9</v>
      </c>
    </row>
    <row r="5" spans="2:57" x14ac:dyDescent="0.25">
      <c r="B5" s="7" t="s">
        <v>329</v>
      </c>
      <c r="C5" s="5"/>
      <c r="D5" s="5"/>
      <c r="E5" s="5"/>
      <c r="F5" s="5"/>
      <c r="G5" s="5"/>
      <c r="H5" s="5"/>
      <c r="I5" s="5"/>
      <c r="J5" s="5"/>
      <c r="K5" s="5"/>
      <c r="L5" s="5"/>
      <c r="M5" s="5">
        <f>-H10</f>
        <v>-184805.58830074637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>
        <f>-W10</f>
        <v>-685363.89460506092</v>
      </c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>
        <f>-AU10</f>
        <v>-615796.00118206826</v>
      </c>
      <c r="BB5" s="5"/>
      <c r="BC5" s="5"/>
      <c r="BD5" s="5"/>
      <c r="BE5" s="5"/>
    </row>
    <row r="6" spans="2:57" x14ac:dyDescent="0.25">
      <c r="B6" s="7" t="s">
        <v>328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f>-'PAYS bal write off 3-22 '!K74</f>
        <v>-8404.8578125000004</v>
      </c>
      <c r="O6" s="5"/>
      <c r="P6" s="5"/>
      <c r="Q6" s="5"/>
      <c r="R6" s="5"/>
      <c r="S6" s="5"/>
      <c r="T6" s="5"/>
      <c r="U6" s="5"/>
      <c r="V6" s="5"/>
      <c r="W6" s="5">
        <f>'PAYS unpaid bal write off 12-22'!R11</f>
        <v>-692.55149635576913</v>
      </c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>
        <f>'PAYS unpaid billing w-o 2-24'!R11</f>
        <v>-142.30083333333334</v>
      </c>
      <c r="AN6" s="5"/>
      <c r="AO6" s="5"/>
      <c r="AP6" s="5"/>
      <c r="AQ6" s="5"/>
      <c r="AR6" s="5"/>
      <c r="AS6" s="5"/>
      <c r="AT6" s="5"/>
      <c r="AU6" s="5"/>
      <c r="AV6" s="5"/>
      <c r="AW6" s="5"/>
      <c r="AX6" s="5">
        <f>'PAYS unpaid billing w-o 3-25'!R11</f>
        <v>-374.04324542208911</v>
      </c>
      <c r="AY6" s="5"/>
      <c r="AZ6" s="5"/>
      <c r="BA6" s="5"/>
      <c r="BB6" s="5"/>
      <c r="BC6" s="5">
        <f>'PAYS unpaid billing w-o 8-25'!R11</f>
        <v>-80.220069444444448</v>
      </c>
      <c r="BD6" s="5"/>
      <c r="BE6" s="5"/>
    </row>
    <row r="7" spans="2:57" x14ac:dyDescent="0.25">
      <c r="B7" s="7" t="s">
        <v>638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>
        <f>-'Early Payoff 9-25'!A10</f>
        <v>-5172.5422916666666</v>
      </c>
      <c r="BE7" s="5"/>
    </row>
    <row r="8" spans="2:57" x14ac:dyDescent="0.25">
      <c r="B8" s="7" t="s">
        <v>330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>
        <f>'PAYS unpaid bal write off 12-22'!R6</f>
        <v>387.15675951366387</v>
      </c>
      <c r="X8" s="5"/>
      <c r="Y8" s="5"/>
      <c r="Z8" s="5"/>
      <c r="AA8" s="5">
        <f>'PAYS Amort Crrtg Entries'!AE280</f>
        <v>2979.1408147609818</v>
      </c>
      <c r="AB8" s="5"/>
      <c r="AC8" s="5">
        <f>'PAYS Amort Crrtg Entries (2)'!AF2</f>
        <v>428.90625</v>
      </c>
      <c r="AD8" s="5"/>
      <c r="AE8" s="5"/>
      <c r="AF8" s="5"/>
      <c r="AG8" s="5"/>
      <c r="AH8" s="5"/>
      <c r="AI8" s="5"/>
      <c r="AJ8" s="5"/>
      <c r="AK8" s="5"/>
      <c r="AL8" s="5"/>
      <c r="AM8" s="5">
        <v>0</v>
      </c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>
        <f>'PAYS unpaid billing w-o 8-25'!R6</f>
        <v>80.220069444444448</v>
      </c>
      <c r="BD8" s="5"/>
      <c r="BE8" s="5"/>
    </row>
    <row r="9" spans="2:57" x14ac:dyDescent="0.25">
      <c r="B9" s="7" t="s">
        <v>20</v>
      </c>
      <c r="C9" s="13">
        <v>0</v>
      </c>
      <c r="D9" s="13">
        <v>0</v>
      </c>
      <c r="E9" s="13">
        <f>'PAYS Amort schedule'!H11</f>
        <v>153.94091296334616</v>
      </c>
      <c r="F9" s="13">
        <f>'PAYS Amort schedule'!I17</f>
        <v>362.76484676002565</v>
      </c>
      <c r="G9" s="13">
        <f>'PAYS Amort schedule'!J23</f>
        <v>474.92224755367641</v>
      </c>
      <c r="H9" s="13">
        <f>'PAYS Amort schedule'!K32</f>
        <v>642.42369197655432</v>
      </c>
      <c r="I9" s="13">
        <f>'PAYS Amort schedule'!L44</f>
        <v>950.150055050226</v>
      </c>
      <c r="J9" s="13">
        <f>'PAYS Amort schedule'!M61</f>
        <v>1471.7542474817876</v>
      </c>
      <c r="K9" s="13">
        <f>'PAYS Amort schedule'!N70</f>
        <v>2000.3529957490173</v>
      </c>
      <c r="L9" s="13">
        <f>'PAYS Amort schedule'!O80</f>
        <v>2266.6349328303177</v>
      </c>
      <c r="M9" s="13">
        <f>'PAYS Amort schedule'!P87</f>
        <v>1765.4794855642854</v>
      </c>
      <c r="N9" s="13">
        <f>'PAYS Amort schedule'!Q92</f>
        <v>1941.4731657268321</v>
      </c>
      <c r="O9" s="13">
        <f>'PAYS Amort schedule'!R99</f>
        <v>2126.8897582397071</v>
      </c>
      <c r="P9" s="13">
        <f>'PAYS Amort schedule'!S114</f>
        <v>2532.2527140730399</v>
      </c>
      <c r="Q9" s="13">
        <f>'PAYS Amort schedule'!T132</f>
        <v>3186.8738274432799</v>
      </c>
      <c r="R9" s="13">
        <f>'PAYS Amort schedule'!U141</f>
        <v>3621.2396731283361</v>
      </c>
      <c r="S9" s="13">
        <f>'PAYS Amort schedule'!V151</f>
        <v>3895.822416423543</v>
      </c>
      <c r="T9" s="13">
        <f>'PAYS Amort schedule'!W154</f>
        <v>4101.9922979594894</v>
      </c>
      <c r="U9" s="13">
        <f>'PAYS Amort schedule'!X169</f>
        <v>4354.5292028367503</v>
      </c>
      <c r="V9" s="13">
        <f>'PAYS Amort schedule'!Y187</f>
        <v>4734.4908993806794</v>
      </c>
      <c r="W9" s="13">
        <f>'PAYS Amort schedule'!Z200</f>
        <v>5064.0171737097062</v>
      </c>
      <c r="X9" s="13">
        <f>'PAYS Amort schedule'!AA210</f>
        <v>5394.3770938720654</v>
      </c>
      <c r="Y9" s="13">
        <f>'PAYS Amort schedule'!AB233</f>
        <v>5785.4341694574669</v>
      </c>
      <c r="Z9" s="13">
        <f>'PAYS Amort schedule'!AC255</f>
        <v>6173.8026339317557</v>
      </c>
      <c r="AA9" s="13">
        <f>'PAYS Amort schedule'!AD271</f>
        <v>6050.3629832110209</v>
      </c>
      <c r="AB9" s="13">
        <f>'PAYS Amort schedule'!AE287</f>
        <v>6502.762072800364</v>
      </c>
      <c r="AC9" s="13">
        <f>'PAYS Amort schedule'!AF300</f>
        <v>6694.3464825225892</v>
      </c>
      <c r="AD9" s="13">
        <f>'PAYS Amort schedule'!AG313</f>
        <v>1627.4960900394124</v>
      </c>
      <c r="AE9" s="13">
        <f>'PAYS Amort schedule'!AH329</f>
        <v>1872.0216108727459</v>
      </c>
      <c r="AF9" s="13">
        <f>'PAYS Amort schedule'!AI345</f>
        <v>2147.7276178171905</v>
      </c>
      <c r="AG9" s="13">
        <f>'PAYS Amort schedule'!AJ362</f>
        <v>2608.9357180156035</v>
      </c>
      <c r="AH9" s="13">
        <f>'PAYS Amort schedule'!AK380</f>
        <v>2832.0710751584597</v>
      </c>
      <c r="AI9" s="13">
        <f>'PAYS Amort schedule'!AL397</f>
        <v>3161.4928112695702</v>
      </c>
      <c r="AJ9" s="13">
        <f>'PAYS Amort schedule'!AM397</f>
        <v>3292.5193043251256</v>
      </c>
      <c r="AK9" s="13">
        <f>'PAYS Amort schedule'!AN424</f>
        <v>3553.1892001584583</v>
      </c>
      <c r="AL9" s="13">
        <f>'PAYS Amort schedule'!AO424</f>
        <v>3657.4052418251249</v>
      </c>
      <c r="AM9" s="13">
        <f>'PAYS Amort schedule'!AP424</f>
        <v>3613.2627765473471</v>
      </c>
      <c r="AN9" s="142">
        <f>'PAYS Amort schedule'!AQ442</f>
        <v>3647.8948946029022</v>
      </c>
      <c r="AO9" s="142">
        <f>'PAYS Amort schedule'!AR456</f>
        <v>3845.9410057140144</v>
      </c>
      <c r="AP9" s="142">
        <f>'PAYS Amort schedule'!AS460</f>
        <v>4025.4925936078771</v>
      </c>
      <c r="AQ9" s="142">
        <f>'PAYS Amort schedule'!AT476</f>
        <v>4163.4256885559789</v>
      </c>
      <c r="AR9" s="142">
        <f>'PAYS Amort schedule'!AU494</f>
        <v>4405.370484751631</v>
      </c>
      <c r="AS9" s="142">
        <f>'PAYS Amort schedule'!AV515</f>
        <v>4704.6022304511071</v>
      </c>
      <c r="AT9" s="142">
        <f>'PAYS Amort schedule'!AW532</f>
        <v>5019.377284231392</v>
      </c>
      <c r="AU9" s="142">
        <f>'PAYS Amort schedule'!AX542</f>
        <v>5193.3939856202778</v>
      </c>
      <c r="AV9" s="142">
        <f>'PAYS Amort schedule'!AY556</f>
        <v>5327.8511731202761</v>
      </c>
      <c r="AW9" s="142">
        <f>'PAYS Amort schedule'!AZ566</f>
        <v>5468.9799578424972</v>
      </c>
      <c r="AX9" s="142">
        <f>'PAYS Amort schedule'!BA577</f>
        <v>5657.2008606202735</v>
      </c>
      <c r="AY9" s="142">
        <f>'PAYS Amort schedule'!BB581</f>
        <v>6609.7811308497403</v>
      </c>
      <c r="AZ9" s="142">
        <f>'PAYS Amort schedule'!BC595</f>
        <v>5754.8362212941029</v>
      </c>
      <c r="BA9" s="142">
        <f>'PAYS Amort schedule'!BD607</f>
        <v>804.90205228810839</v>
      </c>
      <c r="BB9" s="142">
        <f>'PAYS Amort schedule'!BE627</f>
        <v>1066.3311984791519</v>
      </c>
      <c r="BC9" s="142">
        <f>'PAYS Amort schedule'!BF642</f>
        <v>1316.5014264431259</v>
      </c>
      <c r="BD9" s="142">
        <f>'PAYS Amort schedule'!BG662</f>
        <v>1598.3574666344325</v>
      </c>
      <c r="BE9" s="142">
        <f>'PAYS Amort schedule'!BH767</f>
        <v>2809.736587408076</v>
      </c>
    </row>
    <row r="10" spans="2:57" x14ac:dyDescent="0.25">
      <c r="B10" s="7" t="s">
        <v>25</v>
      </c>
      <c r="C10" s="5">
        <f>C4-C9</f>
        <v>21888.48</v>
      </c>
      <c r="D10" s="5">
        <f t="shared" ref="D10:I10" si="8">D3+D4-D9</f>
        <v>52914.49</v>
      </c>
      <c r="E10" s="5">
        <f t="shared" si="8"/>
        <v>54673.489087036651</v>
      </c>
      <c r="F10" s="5">
        <f t="shared" si="8"/>
        <v>68952.514240276621</v>
      </c>
      <c r="G10" s="5">
        <f t="shared" si="8"/>
        <v>118293.25199272294</v>
      </c>
      <c r="H10" s="5">
        <f t="shared" si="8"/>
        <v>184805.58830074637</v>
      </c>
      <c r="I10" s="5">
        <f t="shared" si="8"/>
        <v>265351.54824569618</v>
      </c>
      <c r="J10" s="5">
        <f t="shared" ref="J10:K10" si="9">J3+J4-J9</f>
        <v>316091.86399821442</v>
      </c>
      <c r="K10" s="5">
        <f t="shared" si="9"/>
        <v>331360.76100246538</v>
      </c>
      <c r="L10" s="5">
        <f>L3+L4+L5-L9</f>
        <v>369651.67606963508</v>
      </c>
      <c r="M10" s="5">
        <f t="shared" ref="M10:R10" si="10">M3+M4+M5+M6-M9</f>
        <v>183080.60828332443</v>
      </c>
      <c r="N10" s="5">
        <f>N3+N4+N5+N6-N9</f>
        <v>215629.36730509758</v>
      </c>
      <c r="O10" s="5">
        <f t="shared" si="10"/>
        <v>320738.29754685785</v>
      </c>
      <c r="P10" s="5">
        <f t="shared" si="10"/>
        <v>381941.07483278483</v>
      </c>
      <c r="Q10" s="5">
        <f t="shared" si="10"/>
        <v>412191.66100534156</v>
      </c>
      <c r="R10" s="5">
        <f t="shared" si="10"/>
        <v>450145.55133221322</v>
      </c>
      <c r="S10" s="5">
        <f t="shared" ref="S10:T10" si="11">S3+S4+S5+S6-S9</f>
        <v>480685.71891578968</v>
      </c>
      <c r="T10" s="5">
        <f t="shared" si="11"/>
        <v>541508.8266178302</v>
      </c>
      <c r="U10" s="5">
        <f>U3+U4+U5+U6-U9</f>
        <v>561909.83741499344</v>
      </c>
      <c r="V10" s="5">
        <f>V3+V4+V5+V6-V9</f>
        <v>615385.84651561279</v>
      </c>
      <c r="W10" s="5">
        <f t="shared" ref="W10:AB10" si="12">W3+W4+W5+W6+W8-W9</f>
        <v>685363.89460506092</v>
      </c>
      <c r="X10" s="5">
        <f t="shared" si="12"/>
        <v>726160.08751118882</v>
      </c>
      <c r="Y10" s="5">
        <f t="shared" si="12"/>
        <v>770735.85334173136</v>
      </c>
      <c r="Z10" s="5">
        <f t="shared" si="12"/>
        <v>780659.55070779962</v>
      </c>
      <c r="AA10" s="5">
        <f>AA3+AA4+AA5+AA6+AA8-AA9</f>
        <v>800698.45853934949</v>
      </c>
      <c r="AB10" s="5">
        <f t="shared" si="12"/>
        <v>814182.75646654924</v>
      </c>
      <c r="AC10" s="5">
        <f t="shared" ref="AC10:AH10" si="13">AC3+AC4+AC5+AC6+AC8-AC9</f>
        <v>827306.14623402664</v>
      </c>
      <c r="AD10" s="5">
        <f t="shared" si="13"/>
        <v>194342.81553892637</v>
      </c>
      <c r="AE10" s="5">
        <f t="shared" si="13"/>
        <v>252530.28392805366</v>
      </c>
      <c r="AF10" s="5">
        <f t="shared" si="13"/>
        <v>288511.0463102365</v>
      </c>
      <c r="AG10" s="5">
        <f t="shared" si="13"/>
        <v>347181.6005922209</v>
      </c>
      <c r="AH10" s="5">
        <f t="shared" si="13"/>
        <v>362447.20951706241</v>
      </c>
      <c r="AI10" s="5">
        <f t="shared" ref="AI10:AJ10" si="14">AI3+AI4+AI5+AI6+AI8-AI9</f>
        <v>380797.66670579283</v>
      </c>
      <c r="AJ10" s="5">
        <f t="shared" si="14"/>
        <v>392043.39740146772</v>
      </c>
      <c r="AK10" s="5">
        <f t="shared" ref="AK10:AP10" si="15">AK3+AK4+AK5+AK6+AK8-AK9</f>
        <v>388490.20820130926</v>
      </c>
      <c r="AL10" s="5">
        <f t="shared" si="15"/>
        <v>384832.80295948411</v>
      </c>
      <c r="AM10" s="5">
        <f t="shared" si="15"/>
        <v>381077.23934960342</v>
      </c>
      <c r="AN10" s="5">
        <f t="shared" si="15"/>
        <v>377429.34445500054</v>
      </c>
      <c r="AO10" s="5">
        <f t="shared" si="15"/>
        <v>425715.26344928652</v>
      </c>
      <c r="AP10" s="5">
        <f t="shared" si="15"/>
        <v>421689.77085567865</v>
      </c>
      <c r="AQ10" s="5">
        <f t="shared" ref="AQ10:AR10" si="16">AQ3+AQ4+AQ5+AQ6+AQ8-AQ9</f>
        <v>505144.1951671227</v>
      </c>
      <c r="AR10" s="5">
        <f t="shared" si="16"/>
        <v>531667.97468237102</v>
      </c>
      <c r="AS10" s="5">
        <f t="shared" ref="AS10:AX10" si="17">AS3+AS4+AS5+AS6+AS8-AS9</f>
        <v>576156.34245191992</v>
      </c>
      <c r="AT10" s="5">
        <f t="shared" si="17"/>
        <v>586398.04516768851</v>
      </c>
      <c r="AU10" s="5">
        <f t="shared" si="17"/>
        <v>615796.00118206826</v>
      </c>
      <c r="AV10" s="5">
        <f t="shared" si="17"/>
        <v>628014.55000894796</v>
      </c>
      <c r="AW10" s="5">
        <f t="shared" si="17"/>
        <v>622545.57005110546</v>
      </c>
      <c r="AX10" s="5">
        <f t="shared" si="17"/>
        <v>662621.9059450631</v>
      </c>
      <c r="AY10" s="5">
        <f t="shared" ref="AY10:AZ10" si="18">AY3+AY4+AY5+AY6+AY8-AY9</f>
        <v>679474.76481421338</v>
      </c>
      <c r="AZ10" s="5">
        <f t="shared" si="18"/>
        <v>724042.7485929192</v>
      </c>
      <c r="BA10" s="5">
        <f t="shared" ref="BA10:BB10" si="19">BA3+BA4+BA5+BA6+BA8-BA9</f>
        <v>143047.34535856283</v>
      </c>
      <c r="BB10" s="5">
        <f t="shared" si="19"/>
        <v>143539.05416008367</v>
      </c>
      <c r="BC10" s="5">
        <f t="shared" ref="BC10" si="20">BC3+BC4+BC5+BC6+BC8-BC9</f>
        <v>258990.95273364053</v>
      </c>
      <c r="BD10" s="5">
        <f>BD3+BD4+BD5+BD6+BD7+BD8-BD9</f>
        <v>355951.55297533941</v>
      </c>
      <c r="BE10" s="5">
        <f>BE3+BE4+BE5+BE6+BE7+BE8-BE9</f>
        <v>546023.71638793126</v>
      </c>
    </row>
    <row r="11" spans="2:57" x14ac:dyDescent="0.25">
      <c r="B11" s="7" t="s">
        <v>18</v>
      </c>
      <c r="C11" s="9">
        <f t="shared" ref="C11:H11" si="21">-1*(C10*0.23716834)</f>
        <v>-5191.2544667231996</v>
      </c>
      <c r="D11" s="9">
        <f t="shared" si="21"/>
        <v>-12549.641755246599</v>
      </c>
      <c r="E11" s="17">
        <f t="shared" si="21"/>
        <v>-12966.820648780598</v>
      </c>
      <c r="F11" s="17">
        <f t="shared" si="21"/>
        <v>-16353.353341192767</v>
      </c>
      <c r="G11" s="17">
        <f t="shared" si="21"/>
        <v>-28055.414208315793</v>
      </c>
      <c r="H11" s="17">
        <f t="shared" si="21"/>
        <v>-43830.034600011437</v>
      </c>
      <c r="I11" s="17">
        <f>-1*(I10*0.23716834)</f>
        <v>-62932.986213861674</v>
      </c>
      <c r="J11" s="17">
        <f t="shared" ref="J11:O11" si="22">-1*(J10*0.237077)</f>
        <v>-74938.110841104688</v>
      </c>
      <c r="K11" s="17">
        <f t="shared" si="22"/>
        <v>-78558.015136181493</v>
      </c>
      <c r="L11" s="17">
        <f t="shared" si="22"/>
        <v>-87635.910407560878</v>
      </c>
      <c r="M11" s="17">
        <f t="shared" si="22"/>
        <v>-43404.201369985705</v>
      </c>
      <c r="N11" s="17">
        <f t="shared" si="22"/>
        <v>-51120.763512590624</v>
      </c>
      <c r="O11" s="17">
        <f t="shared" si="22"/>
        <v>-76039.673367516429</v>
      </c>
      <c r="P11" s="17">
        <f t="shared" ref="P11:U11" si="23">-1*(P10*0.237077)</f>
        <v>-90549.444198132129</v>
      </c>
      <c r="Q11" s="17">
        <f t="shared" si="23"/>
        <v>-97721.162416163366</v>
      </c>
      <c r="R11" s="17">
        <f t="shared" si="23"/>
        <v>-106719.15687318712</v>
      </c>
      <c r="S11" s="17">
        <f t="shared" si="23"/>
        <v>-113959.52818339868</v>
      </c>
      <c r="T11" s="17">
        <f t="shared" si="23"/>
        <v>-128379.28808807534</v>
      </c>
      <c r="U11" s="17">
        <f t="shared" si="23"/>
        <v>-133215.8985248344</v>
      </c>
      <c r="V11" s="17">
        <f>-1*(V10*0.236739)</f>
        <v>-145685.82991825967</v>
      </c>
      <c r="W11" s="17">
        <f>-1*(W10*0.236739)</f>
        <v>-162252.36304490751</v>
      </c>
      <c r="X11" s="17">
        <f>-1*(X10*0.236739)</f>
        <v>-171910.41295731135</v>
      </c>
      <c r="Y11" s="17">
        <f>-1*(Y10*0.236739)</f>
        <v>-182463.23518426815</v>
      </c>
      <c r="Z11" s="17">
        <f t="shared" ref="Z11:AE11" si="24">-1*(Z10*0.23733083)</f>
        <v>-185274.57911690915</v>
      </c>
      <c r="AA11" s="17">
        <f t="shared" si="24"/>
        <v>-190030.42974486441</v>
      </c>
      <c r="AB11" s="17">
        <f t="shared" si="24"/>
        <v>-193230.66936389401</v>
      </c>
      <c r="AC11" s="17">
        <f t="shared" si="24"/>
        <v>-196345.25434982291</v>
      </c>
      <c r="AD11" s="17">
        <f t="shared" si="24"/>
        <v>-46123.541716390289</v>
      </c>
      <c r="AE11" s="17">
        <f t="shared" si="24"/>
        <v>-59933.221884780636</v>
      </c>
      <c r="AF11" s="17">
        <f>-1*(AF10*0.23733083)</f>
        <v>-68472.566084976861</v>
      </c>
      <c r="AG11" s="17">
        <f>-1*(AG10*0.23733083)</f>
        <v>-82396.897429280274</v>
      </c>
      <c r="AH11" s="17">
        <f>-1*(AH10*0.235516)</f>
        <v>-85362.116996620476</v>
      </c>
      <c r="AI11" s="17">
        <f>-1*(AI10*0.235516)</f>
        <v>-89683.943271881508</v>
      </c>
      <c r="AJ11" s="17">
        <f t="shared" ref="AJ11:AO11" si="25">-1*(AJ10*0.23552248)</f>
        <v>-92335.033223619233</v>
      </c>
      <c r="AK11" s="17">
        <f t="shared" si="25"/>
        <v>-91498.177291288695</v>
      </c>
      <c r="AL11" s="17">
        <f t="shared" si="25"/>
        <v>-90636.776138369038</v>
      </c>
      <c r="AM11" s="17">
        <f t="shared" si="25"/>
        <v>-89752.256483172183</v>
      </c>
      <c r="AN11" s="17">
        <f t="shared" si="25"/>
        <v>-88893.095230815976</v>
      </c>
      <c r="AO11" s="17">
        <f t="shared" si="25"/>
        <v>-100265.51462142932</v>
      </c>
      <c r="AP11" s="17">
        <f t="shared" ref="AP11:AQ11" si="26">-1*(AP10*0.23552248)</f>
        <v>-99317.420622561156</v>
      </c>
      <c r="AQ11" s="17">
        <f t="shared" si="26"/>
        <v>-118972.81360336476</v>
      </c>
      <c r="AR11" s="17">
        <f t="shared" ref="AR11:AS11" si="27">-1*(AR10*0.23552248)</f>
        <v>-125219.75993376924</v>
      </c>
      <c r="AS11" s="17">
        <f t="shared" si="27"/>
        <v>-135697.77064200546</v>
      </c>
      <c r="AT11" s="17">
        <f>-1*(AT10*0.236719)</f>
        <v>-138811.55885405006</v>
      </c>
      <c r="AU11" s="17">
        <f t="shared" ref="AU11:AZ11" si="28">-1*(AU10*0.23672276)</f>
        <v>-145772.92899678246</v>
      </c>
      <c r="AV11" s="17">
        <f t="shared" si="28"/>
        <v>-148665.33759827618</v>
      </c>
      <c r="AW11" s="17">
        <f t="shared" si="28"/>
        <v>-147370.70556827102</v>
      </c>
      <c r="AX11" s="17">
        <f t="shared" si="28"/>
        <v>-156857.68641177574</v>
      </c>
      <c r="AY11" s="17">
        <f t="shared" si="28"/>
        <v>-160847.14167717149</v>
      </c>
      <c r="AZ11" s="17">
        <f t="shared" si="28"/>
        <v>-171397.39780490196</v>
      </c>
      <c r="BA11" s="17">
        <f t="shared" ref="BA11:BB11" si="29">-1*(BA10*0.23672276)</f>
        <v>-33862.562403952186</v>
      </c>
      <c r="BB11" s="17">
        <f t="shared" si="29"/>
        <v>-33978.961068564488</v>
      </c>
      <c r="BC11" s="17">
        <f>-1*(BC10*0.23672276)</f>
        <v>-61309.053146136932</v>
      </c>
      <c r="BD11" s="17">
        <f>-1*(BD10*0.23672276)</f>
        <v>-84261.834046608565</v>
      </c>
      <c r="BE11" s="17">
        <f>-1*(BE10*0.23672276)</f>
        <v>-129256.24116880832</v>
      </c>
    </row>
    <row r="12" spans="2:57" x14ac:dyDescent="0.25">
      <c r="B12" s="7" t="s">
        <v>26</v>
      </c>
      <c r="C12" s="15">
        <f t="shared" ref="C12:I12" si="30">C10+C11</f>
        <v>16697.2255332768</v>
      </c>
      <c r="D12" s="15">
        <f t="shared" si="30"/>
        <v>40364.848244753397</v>
      </c>
      <c r="E12" s="18">
        <f t="shared" si="30"/>
        <v>41706.668438256049</v>
      </c>
      <c r="F12" s="18">
        <f t="shared" si="30"/>
        <v>52599.160899083858</v>
      </c>
      <c r="G12" s="18">
        <f t="shared" si="30"/>
        <v>90237.837784407151</v>
      </c>
      <c r="H12" s="18">
        <f t="shared" si="30"/>
        <v>140975.55370073492</v>
      </c>
      <c r="I12" s="18">
        <f t="shared" si="30"/>
        <v>202418.5620318345</v>
      </c>
      <c r="J12" s="18">
        <f t="shared" ref="J12:K12" si="31">J10+J11</f>
        <v>241153.75315710972</v>
      </c>
      <c r="K12" s="18">
        <f t="shared" si="31"/>
        <v>252802.74586628389</v>
      </c>
      <c r="L12" s="18">
        <f t="shared" ref="L12:M12" si="32">L10+L11</f>
        <v>282015.76566207421</v>
      </c>
      <c r="M12" s="18">
        <f t="shared" si="32"/>
        <v>139676.40691333872</v>
      </c>
      <c r="N12" s="18">
        <f t="shared" ref="N12:S12" si="33">N10+N11</f>
        <v>164508.60379250697</v>
      </c>
      <c r="O12" s="18">
        <f t="shared" si="33"/>
        <v>244698.62417934142</v>
      </c>
      <c r="P12" s="18">
        <f t="shared" si="33"/>
        <v>291391.63063465268</v>
      </c>
      <c r="Q12" s="18">
        <f t="shared" si="33"/>
        <v>314470.4985891782</v>
      </c>
      <c r="R12" s="18">
        <f t="shared" si="33"/>
        <v>343426.39445902611</v>
      </c>
      <c r="S12" s="18">
        <f t="shared" si="33"/>
        <v>366726.19073239097</v>
      </c>
      <c r="T12" s="18">
        <f t="shared" ref="T12:U12" si="34">T10+T11</f>
        <v>413129.53852975485</v>
      </c>
      <c r="U12" s="18">
        <f t="shared" si="34"/>
        <v>428693.93889015901</v>
      </c>
      <c r="V12" s="18">
        <f t="shared" ref="V12:W12" si="35">V10+V11</f>
        <v>469700.01659735315</v>
      </c>
      <c r="W12" s="18">
        <f t="shared" si="35"/>
        <v>523111.53156015341</v>
      </c>
      <c r="X12" s="18">
        <f t="shared" ref="X12:Y12" si="36">X10+X11</f>
        <v>554249.67455387744</v>
      </c>
      <c r="Y12" s="18">
        <f t="shared" si="36"/>
        <v>588272.61815746315</v>
      </c>
      <c r="Z12" s="18">
        <f t="shared" ref="Z12:AA12" si="37">Z10+Z11</f>
        <v>595384.97159089043</v>
      </c>
      <c r="AA12" s="18">
        <f t="shared" si="37"/>
        <v>610668.02879448514</v>
      </c>
      <c r="AB12" s="18">
        <f t="shared" ref="AB12:AC12" si="38">AB10+AB11</f>
        <v>620952.0871026552</v>
      </c>
      <c r="AC12" s="18">
        <f t="shared" si="38"/>
        <v>630960.89188420377</v>
      </c>
      <c r="AD12" s="18">
        <f t="shared" ref="AD12:AE12" si="39">AD10+AD11</f>
        <v>148219.27382253608</v>
      </c>
      <c r="AE12" s="18">
        <f t="shared" si="39"/>
        <v>192597.06204327301</v>
      </c>
      <c r="AF12" s="18">
        <f t="shared" ref="AF12:AG12" si="40">AF10+AF11</f>
        <v>220038.48022525964</v>
      </c>
      <c r="AG12" s="18">
        <f t="shared" si="40"/>
        <v>264784.70316294063</v>
      </c>
      <c r="AH12" s="18">
        <f t="shared" ref="AH12:AI12" si="41">AH10+AH11</f>
        <v>277085.09252044192</v>
      </c>
      <c r="AI12" s="18">
        <f t="shared" si="41"/>
        <v>291113.72343391133</v>
      </c>
      <c r="AJ12" s="18">
        <f t="shared" ref="AJ12:AK12" si="42">AJ10+AJ11</f>
        <v>299708.3641778485</v>
      </c>
      <c r="AK12" s="18">
        <f t="shared" si="42"/>
        <v>296992.03091002058</v>
      </c>
      <c r="AL12" s="18">
        <f t="shared" ref="AL12" si="43">AL10+AL11</f>
        <v>294196.02682111505</v>
      </c>
      <c r="AM12" s="18">
        <f t="shared" ref="AM12:AN12" si="44">AM10+AM11</f>
        <v>291324.98286643124</v>
      </c>
      <c r="AN12" s="18">
        <f t="shared" si="44"/>
        <v>288536.24922418455</v>
      </c>
      <c r="AO12" s="18">
        <f t="shared" ref="AO12:AP12" si="45">AO10+AO11</f>
        <v>325449.7488278572</v>
      </c>
      <c r="AP12" s="18">
        <f t="shared" si="45"/>
        <v>322372.35023311747</v>
      </c>
      <c r="AQ12" s="18">
        <f t="shared" ref="AQ12:AR12" si="46">AQ10+AQ11</f>
        <v>386171.38156375795</v>
      </c>
      <c r="AR12" s="18">
        <f t="shared" si="46"/>
        <v>406448.21474860178</v>
      </c>
      <c r="AS12" s="18">
        <f t="shared" ref="AS12:AT12" si="47">AS10+AS11</f>
        <v>440458.57180991443</v>
      </c>
      <c r="AT12" s="18">
        <f t="shared" si="47"/>
        <v>447586.48631363845</v>
      </c>
      <c r="AU12" s="18">
        <f t="shared" ref="AU12:AV12" si="48">AU10+AU11</f>
        <v>470023.0721852858</v>
      </c>
      <c r="AV12" s="18">
        <f t="shared" si="48"/>
        <v>479349.21241067175</v>
      </c>
      <c r="AW12" s="18">
        <f t="shared" ref="AW12:AX12" si="49">AW10+AW11</f>
        <v>475174.86448283447</v>
      </c>
      <c r="AX12" s="18">
        <f t="shared" si="49"/>
        <v>505764.21953328734</v>
      </c>
      <c r="AY12" s="18">
        <f t="shared" ref="AY12:AZ12" si="50">AY10+AY11</f>
        <v>518627.62313704193</v>
      </c>
      <c r="AZ12" s="18">
        <f t="shared" si="50"/>
        <v>552645.35078801727</v>
      </c>
      <c r="BA12" s="18">
        <f t="shared" ref="BA12:BB12" si="51">BA10+BA11</f>
        <v>109184.78295461065</v>
      </c>
      <c r="BB12" s="18">
        <f t="shared" si="51"/>
        <v>109560.09309151919</v>
      </c>
      <c r="BC12" s="18">
        <f t="shared" ref="BC12:BD12" si="52">BC10+BC11</f>
        <v>197681.89958750361</v>
      </c>
      <c r="BD12" s="18">
        <f t="shared" si="52"/>
        <v>271689.71892873081</v>
      </c>
      <c r="BE12" s="18">
        <f t="shared" ref="BE12" si="53">BE10+BE11</f>
        <v>416767.47521912295</v>
      </c>
    </row>
    <row r="13" spans="2:57" x14ac:dyDescent="0.25">
      <c r="B13" s="7" t="s">
        <v>23</v>
      </c>
      <c r="C13" s="14">
        <v>9.0399999999999994E-2</v>
      </c>
      <c r="D13" s="14">
        <v>9.0399999999999994E-2</v>
      </c>
      <c r="E13" s="19">
        <v>9.0399999999999994E-2</v>
      </c>
      <c r="F13" s="19">
        <v>9.0399999999999994E-2</v>
      </c>
      <c r="G13" s="19">
        <v>9.0399999999999994E-2</v>
      </c>
      <c r="H13" s="19">
        <v>9.0399999999999994E-2</v>
      </c>
      <c r="I13" s="19">
        <v>9.0399999999999994E-2</v>
      </c>
      <c r="J13" s="19">
        <v>9.0399999999999994E-2</v>
      </c>
      <c r="K13" s="19">
        <v>9.0399999999999994E-2</v>
      </c>
      <c r="L13" s="19">
        <v>9.0399999999999994E-2</v>
      </c>
      <c r="M13" s="19">
        <v>9.0399999999999994E-2</v>
      </c>
      <c r="N13" s="75">
        <v>8.2900000000000001E-2</v>
      </c>
      <c r="O13" s="76">
        <v>8.2900000000000001E-2</v>
      </c>
      <c r="P13" s="76">
        <v>8.2900000000000001E-2</v>
      </c>
      <c r="Q13" s="76">
        <v>8.2900000000000001E-2</v>
      </c>
      <c r="R13" s="76">
        <v>8.2900000000000001E-2</v>
      </c>
      <c r="S13" s="76">
        <v>8.2900000000000001E-2</v>
      </c>
      <c r="T13" s="76">
        <v>8.2900000000000001E-2</v>
      </c>
      <c r="U13" s="76">
        <v>8.2900000000000001E-2</v>
      </c>
      <c r="V13" s="76">
        <v>8.2900000000000001E-2</v>
      </c>
      <c r="W13" s="76">
        <v>8.2900000000000001E-2</v>
      </c>
      <c r="X13" s="76">
        <v>8.2900000000000001E-2</v>
      </c>
      <c r="Y13" s="76">
        <v>8.2900000000000001E-2</v>
      </c>
      <c r="Z13" s="76">
        <v>8.2900000000000001E-2</v>
      </c>
      <c r="AA13" s="76">
        <v>8.2900000000000001E-2</v>
      </c>
      <c r="AB13" s="76">
        <v>8.2900000000000001E-2</v>
      </c>
      <c r="AC13" s="76">
        <v>8.2900000000000001E-2</v>
      </c>
      <c r="AD13" s="75">
        <v>7.6300000000000007E-2</v>
      </c>
      <c r="AE13" s="76">
        <v>7.6300000000000007E-2</v>
      </c>
      <c r="AF13" s="76">
        <v>7.6300000000000007E-2</v>
      </c>
      <c r="AG13" s="75">
        <v>8.3599999999999994E-2</v>
      </c>
      <c r="AH13" s="76">
        <v>8.3599999999999994E-2</v>
      </c>
      <c r="AI13" s="76">
        <v>8.3599999999999994E-2</v>
      </c>
      <c r="AJ13" s="76">
        <v>8.3599999999999994E-2</v>
      </c>
      <c r="AK13" s="76">
        <v>8.3599999999999994E-2</v>
      </c>
      <c r="AL13" s="76">
        <v>8.3599999999999994E-2</v>
      </c>
      <c r="AM13" s="76">
        <v>8.3599999999999994E-2</v>
      </c>
      <c r="AN13" s="76">
        <v>8.3599999999999994E-2</v>
      </c>
      <c r="AO13" s="76">
        <v>8.3599999999999994E-2</v>
      </c>
      <c r="AP13" s="76">
        <v>8.3599999999999994E-2</v>
      </c>
      <c r="AQ13" s="76">
        <v>8.3599999999999994E-2</v>
      </c>
      <c r="AR13" s="76">
        <v>8.3599999999999994E-2</v>
      </c>
      <c r="AS13" s="76">
        <v>8.3599999999999994E-2</v>
      </c>
      <c r="AT13" s="76">
        <v>8.3599999999999994E-2</v>
      </c>
      <c r="AU13" s="76">
        <v>8.3599999999999994E-2</v>
      </c>
      <c r="AV13" s="76">
        <v>8.3599999999999994E-2</v>
      </c>
      <c r="AW13" s="76">
        <v>8.3599999999999994E-2</v>
      </c>
      <c r="AX13" s="76">
        <v>8.3599999999999994E-2</v>
      </c>
      <c r="AY13" s="76">
        <v>8.3599999999999994E-2</v>
      </c>
      <c r="AZ13" s="76">
        <v>8.3599999999999994E-2</v>
      </c>
      <c r="BA13" s="75">
        <v>8.5400000000000004E-2</v>
      </c>
      <c r="BB13" s="76">
        <v>8.5400000000000004E-2</v>
      </c>
      <c r="BC13" s="76">
        <v>8.5400000000000004E-2</v>
      </c>
      <c r="BD13" s="76">
        <v>8.5400000000000004E-2</v>
      </c>
      <c r="BE13" s="76">
        <v>8.5400000000000004E-2</v>
      </c>
    </row>
    <row r="14" spans="2:57" x14ac:dyDescent="0.25">
      <c r="B14" s="7" t="s">
        <v>24</v>
      </c>
      <c r="C14" s="12">
        <v>0.04</v>
      </c>
      <c r="D14" s="12">
        <v>0.04</v>
      </c>
      <c r="E14" s="12">
        <v>0.04</v>
      </c>
      <c r="F14" s="12">
        <v>0.04</v>
      </c>
      <c r="G14" s="12">
        <v>0.04</v>
      </c>
      <c r="H14" s="12">
        <v>0.04</v>
      </c>
      <c r="I14" s="12">
        <v>0.04</v>
      </c>
      <c r="J14" s="12">
        <v>0.03</v>
      </c>
      <c r="K14" s="12">
        <v>0.03</v>
      </c>
      <c r="L14" s="12">
        <v>0.03</v>
      </c>
      <c r="M14" s="12">
        <v>0.03</v>
      </c>
      <c r="N14" s="12">
        <v>0.03</v>
      </c>
      <c r="O14" s="12">
        <v>0.03</v>
      </c>
      <c r="P14" s="12">
        <v>0.03</v>
      </c>
      <c r="Q14" s="12">
        <v>0.03</v>
      </c>
      <c r="R14" s="12">
        <v>0.03</v>
      </c>
      <c r="S14" s="12">
        <v>0.03</v>
      </c>
      <c r="T14" s="12">
        <v>0.03</v>
      </c>
      <c r="U14" s="12">
        <v>0.03</v>
      </c>
      <c r="V14" s="12">
        <v>0.03</v>
      </c>
      <c r="W14" s="12">
        <v>0.03</v>
      </c>
      <c r="X14" s="12">
        <v>0.03</v>
      </c>
      <c r="Y14" s="12">
        <v>0.03</v>
      </c>
      <c r="Z14" s="12">
        <v>0.03</v>
      </c>
      <c r="AA14" s="12">
        <v>0.03</v>
      </c>
      <c r="AB14" s="12">
        <v>0.03</v>
      </c>
      <c r="AC14" s="12">
        <v>0.03</v>
      </c>
      <c r="AD14" s="12">
        <v>0.03</v>
      </c>
      <c r="AE14" s="12">
        <v>0.03</v>
      </c>
      <c r="AF14" s="12">
        <v>0.03</v>
      </c>
      <c r="AG14" s="12">
        <v>0.03</v>
      </c>
      <c r="AH14" s="12">
        <v>0.03</v>
      </c>
      <c r="AI14" s="12">
        <v>0.03</v>
      </c>
      <c r="AJ14" s="12">
        <v>0.03</v>
      </c>
      <c r="AK14" s="12">
        <v>0.03</v>
      </c>
      <c r="AL14" s="12">
        <v>0.03</v>
      </c>
      <c r="AM14" s="12">
        <v>0.03</v>
      </c>
      <c r="AN14" s="12">
        <v>0.03</v>
      </c>
      <c r="AO14" s="12">
        <v>0.03</v>
      </c>
      <c r="AP14" s="12">
        <v>0.03</v>
      </c>
      <c r="AQ14" s="12">
        <v>0.03</v>
      </c>
      <c r="AR14" s="12">
        <v>0.03</v>
      </c>
      <c r="AS14" s="12">
        <v>0.03</v>
      </c>
      <c r="AT14" s="12">
        <v>0.03</v>
      </c>
      <c r="AU14" s="12">
        <v>0.03</v>
      </c>
      <c r="AV14" s="12">
        <v>0.03</v>
      </c>
      <c r="AW14" s="12">
        <v>0.03</v>
      </c>
      <c r="AX14" s="12">
        <v>0.03</v>
      </c>
      <c r="AY14" s="12">
        <v>0.03</v>
      </c>
      <c r="AZ14" s="12">
        <v>0.03</v>
      </c>
      <c r="BA14" s="12">
        <v>0.03</v>
      </c>
      <c r="BB14" s="12">
        <v>0.03</v>
      </c>
      <c r="BC14" s="12">
        <v>0.03</v>
      </c>
      <c r="BD14" s="12">
        <v>0.03</v>
      </c>
      <c r="BE14" s="12">
        <v>0.03</v>
      </c>
    </row>
    <row r="15" spans="2:57" x14ac:dyDescent="0.25">
      <c r="B15" s="7" t="s">
        <v>14</v>
      </c>
      <c r="C15" s="12">
        <f t="shared" ref="C15:I15" si="54">C13-C14</f>
        <v>5.0399999999999993E-2</v>
      </c>
      <c r="D15" s="12">
        <f t="shared" si="54"/>
        <v>5.0399999999999993E-2</v>
      </c>
      <c r="E15" s="12">
        <f t="shared" si="54"/>
        <v>5.0399999999999993E-2</v>
      </c>
      <c r="F15" s="12">
        <f t="shared" si="54"/>
        <v>5.0399999999999993E-2</v>
      </c>
      <c r="G15" s="12">
        <f t="shared" si="54"/>
        <v>5.0399999999999993E-2</v>
      </c>
      <c r="H15" s="12">
        <f t="shared" si="54"/>
        <v>5.0399999999999993E-2</v>
      </c>
      <c r="I15" s="12">
        <f t="shared" si="54"/>
        <v>5.0399999999999993E-2</v>
      </c>
      <c r="J15" s="12">
        <f t="shared" ref="J15:K15" si="55">J13-J14</f>
        <v>6.0399999999999995E-2</v>
      </c>
      <c r="K15" s="12">
        <f t="shared" si="55"/>
        <v>6.0399999999999995E-2</v>
      </c>
      <c r="L15" s="12">
        <f t="shared" ref="L15:M15" si="56">L13-L14</f>
        <v>6.0399999999999995E-2</v>
      </c>
      <c r="M15" s="12">
        <f t="shared" si="56"/>
        <v>6.0399999999999995E-2</v>
      </c>
      <c r="N15" s="12">
        <f t="shared" ref="N15:O15" si="57">N13-N14</f>
        <v>5.2900000000000003E-2</v>
      </c>
      <c r="O15" s="12">
        <f t="shared" si="57"/>
        <v>5.2900000000000003E-2</v>
      </c>
      <c r="P15" s="12">
        <f t="shared" ref="P15:Q15" si="58">P13-P14</f>
        <v>5.2900000000000003E-2</v>
      </c>
      <c r="Q15" s="12">
        <f t="shared" si="58"/>
        <v>5.2900000000000003E-2</v>
      </c>
      <c r="R15" s="12">
        <f t="shared" ref="R15:S15" si="59">R13-R14</f>
        <v>5.2900000000000003E-2</v>
      </c>
      <c r="S15" s="12">
        <f t="shared" si="59"/>
        <v>5.2900000000000003E-2</v>
      </c>
      <c r="T15" s="12">
        <f t="shared" ref="T15:U15" si="60">T13-T14</f>
        <v>5.2900000000000003E-2</v>
      </c>
      <c r="U15" s="12">
        <f t="shared" si="60"/>
        <v>5.2900000000000003E-2</v>
      </c>
      <c r="V15" s="12">
        <f t="shared" ref="V15:W15" si="61">V13-V14</f>
        <v>5.2900000000000003E-2</v>
      </c>
      <c r="W15" s="12">
        <f t="shared" si="61"/>
        <v>5.2900000000000003E-2</v>
      </c>
      <c r="X15" s="12">
        <f t="shared" ref="X15:Y15" si="62">X13-X14</f>
        <v>5.2900000000000003E-2</v>
      </c>
      <c r="Y15" s="12">
        <f t="shared" si="62"/>
        <v>5.2900000000000003E-2</v>
      </c>
      <c r="Z15" s="12">
        <f t="shared" ref="Z15:AA15" si="63">Z13-Z14</f>
        <v>5.2900000000000003E-2</v>
      </c>
      <c r="AA15" s="12">
        <f t="shared" si="63"/>
        <v>5.2900000000000003E-2</v>
      </c>
      <c r="AB15" s="12">
        <f t="shared" ref="AB15:AC15" si="64">AB13-AB14</f>
        <v>5.2900000000000003E-2</v>
      </c>
      <c r="AC15" s="12">
        <f t="shared" si="64"/>
        <v>5.2900000000000003E-2</v>
      </c>
      <c r="AD15" s="12">
        <f t="shared" ref="AD15:AE15" si="65">AD13-AD14</f>
        <v>4.6300000000000008E-2</v>
      </c>
      <c r="AE15" s="12">
        <f t="shared" si="65"/>
        <v>4.6300000000000008E-2</v>
      </c>
      <c r="AF15" s="12">
        <f t="shared" ref="AF15:AG15" si="66">AF13-AF14</f>
        <v>4.6300000000000008E-2</v>
      </c>
      <c r="AG15" s="12">
        <f t="shared" si="66"/>
        <v>5.3599999999999995E-2</v>
      </c>
      <c r="AH15" s="12">
        <f t="shared" ref="AH15:AI15" si="67">AH13-AH14</f>
        <v>5.3599999999999995E-2</v>
      </c>
      <c r="AI15" s="12">
        <f t="shared" si="67"/>
        <v>5.3599999999999995E-2</v>
      </c>
      <c r="AJ15" s="12">
        <f t="shared" ref="AJ15:AK15" si="68">AJ13-AJ14</f>
        <v>5.3599999999999995E-2</v>
      </c>
      <c r="AK15" s="12">
        <f t="shared" si="68"/>
        <v>5.3599999999999995E-2</v>
      </c>
      <c r="AL15" s="12">
        <f t="shared" ref="AL15" si="69">AL13-AL14</f>
        <v>5.3599999999999995E-2</v>
      </c>
      <c r="AM15" s="12">
        <f t="shared" ref="AM15:AN15" si="70">AM13-AM14</f>
        <v>5.3599999999999995E-2</v>
      </c>
      <c r="AN15" s="12">
        <f t="shared" si="70"/>
        <v>5.3599999999999995E-2</v>
      </c>
      <c r="AO15" s="12">
        <f t="shared" ref="AO15:AP15" si="71">AO13-AO14</f>
        <v>5.3599999999999995E-2</v>
      </c>
      <c r="AP15" s="12">
        <f t="shared" si="71"/>
        <v>5.3599999999999995E-2</v>
      </c>
      <c r="AQ15" s="12">
        <f t="shared" ref="AQ15:AR15" si="72">AQ13-AQ14</f>
        <v>5.3599999999999995E-2</v>
      </c>
      <c r="AR15" s="12">
        <f t="shared" si="72"/>
        <v>5.3599999999999995E-2</v>
      </c>
      <c r="AS15" s="12">
        <f t="shared" ref="AS15:AT15" si="73">AS13-AS14</f>
        <v>5.3599999999999995E-2</v>
      </c>
      <c r="AT15" s="12">
        <f t="shared" si="73"/>
        <v>5.3599999999999995E-2</v>
      </c>
      <c r="AU15" s="12">
        <f t="shared" ref="AU15:AV15" si="74">AU13-AU14</f>
        <v>5.3599999999999995E-2</v>
      </c>
      <c r="AV15" s="12">
        <f t="shared" si="74"/>
        <v>5.3599999999999995E-2</v>
      </c>
      <c r="AW15" s="12">
        <f t="shared" ref="AW15:AX15" si="75">AW13-AW14</f>
        <v>5.3599999999999995E-2</v>
      </c>
      <c r="AX15" s="12">
        <f t="shared" si="75"/>
        <v>5.3599999999999995E-2</v>
      </c>
      <c r="AY15" s="12">
        <f t="shared" ref="AY15:AZ15" si="76">AY13-AY14</f>
        <v>5.3599999999999995E-2</v>
      </c>
      <c r="AZ15" s="12">
        <f t="shared" si="76"/>
        <v>5.3599999999999995E-2</v>
      </c>
      <c r="BA15" s="12">
        <f t="shared" ref="BA15:BB15" si="77">BA13-BA14</f>
        <v>5.5400000000000005E-2</v>
      </c>
      <c r="BB15" s="12">
        <f t="shared" si="77"/>
        <v>5.5400000000000005E-2</v>
      </c>
      <c r="BC15" s="12">
        <f t="shared" ref="BC15:BD15" si="78">BC13-BC14</f>
        <v>5.5400000000000005E-2</v>
      </c>
      <c r="BD15" s="12">
        <f t="shared" si="78"/>
        <v>5.5400000000000005E-2</v>
      </c>
      <c r="BE15" s="12">
        <f t="shared" ref="BE15" si="79">BE13-BE14</f>
        <v>5.5400000000000005E-2</v>
      </c>
    </row>
    <row r="16" spans="2:57" x14ac:dyDescent="0.25">
      <c r="B16" s="7" t="s">
        <v>15</v>
      </c>
      <c r="C16" s="6">
        <f t="shared" ref="C16:I16" si="80">C12*(C15/12)</f>
        <v>70.128347239762562</v>
      </c>
      <c r="D16" s="6">
        <f t="shared" si="80"/>
        <v>169.53236262796426</v>
      </c>
      <c r="E16" s="16">
        <f t="shared" si="80"/>
        <v>175.16800744067538</v>
      </c>
      <c r="F16" s="16">
        <f t="shared" si="80"/>
        <v>220.9164757761522</v>
      </c>
      <c r="G16" s="16">
        <f t="shared" si="80"/>
        <v>378.99891869451</v>
      </c>
      <c r="H16" s="16">
        <f t="shared" si="80"/>
        <v>592.09732554308664</v>
      </c>
      <c r="I16" s="16">
        <f t="shared" si="80"/>
        <v>850.15796053370491</v>
      </c>
      <c r="J16" s="16">
        <f t="shared" ref="J16" si="81">J12*(J15/12)</f>
        <v>1213.807224224119</v>
      </c>
      <c r="K16" s="16">
        <f t="shared" ref="K16:Q16" si="82">K12*(K15/12)</f>
        <v>1272.4404875269622</v>
      </c>
      <c r="L16" s="16">
        <f t="shared" si="82"/>
        <v>1419.4793538324402</v>
      </c>
      <c r="M16" s="16">
        <f t="shared" si="82"/>
        <v>703.03791479713823</v>
      </c>
      <c r="N16" s="16">
        <f t="shared" si="82"/>
        <v>725.20876171863495</v>
      </c>
      <c r="O16" s="16">
        <f t="shared" si="82"/>
        <v>1078.7131015905968</v>
      </c>
      <c r="P16" s="16">
        <f t="shared" si="82"/>
        <v>1284.5514383810939</v>
      </c>
      <c r="Q16" s="16">
        <f t="shared" si="82"/>
        <v>1386.2907812806272</v>
      </c>
      <c r="R16" s="16">
        <f t="shared" ref="R16:W16" si="83">R12*(R15/12)</f>
        <v>1513.9380222402069</v>
      </c>
      <c r="S16" s="16">
        <f t="shared" si="83"/>
        <v>1616.6512908119569</v>
      </c>
      <c r="T16" s="16">
        <f t="shared" si="83"/>
        <v>1821.212715685336</v>
      </c>
      <c r="U16" s="16">
        <f t="shared" si="83"/>
        <v>1889.8257806074512</v>
      </c>
      <c r="V16" s="16">
        <f t="shared" si="83"/>
        <v>2070.5942398333318</v>
      </c>
      <c r="W16" s="16">
        <f t="shared" si="83"/>
        <v>2306.0500016276765</v>
      </c>
      <c r="X16" s="16">
        <f t="shared" ref="X16:Y16" si="84">X12*(X15/12)</f>
        <v>2443.31731532501</v>
      </c>
      <c r="Y16" s="16">
        <f t="shared" si="84"/>
        <v>2593.3017917108168</v>
      </c>
      <c r="Z16" s="16">
        <f t="shared" ref="Z16:AA16" si="85">Z12*(Z15/12)</f>
        <v>2624.6554164298423</v>
      </c>
      <c r="AA16" s="16">
        <f t="shared" si="85"/>
        <v>2692.028226935689</v>
      </c>
      <c r="AB16" s="16">
        <f t="shared" ref="AB16:AC16" si="86">AB12*(AB15/12)</f>
        <v>2737.3637839775383</v>
      </c>
      <c r="AC16" s="16">
        <f t="shared" si="86"/>
        <v>2781.4859317228652</v>
      </c>
      <c r="AD16" s="126">
        <f t="shared" ref="AD16:AE16" si="87">AD12*(AD15/12)</f>
        <v>571.87936483195176</v>
      </c>
      <c r="AE16" s="126">
        <f t="shared" si="87"/>
        <v>743.10366438362848</v>
      </c>
      <c r="AF16" s="126">
        <f t="shared" ref="AF16:AG16" si="88">AF12*(AF15/12)</f>
        <v>848.98180286912691</v>
      </c>
      <c r="AG16" s="126">
        <f t="shared" si="88"/>
        <v>1182.7050074611348</v>
      </c>
      <c r="AH16" s="126">
        <f t="shared" ref="AH16:AI16" si="89">AH12*(AH15/12)</f>
        <v>1237.6467465913072</v>
      </c>
      <c r="AI16" s="126">
        <f t="shared" si="89"/>
        <v>1300.3079646714707</v>
      </c>
      <c r="AJ16" s="126">
        <f t="shared" ref="AJ16:AK16" si="90">AJ12*(AJ15/12)</f>
        <v>1338.6973599943899</v>
      </c>
      <c r="AK16" s="126">
        <f t="shared" si="90"/>
        <v>1326.5644047314252</v>
      </c>
      <c r="AL16" s="126">
        <f t="shared" ref="AL16" si="91">AL12*(AL15/12)</f>
        <v>1314.0755864676471</v>
      </c>
      <c r="AM16" s="126">
        <f t="shared" ref="AM16:AN16" si="92">AM12*(AM15/12)</f>
        <v>1301.2515901367262</v>
      </c>
      <c r="AN16" s="126">
        <f t="shared" si="92"/>
        <v>1288.7952465346909</v>
      </c>
      <c r="AO16" s="126">
        <f t="shared" ref="AO16:AP16" si="93">AO12*(AO15/12)</f>
        <v>1453.6755447644289</v>
      </c>
      <c r="AP16" s="126">
        <f t="shared" si="93"/>
        <v>1439.929831041258</v>
      </c>
      <c r="AQ16" s="126">
        <f t="shared" ref="AQ16:AR16" si="94">AQ12*(AQ15/12)</f>
        <v>1724.8988376514521</v>
      </c>
      <c r="AR16" s="126">
        <f t="shared" si="94"/>
        <v>1815.4686925437545</v>
      </c>
      <c r="AS16" s="126">
        <f t="shared" ref="AS16:AT16" si="95">AS12*(AS15/12)</f>
        <v>1967.381620750951</v>
      </c>
      <c r="AT16" s="126">
        <f t="shared" si="95"/>
        <v>1999.219638867585</v>
      </c>
      <c r="AU16" s="126">
        <f t="shared" ref="AU16:AV16" si="96">AU12*(AU15/12)</f>
        <v>2099.4363890942764</v>
      </c>
      <c r="AV16" s="126">
        <f t="shared" si="96"/>
        <v>2141.0931487676671</v>
      </c>
      <c r="AW16" s="126">
        <f t="shared" ref="AW16:AX16" si="97">AW12*(AW15/12)</f>
        <v>2122.4477280233273</v>
      </c>
      <c r="AX16" s="126">
        <f t="shared" si="97"/>
        <v>2259.0801805820165</v>
      </c>
      <c r="AY16" s="126">
        <f t="shared" ref="AY16:AZ16" si="98">AY12*(AY15/12)</f>
        <v>2316.5367166787873</v>
      </c>
      <c r="AZ16" s="126">
        <f t="shared" si="98"/>
        <v>2468.4825668531439</v>
      </c>
      <c r="BA16" s="126">
        <f t="shared" ref="BA16:BB16" si="99">BA12*(BA15/12)</f>
        <v>504.06974797378592</v>
      </c>
      <c r="BB16" s="126">
        <f t="shared" si="99"/>
        <v>505.80242977251368</v>
      </c>
      <c r="BC16" s="126">
        <f t="shared" ref="BC16:BD16" si="100">BC12*(BC15/12)</f>
        <v>912.63143642897512</v>
      </c>
      <c r="BD16" s="126">
        <f t="shared" si="100"/>
        <v>1254.3008690543074</v>
      </c>
      <c r="BE16" s="126">
        <f t="shared" ref="BE16" si="101">BE12*(BE15/12)</f>
        <v>1924.0765105949513</v>
      </c>
    </row>
    <row r="17" spans="4:57" x14ac:dyDescent="0.25">
      <c r="AC17" s="42" t="s">
        <v>465</v>
      </c>
      <c r="AD17" s="127">
        <v>662.04608974066116</v>
      </c>
      <c r="AE17" s="127">
        <v>860.26687712661942</v>
      </c>
      <c r="AF17" s="127">
        <v>982.83854500615973</v>
      </c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</row>
    <row r="18" spans="4:57" x14ac:dyDescent="0.25">
      <c r="D18" s="5"/>
      <c r="AC18" s="42" t="s">
        <v>462</v>
      </c>
      <c r="AD18" s="54">
        <f>AD16-AD17</f>
        <v>-90.166724908709398</v>
      </c>
      <c r="AE18" s="54">
        <f>AE16-AE17</f>
        <v>-117.16321274299094</v>
      </c>
      <c r="AF18" s="54">
        <f>AF16-AF17</f>
        <v>-133.85674213703282</v>
      </c>
      <c r="AG18" s="128">
        <f>-1*SUM(AD18:AF18)</f>
        <v>341.18667978873316</v>
      </c>
      <c r="AH18" s="8" t="s">
        <v>463</v>
      </c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</row>
    <row r="19" spans="4:57" x14ac:dyDescent="0.25">
      <c r="D19" s="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42"/>
      <c r="AH19" s="8" t="s">
        <v>464</v>
      </c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</row>
    <row r="20" spans="4:57" x14ac:dyDescent="0.25">
      <c r="AH20" s="8" t="s">
        <v>1119</v>
      </c>
    </row>
    <row r="21" spans="4:57" x14ac:dyDescent="0.25">
      <c r="AH21" s="8" t="s">
        <v>1120</v>
      </c>
    </row>
    <row r="22" spans="4:57" x14ac:dyDescent="0.25">
      <c r="AH22" s="200" t="s">
        <v>1121</v>
      </c>
    </row>
  </sheetData>
  <pageMargins left="0.7" right="0.7" top="0.75" bottom="0.75" header="0.3" footer="0.3"/>
  <pageSetup orientation="portrait" r:id="rId1"/>
  <headerFooter>
    <oddFooter>&amp;RSchedule JNG-D3.A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Z32"/>
  <sheetViews>
    <sheetView tabSelected="1" zoomScaleNormal="100" workbookViewId="0">
      <selection activeCell="D6" sqref="D6"/>
    </sheetView>
  </sheetViews>
  <sheetFormatPr defaultRowHeight="15" x14ac:dyDescent="0.25"/>
  <cols>
    <col min="1" max="1" width="11.5703125" customWidth="1"/>
    <col min="2" max="2" width="12.7109375" style="3" bestFit="1" customWidth="1"/>
    <col min="3" max="3" width="10.28515625" bestFit="1" customWidth="1"/>
    <col min="4" max="5" width="16.7109375" style="6" bestFit="1" customWidth="1"/>
    <col min="6" max="6" width="13.42578125" style="6" bestFit="1" customWidth="1"/>
    <col min="7" max="7" width="10.5703125" bestFit="1" customWidth="1"/>
    <col min="8" max="8" width="12.140625" customWidth="1"/>
    <col min="9" max="9" width="10.7109375" customWidth="1"/>
    <col min="10" max="10" width="13.7109375" bestFit="1" customWidth="1"/>
    <col min="11" max="11" width="10.7109375" customWidth="1"/>
    <col min="12" max="12" width="11.28515625" bestFit="1" customWidth="1"/>
    <col min="13" max="14" width="10.7109375" customWidth="1"/>
    <col min="15" max="15" width="13.5703125" bestFit="1" customWidth="1"/>
    <col min="16" max="16" width="11.85546875" bestFit="1" customWidth="1"/>
    <col min="17" max="17" width="19" customWidth="1"/>
    <col min="18" max="18" width="11.5703125" bestFit="1" customWidth="1"/>
    <col min="19" max="20" width="11.85546875" bestFit="1" customWidth="1"/>
    <col min="21" max="21" width="15.28515625" customWidth="1"/>
    <col min="22" max="25" width="11.85546875" bestFit="1" customWidth="1"/>
  </cols>
  <sheetData>
    <row r="1" spans="1:26" ht="45.75" thickBot="1" x14ac:dyDescent="0.3">
      <c r="A1" s="21" t="s">
        <v>27</v>
      </c>
      <c r="B1" s="39" t="s">
        <v>28</v>
      </c>
      <c r="C1" s="21" t="s">
        <v>29</v>
      </c>
      <c r="D1" s="22" t="s">
        <v>30</v>
      </c>
      <c r="E1" s="22" t="s">
        <v>31</v>
      </c>
      <c r="F1" s="23" t="s">
        <v>32</v>
      </c>
      <c r="G1" s="21" t="s">
        <v>33</v>
      </c>
      <c r="H1" s="95" t="s">
        <v>34</v>
      </c>
      <c r="I1" s="95" t="s">
        <v>35</v>
      </c>
      <c r="J1" s="36" t="s">
        <v>67</v>
      </c>
      <c r="K1" s="36" t="s">
        <v>73</v>
      </c>
      <c r="L1" s="36" t="s">
        <v>87</v>
      </c>
      <c r="M1" s="36" t="s">
        <v>105</v>
      </c>
      <c r="N1" s="36" t="s">
        <v>119</v>
      </c>
      <c r="O1" s="36" t="s">
        <v>140</v>
      </c>
      <c r="P1" s="36" t="s">
        <v>157</v>
      </c>
      <c r="Q1" s="36" t="s">
        <v>169</v>
      </c>
      <c r="R1" s="36" t="s">
        <v>179</v>
      </c>
      <c r="S1" s="36" t="s">
        <v>186</v>
      </c>
      <c r="T1" s="36" t="s">
        <v>209</v>
      </c>
      <c r="U1" s="36" t="s">
        <v>239</v>
      </c>
      <c r="V1" s="36" t="s">
        <v>253</v>
      </c>
      <c r="W1" s="36" t="s">
        <v>263</v>
      </c>
      <c r="X1" s="36" t="s">
        <v>265</v>
      </c>
      <c r="Y1" s="36" t="s">
        <v>292</v>
      </c>
      <c r="Z1" s="30"/>
    </row>
    <row r="2" spans="1:26" x14ac:dyDescent="0.25">
      <c r="A2" s="28">
        <v>44375</v>
      </c>
      <c r="B2" s="25">
        <v>5473412140</v>
      </c>
      <c r="C2" s="58" t="s">
        <v>57</v>
      </c>
      <c r="D2" s="44">
        <v>7619.11</v>
      </c>
      <c r="E2" s="44">
        <v>6330</v>
      </c>
      <c r="F2" s="44">
        <v>63.98</v>
      </c>
      <c r="G2" s="25">
        <v>114</v>
      </c>
      <c r="H2" s="153">
        <v>27.763157894736842</v>
      </c>
      <c r="I2" s="153">
        <v>55.526315789473685</v>
      </c>
      <c r="J2" s="153">
        <v>55.526315789473685</v>
      </c>
      <c r="K2" s="153">
        <v>55.526315789473685</v>
      </c>
      <c r="L2" s="154">
        <v>55.526315789473685</v>
      </c>
      <c r="M2" s="154">
        <v>55.526315789473685</v>
      </c>
      <c r="N2" s="154">
        <v>55.526315789473685</v>
      </c>
      <c r="O2" s="154">
        <v>55.526315789473685</v>
      </c>
      <c r="P2" s="96" t="s">
        <v>317</v>
      </c>
      <c r="Q2" s="96" t="s">
        <v>317</v>
      </c>
      <c r="R2" s="96" t="s">
        <v>317</v>
      </c>
      <c r="S2" s="96" t="s">
        <v>317</v>
      </c>
      <c r="T2" s="96" t="s">
        <v>317</v>
      </c>
      <c r="U2" s="96" t="s">
        <v>317</v>
      </c>
      <c r="V2" s="96" t="s">
        <v>317</v>
      </c>
      <c r="W2" s="96" t="s">
        <v>317</v>
      </c>
      <c r="X2" s="96" t="s">
        <v>317</v>
      </c>
      <c r="Y2" s="96" t="s">
        <v>317</v>
      </c>
    </row>
    <row r="3" spans="1:26" x14ac:dyDescent="0.25">
      <c r="A3" s="28"/>
      <c r="B3" s="25"/>
      <c r="C3" s="58"/>
      <c r="D3" s="45"/>
      <c r="E3" s="47"/>
      <c r="F3" s="45"/>
      <c r="G3" s="25"/>
      <c r="H3" s="103" t="s">
        <v>318</v>
      </c>
      <c r="I3" s="103" t="s">
        <v>318</v>
      </c>
      <c r="J3" s="103" t="s">
        <v>318</v>
      </c>
      <c r="K3" s="103" t="s">
        <v>318</v>
      </c>
      <c r="L3" s="103" t="s">
        <v>318</v>
      </c>
      <c r="M3" s="103" t="s">
        <v>318</v>
      </c>
      <c r="N3" s="103" t="s">
        <v>318</v>
      </c>
      <c r="O3" s="96" t="s">
        <v>319</v>
      </c>
      <c r="P3" s="32"/>
    </row>
    <row r="4" spans="1:26" ht="15.75" thickBot="1" x14ac:dyDescent="0.3">
      <c r="A4" s="28"/>
      <c r="B4" s="7"/>
      <c r="C4" s="7"/>
      <c r="D4" s="7"/>
      <c r="E4" s="7"/>
      <c r="F4" s="91"/>
      <c r="L4" s="32"/>
      <c r="M4" s="32"/>
      <c r="N4" s="32"/>
      <c r="O4" s="154">
        <f>N25*O2</f>
        <v>26.235706882084862</v>
      </c>
      <c r="P4" s="32"/>
    </row>
    <row r="5" spans="1:26" ht="15.75" thickBot="1" x14ac:dyDescent="0.3">
      <c r="A5" s="28"/>
      <c r="B5" s="25"/>
      <c r="C5" s="58"/>
      <c r="D5" s="148" t="s">
        <v>562</v>
      </c>
      <c r="E5" s="149">
        <f>I2*N25</f>
        <v>26.235706882084862</v>
      </c>
      <c r="F5" s="93"/>
      <c r="G5" s="25"/>
      <c r="L5" s="32"/>
      <c r="M5" s="32"/>
      <c r="N5" s="31"/>
      <c r="O5" s="31"/>
      <c r="P5" s="31"/>
      <c r="Q5" s="275" t="s">
        <v>324</v>
      </c>
      <c r="R5" s="276"/>
      <c r="S5" s="276"/>
      <c r="T5" s="276"/>
      <c r="U5" s="277"/>
    </row>
    <row r="6" spans="1:26" x14ac:dyDescent="0.25">
      <c r="D6" s="147" t="s">
        <v>332</v>
      </c>
      <c r="E6" s="147">
        <f>I2*4</f>
        <v>222.10526315789474</v>
      </c>
      <c r="F6" s="16"/>
      <c r="G6" s="5"/>
      <c r="N6" s="104" t="s">
        <v>322</v>
      </c>
      <c r="O6" s="152">
        <f>SUM(H2:N2)+O4</f>
        <v>387.15675951366387</v>
      </c>
      <c r="Q6" s="74" t="s">
        <v>17</v>
      </c>
      <c r="R6" s="156">
        <f>O6</f>
        <v>387.15675951366387</v>
      </c>
      <c r="U6" s="99"/>
    </row>
    <row r="7" spans="1:26" x14ac:dyDescent="0.25">
      <c r="C7" s="7"/>
      <c r="D7" s="52" t="s">
        <v>561</v>
      </c>
      <c r="E7" s="52">
        <f>I2*8</f>
        <v>444.21052631578948</v>
      </c>
      <c r="F7" s="140"/>
      <c r="H7" s="18"/>
      <c r="N7" s="7"/>
      <c r="O7" s="34"/>
      <c r="Q7" s="64" t="s">
        <v>325</v>
      </c>
      <c r="R7" s="156">
        <f>-1*R6</f>
        <v>-387.15675951366387</v>
      </c>
      <c r="U7" s="99"/>
    </row>
    <row r="8" spans="1:26" x14ac:dyDescent="0.25">
      <c r="D8" s="16"/>
      <c r="E8" s="19"/>
      <c r="F8" s="16"/>
      <c r="H8" s="17"/>
      <c r="M8" s="5"/>
      <c r="O8" s="141"/>
      <c r="Q8" s="278" t="s">
        <v>326</v>
      </c>
      <c r="R8" s="279"/>
      <c r="U8" s="99"/>
    </row>
    <row r="9" spans="1:26" x14ac:dyDescent="0.25">
      <c r="D9" s="14"/>
      <c r="H9" s="151">
        <f>E5+E6+E7</f>
        <v>692.55149635576913</v>
      </c>
      <c r="I9" s="51" t="s">
        <v>333</v>
      </c>
      <c r="Q9" s="64"/>
      <c r="U9" s="99"/>
    </row>
    <row r="10" spans="1:26" x14ac:dyDescent="0.25">
      <c r="G10" s="5"/>
      <c r="M10" s="5">
        <f>I2*4</f>
        <v>222.10526315789474</v>
      </c>
      <c r="Q10" s="74" t="s">
        <v>173</v>
      </c>
      <c r="R10" s="155">
        <f>H9</f>
        <v>692.55149635576913</v>
      </c>
      <c r="S10" s="70" t="s">
        <v>172</v>
      </c>
      <c r="U10" s="99"/>
    </row>
    <row r="11" spans="1:26" x14ac:dyDescent="0.25">
      <c r="B11" s="8" t="s">
        <v>314</v>
      </c>
      <c r="M11" s="5">
        <f>K2*8</f>
        <v>444.21052631578948</v>
      </c>
      <c r="Q11" s="64" t="s">
        <v>16</v>
      </c>
      <c r="R11" s="155">
        <f>-1*R10</f>
        <v>-692.55149635576913</v>
      </c>
      <c r="U11" s="99"/>
    </row>
    <row r="12" spans="1:26" ht="15.75" thickBot="1" x14ac:dyDescent="0.3">
      <c r="M12" s="5">
        <f>K2*N25</f>
        <v>26.235706882084862</v>
      </c>
      <c r="Q12" s="280" t="s">
        <v>327</v>
      </c>
      <c r="R12" s="281"/>
      <c r="S12" s="66"/>
      <c r="T12" s="66"/>
      <c r="U12" s="67"/>
    </row>
    <row r="13" spans="1:26" x14ac:dyDescent="0.25">
      <c r="M13" s="5">
        <f>M10+M11+M12</f>
        <v>692.55149635576902</v>
      </c>
    </row>
    <row r="16" spans="1:26" x14ac:dyDescent="0.25">
      <c r="L16" s="29"/>
    </row>
    <row r="17" spans="1:15" x14ac:dyDescent="0.25">
      <c r="L17" s="29"/>
    </row>
    <row r="18" spans="1:15" x14ac:dyDescent="0.25">
      <c r="L18" s="29"/>
    </row>
    <row r="19" spans="1:15" x14ac:dyDescent="0.25">
      <c r="L19" s="29"/>
    </row>
    <row r="20" spans="1:15" x14ac:dyDescent="0.25">
      <c r="L20" s="29"/>
    </row>
    <row r="21" spans="1:15" x14ac:dyDescent="0.25">
      <c r="L21" s="150"/>
      <c r="M21" t="s">
        <v>315</v>
      </c>
    </row>
    <row r="22" spans="1:15" x14ac:dyDescent="0.25">
      <c r="L22" s="29"/>
    </row>
    <row r="23" spans="1:15" x14ac:dyDescent="0.25">
      <c r="L23" s="29"/>
      <c r="N23" t="s">
        <v>320</v>
      </c>
    </row>
    <row r="24" spans="1:15" x14ac:dyDescent="0.25">
      <c r="N24" s="15">
        <f>63.98-30.23</f>
        <v>33.75</v>
      </c>
    </row>
    <row r="25" spans="1:15" x14ac:dyDescent="0.25">
      <c r="L25" s="138"/>
      <c r="N25" s="97">
        <f>30.23/63.98</f>
        <v>0.47249140356361363</v>
      </c>
      <c r="O25" t="s">
        <v>321</v>
      </c>
    </row>
    <row r="26" spans="1:15" x14ac:dyDescent="0.25">
      <c r="L26" s="138"/>
    </row>
    <row r="27" spans="1:15" x14ac:dyDescent="0.25">
      <c r="L27" s="138"/>
    </row>
    <row r="29" spans="1:15" x14ac:dyDescent="0.25">
      <c r="J29" s="7" t="s">
        <v>13</v>
      </c>
      <c r="K29" s="94">
        <v>809.39</v>
      </c>
      <c r="L29" s="51" t="s">
        <v>316</v>
      </c>
      <c r="M29" s="6"/>
    </row>
    <row r="30" spans="1:15" x14ac:dyDescent="0.25">
      <c r="J30" s="104"/>
      <c r="K30" s="105"/>
    </row>
    <row r="32" spans="1:15" x14ac:dyDescent="0.25">
      <c r="A32" s="20" t="s">
        <v>334</v>
      </c>
    </row>
  </sheetData>
  <mergeCells count="3">
    <mergeCell ref="Q8:R8"/>
    <mergeCell ref="Q12:R12"/>
    <mergeCell ref="Q5:U5"/>
  </mergeCells>
  <pageMargins left="0.7" right="0.7" top="0.75" bottom="0.75" header="0.3" footer="0.3"/>
  <pageSetup orientation="portrait" r:id="rId1"/>
  <headerFooter>
    <oddFooter>&amp;RSchedule JNG-D3.A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Z83"/>
  <sheetViews>
    <sheetView tabSelected="1" zoomScaleNormal="100" workbookViewId="0">
      <selection activeCell="D6" sqref="D6"/>
    </sheetView>
  </sheetViews>
  <sheetFormatPr defaultRowHeight="15" x14ac:dyDescent="0.25"/>
  <cols>
    <col min="1" max="1" width="11.5703125" customWidth="1"/>
    <col min="2" max="2" width="12.7109375" style="3" bestFit="1" customWidth="1"/>
    <col min="3" max="3" width="10" hidden="1" customWidth="1"/>
    <col min="4" max="4" width="11.28515625" style="6" bestFit="1" customWidth="1"/>
    <col min="5" max="5" width="11.5703125" style="6" bestFit="1" customWidth="1"/>
    <col min="6" max="6" width="13.42578125" style="6" bestFit="1" customWidth="1"/>
    <col min="7" max="7" width="7.85546875" bestFit="1" customWidth="1"/>
    <col min="8" max="8" width="12.140625" customWidth="1"/>
    <col min="9" max="9" width="10.7109375" customWidth="1"/>
    <col min="10" max="10" width="36" bestFit="1" customWidth="1"/>
    <col min="11" max="11" width="10.7109375" customWidth="1"/>
    <col min="12" max="12" width="11.28515625" bestFit="1" customWidth="1"/>
    <col min="13" max="15" width="10.7109375" customWidth="1"/>
    <col min="16" max="16" width="11.140625" customWidth="1"/>
    <col min="17" max="17" width="10.85546875" customWidth="1"/>
    <col min="18" max="18" width="11.5703125" bestFit="1" customWidth="1"/>
    <col min="20" max="21" width="10.5703125" bestFit="1" customWidth="1"/>
    <col min="23" max="23" width="9.7109375" bestFit="1" customWidth="1"/>
    <col min="25" max="25" width="9.7109375" bestFit="1" customWidth="1"/>
  </cols>
  <sheetData>
    <row r="1" spans="1:26" ht="45.75" thickBot="1" x14ac:dyDescent="0.3">
      <c r="A1" s="21" t="s">
        <v>27</v>
      </c>
      <c r="B1" s="39" t="s">
        <v>28</v>
      </c>
      <c r="C1" s="21" t="s">
        <v>29</v>
      </c>
      <c r="D1" s="22" t="s">
        <v>30</v>
      </c>
      <c r="E1" s="22" t="s">
        <v>31</v>
      </c>
      <c r="F1" s="23" t="s">
        <v>32</v>
      </c>
      <c r="G1" s="21" t="s">
        <v>33</v>
      </c>
      <c r="H1" s="33" t="s">
        <v>34</v>
      </c>
      <c r="I1" s="35" t="s">
        <v>35</v>
      </c>
      <c r="J1" s="36" t="s">
        <v>67</v>
      </c>
      <c r="K1" s="36" t="s">
        <v>73</v>
      </c>
      <c r="L1" s="36" t="s">
        <v>87</v>
      </c>
      <c r="M1" s="36" t="s">
        <v>105</v>
      </c>
      <c r="N1" s="36" t="s">
        <v>119</v>
      </c>
      <c r="O1" s="36" t="s">
        <v>140</v>
      </c>
      <c r="P1" s="21" t="s">
        <v>36</v>
      </c>
      <c r="Q1" s="21" t="s">
        <v>37</v>
      </c>
      <c r="R1" s="21" t="s">
        <v>38</v>
      </c>
      <c r="S1" s="21" t="s">
        <v>39</v>
      </c>
      <c r="T1" s="21" t="s">
        <v>40</v>
      </c>
      <c r="U1" s="21" t="s">
        <v>41</v>
      </c>
      <c r="V1" s="21" t="s">
        <v>42</v>
      </c>
      <c r="W1" s="21" t="s">
        <v>43</v>
      </c>
      <c r="Z1" s="30"/>
    </row>
    <row r="2" spans="1:26" hidden="1" x14ac:dyDescent="0.25">
      <c r="A2" s="24">
        <v>44348</v>
      </c>
      <c r="B2" s="40" t="s">
        <v>44</v>
      </c>
      <c r="C2" s="26">
        <v>902280001</v>
      </c>
      <c r="D2" s="27">
        <v>3538.95</v>
      </c>
      <c r="E2" s="27">
        <v>3156.78</v>
      </c>
      <c r="F2" s="53">
        <v>49.96</v>
      </c>
      <c r="G2" s="25">
        <v>69</v>
      </c>
      <c r="H2" s="32">
        <f>(E2/G2)*0.5</f>
        <v>22.87521739130435</v>
      </c>
      <c r="I2" s="32">
        <f>$E$2/$G$2</f>
        <v>45.7504347826087</v>
      </c>
      <c r="J2" s="32">
        <f t="shared" ref="J2:O2" si="0">$E$2/$G$2</f>
        <v>45.7504347826087</v>
      </c>
      <c r="K2" s="32">
        <f t="shared" si="0"/>
        <v>45.7504347826087</v>
      </c>
      <c r="L2" s="32">
        <f t="shared" si="0"/>
        <v>45.7504347826087</v>
      </c>
      <c r="M2" s="32">
        <f t="shared" si="0"/>
        <v>45.7504347826087</v>
      </c>
      <c r="N2" s="32">
        <f t="shared" si="0"/>
        <v>45.7504347826087</v>
      </c>
      <c r="O2" s="32">
        <f t="shared" si="0"/>
        <v>45.7504347826087</v>
      </c>
      <c r="P2" s="26"/>
      <c r="Q2" s="26"/>
      <c r="R2" s="26"/>
      <c r="S2" s="26"/>
      <c r="T2" s="26"/>
      <c r="U2" s="26"/>
      <c r="V2" s="26"/>
      <c r="W2" s="26"/>
    </row>
    <row r="3" spans="1:26" hidden="1" x14ac:dyDescent="0.25">
      <c r="A3" s="24">
        <v>44348</v>
      </c>
      <c r="B3" s="40" t="s">
        <v>45</v>
      </c>
      <c r="C3" s="43" t="s">
        <v>46</v>
      </c>
      <c r="D3" s="27">
        <v>2064.7600000000002</v>
      </c>
      <c r="E3" s="27">
        <v>1660.5</v>
      </c>
      <c r="F3" s="53">
        <v>14.53</v>
      </c>
      <c r="G3" s="25">
        <v>135</v>
      </c>
      <c r="H3" s="32">
        <f t="shared" ref="H3:H10" si="1">(E3/G3)*0.5</f>
        <v>6.15</v>
      </c>
      <c r="I3" s="32">
        <f t="shared" ref="I3:O3" si="2">$E$3/$G$3</f>
        <v>12.3</v>
      </c>
      <c r="J3" s="32">
        <f t="shared" si="2"/>
        <v>12.3</v>
      </c>
      <c r="K3" s="32">
        <f t="shared" si="2"/>
        <v>12.3</v>
      </c>
      <c r="L3" s="32">
        <f t="shared" si="2"/>
        <v>12.3</v>
      </c>
      <c r="M3" s="32">
        <f t="shared" si="2"/>
        <v>12.3</v>
      </c>
      <c r="N3" s="32">
        <f t="shared" si="2"/>
        <v>12.3</v>
      </c>
      <c r="O3" s="32">
        <f t="shared" si="2"/>
        <v>12.3</v>
      </c>
      <c r="P3" s="26"/>
      <c r="Q3" s="26"/>
      <c r="R3" s="55"/>
      <c r="S3" s="26"/>
      <c r="T3" s="26"/>
      <c r="U3" s="26"/>
      <c r="V3" s="26"/>
      <c r="W3" s="26"/>
    </row>
    <row r="4" spans="1:26" hidden="1" x14ac:dyDescent="0.25">
      <c r="A4" s="24">
        <v>44354</v>
      </c>
      <c r="B4" s="40" t="s">
        <v>47</v>
      </c>
      <c r="C4" s="43" t="s">
        <v>48</v>
      </c>
      <c r="D4" s="27">
        <v>8286.73</v>
      </c>
      <c r="E4" s="27">
        <v>6572.8</v>
      </c>
      <c r="F4" s="53">
        <v>54.53</v>
      </c>
      <c r="G4" s="25">
        <v>144</v>
      </c>
      <c r="H4" s="32">
        <f t="shared" si="1"/>
        <v>22.822222222222223</v>
      </c>
      <c r="I4" s="32">
        <f t="shared" ref="I4:O4" si="3">$E$4/$G$4</f>
        <v>45.644444444444446</v>
      </c>
      <c r="J4" s="32">
        <f t="shared" si="3"/>
        <v>45.644444444444446</v>
      </c>
      <c r="K4" s="32">
        <f t="shared" si="3"/>
        <v>45.644444444444446</v>
      </c>
      <c r="L4" s="32">
        <f t="shared" si="3"/>
        <v>45.644444444444446</v>
      </c>
      <c r="M4" s="32">
        <f t="shared" si="3"/>
        <v>45.644444444444446</v>
      </c>
      <c r="N4" s="32">
        <f t="shared" si="3"/>
        <v>45.644444444444446</v>
      </c>
      <c r="O4" s="32">
        <f t="shared" si="3"/>
        <v>45.644444444444446</v>
      </c>
      <c r="P4" s="26"/>
      <c r="Q4" s="26"/>
      <c r="R4" s="26"/>
      <c r="S4" s="26"/>
      <c r="T4" s="26"/>
      <c r="U4" s="26"/>
      <c r="V4" s="26"/>
      <c r="W4" s="26"/>
    </row>
    <row r="5" spans="1:26" hidden="1" x14ac:dyDescent="0.25">
      <c r="A5" s="24">
        <v>44354</v>
      </c>
      <c r="B5" s="40" t="s">
        <v>120</v>
      </c>
      <c r="C5" s="43" t="s">
        <v>49</v>
      </c>
      <c r="D5" s="27">
        <v>6949.48</v>
      </c>
      <c r="E5" s="27">
        <v>5512.13</v>
      </c>
      <c r="F5" s="53">
        <v>45.71</v>
      </c>
      <c r="G5" s="25">
        <v>144</v>
      </c>
      <c r="H5" s="32">
        <f t="shared" si="1"/>
        <v>19.139340277777777</v>
      </c>
      <c r="I5" s="32">
        <f t="shared" ref="I5:O5" si="4">$E$5/$G$5</f>
        <v>38.278680555555553</v>
      </c>
      <c r="J5" s="32">
        <f t="shared" si="4"/>
        <v>38.278680555555553</v>
      </c>
      <c r="K5" s="32">
        <f t="shared" si="4"/>
        <v>38.278680555555553</v>
      </c>
      <c r="L5" s="32">
        <f t="shared" si="4"/>
        <v>38.278680555555553</v>
      </c>
      <c r="M5" s="32">
        <f t="shared" si="4"/>
        <v>38.278680555555553</v>
      </c>
      <c r="N5" s="32">
        <f t="shared" si="4"/>
        <v>38.278680555555553</v>
      </c>
      <c r="O5" s="32">
        <f t="shared" si="4"/>
        <v>38.278680555555553</v>
      </c>
      <c r="P5" s="26"/>
      <c r="Q5" s="26"/>
      <c r="R5" s="26"/>
      <c r="S5" s="26"/>
      <c r="T5" s="26"/>
      <c r="U5" s="26"/>
      <c r="V5" s="26"/>
      <c r="W5" s="26"/>
    </row>
    <row r="6" spans="1:26" hidden="1" x14ac:dyDescent="0.25">
      <c r="A6" s="24">
        <v>44354</v>
      </c>
      <c r="B6" s="40">
        <v>9403806138</v>
      </c>
      <c r="C6" s="43" t="s">
        <v>50</v>
      </c>
      <c r="D6" s="27">
        <v>6257.65</v>
      </c>
      <c r="E6" s="27">
        <v>4986.2700000000004</v>
      </c>
      <c r="F6" s="49">
        <v>40.590000000000003</v>
      </c>
      <c r="G6" s="25">
        <v>141</v>
      </c>
      <c r="H6" s="32">
        <f t="shared" si="1"/>
        <v>17.681808510638298</v>
      </c>
      <c r="I6" s="32">
        <f t="shared" ref="I6:O6" si="5">$E$6/$G$6</f>
        <v>35.363617021276596</v>
      </c>
      <c r="J6" s="32">
        <f t="shared" si="5"/>
        <v>35.363617021276596</v>
      </c>
      <c r="K6" s="32">
        <f t="shared" si="5"/>
        <v>35.363617021276596</v>
      </c>
      <c r="L6" s="32">
        <f t="shared" si="5"/>
        <v>35.363617021276596</v>
      </c>
      <c r="M6" s="32">
        <f t="shared" si="5"/>
        <v>35.363617021276596</v>
      </c>
      <c r="N6" s="32">
        <f t="shared" si="5"/>
        <v>35.363617021276596</v>
      </c>
      <c r="O6" s="32">
        <f t="shared" si="5"/>
        <v>35.363617021276596</v>
      </c>
      <c r="P6" s="26"/>
      <c r="Q6" s="26"/>
      <c r="R6" s="26"/>
      <c r="S6" s="26"/>
      <c r="T6" s="26"/>
      <c r="U6" s="26"/>
      <c r="V6" s="26"/>
      <c r="W6" s="26"/>
    </row>
    <row r="7" spans="1:26" hidden="1" x14ac:dyDescent="0.25">
      <c r="A7" s="24">
        <v>44368</v>
      </c>
      <c r="B7" s="40" t="s">
        <v>51</v>
      </c>
      <c r="C7" s="43">
        <v>514130101</v>
      </c>
      <c r="D7" s="27">
        <v>6990.28</v>
      </c>
      <c r="E7" s="27">
        <v>5544.49</v>
      </c>
      <c r="F7" s="53">
        <v>45.98</v>
      </c>
      <c r="G7" s="25">
        <v>144</v>
      </c>
      <c r="H7" s="32">
        <f t="shared" si="1"/>
        <v>19.25170138888889</v>
      </c>
      <c r="I7" s="32">
        <f t="shared" ref="I7:O7" si="6">$E$7/$G$7</f>
        <v>38.503402777777779</v>
      </c>
      <c r="J7" s="32">
        <f t="shared" si="6"/>
        <v>38.503402777777779</v>
      </c>
      <c r="K7" s="32">
        <f t="shared" si="6"/>
        <v>38.503402777777779</v>
      </c>
      <c r="L7" s="32">
        <f t="shared" si="6"/>
        <v>38.503402777777779</v>
      </c>
      <c r="M7" s="32">
        <f t="shared" si="6"/>
        <v>38.503402777777779</v>
      </c>
      <c r="N7" s="32">
        <f t="shared" si="6"/>
        <v>38.503402777777779</v>
      </c>
      <c r="O7" s="32">
        <f t="shared" si="6"/>
        <v>38.503402777777779</v>
      </c>
    </row>
    <row r="8" spans="1:26" hidden="1" x14ac:dyDescent="0.25">
      <c r="A8" s="24">
        <v>44368</v>
      </c>
      <c r="B8" s="40" t="s">
        <v>52</v>
      </c>
      <c r="C8" s="43" t="s">
        <v>53</v>
      </c>
      <c r="D8" s="27">
        <v>4030.84</v>
      </c>
      <c r="E8" s="27">
        <v>3197.15</v>
      </c>
      <c r="F8" s="53">
        <v>26.51</v>
      </c>
      <c r="G8" s="25">
        <v>144</v>
      </c>
      <c r="H8" s="32">
        <f t="shared" si="1"/>
        <v>11.101215277777778</v>
      </c>
      <c r="I8" s="32">
        <f t="shared" ref="I8:O8" si="7">$E$8/$G$8</f>
        <v>22.202430555555555</v>
      </c>
      <c r="J8" s="32">
        <f t="shared" si="7"/>
        <v>22.202430555555555</v>
      </c>
      <c r="K8" s="32">
        <f t="shared" si="7"/>
        <v>22.202430555555555</v>
      </c>
      <c r="L8" s="32">
        <f t="shared" si="7"/>
        <v>22.202430555555555</v>
      </c>
      <c r="M8" s="32">
        <f t="shared" si="7"/>
        <v>22.202430555555555</v>
      </c>
      <c r="N8" s="32">
        <f t="shared" si="7"/>
        <v>22.202430555555555</v>
      </c>
      <c r="O8" s="32">
        <f t="shared" si="7"/>
        <v>22.202430555555555</v>
      </c>
      <c r="S8" s="5"/>
    </row>
    <row r="9" spans="1:26" hidden="1" x14ac:dyDescent="0.25">
      <c r="A9" s="24">
        <v>44368</v>
      </c>
      <c r="B9" s="40" t="s">
        <v>54</v>
      </c>
      <c r="C9" s="43" t="s">
        <v>55</v>
      </c>
      <c r="D9" s="27">
        <v>2598.4299999999998</v>
      </c>
      <c r="E9" s="27">
        <v>2061</v>
      </c>
      <c r="F9" s="53">
        <v>17.09</v>
      </c>
      <c r="G9" s="25">
        <v>144</v>
      </c>
      <c r="H9" s="32">
        <f t="shared" si="1"/>
        <v>7.15625</v>
      </c>
      <c r="I9" s="32">
        <f t="shared" ref="I9:O9" si="8">$E$9/$G$9</f>
        <v>14.3125</v>
      </c>
      <c r="J9" s="32">
        <f t="shared" si="8"/>
        <v>14.3125</v>
      </c>
      <c r="K9" s="32">
        <f t="shared" si="8"/>
        <v>14.3125</v>
      </c>
      <c r="L9" s="32">
        <f t="shared" si="8"/>
        <v>14.3125</v>
      </c>
      <c r="M9" s="32">
        <f t="shared" si="8"/>
        <v>14.3125</v>
      </c>
      <c r="N9" s="32">
        <f t="shared" si="8"/>
        <v>14.3125</v>
      </c>
      <c r="O9" s="32">
        <f t="shared" si="8"/>
        <v>14.3125</v>
      </c>
      <c r="S9" s="56"/>
    </row>
    <row r="10" spans="1:26" hidden="1" x14ac:dyDescent="0.25">
      <c r="A10" s="24">
        <v>44375</v>
      </c>
      <c r="B10" s="40" t="s">
        <v>56</v>
      </c>
      <c r="C10" s="43" t="s">
        <v>57</v>
      </c>
      <c r="D10" s="27">
        <v>7619.11</v>
      </c>
      <c r="E10" s="27">
        <v>6330</v>
      </c>
      <c r="F10" s="53">
        <v>63.98</v>
      </c>
      <c r="G10" s="25">
        <v>114</v>
      </c>
      <c r="H10" s="37">
        <f t="shared" si="1"/>
        <v>27.763157894736842</v>
      </c>
      <c r="I10" s="32">
        <f t="shared" ref="I10:O10" si="9">$E$10/$G$10</f>
        <v>55.526315789473685</v>
      </c>
      <c r="J10" s="32">
        <f t="shared" si="9"/>
        <v>55.526315789473685</v>
      </c>
      <c r="K10" s="32">
        <f t="shared" si="9"/>
        <v>55.526315789473685</v>
      </c>
      <c r="L10" s="32">
        <f t="shared" si="9"/>
        <v>55.526315789473685</v>
      </c>
      <c r="M10" s="32">
        <f t="shared" si="9"/>
        <v>55.526315789473685</v>
      </c>
      <c r="N10" s="32">
        <f t="shared" si="9"/>
        <v>55.526315789473685</v>
      </c>
      <c r="O10" s="32">
        <f t="shared" si="9"/>
        <v>55.526315789473685</v>
      </c>
      <c r="T10" s="5"/>
    </row>
    <row r="11" spans="1:26" hidden="1" x14ac:dyDescent="0.25">
      <c r="C11" s="43"/>
      <c r="H11" s="34">
        <f>SUM(H2:H10)</f>
        <v>153.94091296334616</v>
      </c>
    </row>
    <row r="12" spans="1:26" hidden="1" x14ac:dyDescent="0.25">
      <c r="C12" s="43"/>
    </row>
    <row r="13" spans="1:26" hidden="1" x14ac:dyDescent="0.25">
      <c r="A13" s="28">
        <v>44383</v>
      </c>
      <c r="B13" s="25" t="s">
        <v>121</v>
      </c>
      <c r="C13" s="43" t="s">
        <v>58</v>
      </c>
      <c r="D13" s="27">
        <v>6458.66</v>
      </c>
      <c r="E13" s="6">
        <v>5122.83</v>
      </c>
      <c r="F13" s="52">
        <v>42.47</v>
      </c>
      <c r="G13" s="25">
        <v>144</v>
      </c>
      <c r="I13" s="32">
        <f>($E$13/$G$13)*0.5</f>
        <v>17.787604166666668</v>
      </c>
      <c r="J13" s="32">
        <f t="shared" ref="J13:O13" si="10">($E$13/$G$13)</f>
        <v>35.575208333333336</v>
      </c>
      <c r="K13" s="32">
        <f t="shared" si="10"/>
        <v>35.575208333333336</v>
      </c>
      <c r="L13" s="32">
        <f t="shared" si="10"/>
        <v>35.575208333333336</v>
      </c>
      <c r="M13" s="32">
        <f t="shared" si="10"/>
        <v>35.575208333333336</v>
      </c>
      <c r="N13" s="32">
        <f t="shared" si="10"/>
        <v>35.575208333333336</v>
      </c>
      <c r="O13" s="32">
        <f t="shared" si="10"/>
        <v>35.575208333333336</v>
      </c>
    </row>
    <row r="14" spans="1:26" hidden="1" x14ac:dyDescent="0.25">
      <c r="A14" s="28">
        <v>44383</v>
      </c>
      <c r="B14" s="25" t="s">
        <v>59</v>
      </c>
      <c r="C14" s="43" t="s">
        <v>60</v>
      </c>
      <c r="D14" s="27">
        <v>7759.93</v>
      </c>
      <c r="E14" s="6">
        <v>6154.96</v>
      </c>
      <c r="F14" s="52">
        <v>51.04</v>
      </c>
      <c r="G14" s="25">
        <v>144</v>
      </c>
      <c r="I14" s="32">
        <f>($E$14/$G$14)*0.5</f>
        <v>21.371388888888887</v>
      </c>
      <c r="J14" s="32">
        <f t="shared" ref="J14:O14" si="11">($E$14/$G$14)</f>
        <v>42.742777777777775</v>
      </c>
      <c r="K14" s="32">
        <f t="shared" si="11"/>
        <v>42.742777777777775</v>
      </c>
      <c r="L14" s="32">
        <f t="shared" si="11"/>
        <v>42.742777777777775</v>
      </c>
      <c r="M14" s="32">
        <f t="shared" si="11"/>
        <v>42.742777777777775</v>
      </c>
      <c r="N14" s="32">
        <f t="shared" si="11"/>
        <v>42.742777777777775</v>
      </c>
      <c r="O14" s="32">
        <f t="shared" si="11"/>
        <v>42.742777777777775</v>
      </c>
    </row>
    <row r="15" spans="1:26" hidden="1" x14ac:dyDescent="0.25">
      <c r="A15" s="28">
        <v>44389</v>
      </c>
      <c r="B15" s="25" t="s">
        <v>65</v>
      </c>
      <c r="C15" s="43" t="s">
        <v>66</v>
      </c>
      <c r="D15" s="27">
        <v>3297.62</v>
      </c>
      <c r="E15" s="6">
        <v>2615.58</v>
      </c>
      <c r="F15" s="52">
        <v>21.67</v>
      </c>
      <c r="G15" s="25">
        <v>144</v>
      </c>
      <c r="I15" s="32">
        <f>($E$15/$G$15)*0.5</f>
        <v>9.0818750000000001</v>
      </c>
      <c r="J15" s="32">
        <f t="shared" ref="J15:O15" si="12">($E$15/$G$15)</f>
        <v>18.16375</v>
      </c>
      <c r="K15" s="32">
        <f t="shared" si="12"/>
        <v>18.16375</v>
      </c>
      <c r="L15" s="32">
        <f t="shared" si="12"/>
        <v>18.16375</v>
      </c>
      <c r="M15" s="32">
        <f t="shared" si="12"/>
        <v>18.16375</v>
      </c>
      <c r="N15" s="32">
        <f t="shared" si="12"/>
        <v>18.16375</v>
      </c>
      <c r="O15" s="32">
        <f t="shared" si="12"/>
        <v>18.16375</v>
      </c>
    </row>
    <row r="16" spans="1:26" hidden="1" x14ac:dyDescent="0.25">
      <c r="A16" s="28">
        <v>44403</v>
      </c>
      <c r="B16" s="25" t="s">
        <v>61</v>
      </c>
      <c r="C16" s="43" t="s">
        <v>62</v>
      </c>
      <c r="D16" s="27">
        <v>2411.7600000000002</v>
      </c>
      <c r="E16" s="6">
        <v>1912.94</v>
      </c>
      <c r="F16" s="52">
        <v>15.85</v>
      </c>
      <c r="G16" s="25">
        <v>144</v>
      </c>
      <c r="I16" s="37">
        <f>($E$16/$G$16)*0.5</f>
        <v>6.6421527777777776</v>
      </c>
      <c r="J16" s="32">
        <f t="shared" ref="J16:O16" si="13">($E$16/$G$16)</f>
        <v>13.284305555555555</v>
      </c>
      <c r="K16" s="32">
        <f t="shared" si="13"/>
        <v>13.284305555555555</v>
      </c>
      <c r="L16" s="32">
        <f t="shared" si="13"/>
        <v>13.284305555555555</v>
      </c>
      <c r="M16" s="32">
        <f t="shared" si="13"/>
        <v>13.284305555555555</v>
      </c>
      <c r="N16" s="32">
        <f t="shared" si="13"/>
        <v>13.284305555555555</v>
      </c>
      <c r="O16" s="32">
        <f t="shared" si="13"/>
        <v>13.284305555555555</v>
      </c>
    </row>
    <row r="17" spans="1:15" hidden="1" x14ac:dyDescent="0.25">
      <c r="A17" s="28"/>
      <c r="C17" s="43"/>
      <c r="D17" s="27"/>
      <c r="I17" s="31">
        <f>SUM(I2:I16)</f>
        <v>362.76484676002565</v>
      </c>
      <c r="J17" s="31"/>
      <c r="K17" s="31"/>
      <c r="L17" s="31"/>
      <c r="M17" s="31"/>
      <c r="N17" s="31"/>
      <c r="O17" s="31"/>
    </row>
    <row r="18" spans="1:15" hidden="1" x14ac:dyDescent="0.25">
      <c r="A18" s="28"/>
      <c r="C18" s="43"/>
      <c r="D18" s="27"/>
      <c r="I18" s="32"/>
      <c r="J18" s="32"/>
      <c r="K18" s="32"/>
      <c r="L18" s="32"/>
      <c r="M18" s="32"/>
      <c r="N18" s="32"/>
      <c r="O18" s="32"/>
    </row>
    <row r="19" spans="1:15" hidden="1" x14ac:dyDescent="0.25">
      <c r="A19" s="28">
        <v>44420</v>
      </c>
      <c r="B19" s="40" t="s">
        <v>68</v>
      </c>
      <c r="C19" s="43" t="s">
        <v>69</v>
      </c>
      <c r="D19" s="27">
        <v>1459.46</v>
      </c>
      <c r="E19" s="6">
        <v>1157.5999999999999</v>
      </c>
      <c r="F19" s="52">
        <v>9.59</v>
      </c>
      <c r="G19" s="25">
        <v>144</v>
      </c>
      <c r="I19" s="32"/>
      <c r="J19" s="32">
        <f>($E$19/$G$19)*0.5</f>
        <v>4.0194444444444439</v>
      </c>
      <c r="K19" s="32">
        <f>($E$19/$G$19)</f>
        <v>8.0388888888888879</v>
      </c>
      <c r="L19" s="32">
        <f>($E$19/$G$19)</f>
        <v>8.0388888888888879</v>
      </c>
      <c r="M19" s="32">
        <f>($E$19/$G$19)</f>
        <v>8.0388888888888879</v>
      </c>
      <c r="N19" s="32">
        <f>($E$19/$G$19)</f>
        <v>8.0388888888888879</v>
      </c>
      <c r="O19" s="32">
        <f>($E$19/$G$19)</f>
        <v>8.0388888888888879</v>
      </c>
    </row>
    <row r="20" spans="1:15" hidden="1" x14ac:dyDescent="0.25">
      <c r="A20" s="28">
        <v>44428</v>
      </c>
      <c r="B20" s="40" t="s">
        <v>122</v>
      </c>
      <c r="C20" s="43" t="s">
        <v>70</v>
      </c>
      <c r="D20" s="27">
        <v>6686.68</v>
      </c>
      <c r="E20" s="6">
        <v>5303.69</v>
      </c>
      <c r="F20" s="52">
        <v>43.92</v>
      </c>
      <c r="G20" s="25">
        <v>144</v>
      </c>
      <c r="I20" s="32"/>
      <c r="J20" s="32">
        <f>($E$20/$G$20)*0.5</f>
        <v>18.415590277777778</v>
      </c>
      <c r="K20" s="32">
        <f>($E$20/$G$20)</f>
        <v>36.831180555555555</v>
      </c>
      <c r="L20" s="32">
        <f>($E$20/$G$20)</f>
        <v>36.831180555555555</v>
      </c>
      <c r="M20" s="32">
        <f>($E$20/$G$20)</f>
        <v>36.831180555555555</v>
      </c>
      <c r="N20" s="32">
        <f>($E$20/$G$20)</f>
        <v>36.831180555555555</v>
      </c>
      <c r="O20" s="32">
        <f>($E$20/$G$20)</f>
        <v>36.831180555555555</v>
      </c>
    </row>
    <row r="21" spans="1:15" hidden="1" x14ac:dyDescent="0.25">
      <c r="A21" s="28">
        <v>44438</v>
      </c>
      <c r="B21" s="40" t="s">
        <v>71</v>
      </c>
      <c r="C21" s="43" t="s">
        <v>72</v>
      </c>
      <c r="D21" s="27">
        <v>7974.11</v>
      </c>
      <c r="E21" s="6">
        <v>6363.75</v>
      </c>
      <c r="F21" s="52">
        <v>53.97</v>
      </c>
      <c r="G21" s="25">
        <v>140</v>
      </c>
      <c r="I21" s="32"/>
      <c r="J21" s="32">
        <f>($E$21/$G$21)*0.5</f>
        <v>22.727678571428573</v>
      </c>
      <c r="K21" s="32">
        <f>($E$21/$G$21)</f>
        <v>45.455357142857146</v>
      </c>
      <c r="L21" s="32">
        <f>($E$21/$G$21)</f>
        <v>45.455357142857146</v>
      </c>
      <c r="M21" s="32">
        <f>($E$21/$G$21)</f>
        <v>45.455357142857146</v>
      </c>
      <c r="N21" s="32">
        <f>($E$21/$G$21)</f>
        <v>45.455357142857146</v>
      </c>
      <c r="O21" s="32">
        <f>($E$21/$G$21)</f>
        <v>45.455357142857146</v>
      </c>
    </row>
    <row r="22" spans="1:15" hidden="1" x14ac:dyDescent="0.25">
      <c r="A22" s="28">
        <v>44438</v>
      </c>
      <c r="B22" s="40">
        <v>4714218340</v>
      </c>
      <c r="C22" s="43">
        <v>471421801</v>
      </c>
      <c r="D22" s="27">
        <v>2056.31</v>
      </c>
      <c r="E22" s="6">
        <v>1816.75</v>
      </c>
      <c r="F22" s="52">
        <v>26.62</v>
      </c>
      <c r="G22" s="25">
        <v>75</v>
      </c>
      <c r="I22" s="32"/>
      <c r="J22" s="37">
        <f>($E$22/$G$22)*0.5</f>
        <v>12.111666666666666</v>
      </c>
      <c r="K22" s="32">
        <f>($E$22/$G$22)</f>
        <v>24.223333333333333</v>
      </c>
      <c r="L22" s="32">
        <f>($E$22/$G$22)</f>
        <v>24.223333333333333</v>
      </c>
      <c r="M22" s="32">
        <f>($E$22/$G$22)</f>
        <v>24.223333333333333</v>
      </c>
      <c r="N22" s="32">
        <f>($E$22/$G$22)</f>
        <v>24.223333333333333</v>
      </c>
      <c r="O22" s="32">
        <f>($E$22/$G$22)</f>
        <v>24.223333333333333</v>
      </c>
    </row>
    <row r="23" spans="1:15" hidden="1" x14ac:dyDescent="0.25">
      <c r="C23" s="43"/>
      <c r="J23" s="34">
        <f>SUM(J2:J22)</f>
        <v>474.92224755367641</v>
      </c>
      <c r="K23" s="34"/>
      <c r="L23" s="34"/>
      <c r="M23" s="34"/>
      <c r="N23" s="34"/>
      <c r="O23" s="34"/>
    </row>
    <row r="24" spans="1:15" hidden="1" x14ac:dyDescent="0.25">
      <c r="C24" s="43"/>
    </row>
    <row r="25" spans="1:15" hidden="1" x14ac:dyDescent="0.25">
      <c r="A25" s="28">
        <v>44452</v>
      </c>
      <c r="B25" s="25" t="s">
        <v>74</v>
      </c>
      <c r="C25" s="43" t="s">
        <v>75</v>
      </c>
      <c r="D25" s="27">
        <v>10051.09</v>
      </c>
      <c r="E25" s="6">
        <v>7972.24</v>
      </c>
      <c r="F25" s="52">
        <v>66.02</v>
      </c>
      <c r="G25" s="25">
        <v>144</v>
      </c>
      <c r="I25" s="32"/>
      <c r="J25" s="32"/>
      <c r="K25" s="32">
        <f>($E$25/$G$25)*0.5</f>
        <v>27.68138888888889</v>
      </c>
      <c r="L25" s="32">
        <f>($E$25/$G$25)</f>
        <v>55.362777777777779</v>
      </c>
      <c r="M25" s="32">
        <f>($E$25/$G$25)</f>
        <v>55.362777777777779</v>
      </c>
      <c r="N25" s="32">
        <f>($E$25/$G$25)</f>
        <v>55.362777777777779</v>
      </c>
      <c r="O25" s="32">
        <f>($E$25/$G$25)</f>
        <v>55.362777777777779</v>
      </c>
    </row>
    <row r="26" spans="1:15" hidden="1" x14ac:dyDescent="0.25">
      <c r="A26" s="28">
        <v>44452</v>
      </c>
      <c r="B26" s="25" t="s">
        <v>76</v>
      </c>
      <c r="C26" s="43" t="s">
        <v>77</v>
      </c>
      <c r="D26" s="27">
        <v>7066.36</v>
      </c>
      <c r="E26" s="6">
        <v>5604.84</v>
      </c>
      <c r="F26" s="52">
        <v>46.43</v>
      </c>
      <c r="G26" s="25">
        <v>144</v>
      </c>
      <c r="I26" s="32"/>
      <c r="J26" s="32"/>
      <c r="K26" s="32">
        <f>($E$26/$G$26)*0.5</f>
        <v>19.46125</v>
      </c>
      <c r="L26" s="32">
        <f>($E$26/$G$26)</f>
        <v>38.922499999999999</v>
      </c>
      <c r="M26" s="32">
        <f>($E$26/$G$26)</f>
        <v>38.922499999999999</v>
      </c>
      <c r="N26" s="32">
        <f>($E$26/$G$26)</f>
        <v>38.922499999999999</v>
      </c>
      <c r="O26" s="32">
        <f>($E$26/$G$26)</f>
        <v>38.922499999999999</v>
      </c>
    </row>
    <row r="27" spans="1:15" hidden="1" x14ac:dyDescent="0.25">
      <c r="A27" s="28">
        <v>44452</v>
      </c>
      <c r="B27" s="25" t="s">
        <v>78</v>
      </c>
      <c r="C27" s="43" t="s">
        <v>79</v>
      </c>
      <c r="D27" s="27">
        <v>8572.69</v>
      </c>
      <c r="E27" s="6">
        <v>6862.5</v>
      </c>
      <c r="F27" s="52">
        <v>58.9</v>
      </c>
      <c r="G27" s="25">
        <v>138</v>
      </c>
      <c r="I27" s="32"/>
      <c r="J27" s="32"/>
      <c r="K27" s="32">
        <f>($E$27/$G$27)*0.5</f>
        <v>24.864130434782609</v>
      </c>
      <c r="L27" s="32">
        <f>($E$27/$G$27)</f>
        <v>49.728260869565219</v>
      </c>
      <c r="M27" s="32">
        <f>($E$27/$G$27)</f>
        <v>49.728260869565219</v>
      </c>
      <c r="N27" s="32">
        <f>($E$27/$G$27)</f>
        <v>49.728260869565219</v>
      </c>
      <c r="O27" s="32">
        <f>($E$27/$G$27)</f>
        <v>49.728260869565219</v>
      </c>
    </row>
    <row r="28" spans="1:15" hidden="1" x14ac:dyDescent="0.25">
      <c r="A28" s="28">
        <v>44459</v>
      </c>
      <c r="B28" s="25" t="s">
        <v>80</v>
      </c>
      <c r="C28" s="43" t="s">
        <v>81</v>
      </c>
      <c r="D28" s="27">
        <v>1641.07</v>
      </c>
      <c r="E28" s="6">
        <v>1301.6500000000001</v>
      </c>
      <c r="F28" s="48">
        <v>10.78</v>
      </c>
      <c r="G28" s="25">
        <v>144</v>
      </c>
      <c r="I28" s="32"/>
      <c r="J28" s="32"/>
      <c r="K28" s="32">
        <f>($E$28/$G$28)*0.5</f>
        <v>4.5196180555555561</v>
      </c>
      <c r="L28" s="32">
        <f>($E$28/$G$28)</f>
        <v>9.0392361111111121</v>
      </c>
      <c r="M28" s="32">
        <f>($E$28/$G$28)</f>
        <v>9.0392361111111121</v>
      </c>
      <c r="N28" s="32">
        <f>($E$28/$G$28)</f>
        <v>9.0392361111111121</v>
      </c>
      <c r="O28" s="32">
        <f>($E$28/$G$28)</f>
        <v>9.0392361111111121</v>
      </c>
    </row>
    <row r="29" spans="1:15" hidden="1" x14ac:dyDescent="0.25">
      <c r="A29" s="28">
        <v>44459</v>
      </c>
      <c r="B29" s="25" t="s">
        <v>123</v>
      </c>
      <c r="C29" s="43" t="s">
        <v>82</v>
      </c>
      <c r="D29" s="27">
        <v>6329.44</v>
      </c>
      <c r="E29" s="6">
        <v>5020.33</v>
      </c>
      <c r="F29" s="52">
        <v>41.59</v>
      </c>
      <c r="G29" s="25">
        <v>144</v>
      </c>
      <c r="I29" s="32"/>
      <c r="J29" s="32"/>
      <c r="K29" s="32">
        <f>($E$29/$G$29)*0.5</f>
        <v>17.431701388888889</v>
      </c>
      <c r="L29" s="32">
        <f>($E$29/$G$29)</f>
        <v>34.863402777777779</v>
      </c>
      <c r="M29" s="32">
        <f>($E$29/$G$29)</f>
        <v>34.863402777777779</v>
      </c>
      <c r="N29" s="32">
        <f>($E$29/$G$29)</f>
        <v>34.863402777777779</v>
      </c>
      <c r="O29" s="32">
        <f>($E$29/$G$29)</f>
        <v>34.863402777777779</v>
      </c>
    </row>
    <row r="30" spans="1:15" hidden="1" x14ac:dyDescent="0.25">
      <c r="A30" s="28">
        <v>44466</v>
      </c>
      <c r="B30" s="25" t="s">
        <v>83</v>
      </c>
      <c r="C30" s="43" t="s">
        <v>84</v>
      </c>
      <c r="D30" s="27">
        <v>674.6</v>
      </c>
      <c r="E30" s="6">
        <v>535.07000000000005</v>
      </c>
      <c r="F30" s="52">
        <v>4.43</v>
      </c>
      <c r="G30" s="25">
        <v>144</v>
      </c>
      <c r="I30" s="32"/>
      <c r="J30" s="32"/>
      <c r="K30" s="32">
        <f>($E$30/$G$30)*0.5</f>
        <v>1.8578819444444445</v>
      </c>
      <c r="L30" s="32">
        <f>($E$30/$G$30)</f>
        <v>3.7157638888888891</v>
      </c>
      <c r="M30" s="32">
        <f>($E$30/$G$30)</f>
        <v>3.7157638888888891</v>
      </c>
      <c r="N30" s="32">
        <f>($E$30/$G$30)</f>
        <v>3.7157638888888891</v>
      </c>
      <c r="O30" s="32">
        <f>($E$30/$G$30)</f>
        <v>3.7157638888888891</v>
      </c>
    </row>
    <row r="31" spans="1:15" hidden="1" x14ac:dyDescent="0.25">
      <c r="A31" s="28">
        <v>44466</v>
      </c>
      <c r="B31" s="25" t="s">
        <v>85</v>
      </c>
      <c r="C31" s="43" t="s">
        <v>86</v>
      </c>
      <c r="D31" s="27">
        <v>4538.13</v>
      </c>
      <c r="E31" s="6">
        <v>3689.24</v>
      </c>
      <c r="F31" s="52">
        <v>33.729999999999997</v>
      </c>
      <c r="G31" s="25">
        <v>128</v>
      </c>
      <c r="I31" s="32"/>
      <c r="J31" s="32"/>
      <c r="K31" s="32">
        <f>($E$31/$G$31)*0.5</f>
        <v>14.411093749999999</v>
      </c>
      <c r="L31" s="32">
        <f>($E$31/$G$31)</f>
        <v>28.822187499999998</v>
      </c>
      <c r="M31" s="32">
        <f>($E$31/$G$31)</f>
        <v>28.822187499999998</v>
      </c>
      <c r="N31" s="32">
        <f>($E$31/$G$31)</f>
        <v>28.822187499999998</v>
      </c>
      <c r="O31" s="32">
        <f>($E$31/$G$31)</f>
        <v>28.822187499999998</v>
      </c>
    </row>
    <row r="32" spans="1:15" hidden="1" x14ac:dyDescent="0.25">
      <c r="C32" s="43"/>
      <c r="J32" s="34"/>
      <c r="K32" s="38">
        <f>SUM(K2:K31)</f>
        <v>642.42369197655432</v>
      </c>
      <c r="L32" s="34"/>
      <c r="M32" s="34"/>
      <c r="N32" s="34"/>
      <c r="O32" s="34"/>
    </row>
    <row r="33" spans="1:25" hidden="1" x14ac:dyDescent="0.25">
      <c r="A33" s="28"/>
      <c r="B33" s="41"/>
      <c r="C33" s="43"/>
      <c r="D33" s="27"/>
      <c r="F33" s="16"/>
      <c r="G33" s="25"/>
      <c r="I33" s="32"/>
      <c r="J33" s="32"/>
      <c r="K33" s="32"/>
      <c r="L33" s="32"/>
      <c r="M33" s="32"/>
      <c r="N33" s="32"/>
      <c r="O33" s="32"/>
    </row>
    <row r="34" spans="1:25" hidden="1" x14ac:dyDescent="0.25">
      <c r="A34" s="28">
        <v>44473</v>
      </c>
      <c r="B34" s="25" t="s">
        <v>104</v>
      </c>
      <c r="C34" s="43" t="s">
        <v>88</v>
      </c>
      <c r="D34" s="27">
        <v>7913.04</v>
      </c>
      <c r="E34" s="6">
        <v>6363.75</v>
      </c>
      <c r="F34" s="52">
        <v>55.62</v>
      </c>
      <c r="G34" s="25">
        <v>135</v>
      </c>
      <c r="I34" s="32"/>
      <c r="J34" s="32"/>
      <c r="K34" s="32"/>
      <c r="L34" s="32">
        <f>($E$34/$G$34)*0.5</f>
        <v>23.569444444444443</v>
      </c>
      <c r="M34" s="32">
        <f>($E$34/$G$34)</f>
        <v>47.138888888888886</v>
      </c>
      <c r="N34" s="32">
        <f>($E$34/$G$34)</f>
        <v>47.138888888888886</v>
      </c>
      <c r="O34" s="32">
        <f>($E$34/$G$34)</f>
        <v>47.138888888888886</v>
      </c>
    </row>
    <row r="35" spans="1:25" hidden="1" x14ac:dyDescent="0.25">
      <c r="A35" s="28">
        <v>44473</v>
      </c>
      <c r="B35" s="25" t="s">
        <v>89</v>
      </c>
      <c r="C35" s="43" t="s">
        <v>90</v>
      </c>
      <c r="D35" s="27">
        <v>2384.89</v>
      </c>
      <c r="E35" s="6">
        <v>1891.63</v>
      </c>
      <c r="F35" s="52">
        <v>15.66</v>
      </c>
      <c r="G35" s="25">
        <v>144</v>
      </c>
      <c r="L35" s="32">
        <f>($E$35/$G$35)*0.5</f>
        <v>6.568159722222223</v>
      </c>
      <c r="M35" s="32">
        <f>($E$35/$G$35)</f>
        <v>13.136319444444446</v>
      </c>
      <c r="N35" s="32">
        <f>($E$35/$G$35)</f>
        <v>13.136319444444446</v>
      </c>
      <c r="O35" s="32">
        <f>($E$35/$G$35)</f>
        <v>13.136319444444446</v>
      </c>
    </row>
    <row r="36" spans="1:25" hidden="1" x14ac:dyDescent="0.25">
      <c r="A36" s="28">
        <v>44473</v>
      </c>
      <c r="B36" s="25" t="s">
        <v>91</v>
      </c>
      <c r="C36" s="43" t="s">
        <v>92</v>
      </c>
      <c r="D36" s="27">
        <v>8651.9699999999993</v>
      </c>
      <c r="E36" s="6">
        <v>6862.5</v>
      </c>
      <c r="F36" s="52">
        <v>56.85</v>
      </c>
      <c r="G36" s="25">
        <v>144</v>
      </c>
      <c r="L36" s="32">
        <f>($E$36/$G$36)*0.5</f>
        <v>23.828125</v>
      </c>
      <c r="M36" s="32">
        <f>($E$36/$G$36)</f>
        <v>47.65625</v>
      </c>
      <c r="N36" s="32">
        <f>($E$36/$G$36)</f>
        <v>47.65625</v>
      </c>
      <c r="O36" s="32">
        <f>($E$36/$G$36)</f>
        <v>47.65625</v>
      </c>
    </row>
    <row r="37" spans="1:25" hidden="1" x14ac:dyDescent="0.25">
      <c r="A37" s="28">
        <v>44480</v>
      </c>
      <c r="B37" s="25" t="s">
        <v>93</v>
      </c>
      <c r="C37" s="43" t="s">
        <v>94</v>
      </c>
      <c r="D37" s="27">
        <v>2245.3000000000002</v>
      </c>
      <c r="E37" s="6">
        <v>1780.91</v>
      </c>
      <c r="F37" s="52">
        <v>14.75</v>
      </c>
      <c r="G37" s="25">
        <v>144</v>
      </c>
      <c r="L37" s="32">
        <f>($E$37/$G$37)*0.5</f>
        <v>6.183715277777778</v>
      </c>
      <c r="M37" s="32">
        <f>($E$37/$G$37)</f>
        <v>12.367430555555556</v>
      </c>
      <c r="N37" s="32">
        <f>($E$37/$G$37)</f>
        <v>12.367430555555556</v>
      </c>
      <c r="O37" s="32">
        <f>($E$37/$G$37)</f>
        <v>12.367430555555556</v>
      </c>
    </row>
    <row r="38" spans="1:25" hidden="1" x14ac:dyDescent="0.25">
      <c r="A38" s="28">
        <v>44487</v>
      </c>
      <c r="B38" s="25" t="s">
        <v>124</v>
      </c>
      <c r="C38" s="43" t="s">
        <v>95</v>
      </c>
      <c r="D38" s="27">
        <v>2434.5300000000002</v>
      </c>
      <c r="E38" s="6">
        <v>1931</v>
      </c>
      <c r="F38" s="52">
        <v>15.98</v>
      </c>
      <c r="G38" s="25">
        <v>144</v>
      </c>
      <c r="L38" s="32">
        <f>($E$38/$G$38)*0.5</f>
        <v>6.7048611111111107</v>
      </c>
      <c r="M38" s="32">
        <f>($E$38/$G$38)</f>
        <v>13.409722222222221</v>
      </c>
      <c r="N38" s="32">
        <f>($E$38/$G$38)</f>
        <v>13.409722222222221</v>
      </c>
      <c r="O38" s="32">
        <f>($E$38/$G$38)</f>
        <v>13.409722222222221</v>
      </c>
    </row>
    <row r="39" spans="1:25" hidden="1" x14ac:dyDescent="0.25">
      <c r="A39" s="28">
        <v>44487</v>
      </c>
      <c r="B39" s="25" t="s">
        <v>96</v>
      </c>
      <c r="C39" s="43" t="s">
        <v>97</v>
      </c>
      <c r="D39" s="27">
        <v>8568.16</v>
      </c>
      <c r="E39" s="6">
        <v>6796.02</v>
      </c>
      <c r="F39" s="52">
        <v>56.26</v>
      </c>
      <c r="G39" s="25">
        <v>144</v>
      </c>
      <c r="L39" s="32">
        <f>($E$39/$G$39)*0.5</f>
        <v>23.597291666666667</v>
      </c>
      <c r="M39" s="32">
        <f>($E$39/$G$39)</f>
        <v>47.194583333333334</v>
      </c>
      <c r="N39" s="32">
        <f>($E$39/$G$39)</f>
        <v>47.194583333333334</v>
      </c>
      <c r="O39" s="32">
        <f>($E$39/$G$39)</f>
        <v>47.194583333333334</v>
      </c>
      <c r="T39" s="5"/>
      <c r="Y39" s="5"/>
    </row>
    <row r="40" spans="1:25" hidden="1" x14ac:dyDescent="0.25">
      <c r="A40" s="28">
        <v>44487</v>
      </c>
      <c r="B40" s="25" t="s">
        <v>125</v>
      </c>
      <c r="C40" s="43" t="s">
        <v>98</v>
      </c>
      <c r="D40" s="27">
        <v>9399.84</v>
      </c>
      <c r="E40" s="6">
        <v>8238.91</v>
      </c>
      <c r="F40" s="52">
        <v>113.8</v>
      </c>
      <c r="G40" s="25">
        <v>80</v>
      </c>
      <c r="L40" s="32">
        <f>($E$40/$G$40)*0.5</f>
        <v>51.493187499999998</v>
      </c>
      <c r="M40" s="32">
        <f>($E$40/$G$40)</f>
        <v>102.986375</v>
      </c>
      <c r="N40" s="32">
        <f>($E$40/$G$40)</f>
        <v>102.986375</v>
      </c>
      <c r="O40" s="32">
        <f>($E$40/$G$40)</f>
        <v>102.986375</v>
      </c>
    </row>
    <row r="41" spans="1:25" hidden="1" x14ac:dyDescent="0.25">
      <c r="A41" s="28">
        <v>44487</v>
      </c>
      <c r="B41" s="25" t="s">
        <v>99</v>
      </c>
      <c r="C41" s="43" t="s">
        <v>100</v>
      </c>
      <c r="D41" s="27">
        <v>5800.84</v>
      </c>
      <c r="E41" s="6">
        <v>4601.0600000000004</v>
      </c>
      <c r="F41" s="52">
        <v>38.1</v>
      </c>
      <c r="G41" s="25">
        <v>144</v>
      </c>
      <c r="L41" s="32">
        <f>($E$41/$G$41)*0.5</f>
        <v>15.97590277777778</v>
      </c>
      <c r="M41" s="32">
        <f>($E$41/$G$41)</f>
        <v>31.951805555555559</v>
      </c>
      <c r="N41" s="32">
        <f>($E$41/$G$41)</f>
        <v>31.951805555555559</v>
      </c>
      <c r="O41" s="32">
        <f>($E$41/$G$41)</f>
        <v>31.951805555555559</v>
      </c>
      <c r="T41" s="5"/>
      <c r="W41" s="5"/>
    </row>
    <row r="42" spans="1:25" hidden="1" x14ac:dyDescent="0.25">
      <c r="A42" s="28">
        <v>44487</v>
      </c>
      <c r="B42" s="25" t="s">
        <v>101</v>
      </c>
      <c r="C42" s="43" t="s">
        <v>102</v>
      </c>
      <c r="D42" s="27">
        <v>5095.38</v>
      </c>
      <c r="E42" s="6">
        <v>4041.51</v>
      </c>
      <c r="F42" s="52">
        <v>33.46</v>
      </c>
      <c r="G42" s="25">
        <v>144</v>
      </c>
      <c r="L42" s="32">
        <f>($E$42/$G$42)*0.5</f>
        <v>14.033020833333333</v>
      </c>
      <c r="M42" s="32">
        <f>($E$42/$G$42)</f>
        <v>28.066041666666667</v>
      </c>
      <c r="N42" s="32">
        <f>($E$42/$G$42)</f>
        <v>28.066041666666667</v>
      </c>
      <c r="O42" s="32">
        <f>($E$42/$G$42)</f>
        <v>28.066041666666667</v>
      </c>
      <c r="T42" s="5"/>
      <c r="W42" s="5"/>
    </row>
    <row r="43" spans="1:25" hidden="1" x14ac:dyDescent="0.25">
      <c r="A43" s="28">
        <v>44494</v>
      </c>
      <c r="B43" s="25" t="s">
        <v>103</v>
      </c>
      <c r="C43" s="43">
        <v>913480901</v>
      </c>
      <c r="D43" s="27">
        <v>9275.58</v>
      </c>
      <c r="E43" s="6">
        <v>7357.13</v>
      </c>
      <c r="F43" s="52">
        <v>60.9</v>
      </c>
      <c r="G43" s="25">
        <v>144</v>
      </c>
      <c r="L43" s="37">
        <f>($E$43/$G$43)*0.5</f>
        <v>25.545590277777777</v>
      </c>
      <c r="M43" s="32">
        <f>($E$43/$G$43)</f>
        <v>51.091180555555553</v>
      </c>
      <c r="N43" s="32">
        <f>($E$43/$G$43)</f>
        <v>51.091180555555553</v>
      </c>
      <c r="O43" s="32">
        <f>($E$43/$G$43)</f>
        <v>51.091180555555553</v>
      </c>
    </row>
    <row r="44" spans="1:25" hidden="1" x14ac:dyDescent="0.25">
      <c r="C44" s="43"/>
      <c r="L44" s="34">
        <f>SUM(L2:L43)</f>
        <v>950.150055050226</v>
      </c>
      <c r="M44" s="34"/>
      <c r="N44" s="34"/>
      <c r="O44" s="34"/>
    </row>
    <row r="45" spans="1:25" hidden="1" x14ac:dyDescent="0.25">
      <c r="C45" s="43"/>
    </row>
    <row r="46" spans="1:25" hidden="1" x14ac:dyDescent="0.25">
      <c r="A46" s="28">
        <v>44501</v>
      </c>
      <c r="B46" s="40" t="s">
        <v>106</v>
      </c>
      <c r="C46" s="43" t="s">
        <v>107</v>
      </c>
      <c r="D46" s="27">
        <v>11096.97</v>
      </c>
      <c r="E46" s="6">
        <v>8883.2000000000007</v>
      </c>
      <c r="F46" s="52">
        <v>76.19</v>
      </c>
      <c r="G46" s="25">
        <v>138</v>
      </c>
      <c r="I46" s="32"/>
      <c r="J46" s="32"/>
      <c r="K46" s="32"/>
      <c r="L46" s="32"/>
      <c r="M46" s="32">
        <f>($E$46/$G$46)*0.5</f>
        <v>32.185507246376815</v>
      </c>
      <c r="N46" s="32">
        <f>($E$46/$G$46)</f>
        <v>64.371014492753631</v>
      </c>
      <c r="O46" s="32">
        <f>($E$46/$G$46)</f>
        <v>64.371014492753631</v>
      </c>
      <c r="Q46" s="5"/>
      <c r="R46" s="5"/>
    </row>
    <row r="47" spans="1:25" hidden="1" x14ac:dyDescent="0.25">
      <c r="A47" s="28">
        <v>44522</v>
      </c>
      <c r="B47" s="40" t="s">
        <v>108</v>
      </c>
      <c r="C47" s="43" t="s">
        <v>109</v>
      </c>
      <c r="D47" s="27">
        <v>8221.09</v>
      </c>
      <c r="E47" s="6">
        <v>6896.81</v>
      </c>
      <c r="F47" s="52">
        <v>57.09</v>
      </c>
      <c r="G47" s="25">
        <v>144</v>
      </c>
      <c r="L47" s="32"/>
      <c r="M47" s="32">
        <f>($E$47/$G$47)*0.5</f>
        <v>23.947256944444447</v>
      </c>
      <c r="N47" s="32">
        <f>($E$47/$G$47)</f>
        <v>47.894513888888895</v>
      </c>
      <c r="O47" s="32">
        <f>($E$47/$G$47)</f>
        <v>47.894513888888895</v>
      </c>
    </row>
    <row r="48" spans="1:25" hidden="1" x14ac:dyDescent="0.25">
      <c r="A48" s="28">
        <v>44522</v>
      </c>
      <c r="B48" s="40" t="s">
        <v>110</v>
      </c>
      <c r="C48" s="43">
        <v>81514310</v>
      </c>
      <c r="D48" s="27">
        <v>8180.19</v>
      </c>
      <c r="E48" s="6">
        <v>6862.5</v>
      </c>
      <c r="F48" s="52">
        <v>56.81</v>
      </c>
      <c r="G48" s="25">
        <v>144</v>
      </c>
      <c r="L48" s="32"/>
      <c r="M48" s="32">
        <f>($E$48/$G$48)*0.5</f>
        <v>23.828125</v>
      </c>
      <c r="N48" s="32">
        <f>($E$48/$G$48)</f>
        <v>47.65625</v>
      </c>
      <c r="O48" s="32">
        <f>($E$48/$G$48)</f>
        <v>47.65625</v>
      </c>
    </row>
    <row r="49" spans="1:26" hidden="1" x14ac:dyDescent="0.25">
      <c r="A49" s="28">
        <v>44522</v>
      </c>
      <c r="B49" s="40" t="s">
        <v>111</v>
      </c>
      <c r="C49" s="43" t="s">
        <v>112</v>
      </c>
      <c r="D49" s="27">
        <v>726.48</v>
      </c>
      <c r="E49" s="6">
        <v>609.46</v>
      </c>
      <c r="F49" s="52">
        <v>5.04</v>
      </c>
      <c r="G49" s="25">
        <v>144</v>
      </c>
      <c r="L49" s="32"/>
      <c r="M49" s="32">
        <f>($E$49/$G$49)*0.5</f>
        <v>2.1161805555555557</v>
      </c>
      <c r="N49" s="32">
        <f>($E$49/$G$49)</f>
        <v>4.2323611111111115</v>
      </c>
      <c r="O49" s="32">
        <f>($E$49/$G$49)</f>
        <v>4.2323611111111115</v>
      </c>
    </row>
    <row r="50" spans="1:26" hidden="1" x14ac:dyDescent="0.25">
      <c r="A50" s="28">
        <v>44522</v>
      </c>
      <c r="B50" s="40" t="s">
        <v>113</v>
      </c>
      <c r="C50" s="43" t="s">
        <v>114</v>
      </c>
      <c r="D50" s="27">
        <v>4806.7299999999996</v>
      </c>
      <c r="E50" s="6">
        <v>4032.45</v>
      </c>
      <c r="F50" s="52">
        <v>33.380000000000003</v>
      </c>
      <c r="G50" s="25">
        <v>144</v>
      </c>
      <c r="L50" s="32"/>
      <c r="M50" s="32">
        <f>($E$50/$G$50)*0.5</f>
        <v>14.001562499999999</v>
      </c>
      <c r="N50" s="32">
        <f>($E$50/$G$50)</f>
        <v>28.003124999999997</v>
      </c>
      <c r="O50" s="32">
        <f>($E$50/$G$50)</f>
        <v>28.003124999999997</v>
      </c>
    </row>
    <row r="51" spans="1:26" hidden="1" x14ac:dyDescent="0.25">
      <c r="A51" s="28">
        <v>44522</v>
      </c>
      <c r="B51" s="40" t="s">
        <v>115</v>
      </c>
      <c r="C51" s="43">
        <v>831350601</v>
      </c>
      <c r="D51" s="27">
        <v>118.46</v>
      </c>
      <c r="E51" s="6">
        <v>99.38</v>
      </c>
      <c r="F51" s="52">
        <v>0.82</v>
      </c>
      <c r="G51" s="25">
        <v>144</v>
      </c>
      <c r="L51" s="32"/>
      <c r="M51" s="32">
        <f>($E$51/$G$51)*0.5</f>
        <v>0.34506944444444443</v>
      </c>
      <c r="N51" s="32">
        <f>($E$51/$G$51)</f>
        <v>0.69013888888888886</v>
      </c>
      <c r="O51" s="32">
        <f>($E$51/$G$51)</f>
        <v>0.69013888888888886</v>
      </c>
    </row>
    <row r="52" spans="1:26" hidden="1" x14ac:dyDescent="0.25">
      <c r="A52" s="28">
        <v>44522</v>
      </c>
      <c r="B52" s="40">
        <v>9431217169</v>
      </c>
      <c r="C52" s="43" t="s">
        <v>116</v>
      </c>
      <c r="D52" s="27">
        <v>8878.2900000000009</v>
      </c>
      <c r="E52" s="6">
        <v>7448.15</v>
      </c>
      <c r="F52" s="52">
        <v>61.65</v>
      </c>
      <c r="G52" s="25">
        <v>144</v>
      </c>
      <c r="L52" s="32"/>
      <c r="M52" s="32">
        <f>($E$52/$G$52)*0.5</f>
        <v>25.861631944444444</v>
      </c>
      <c r="N52" s="32">
        <f>($E$52/$G$52)</f>
        <v>51.723263888888887</v>
      </c>
      <c r="O52" s="32">
        <f>($E$52/$G$52)</f>
        <v>51.723263888888887</v>
      </c>
    </row>
    <row r="53" spans="1:26" hidden="1" x14ac:dyDescent="0.25">
      <c r="A53" s="28">
        <v>44522</v>
      </c>
      <c r="B53" s="40">
        <v>5055500120</v>
      </c>
      <c r="C53" s="43">
        <v>505550001</v>
      </c>
      <c r="D53" s="27">
        <v>8659.7099999999991</v>
      </c>
      <c r="E53" s="6">
        <v>7746</v>
      </c>
      <c r="F53" s="52">
        <v>96.22</v>
      </c>
      <c r="G53" s="25">
        <v>90</v>
      </c>
      <c r="L53" s="32"/>
      <c r="M53" s="32">
        <f>($E$53/$G$53)*0.5</f>
        <v>43.033333333333331</v>
      </c>
      <c r="N53" s="32">
        <f>($E$53/$G$53)</f>
        <v>86.066666666666663</v>
      </c>
      <c r="O53" s="32">
        <f>($E$53/$G$53)</f>
        <v>86.066666666666663</v>
      </c>
    </row>
    <row r="54" spans="1:26" hidden="1" x14ac:dyDescent="0.25">
      <c r="A54" s="28">
        <v>44522</v>
      </c>
      <c r="B54" s="40">
        <v>9211507119</v>
      </c>
      <c r="C54" s="43">
        <v>921150701</v>
      </c>
      <c r="D54" s="27">
        <v>5598.19</v>
      </c>
      <c r="E54" s="6">
        <v>4696.42</v>
      </c>
      <c r="F54" s="52">
        <v>32.61</v>
      </c>
      <c r="G54" s="25">
        <v>144</v>
      </c>
      <c r="L54" s="32"/>
      <c r="M54" s="32">
        <f>($E$54/$G$54)*0.5</f>
        <v>16.307013888888889</v>
      </c>
      <c r="N54" s="32">
        <f>($E$54/$G$54)</f>
        <v>32.614027777777778</v>
      </c>
      <c r="O54" s="32">
        <f>($E$54/$G$54)</f>
        <v>32.614027777777778</v>
      </c>
    </row>
    <row r="55" spans="1:26" hidden="1" x14ac:dyDescent="0.25">
      <c r="A55" s="28">
        <v>44522</v>
      </c>
      <c r="B55" s="40">
        <v>4072112126</v>
      </c>
      <c r="C55" s="43">
        <v>407211201</v>
      </c>
      <c r="D55" s="27">
        <v>9677.99</v>
      </c>
      <c r="E55" s="6">
        <v>8119.03</v>
      </c>
      <c r="F55" s="52">
        <v>67.209999999999994</v>
      </c>
      <c r="G55" s="25">
        <v>144</v>
      </c>
      <c r="L55" s="32"/>
      <c r="M55" s="32">
        <f>($E$55/$G$55)*0.5</f>
        <v>28.191076388888888</v>
      </c>
      <c r="N55" s="32">
        <f>($E$55/$G$55)</f>
        <v>56.382152777777776</v>
      </c>
      <c r="O55" s="32">
        <f>($E$55/$G$55)</f>
        <v>56.382152777777776</v>
      </c>
    </row>
    <row r="56" spans="1:26" hidden="1" x14ac:dyDescent="0.25">
      <c r="A56" s="28">
        <v>44522</v>
      </c>
      <c r="B56" s="40">
        <v>5126109115</v>
      </c>
      <c r="C56" s="43">
        <v>512610901</v>
      </c>
      <c r="D56" s="6">
        <v>2952.04</v>
      </c>
      <c r="E56" s="6">
        <v>2476.52</v>
      </c>
      <c r="F56" s="52">
        <v>17.2</v>
      </c>
      <c r="G56">
        <v>144</v>
      </c>
      <c r="L56" s="34"/>
      <c r="M56" s="32">
        <f>($E$56/$G$56)*0.5</f>
        <v>8.5990277777777777</v>
      </c>
      <c r="N56" s="32">
        <f>($E$56/$G$56)</f>
        <v>17.198055555555555</v>
      </c>
      <c r="O56" s="32">
        <f>($E$56/$G$56)</f>
        <v>17.198055555555555</v>
      </c>
    </row>
    <row r="57" spans="1:26" hidden="1" x14ac:dyDescent="0.25">
      <c r="A57" s="28">
        <v>44522</v>
      </c>
      <c r="B57" s="40" t="s">
        <v>117</v>
      </c>
      <c r="C57" s="43">
        <v>867741301</v>
      </c>
      <c r="D57" s="6">
        <v>12532.14</v>
      </c>
      <c r="E57" s="6">
        <v>10625.3</v>
      </c>
      <c r="F57" s="52">
        <v>92.83</v>
      </c>
      <c r="G57">
        <v>135</v>
      </c>
      <c r="M57" s="32">
        <f>($E$57/$G$57)*0.5</f>
        <v>39.352962962962962</v>
      </c>
      <c r="N57" s="32">
        <f>($E$57/$G$57)</f>
        <v>78.705925925925925</v>
      </c>
      <c r="O57" s="32">
        <f>($E$57/$G$57)</f>
        <v>78.705925925925925</v>
      </c>
    </row>
    <row r="58" spans="1:26" hidden="1" x14ac:dyDescent="0.25">
      <c r="A58" s="28">
        <v>44522</v>
      </c>
      <c r="B58" s="40" t="s">
        <v>118</v>
      </c>
      <c r="C58" s="43">
        <v>773721201</v>
      </c>
      <c r="D58" s="6">
        <v>9768.75</v>
      </c>
      <c r="E58" s="6">
        <v>8195.17</v>
      </c>
      <c r="F58" s="52">
        <v>67.84</v>
      </c>
      <c r="G58">
        <v>144</v>
      </c>
      <c r="M58" s="32">
        <f>($E$58/$G$58)*0.5</f>
        <v>28.455451388888889</v>
      </c>
      <c r="N58" s="32">
        <f>($E$58/$G$58)</f>
        <v>56.910902777777778</v>
      </c>
      <c r="O58" s="32">
        <f>($E$58/$G$58)</f>
        <v>56.910902777777778</v>
      </c>
    </row>
    <row r="59" spans="1:26" x14ac:dyDescent="0.25">
      <c r="A59" s="28">
        <v>44529</v>
      </c>
      <c r="B59" s="40">
        <v>5177216181</v>
      </c>
      <c r="C59" s="43">
        <v>517721601</v>
      </c>
      <c r="D59" s="16">
        <v>10124.16</v>
      </c>
      <c r="E59" s="16">
        <v>8493.33</v>
      </c>
      <c r="F59" s="16">
        <v>70.31</v>
      </c>
      <c r="G59">
        <v>144</v>
      </c>
      <c r="M59" s="32">
        <f>($E$59/$G$59)*0.5</f>
        <v>29.490729166666668</v>
      </c>
      <c r="N59" s="32">
        <f>($E$59/$G$59)</f>
        <v>58.981458333333336</v>
      </c>
      <c r="O59" s="32"/>
      <c r="P59" s="20"/>
      <c r="R59" s="54"/>
      <c r="S59" s="8"/>
      <c r="T59" s="54"/>
      <c r="U59" s="8"/>
    </row>
    <row r="60" spans="1:26" x14ac:dyDescent="0.25">
      <c r="A60" s="28"/>
      <c r="B60" s="40"/>
      <c r="C60" s="43"/>
      <c r="D60" s="16"/>
      <c r="E60" s="16"/>
      <c r="F60" s="16"/>
      <c r="M60" s="32"/>
      <c r="N60" s="32"/>
      <c r="O60" s="32"/>
      <c r="R60" s="54"/>
      <c r="S60" s="8"/>
      <c r="U60" s="5"/>
    </row>
    <row r="61" spans="1:26" x14ac:dyDescent="0.25">
      <c r="C61" s="43"/>
      <c r="D61" s="16"/>
      <c r="E61" s="16"/>
      <c r="F61" s="16"/>
      <c r="J61" s="18"/>
      <c r="M61" s="34"/>
      <c r="N61" s="34"/>
      <c r="O61" s="34"/>
      <c r="S61" s="8"/>
    </row>
    <row r="62" spans="1:26" x14ac:dyDescent="0.25">
      <c r="C62" s="43"/>
      <c r="D62" s="16"/>
      <c r="E62" s="16"/>
      <c r="F62" s="16"/>
      <c r="J62" s="5"/>
      <c r="S62" s="8"/>
      <c r="T62" s="8"/>
      <c r="U62" s="8"/>
      <c r="V62" s="8"/>
      <c r="W62" s="8"/>
      <c r="X62" s="8"/>
      <c r="Y62" s="8"/>
      <c r="Z62" s="8"/>
    </row>
    <row r="63" spans="1:26" x14ac:dyDescent="0.25">
      <c r="A63" s="28"/>
      <c r="B63" s="25"/>
      <c r="C63" s="58"/>
      <c r="D63" s="45"/>
      <c r="E63" s="59"/>
      <c r="F63" s="45"/>
      <c r="G63" s="25"/>
      <c r="I63" s="32"/>
      <c r="J63" s="60"/>
      <c r="K63" s="32"/>
      <c r="L63" s="32"/>
      <c r="M63" s="32"/>
      <c r="N63" s="32"/>
      <c r="O63" s="32"/>
      <c r="S63" s="8"/>
      <c r="T63" s="8"/>
      <c r="U63" s="8"/>
      <c r="V63" s="8"/>
      <c r="W63" s="8"/>
      <c r="X63" s="8"/>
      <c r="Y63" s="8"/>
      <c r="Z63" s="8"/>
    </row>
    <row r="64" spans="1:26" x14ac:dyDescent="0.25">
      <c r="A64" s="28"/>
      <c r="B64" s="25"/>
      <c r="C64" s="58"/>
      <c r="D64" s="47"/>
      <c r="E64" s="59"/>
      <c r="F64" s="47"/>
      <c r="G64" s="25"/>
      <c r="L64" s="32"/>
      <c r="M64" s="32"/>
      <c r="N64" s="32"/>
      <c r="O64" s="32"/>
    </row>
    <row r="65" spans="1:19" x14ac:dyDescent="0.25">
      <c r="A65" s="28"/>
      <c r="B65" s="25"/>
      <c r="C65" s="58"/>
      <c r="D65" s="45"/>
      <c r="E65" s="59"/>
      <c r="F65" s="45"/>
      <c r="G65" s="25"/>
      <c r="L65" s="32"/>
      <c r="M65" s="32"/>
      <c r="N65" s="32"/>
      <c r="O65" s="32"/>
      <c r="R65" s="54">
        <f>E59-M59-N59</f>
        <v>8404.8578125000004</v>
      </c>
      <c r="S65" s="8" t="s">
        <v>170</v>
      </c>
    </row>
    <row r="66" spans="1:19" x14ac:dyDescent="0.25">
      <c r="A66" s="28"/>
      <c r="B66" s="25"/>
      <c r="C66" s="58"/>
      <c r="D66" s="45"/>
      <c r="E66" s="59"/>
      <c r="F66" s="45"/>
      <c r="G66" s="25"/>
      <c r="J66" s="5"/>
      <c r="M66" s="32"/>
      <c r="N66" s="32"/>
      <c r="O66" s="32"/>
      <c r="S66" s="8"/>
    </row>
    <row r="67" spans="1:19" x14ac:dyDescent="0.25">
      <c r="A67" s="28"/>
      <c r="B67" s="25"/>
      <c r="C67" s="58"/>
      <c r="D67" s="45"/>
      <c r="E67" s="59"/>
      <c r="F67" s="45"/>
      <c r="G67" s="25"/>
      <c r="L67" s="32"/>
      <c r="M67" s="32"/>
      <c r="N67" s="32"/>
      <c r="O67" s="32"/>
      <c r="S67" s="8"/>
    </row>
    <row r="68" spans="1:19" x14ac:dyDescent="0.25">
      <c r="A68" s="28"/>
      <c r="B68" s="25"/>
      <c r="C68" s="58"/>
      <c r="D68" s="45"/>
      <c r="E68" s="59"/>
      <c r="F68" s="45"/>
      <c r="G68" s="25"/>
      <c r="L68" s="32"/>
      <c r="M68" s="32"/>
      <c r="N68" s="32"/>
      <c r="O68" s="32"/>
      <c r="S68" s="8"/>
    </row>
    <row r="69" spans="1:19" x14ac:dyDescent="0.25">
      <c r="A69" s="28"/>
      <c r="B69" s="25"/>
      <c r="C69" s="58"/>
      <c r="D69" s="45"/>
      <c r="E69" s="59"/>
      <c r="F69" s="45"/>
      <c r="G69" s="25"/>
      <c r="M69" s="32"/>
      <c r="N69" s="32"/>
      <c r="O69" s="32"/>
      <c r="S69" s="8"/>
    </row>
    <row r="70" spans="1:19" x14ac:dyDescent="0.25">
      <c r="A70" s="28"/>
      <c r="B70" s="40"/>
      <c r="C70" s="43"/>
      <c r="D70" s="44"/>
      <c r="E70" s="16"/>
      <c r="F70" s="16"/>
      <c r="G70" s="25"/>
      <c r="H70" s="7"/>
      <c r="I70" s="7"/>
      <c r="L70" s="32"/>
      <c r="M70" s="32"/>
      <c r="N70" s="31"/>
      <c r="O70" s="31"/>
      <c r="S70" s="8"/>
    </row>
    <row r="71" spans="1:19" x14ac:dyDescent="0.25">
      <c r="A71" s="28"/>
      <c r="B71" s="40"/>
      <c r="C71" s="43"/>
      <c r="D71" s="44"/>
      <c r="E71" s="16"/>
      <c r="F71" s="16"/>
      <c r="G71" s="25"/>
      <c r="K71" s="5"/>
      <c r="L71" s="32"/>
      <c r="M71" s="32"/>
      <c r="N71" s="32"/>
      <c r="O71" s="32"/>
    </row>
    <row r="72" spans="1:19" ht="15.75" thickBot="1" x14ac:dyDescent="0.3">
      <c r="A72" s="28"/>
      <c r="B72" s="25"/>
      <c r="C72" s="58"/>
      <c r="D72" s="45"/>
      <c r="E72" s="47"/>
      <c r="F72" s="45"/>
      <c r="G72" s="25"/>
      <c r="I72" s="32"/>
      <c r="K72" s="32"/>
      <c r="L72" s="5"/>
      <c r="M72" s="32"/>
      <c r="N72" s="32"/>
      <c r="O72" s="32"/>
      <c r="P72" s="32"/>
    </row>
    <row r="73" spans="1:19" x14ac:dyDescent="0.25">
      <c r="A73" s="28"/>
      <c r="B73" s="25"/>
      <c r="C73" s="58"/>
      <c r="D73" s="45"/>
      <c r="E73" s="47"/>
      <c r="F73" s="45"/>
      <c r="G73" s="25"/>
      <c r="I73" s="7"/>
      <c r="J73" s="61" t="s">
        <v>171</v>
      </c>
      <c r="K73" s="62"/>
      <c r="L73" s="69"/>
      <c r="M73" s="69"/>
      <c r="N73" s="69"/>
      <c r="O73" s="63"/>
      <c r="P73" s="32"/>
    </row>
    <row r="74" spans="1:19" x14ac:dyDescent="0.25">
      <c r="A74" s="28"/>
      <c r="B74" s="25"/>
      <c r="C74" s="58"/>
      <c r="D74" s="45"/>
      <c r="E74" s="47"/>
      <c r="F74" s="45"/>
      <c r="G74" s="25"/>
      <c r="H74" s="8"/>
      <c r="I74" s="8"/>
      <c r="J74" s="74" t="s">
        <v>173</v>
      </c>
      <c r="K74" s="5">
        <f>R65</f>
        <v>8404.8578125000004</v>
      </c>
      <c r="L74" s="70" t="s">
        <v>172</v>
      </c>
      <c r="M74" s="32"/>
      <c r="N74" s="32"/>
      <c r="O74" s="65"/>
      <c r="P74" s="32"/>
    </row>
    <row r="75" spans="1:19" ht="15.75" thickBot="1" x14ac:dyDescent="0.3">
      <c r="A75" s="28"/>
      <c r="B75" s="25"/>
      <c r="C75" s="58"/>
      <c r="D75" s="45"/>
      <c r="E75" s="47"/>
      <c r="F75" s="45"/>
      <c r="G75" s="25"/>
      <c r="J75" s="68" t="s">
        <v>16</v>
      </c>
      <c r="K75" s="66"/>
      <c r="L75" s="71">
        <f>K74</f>
        <v>8404.8578125000004</v>
      </c>
      <c r="M75" s="72"/>
      <c r="N75" s="72"/>
      <c r="O75" s="73"/>
      <c r="P75" s="32"/>
    </row>
    <row r="76" spans="1:19" x14ac:dyDescent="0.25">
      <c r="A76" s="28"/>
      <c r="B76" s="25"/>
      <c r="C76" s="58"/>
      <c r="D76" s="45"/>
      <c r="E76" s="47"/>
      <c r="F76" s="45"/>
      <c r="G76" s="25"/>
      <c r="L76" s="32"/>
      <c r="M76" s="32"/>
      <c r="N76" s="32"/>
      <c r="O76" s="32"/>
      <c r="P76" s="32"/>
    </row>
    <row r="77" spans="1:19" x14ac:dyDescent="0.25">
      <c r="A77" s="28"/>
      <c r="B77" s="25"/>
      <c r="C77" s="58"/>
      <c r="D77" s="45"/>
      <c r="E77" s="47"/>
      <c r="F77" s="45"/>
      <c r="G77" s="25"/>
      <c r="L77" s="32"/>
      <c r="M77" s="32"/>
      <c r="N77" s="32"/>
      <c r="O77" s="32"/>
      <c r="P77" s="32"/>
    </row>
    <row r="78" spans="1:19" x14ac:dyDescent="0.25">
      <c r="A78" s="28"/>
      <c r="B78" s="25"/>
      <c r="C78" s="58"/>
      <c r="D78" s="45"/>
      <c r="E78" s="47"/>
      <c r="F78" s="45"/>
      <c r="G78" s="25"/>
      <c r="L78" s="32"/>
      <c r="M78" s="32"/>
      <c r="N78" s="32"/>
      <c r="O78" s="32"/>
      <c r="P78" s="32"/>
    </row>
    <row r="79" spans="1:19" x14ac:dyDescent="0.25">
      <c r="A79" s="28"/>
      <c r="B79" s="25"/>
      <c r="C79" s="58"/>
      <c r="D79" s="45"/>
      <c r="E79" s="47"/>
      <c r="F79" s="45"/>
      <c r="G79" s="25"/>
      <c r="L79" s="32"/>
      <c r="M79" s="32"/>
      <c r="N79" s="32"/>
      <c r="O79" s="32"/>
      <c r="P79" s="32"/>
    </row>
    <row r="80" spans="1:19" x14ac:dyDescent="0.25">
      <c r="A80" s="28"/>
      <c r="B80" s="25"/>
      <c r="C80" s="58"/>
      <c r="D80" s="45"/>
      <c r="E80" s="47"/>
      <c r="F80" s="45"/>
      <c r="G80" s="25"/>
      <c r="L80" s="32"/>
      <c r="M80" s="32"/>
      <c r="N80" s="31"/>
      <c r="O80" s="31"/>
      <c r="P80" s="31"/>
    </row>
    <row r="81" spans="4:13" x14ac:dyDescent="0.25">
      <c r="D81" s="16"/>
      <c r="E81" s="16"/>
      <c r="F81" s="16"/>
    </row>
    <row r="82" spans="4:13" x14ac:dyDescent="0.25">
      <c r="D82" s="16"/>
      <c r="E82" s="16"/>
      <c r="F82" s="16"/>
    </row>
    <row r="83" spans="4:13" x14ac:dyDescent="0.25">
      <c r="D83" s="16"/>
      <c r="E83" s="16"/>
      <c r="F83" s="16"/>
      <c r="M83" s="5"/>
    </row>
  </sheetData>
  <pageMargins left="0.7" right="0.7" top="0.75" bottom="0.75" header="0.3" footer="0.3"/>
  <pageSetup orientation="portrait" r:id="rId1"/>
  <headerFooter>
    <oddFooter>&amp;RSchedule JNG-D3.A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280"/>
  <sheetViews>
    <sheetView tabSelected="1" zoomScaleNormal="100" workbookViewId="0">
      <selection activeCell="D6" sqref="D6"/>
    </sheetView>
  </sheetViews>
  <sheetFormatPr defaultRowHeight="15" x14ac:dyDescent="0.25"/>
  <cols>
    <col min="1" max="1" width="11.5703125" customWidth="1"/>
    <col min="2" max="2" width="12.85546875" style="3" bestFit="1" customWidth="1"/>
    <col min="3" max="3" width="11.140625" style="3" bestFit="1" customWidth="1"/>
    <col min="4" max="4" width="11.5703125" style="6" bestFit="1" customWidth="1"/>
    <col min="5" max="5" width="11.7109375" style="6" bestFit="1" customWidth="1"/>
    <col min="6" max="6" width="13.5703125" style="6" bestFit="1" customWidth="1"/>
    <col min="7" max="7" width="8" bestFit="1" customWidth="1"/>
    <col min="8" max="8" width="12.140625" customWidth="1"/>
    <col min="9" max="10" width="10.7109375" customWidth="1"/>
    <col min="11" max="20" width="10.7109375" hidden="1" customWidth="1"/>
    <col min="21" max="22" width="11.140625" hidden="1" customWidth="1"/>
    <col min="23" max="25" width="11.140625" customWidth="1"/>
    <col min="26" max="30" width="11.5703125" bestFit="1" customWidth="1"/>
    <col min="31" max="31" width="10.85546875" customWidth="1"/>
    <col min="32" max="32" width="10.5703125" bestFit="1" customWidth="1"/>
    <col min="34" max="34" width="10.5703125" bestFit="1" customWidth="1"/>
    <col min="37" max="37" width="9.7109375" bestFit="1" customWidth="1"/>
    <col min="39" max="39" width="9.7109375" bestFit="1" customWidth="1"/>
  </cols>
  <sheetData>
    <row r="1" spans="1:41" ht="45.75" thickBot="1" x14ac:dyDescent="0.3">
      <c r="A1" s="21" t="s">
        <v>27</v>
      </c>
      <c r="B1" s="39" t="s">
        <v>28</v>
      </c>
      <c r="C1" s="39" t="s">
        <v>29</v>
      </c>
      <c r="D1" s="22" t="s">
        <v>30</v>
      </c>
      <c r="E1" s="22" t="s">
        <v>31</v>
      </c>
      <c r="F1" s="23" t="s">
        <v>32</v>
      </c>
      <c r="G1" s="21" t="s">
        <v>33</v>
      </c>
      <c r="H1" s="33" t="s">
        <v>34</v>
      </c>
      <c r="I1" s="35" t="s">
        <v>35</v>
      </c>
      <c r="J1" s="36" t="s">
        <v>67</v>
      </c>
      <c r="K1" s="36" t="s">
        <v>73</v>
      </c>
      <c r="L1" s="36" t="s">
        <v>87</v>
      </c>
      <c r="M1" s="36" t="s">
        <v>105</v>
      </c>
      <c r="N1" s="36" t="s">
        <v>119</v>
      </c>
      <c r="O1" s="36" t="s">
        <v>140</v>
      </c>
      <c r="P1" s="36" t="s">
        <v>157</v>
      </c>
      <c r="Q1" s="36" t="s">
        <v>169</v>
      </c>
      <c r="R1" s="36" t="s">
        <v>179</v>
      </c>
      <c r="S1" s="36" t="s">
        <v>186</v>
      </c>
      <c r="T1" s="36" t="s">
        <v>209</v>
      </c>
      <c r="U1" s="36" t="s">
        <v>239</v>
      </c>
      <c r="V1" s="36" t="s">
        <v>253</v>
      </c>
      <c r="W1" s="36" t="s">
        <v>263</v>
      </c>
      <c r="X1" s="36" t="s">
        <v>265</v>
      </c>
      <c r="Y1" s="36" t="s">
        <v>292</v>
      </c>
      <c r="Z1" s="36" t="s">
        <v>331</v>
      </c>
      <c r="AA1" s="36" t="s">
        <v>345</v>
      </c>
      <c r="AB1" s="36" t="s">
        <v>346</v>
      </c>
      <c r="AC1" s="36" t="s">
        <v>358</v>
      </c>
      <c r="AD1" s="36" t="s">
        <v>371</v>
      </c>
      <c r="AE1" s="21" t="s">
        <v>36</v>
      </c>
      <c r="AF1" s="21" t="s">
        <v>37</v>
      </c>
      <c r="AG1" s="21" t="s">
        <v>38</v>
      </c>
      <c r="AH1" s="21" t="s">
        <v>39</v>
      </c>
      <c r="AI1" s="21" t="s">
        <v>40</v>
      </c>
      <c r="AJ1" s="21" t="s">
        <v>41</v>
      </c>
      <c r="AK1" s="21" t="s">
        <v>42</v>
      </c>
      <c r="AL1" s="21" t="s">
        <v>43</v>
      </c>
      <c r="AO1" s="30"/>
    </row>
    <row r="2" spans="1:41" hidden="1" x14ac:dyDescent="0.25">
      <c r="A2" s="24">
        <v>44348</v>
      </c>
      <c r="B2" s="40" t="s">
        <v>44</v>
      </c>
      <c r="C2" s="43">
        <v>902280001</v>
      </c>
      <c r="D2" s="27">
        <v>3538.95</v>
      </c>
      <c r="E2" s="27">
        <v>3156.78</v>
      </c>
      <c r="F2" s="53">
        <v>49.96</v>
      </c>
      <c r="G2" s="25">
        <v>69</v>
      </c>
      <c r="H2" s="32">
        <f>(E2/G2)*0.5</f>
        <v>22.87521739130435</v>
      </c>
      <c r="I2" s="32">
        <f t="shared" ref="I2:O2" si="0">$E$2/$G$2</f>
        <v>45.7504347826087</v>
      </c>
      <c r="J2" s="32">
        <f t="shared" si="0"/>
        <v>45.7504347826087</v>
      </c>
      <c r="K2" s="32">
        <f t="shared" si="0"/>
        <v>45.7504347826087</v>
      </c>
      <c r="L2" s="32">
        <f t="shared" si="0"/>
        <v>45.7504347826087</v>
      </c>
      <c r="M2" s="32">
        <f t="shared" si="0"/>
        <v>45.7504347826087</v>
      </c>
      <c r="N2" s="32">
        <f t="shared" si="0"/>
        <v>45.7504347826087</v>
      </c>
      <c r="O2" s="32">
        <f t="shared" si="0"/>
        <v>45.7504347826087</v>
      </c>
      <c r="P2" s="31" t="s">
        <v>158</v>
      </c>
      <c r="Q2" s="31" t="s">
        <v>158</v>
      </c>
      <c r="R2" s="31" t="s">
        <v>158</v>
      </c>
      <c r="S2" s="31" t="s">
        <v>158</v>
      </c>
      <c r="T2" s="31" t="s">
        <v>158</v>
      </c>
      <c r="U2" s="31" t="s">
        <v>158</v>
      </c>
      <c r="V2" s="31" t="s">
        <v>158</v>
      </c>
      <c r="W2" s="31" t="s">
        <v>158</v>
      </c>
      <c r="X2" s="31" t="s">
        <v>158</v>
      </c>
      <c r="Y2" s="31" t="s">
        <v>158</v>
      </c>
      <c r="Z2" s="31" t="s">
        <v>158</v>
      </c>
      <c r="AA2" s="31" t="s">
        <v>158</v>
      </c>
      <c r="AB2" s="31" t="s">
        <v>158</v>
      </c>
      <c r="AC2" s="31" t="s">
        <v>158</v>
      </c>
      <c r="AD2" s="31" t="s">
        <v>158</v>
      </c>
      <c r="AE2" s="26"/>
      <c r="AF2" s="26"/>
      <c r="AG2" s="26"/>
      <c r="AH2" s="26"/>
      <c r="AI2" s="26"/>
      <c r="AJ2" s="26"/>
      <c r="AK2" s="26"/>
    </row>
    <row r="3" spans="1:41" hidden="1" x14ac:dyDescent="0.25">
      <c r="A3" s="24">
        <v>44348</v>
      </c>
      <c r="B3" s="40" t="s">
        <v>45</v>
      </c>
      <c r="C3" s="43" t="s">
        <v>46</v>
      </c>
      <c r="D3" s="27">
        <v>2064.7600000000002</v>
      </c>
      <c r="E3" s="27">
        <v>1660.5</v>
      </c>
      <c r="F3" s="53">
        <v>14.53</v>
      </c>
      <c r="G3" s="25">
        <v>135</v>
      </c>
      <c r="H3" s="32">
        <f t="shared" ref="H3:H10" si="1">(E3/G3)*0.5</f>
        <v>6.15</v>
      </c>
      <c r="I3" s="32">
        <f t="shared" ref="I3:O3" si="2">$E$3/$G$3</f>
        <v>12.3</v>
      </c>
      <c r="J3" s="32">
        <f t="shared" si="2"/>
        <v>12.3</v>
      </c>
      <c r="K3" s="32">
        <f t="shared" si="2"/>
        <v>12.3</v>
      </c>
      <c r="L3" s="32">
        <f t="shared" si="2"/>
        <v>12.3</v>
      </c>
      <c r="M3" s="32">
        <f t="shared" si="2"/>
        <v>12.3</v>
      </c>
      <c r="N3" s="32">
        <f t="shared" si="2"/>
        <v>12.3</v>
      </c>
      <c r="O3" s="32">
        <f t="shared" si="2"/>
        <v>12.3</v>
      </c>
      <c r="P3" s="31" t="s">
        <v>158</v>
      </c>
      <c r="Q3" s="31" t="s">
        <v>158</v>
      </c>
      <c r="R3" s="31" t="s">
        <v>158</v>
      </c>
      <c r="S3" s="31" t="s">
        <v>158</v>
      </c>
      <c r="T3" s="31" t="s">
        <v>158</v>
      </c>
      <c r="U3" s="31" t="s">
        <v>158</v>
      </c>
      <c r="V3" s="31" t="s">
        <v>158</v>
      </c>
      <c r="W3" s="31" t="s">
        <v>158</v>
      </c>
      <c r="X3" s="31" t="s">
        <v>158</v>
      </c>
      <c r="Y3" s="31" t="s">
        <v>158</v>
      </c>
      <c r="Z3" s="31" t="s">
        <v>158</v>
      </c>
      <c r="AA3" s="31" t="s">
        <v>158</v>
      </c>
      <c r="AB3" s="31" t="s">
        <v>158</v>
      </c>
      <c r="AC3" s="31" t="s">
        <v>158</v>
      </c>
      <c r="AD3" s="31" t="s">
        <v>158</v>
      </c>
      <c r="AE3" s="26"/>
      <c r="AF3" s="26"/>
      <c r="AG3" s="26"/>
      <c r="AH3" s="26"/>
      <c r="AI3" s="26"/>
      <c r="AJ3" s="26"/>
      <c r="AK3" s="26"/>
    </row>
    <row r="4" spans="1:41" hidden="1" x14ac:dyDescent="0.25">
      <c r="A4" s="24">
        <v>44354</v>
      </c>
      <c r="B4" s="40" t="s">
        <v>47</v>
      </c>
      <c r="C4" s="43" t="s">
        <v>267</v>
      </c>
      <c r="D4" s="27">
        <v>8286.73</v>
      </c>
      <c r="E4" s="27">
        <v>6572.8</v>
      </c>
      <c r="F4" s="53">
        <v>54.53</v>
      </c>
      <c r="G4" s="25">
        <v>144</v>
      </c>
      <c r="H4" s="32">
        <f t="shared" si="1"/>
        <v>22.822222222222223</v>
      </c>
      <c r="I4" s="32">
        <f t="shared" ref="I4:O4" si="3">$E$4/$G$4</f>
        <v>45.644444444444446</v>
      </c>
      <c r="J4" s="32">
        <f t="shared" si="3"/>
        <v>45.644444444444446</v>
      </c>
      <c r="K4" s="32">
        <f t="shared" si="3"/>
        <v>45.644444444444446</v>
      </c>
      <c r="L4" s="32">
        <f t="shared" si="3"/>
        <v>45.644444444444446</v>
      </c>
      <c r="M4" s="32">
        <f t="shared" si="3"/>
        <v>45.644444444444446</v>
      </c>
      <c r="N4" s="32">
        <f t="shared" si="3"/>
        <v>45.644444444444446</v>
      </c>
      <c r="O4" s="32">
        <f t="shared" si="3"/>
        <v>45.644444444444446</v>
      </c>
      <c r="P4" s="31" t="s">
        <v>158</v>
      </c>
      <c r="Q4" s="31" t="s">
        <v>158</v>
      </c>
      <c r="R4" s="31" t="s">
        <v>158</v>
      </c>
      <c r="S4" s="31" t="s">
        <v>158</v>
      </c>
      <c r="T4" s="31" t="s">
        <v>158</v>
      </c>
      <c r="U4" s="31" t="s">
        <v>158</v>
      </c>
      <c r="V4" s="31" t="s">
        <v>158</v>
      </c>
      <c r="W4" s="31" t="s">
        <v>158</v>
      </c>
      <c r="X4" s="31" t="s">
        <v>158</v>
      </c>
      <c r="Y4" s="31" t="s">
        <v>158</v>
      </c>
      <c r="Z4" s="31" t="s">
        <v>158</v>
      </c>
      <c r="AA4" s="31" t="s">
        <v>158</v>
      </c>
      <c r="AB4" s="31" t="s">
        <v>158</v>
      </c>
      <c r="AC4" s="31" t="s">
        <v>158</v>
      </c>
      <c r="AD4" s="31" t="s">
        <v>158</v>
      </c>
      <c r="AE4" s="26"/>
      <c r="AF4" s="26"/>
      <c r="AG4" s="26"/>
      <c r="AH4" s="26"/>
      <c r="AI4" s="26"/>
      <c r="AJ4" s="26"/>
      <c r="AK4" s="26"/>
    </row>
    <row r="5" spans="1:41" hidden="1" x14ac:dyDescent="0.25">
      <c r="A5" s="24">
        <v>44354</v>
      </c>
      <c r="B5" s="40" t="s">
        <v>120</v>
      </c>
      <c r="C5" s="43" t="s">
        <v>49</v>
      </c>
      <c r="D5" s="27">
        <v>6949.48</v>
      </c>
      <c r="E5" s="27">
        <v>5512.13</v>
      </c>
      <c r="F5" s="53">
        <v>45.71</v>
      </c>
      <c r="G5" s="25">
        <v>144</v>
      </c>
      <c r="H5" s="32">
        <f t="shared" si="1"/>
        <v>19.139340277777777</v>
      </c>
      <c r="I5" s="32">
        <f t="shared" ref="I5:O5" si="4">$E$5/$G$5</f>
        <v>38.278680555555553</v>
      </c>
      <c r="J5" s="32">
        <f t="shared" si="4"/>
        <v>38.278680555555553</v>
      </c>
      <c r="K5" s="32">
        <f t="shared" si="4"/>
        <v>38.278680555555553</v>
      </c>
      <c r="L5" s="32">
        <f t="shared" si="4"/>
        <v>38.278680555555553</v>
      </c>
      <c r="M5" s="32">
        <f t="shared" si="4"/>
        <v>38.278680555555553</v>
      </c>
      <c r="N5" s="32">
        <f t="shared" si="4"/>
        <v>38.278680555555553</v>
      </c>
      <c r="O5" s="32">
        <f t="shared" si="4"/>
        <v>38.278680555555553</v>
      </c>
      <c r="P5" s="31" t="s">
        <v>158</v>
      </c>
      <c r="Q5" s="31" t="s">
        <v>158</v>
      </c>
      <c r="R5" s="31" t="s">
        <v>158</v>
      </c>
      <c r="S5" s="31" t="s">
        <v>158</v>
      </c>
      <c r="T5" s="31" t="s">
        <v>158</v>
      </c>
      <c r="U5" s="31" t="s">
        <v>158</v>
      </c>
      <c r="V5" s="31" t="s">
        <v>158</v>
      </c>
      <c r="W5" s="31" t="s">
        <v>158</v>
      </c>
      <c r="X5" s="31" t="s">
        <v>158</v>
      </c>
      <c r="Y5" s="31" t="s">
        <v>158</v>
      </c>
      <c r="Z5" s="31" t="s">
        <v>158</v>
      </c>
      <c r="AA5" s="31" t="s">
        <v>158</v>
      </c>
      <c r="AB5" s="31" t="s">
        <v>158</v>
      </c>
      <c r="AC5" s="31" t="s">
        <v>158</v>
      </c>
      <c r="AD5" s="31" t="s">
        <v>158</v>
      </c>
      <c r="AE5" s="26"/>
      <c r="AF5" s="26"/>
      <c r="AG5" s="26"/>
      <c r="AH5" s="26"/>
      <c r="AI5" s="26"/>
      <c r="AJ5" s="26"/>
      <c r="AK5" s="26"/>
    </row>
    <row r="6" spans="1:41" hidden="1" x14ac:dyDescent="0.25">
      <c r="A6" s="24">
        <v>44354</v>
      </c>
      <c r="B6" s="40">
        <v>9403806147</v>
      </c>
      <c r="C6" s="43" t="s">
        <v>50</v>
      </c>
      <c r="D6" s="44">
        <v>6257.65</v>
      </c>
      <c r="E6" s="44">
        <v>4986.2700000000004</v>
      </c>
      <c r="F6" s="111">
        <v>40.590000000000003</v>
      </c>
      <c r="G6" s="25">
        <v>141</v>
      </c>
      <c r="H6" s="32">
        <f t="shared" si="1"/>
        <v>17.681808510638298</v>
      </c>
      <c r="I6" s="32">
        <f t="shared" ref="I6:O6" si="5">$E$6/$G$6</f>
        <v>35.363617021276596</v>
      </c>
      <c r="J6" s="32">
        <f t="shared" si="5"/>
        <v>35.363617021276596</v>
      </c>
      <c r="K6" s="32">
        <f t="shared" si="5"/>
        <v>35.363617021276596</v>
      </c>
      <c r="L6" s="32">
        <f t="shared" si="5"/>
        <v>35.363617021276596</v>
      </c>
      <c r="M6" s="32">
        <f t="shared" si="5"/>
        <v>35.363617021276596</v>
      </c>
      <c r="N6" s="32">
        <f t="shared" si="5"/>
        <v>35.363617021276596</v>
      </c>
      <c r="O6" s="32">
        <f t="shared" si="5"/>
        <v>35.363617021276596</v>
      </c>
      <c r="P6" s="31" t="s">
        <v>158</v>
      </c>
      <c r="Q6" s="31" t="s">
        <v>158</v>
      </c>
      <c r="R6" s="31" t="s">
        <v>158</v>
      </c>
      <c r="S6" s="31" t="s">
        <v>158</v>
      </c>
      <c r="T6" s="31" t="s">
        <v>158</v>
      </c>
      <c r="U6" s="31" t="s">
        <v>158</v>
      </c>
      <c r="V6" s="31" t="s">
        <v>158</v>
      </c>
      <c r="W6" s="31" t="s">
        <v>158</v>
      </c>
      <c r="X6" s="31" t="s">
        <v>158</v>
      </c>
      <c r="Y6" s="31" t="s">
        <v>158</v>
      </c>
      <c r="Z6" s="31" t="s">
        <v>158</v>
      </c>
      <c r="AA6" s="31" t="s">
        <v>158</v>
      </c>
      <c r="AB6" s="31" t="s">
        <v>158</v>
      </c>
      <c r="AC6" s="31" t="s">
        <v>158</v>
      </c>
      <c r="AD6" s="31" t="s">
        <v>158</v>
      </c>
      <c r="AE6" s="26"/>
      <c r="AF6" s="26"/>
      <c r="AG6" s="26"/>
      <c r="AH6" s="26"/>
      <c r="AI6" s="26"/>
      <c r="AJ6" s="26"/>
      <c r="AK6" s="26"/>
    </row>
    <row r="7" spans="1:41" hidden="1" x14ac:dyDescent="0.25">
      <c r="A7" s="24">
        <v>44368</v>
      </c>
      <c r="B7" s="40" t="s">
        <v>51</v>
      </c>
      <c r="C7" s="43">
        <v>514130101</v>
      </c>
      <c r="D7" s="27">
        <v>6990.28</v>
      </c>
      <c r="E7" s="27">
        <v>5544.49</v>
      </c>
      <c r="F7" s="53">
        <v>45.98</v>
      </c>
      <c r="G7" s="25">
        <v>144</v>
      </c>
      <c r="H7" s="32">
        <f t="shared" si="1"/>
        <v>19.25170138888889</v>
      </c>
      <c r="I7" s="32">
        <f t="shared" ref="I7:O7" si="6">$E$7/$G$7</f>
        <v>38.503402777777779</v>
      </c>
      <c r="J7" s="32">
        <f t="shared" si="6"/>
        <v>38.503402777777779</v>
      </c>
      <c r="K7" s="32">
        <f t="shared" si="6"/>
        <v>38.503402777777779</v>
      </c>
      <c r="L7" s="32">
        <f t="shared" si="6"/>
        <v>38.503402777777779</v>
      </c>
      <c r="M7" s="32">
        <f t="shared" si="6"/>
        <v>38.503402777777779</v>
      </c>
      <c r="N7" s="32">
        <f t="shared" si="6"/>
        <v>38.503402777777779</v>
      </c>
      <c r="O7" s="32">
        <f t="shared" si="6"/>
        <v>38.503402777777779</v>
      </c>
      <c r="P7" s="31" t="s">
        <v>158</v>
      </c>
      <c r="Q7" s="31" t="s">
        <v>158</v>
      </c>
      <c r="R7" s="31" t="s">
        <v>158</v>
      </c>
      <c r="S7" s="31" t="s">
        <v>158</v>
      </c>
      <c r="T7" s="31" t="s">
        <v>158</v>
      </c>
      <c r="U7" s="31" t="s">
        <v>158</v>
      </c>
      <c r="V7" s="31" t="s">
        <v>158</v>
      </c>
      <c r="W7" s="31" t="s">
        <v>158</v>
      </c>
      <c r="X7" s="31" t="s">
        <v>158</v>
      </c>
      <c r="Y7" s="31" t="s">
        <v>158</v>
      </c>
      <c r="Z7" s="31" t="s">
        <v>158</v>
      </c>
      <c r="AA7" s="31" t="s">
        <v>158</v>
      </c>
      <c r="AB7" s="31" t="s">
        <v>158</v>
      </c>
      <c r="AC7" s="31" t="s">
        <v>158</v>
      </c>
      <c r="AD7" s="31" t="s">
        <v>158</v>
      </c>
    </row>
    <row r="8" spans="1:41" hidden="1" x14ac:dyDescent="0.25">
      <c r="A8" s="24">
        <v>44368</v>
      </c>
      <c r="B8" s="40" t="s">
        <v>52</v>
      </c>
      <c r="C8" s="43" t="s">
        <v>53</v>
      </c>
      <c r="D8" s="27">
        <v>4030.84</v>
      </c>
      <c r="E8" s="27">
        <v>3197.15</v>
      </c>
      <c r="F8" s="53">
        <v>26.51</v>
      </c>
      <c r="G8" s="25">
        <v>144</v>
      </c>
      <c r="H8" s="32">
        <f t="shared" si="1"/>
        <v>11.101215277777778</v>
      </c>
      <c r="I8" s="32">
        <f t="shared" ref="I8:O8" si="7">$E$8/$G$8</f>
        <v>22.202430555555555</v>
      </c>
      <c r="J8" s="32">
        <f t="shared" si="7"/>
        <v>22.202430555555555</v>
      </c>
      <c r="K8" s="32">
        <f t="shared" si="7"/>
        <v>22.202430555555555</v>
      </c>
      <c r="L8" s="32">
        <f t="shared" si="7"/>
        <v>22.202430555555555</v>
      </c>
      <c r="M8" s="32">
        <f t="shared" si="7"/>
        <v>22.202430555555555</v>
      </c>
      <c r="N8" s="32">
        <f t="shared" si="7"/>
        <v>22.202430555555555</v>
      </c>
      <c r="O8" s="32">
        <f t="shared" si="7"/>
        <v>22.202430555555555</v>
      </c>
      <c r="P8" s="31" t="s">
        <v>158</v>
      </c>
      <c r="Q8" s="31" t="s">
        <v>158</v>
      </c>
      <c r="R8" s="31" t="s">
        <v>158</v>
      </c>
      <c r="S8" s="31" t="s">
        <v>158</v>
      </c>
      <c r="T8" s="31" t="s">
        <v>158</v>
      </c>
      <c r="U8" s="31" t="s">
        <v>158</v>
      </c>
      <c r="V8" s="31" t="s">
        <v>158</v>
      </c>
      <c r="W8" s="31" t="s">
        <v>158</v>
      </c>
      <c r="X8" s="31" t="s">
        <v>158</v>
      </c>
      <c r="Y8" s="31" t="s">
        <v>158</v>
      </c>
      <c r="Z8" s="31" t="s">
        <v>158</v>
      </c>
      <c r="AA8" s="31" t="s">
        <v>158</v>
      </c>
      <c r="AB8" s="31" t="s">
        <v>158</v>
      </c>
      <c r="AC8" s="31" t="s">
        <v>158</v>
      </c>
      <c r="AD8" s="31" t="s">
        <v>158</v>
      </c>
    </row>
    <row r="9" spans="1:41" hidden="1" x14ac:dyDescent="0.25">
      <c r="A9" s="24">
        <v>44368</v>
      </c>
      <c r="B9" s="40" t="s">
        <v>54</v>
      </c>
      <c r="C9" s="43" t="s">
        <v>55</v>
      </c>
      <c r="D9" s="27">
        <v>2598.4299999999998</v>
      </c>
      <c r="E9" s="27">
        <v>2061</v>
      </c>
      <c r="F9" s="53">
        <v>17.09</v>
      </c>
      <c r="G9" s="25">
        <v>144</v>
      </c>
      <c r="H9" s="32">
        <f t="shared" si="1"/>
        <v>7.15625</v>
      </c>
      <c r="I9" s="32">
        <f t="shared" ref="I9:O9" si="8">$E$9/$G$9</f>
        <v>14.3125</v>
      </c>
      <c r="J9" s="32">
        <f t="shared" si="8"/>
        <v>14.3125</v>
      </c>
      <c r="K9" s="32">
        <f t="shared" si="8"/>
        <v>14.3125</v>
      </c>
      <c r="L9" s="32">
        <f t="shared" si="8"/>
        <v>14.3125</v>
      </c>
      <c r="M9" s="32">
        <f t="shared" si="8"/>
        <v>14.3125</v>
      </c>
      <c r="N9" s="32">
        <f t="shared" si="8"/>
        <v>14.3125</v>
      </c>
      <c r="O9" s="32">
        <f t="shared" si="8"/>
        <v>14.3125</v>
      </c>
      <c r="P9" s="31" t="s">
        <v>158</v>
      </c>
      <c r="Q9" s="31" t="s">
        <v>158</v>
      </c>
      <c r="R9" s="31" t="s">
        <v>158</v>
      </c>
      <c r="S9" s="31" t="s">
        <v>158</v>
      </c>
      <c r="T9" s="31" t="s">
        <v>158</v>
      </c>
      <c r="U9" s="31" t="s">
        <v>158</v>
      </c>
      <c r="V9" s="31" t="s">
        <v>158</v>
      </c>
      <c r="W9" s="31" t="s">
        <v>158</v>
      </c>
      <c r="X9" s="31" t="s">
        <v>158</v>
      </c>
      <c r="Y9" s="31" t="s">
        <v>158</v>
      </c>
      <c r="Z9" s="31" t="s">
        <v>158</v>
      </c>
      <c r="AA9" s="31" t="s">
        <v>158</v>
      </c>
      <c r="AB9" s="31" t="s">
        <v>158</v>
      </c>
      <c r="AC9" s="31" t="s">
        <v>158</v>
      </c>
      <c r="AD9" s="31" t="s">
        <v>158</v>
      </c>
    </row>
    <row r="10" spans="1:41" hidden="1" x14ac:dyDescent="0.25">
      <c r="A10" s="24">
        <v>44375</v>
      </c>
      <c r="B10" s="40">
        <v>5473412140</v>
      </c>
      <c r="C10" s="43" t="s">
        <v>57</v>
      </c>
      <c r="D10" s="27">
        <v>7619.11</v>
      </c>
      <c r="E10" s="27">
        <v>6330</v>
      </c>
      <c r="F10" s="53">
        <v>63.98</v>
      </c>
      <c r="G10" s="25">
        <v>114</v>
      </c>
      <c r="H10" s="37">
        <f t="shared" si="1"/>
        <v>27.763157894736842</v>
      </c>
      <c r="I10" s="32">
        <f t="shared" ref="I10:O10" si="9">$E$10/$G$10</f>
        <v>55.526315789473685</v>
      </c>
      <c r="J10" s="32">
        <f t="shared" si="9"/>
        <v>55.526315789473685</v>
      </c>
      <c r="K10" s="32">
        <f t="shared" si="9"/>
        <v>55.526315789473685</v>
      </c>
      <c r="L10" s="32">
        <f t="shared" si="9"/>
        <v>55.526315789473685</v>
      </c>
      <c r="M10" s="32">
        <f t="shared" si="9"/>
        <v>55.526315789473685</v>
      </c>
      <c r="N10" s="32">
        <f t="shared" si="9"/>
        <v>55.526315789473685</v>
      </c>
      <c r="O10" s="32">
        <f t="shared" si="9"/>
        <v>55.526315789473685</v>
      </c>
      <c r="P10" s="31" t="s">
        <v>158</v>
      </c>
      <c r="Q10" s="31" t="s">
        <v>158</v>
      </c>
      <c r="R10" s="31" t="s">
        <v>158</v>
      </c>
      <c r="S10" s="31" t="s">
        <v>158</v>
      </c>
      <c r="T10" s="31" t="s">
        <v>158</v>
      </c>
      <c r="U10" s="31" t="s">
        <v>158</v>
      </c>
      <c r="V10" s="31" t="s">
        <v>158</v>
      </c>
      <c r="W10" s="31" t="s">
        <v>158</v>
      </c>
      <c r="X10" s="31" t="s">
        <v>158</v>
      </c>
      <c r="Y10" s="31" t="s">
        <v>158</v>
      </c>
      <c r="Z10" s="90" t="s">
        <v>158</v>
      </c>
      <c r="AA10" s="31" t="s">
        <v>158</v>
      </c>
      <c r="AB10" s="31" t="s">
        <v>158</v>
      </c>
      <c r="AC10" s="31" t="s">
        <v>158</v>
      </c>
      <c r="AD10" s="31" t="s">
        <v>158</v>
      </c>
      <c r="AH10" s="5"/>
    </row>
    <row r="11" spans="1:41" hidden="1" x14ac:dyDescent="0.25">
      <c r="C11" s="43"/>
      <c r="H11" s="34">
        <f>SUM(H2:H10)</f>
        <v>153.94091296334616</v>
      </c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</row>
    <row r="12" spans="1:41" hidden="1" x14ac:dyDescent="0.25">
      <c r="C12" s="43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</row>
    <row r="13" spans="1:41" hidden="1" x14ac:dyDescent="0.25">
      <c r="A13" s="28">
        <v>44383</v>
      </c>
      <c r="B13" s="40" t="s">
        <v>121</v>
      </c>
      <c r="C13" s="43" t="s">
        <v>58</v>
      </c>
      <c r="D13" s="27">
        <v>6458.66</v>
      </c>
      <c r="E13" s="6">
        <v>5122.83</v>
      </c>
      <c r="F13" s="52">
        <v>42.47</v>
      </c>
      <c r="G13" s="25">
        <v>144</v>
      </c>
      <c r="I13" s="32">
        <f>($E$13/$G$13)*0.5</f>
        <v>17.787604166666668</v>
      </c>
      <c r="J13" s="32">
        <f t="shared" ref="J13:O13" si="10">($E$13/$G$13)</f>
        <v>35.575208333333336</v>
      </c>
      <c r="K13" s="32">
        <f t="shared" si="10"/>
        <v>35.575208333333336</v>
      </c>
      <c r="L13" s="32">
        <f t="shared" si="10"/>
        <v>35.575208333333336</v>
      </c>
      <c r="M13" s="32">
        <f t="shared" si="10"/>
        <v>35.575208333333336</v>
      </c>
      <c r="N13" s="32">
        <f t="shared" si="10"/>
        <v>35.575208333333336</v>
      </c>
      <c r="O13" s="32">
        <f t="shared" si="10"/>
        <v>35.575208333333336</v>
      </c>
      <c r="P13" s="31" t="s">
        <v>158</v>
      </c>
      <c r="Q13" s="31" t="s">
        <v>158</v>
      </c>
      <c r="R13" s="31" t="s">
        <v>158</v>
      </c>
      <c r="S13" s="31" t="s">
        <v>158</v>
      </c>
      <c r="T13" s="31" t="s">
        <v>158</v>
      </c>
      <c r="U13" s="31" t="s">
        <v>158</v>
      </c>
      <c r="V13" s="31" t="s">
        <v>158</v>
      </c>
      <c r="W13" s="31" t="s">
        <v>158</v>
      </c>
      <c r="X13" s="31" t="s">
        <v>158</v>
      </c>
      <c r="Y13" s="31" t="s">
        <v>158</v>
      </c>
      <c r="Z13" s="31" t="s">
        <v>158</v>
      </c>
      <c r="AA13" s="31" t="s">
        <v>158</v>
      </c>
      <c r="AB13" s="31" t="s">
        <v>158</v>
      </c>
      <c r="AC13" s="31" t="s">
        <v>158</v>
      </c>
      <c r="AD13" s="31" t="s">
        <v>158</v>
      </c>
    </row>
    <row r="14" spans="1:41" hidden="1" x14ac:dyDescent="0.25">
      <c r="A14" s="28">
        <v>44383</v>
      </c>
      <c r="B14" s="40" t="s">
        <v>59</v>
      </c>
      <c r="C14" s="43" t="s">
        <v>60</v>
      </c>
      <c r="D14" s="27">
        <v>7759.93</v>
      </c>
      <c r="E14" s="6">
        <v>6154.96</v>
      </c>
      <c r="F14" s="52">
        <v>51.04</v>
      </c>
      <c r="G14" s="25">
        <v>144</v>
      </c>
      <c r="I14" s="32">
        <f>($E$14/$G$14)*0.5</f>
        <v>21.371388888888887</v>
      </c>
      <c r="J14" s="32">
        <f t="shared" ref="J14:O14" si="11">($E$14/$G$14)</f>
        <v>42.742777777777775</v>
      </c>
      <c r="K14" s="32">
        <f t="shared" si="11"/>
        <v>42.742777777777775</v>
      </c>
      <c r="L14" s="32">
        <f t="shared" si="11"/>
        <v>42.742777777777775</v>
      </c>
      <c r="M14" s="32">
        <f t="shared" si="11"/>
        <v>42.742777777777775</v>
      </c>
      <c r="N14" s="32">
        <f t="shared" si="11"/>
        <v>42.742777777777775</v>
      </c>
      <c r="O14" s="32">
        <f t="shared" si="11"/>
        <v>42.742777777777775</v>
      </c>
      <c r="P14" s="31" t="s">
        <v>158</v>
      </c>
      <c r="Q14" s="31" t="s">
        <v>158</v>
      </c>
      <c r="R14" s="31" t="s">
        <v>158</v>
      </c>
      <c r="S14" s="31" t="s">
        <v>158</v>
      </c>
      <c r="T14" s="31" t="s">
        <v>158</v>
      </c>
      <c r="U14" s="31" t="s">
        <v>158</v>
      </c>
      <c r="V14" s="31" t="s">
        <v>158</v>
      </c>
      <c r="W14" s="31" t="s">
        <v>158</v>
      </c>
      <c r="X14" s="31" t="s">
        <v>158</v>
      </c>
      <c r="Y14" s="31" t="s">
        <v>158</v>
      </c>
      <c r="Z14" s="31" t="s">
        <v>158</v>
      </c>
      <c r="AA14" s="31" t="s">
        <v>158</v>
      </c>
      <c r="AB14" s="31" t="s">
        <v>158</v>
      </c>
      <c r="AC14" s="31" t="s">
        <v>158</v>
      </c>
      <c r="AD14" s="31" t="s">
        <v>158</v>
      </c>
    </row>
    <row r="15" spans="1:41" hidden="1" x14ac:dyDescent="0.25">
      <c r="A15" s="28">
        <v>44389</v>
      </c>
      <c r="B15" s="40" t="s">
        <v>65</v>
      </c>
      <c r="C15" s="43" t="s">
        <v>66</v>
      </c>
      <c r="D15" s="27">
        <v>3297.62</v>
      </c>
      <c r="E15" s="6">
        <v>2615.58</v>
      </c>
      <c r="F15" s="52">
        <v>21.67</v>
      </c>
      <c r="G15" s="25">
        <v>144</v>
      </c>
      <c r="I15" s="32">
        <f>($E$15/$G$15)*0.5</f>
        <v>9.0818750000000001</v>
      </c>
      <c r="J15" s="32">
        <f t="shared" ref="J15:O15" si="12">($E$15/$G$15)</f>
        <v>18.16375</v>
      </c>
      <c r="K15" s="32">
        <f t="shared" si="12"/>
        <v>18.16375</v>
      </c>
      <c r="L15" s="32">
        <f t="shared" si="12"/>
        <v>18.16375</v>
      </c>
      <c r="M15" s="32">
        <f t="shared" si="12"/>
        <v>18.16375</v>
      </c>
      <c r="N15" s="32">
        <f t="shared" si="12"/>
        <v>18.16375</v>
      </c>
      <c r="O15" s="32">
        <f t="shared" si="12"/>
        <v>18.16375</v>
      </c>
      <c r="P15" s="31" t="s">
        <v>158</v>
      </c>
      <c r="Q15" s="31" t="s">
        <v>158</v>
      </c>
      <c r="R15" s="31" t="s">
        <v>158</v>
      </c>
      <c r="S15" s="31" t="s">
        <v>158</v>
      </c>
      <c r="T15" s="31" t="s">
        <v>158</v>
      </c>
      <c r="U15" s="31" t="s">
        <v>158</v>
      </c>
      <c r="V15" s="31" t="s">
        <v>158</v>
      </c>
      <c r="W15" s="31" t="s">
        <v>158</v>
      </c>
      <c r="X15" s="31" t="s">
        <v>158</v>
      </c>
      <c r="Y15" s="31" t="s">
        <v>158</v>
      </c>
      <c r="Z15" s="31" t="s">
        <v>158</v>
      </c>
      <c r="AA15" s="31" t="s">
        <v>158</v>
      </c>
      <c r="AB15" s="31" t="s">
        <v>158</v>
      </c>
      <c r="AC15" s="31" t="s">
        <v>158</v>
      </c>
      <c r="AD15" s="31" t="s">
        <v>158</v>
      </c>
    </row>
    <row r="16" spans="1:41" hidden="1" x14ac:dyDescent="0.25">
      <c r="A16" s="28">
        <v>44403</v>
      </c>
      <c r="B16" s="40" t="s">
        <v>61</v>
      </c>
      <c r="C16" s="43" t="s">
        <v>62</v>
      </c>
      <c r="D16" s="27">
        <v>2411.7600000000002</v>
      </c>
      <c r="E16" s="6">
        <v>1912.94</v>
      </c>
      <c r="F16" s="52">
        <v>15.85</v>
      </c>
      <c r="G16" s="25">
        <v>144</v>
      </c>
      <c r="I16" s="37">
        <f>($E$16/$G$16)*0.5</f>
        <v>6.6421527777777776</v>
      </c>
      <c r="J16" s="32">
        <f t="shared" ref="J16:O16" si="13">($E$16/$G$16)</f>
        <v>13.284305555555555</v>
      </c>
      <c r="K16" s="32">
        <f t="shared" si="13"/>
        <v>13.284305555555555</v>
      </c>
      <c r="L16" s="32">
        <f t="shared" si="13"/>
        <v>13.284305555555555</v>
      </c>
      <c r="M16" s="32">
        <f t="shared" si="13"/>
        <v>13.284305555555555</v>
      </c>
      <c r="N16" s="32">
        <f t="shared" si="13"/>
        <v>13.284305555555555</v>
      </c>
      <c r="O16" s="32">
        <f t="shared" si="13"/>
        <v>13.284305555555555</v>
      </c>
      <c r="P16" s="31" t="s">
        <v>158</v>
      </c>
      <c r="Q16" s="31" t="s">
        <v>158</v>
      </c>
      <c r="R16" s="31" t="s">
        <v>158</v>
      </c>
      <c r="S16" s="31" t="s">
        <v>158</v>
      </c>
      <c r="T16" s="31" t="s">
        <v>158</v>
      </c>
      <c r="U16" s="31" t="s">
        <v>158</v>
      </c>
      <c r="V16" s="31" t="s">
        <v>158</v>
      </c>
      <c r="W16" s="31" t="s">
        <v>158</v>
      </c>
      <c r="X16" s="31" t="s">
        <v>158</v>
      </c>
      <c r="Y16" s="31" t="s">
        <v>158</v>
      </c>
      <c r="Z16" s="31" t="s">
        <v>158</v>
      </c>
      <c r="AA16" s="31" t="s">
        <v>158</v>
      </c>
      <c r="AB16" s="31" t="s">
        <v>158</v>
      </c>
      <c r="AC16" s="31" t="s">
        <v>158</v>
      </c>
      <c r="AD16" s="31" t="s">
        <v>158</v>
      </c>
    </row>
    <row r="17" spans="1:30" hidden="1" x14ac:dyDescent="0.25">
      <c r="A17" s="28"/>
      <c r="C17" s="43"/>
      <c r="D17" s="27"/>
      <c r="I17" s="31">
        <f>SUM(I2:I16)</f>
        <v>362.76484676002565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idden="1" x14ac:dyDescent="0.25">
      <c r="A18" s="28"/>
      <c r="C18" s="43"/>
      <c r="D18" s="27"/>
      <c r="I18" s="32"/>
      <c r="J18" s="32"/>
      <c r="K18" s="32"/>
      <c r="L18" s="32"/>
      <c r="M18" s="32"/>
      <c r="N18" s="32"/>
      <c r="O18" s="32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hidden="1" x14ac:dyDescent="0.25">
      <c r="A19" s="28">
        <v>44420</v>
      </c>
      <c r="B19" s="40">
        <v>1567502153</v>
      </c>
      <c r="C19" s="43" t="s">
        <v>69</v>
      </c>
      <c r="D19" s="27">
        <v>1459.46</v>
      </c>
      <c r="E19" s="6">
        <v>1157.5999999999999</v>
      </c>
      <c r="F19" s="52">
        <v>9.59</v>
      </c>
      <c r="G19" s="25">
        <v>144</v>
      </c>
      <c r="I19" s="32"/>
      <c r="J19" s="32">
        <f>($E$19/$G$19)*0.5</f>
        <v>4.0194444444444439</v>
      </c>
      <c r="K19" s="32">
        <f>($E$19/$G$19)</f>
        <v>8.0388888888888879</v>
      </c>
      <c r="L19" s="32">
        <f>($E$19/$G$19)</f>
        <v>8.0388888888888879</v>
      </c>
      <c r="M19" s="32">
        <f>($E$19/$G$19)</f>
        <v>8.0388888888888879</v>
      </c>
      <c r="N19" s="32">
        <f>($E$19/$G$19)</f>
        <v>8.0388888888888879</v>
      </c>
      <c r="O19" s="32">
        <f>($E$19/$G$19)</f>
        <v>8.0388888888888879</v>
      </c>
      <c r="P19" s="31" t="s">
        <v>158</v>
      </c>
      <c r="Q19" s="31" t="s">
        <v>158</v>
      </c>
      <c r="R19" s="31" t="s">
        <v>158</v>
      </c>
      <c r="S19" s="31" t="s">
        <v>158</v>
      </c>
      <c r="T19" s="31" t="s">
        <v>158</v>
      </c>
      <c r="U19" s="31" t="s">
        <v>158</v>
      </c>
      <c r="V19" s="31" t="s">
        <v>158</v>
      </c>
      <c r="W19" s="31" t="s">
        <v>158</v>
      </c>
      <c r="X19" s="31" t="s">
        <v>158</v>
      </c>
      <c r="Y19" s="90" t="s">
        <v>158</v>
      </c>
      <c r="Z19" s="31" t="s">
        <v>158</v>
      </c>
      <c r="AA19" s="31" t="s">
        <v>158</v>
      </c>
      <c r="AB19" s="31" t="s">
        <v>158</v>
      </c>
      <c r="AC19" s="31" t="s">
        <v>158</v>
      </c>
      <c r="AD19" s="31" t="s">
        <v>158</v>
      </c>
    </row>
    <row r="20" spans="1:30" hidden="1" x14ac:dyDescent="0.25">
      <c r="A20" s="28">
        <v>44428</v>
      </c>
      <c r="B20" s="40" t="s">
        <v>122</v>
      </c>
      <c r="C20" s="43" t="s">
        <v>70</v>
      </c>
      <c r="D20" s="27">
        <v>6686.68</v>
      </c>
      <c r="E20" s="6">
        <v>5303.69</v>
      </c>
      <c r="F20" s="52">
        <v>43.92</v>
      </c>
      <c r="G20" s="25">
        <v>144</v>
      </c>
      <c r="I20" s="32"/>
      <c r="J20" s="32">
        <f>($E$20/$G$20)*0.5</f>
        <v>18.415590277777778</v>
      </c>
      <c r="K20" s="32">
        <f>($E$20/$G$20)</f>
        <v>36.831180555555555</v>
      </c>
      <c r="L20" s="32">
        <f>($E$20/$G$20)</f>
        <v>36.831180555555555</v>
      </c>
      <c r="M20" s="32">
        <f>($E$20/$G$20)</f>
        <v>36.831180555555555</v>
      </c>
      <c r="N20" s="32">
        <f>($E$20/$G$20)</f>
        <v>36.831180555555555</v>
      </c>
      <c r="O20" s="32">
        <f>($E$20/$G$20)</f>
        <v>36.831180555555555</v>
      </c>
      <c r="P20" s="31" t="s">
        <v>158</v>
      </c>
      <c r="Q20" s="31" t="s">
        <v>158</v>
      </c>
      <c r="R20" s="31" t="s">
        <v>158</v>
      </c>
      <c r="S20" s="31" t="s">
        <v>158</v>
      </c>
      <c r="T20" s="31" t="s">
        <v>158</v>
      </c>
      <c r="U20" s="31" t="s">
        <v>158</v>
      </c>
      <c r="V20" s="31" t="s">
        <v>158</v>
      </c>
      <c r="W20" s="31" t="s">
        <v>158</v>
      </c>
      <c r="X20" s="31" t="s">
        <v>158</v>
      </c>
      <c r="Y20" s="31" t="s">
        <v>158</v>
      </c>
      <c r="Z20" s="31" t="s">
        <v>158</v>
      </c>
      <c r="AA20" s="31" t="s">
        <v>158</v>
      </c>
      <c r="AB20" s="31" t="s">
        <v>158</v>
      </c>
      <c r="AC20" s="31" t="s">
        <v>158</v>
      </c>
      <c r="AD20" s="31" t="s">
        <v>158</v>
      </c>
    </row>
    <row r="21" spans="1:30" hidden="1" x14ac:dyDescent="0.25">
      <c r="A21" s="28">
        <v>44438</v>
      </c>
      <c r="B21" s="40" t="s">
        <v>71</v>
      </c>
      <c r="C21" s="43" t="s">
        <v>72</v>
      </c>
      <c r="D21" s="27">
        <v>7974.11</v>
      </c>
      <c r="E21" s="6">
        <v>6363.75</v>
      </c>
      <c r="F21" s="52">
        <v>53.97</v>
      </c>
      <c r="G21" s="25">
        <v>140</v>
      </c>
      <c r="I21" s="32"/>
      <c r="J21" s="32">
        <f>($E$21/$G$21)*0.5</f>
        <v>22.727678571428573</v>
      </c>
      <c r="K21" s="32">
        <f>($E$21/$G$21)</f>
        <v>45.455357142857146</v>
      </c>
      <c r="L21" s="32">
        <f>($E$21/$G$21)</f>
        <v>45.455357142857146</v>
      </c>
      <c r="M21" s="32">
        <f>($E$21/$G$21)</f>
        <v>45.455357142857146</v>
      </c>
      <c r="N21" s="32">
        <f>($E$21/$G$21)</f>
        <v>45.455357142857146</v>
      </c>
      <c r="O21" s="32">
        <f>($E$21/$G$21)</f>
        <v>45.455357142857146</v>
      </c>
      <c r="P21" s="31" t="s">
        <v>158</v>
      </c>
      <c r="Q21" s="31" t="s">
        <v>158</v>
      </c>
      <c r="R21" s="31" t="s">
        <v>158</v>
      </c>
      <c r="S21" s="31" t="s">
        <v>158</v>
      </c>
      <c r="T21" s="31" t="s">
        <v>158</v>
      </c>
      <c r="U21" s="31" t="s">
        <v>158</v>
      </c>
      <c r="V21" s="31" t="s">
        <v>158</v>
      </c>
      <c r="W21" s="31" t="s">
        <v>158</v>
      </c>
      <c r="X21" s="31" t="s">
        <v>158</v>
      </c>
      <c r="Y21" s="31" t="s">
        <v>158</v>
      </c>
      <c r="Z21" s="31" t="s">
        <v>158</v>
      </c>
      <c r="AA21" s="31" t="s">
        <v>158</v>
      </c>
      <c r="AB21" s="31" t="s">
        <v>158</v>
      </c>
      <c r="AC21" s="31" t="s">
        <v>158</v>
      </c>
      <c r="AD21" s="31" t="s">
        <v>158</v>
      </c>
    </row>
    <row r="22" spans="1:30" hidden="1" x14ac:dyDescent="0.25">
      <c r="A22" s="28">
        <v>44438</v>
      </c>
      <c r="B22" s="40">
        <v>4714218340</v>
      </c>
      <c r="C22" s="43">
        <v>471421801</v>
      </c>
      <c r="D22" s="27">
        <v>2056.31</v>
      </c>
      <c r="E22" s="6">
        <v>1816.75</v>
      </c>
      <c r="F22" s="52">
        <v>26.62</v>
      </c>
      <c r="G22" s="25">
        <v>75</v>
      </c>
      <c r="I22" s="32"/>
      <c r="J22" s="37">
        <f>($E$22/$G$22)*0.5</f>
        <v>12.111666666666666</v>
      </c>
      <c r="K22" s="32">
        <f>($E$22/$G$22)</f>
        <v>24.223333333333333</v>
      </c>
      <c r="L22" s="32">
        <f>($E$22/$G$22)</f>
        <v>24.223333333333333</v>
      </c>
      <c r="M22" s="32">
        <f>($E$22/$G$22)</f>
        <v>24.223333333333333</v>
      </c>
      <c r="N22" s="32">
        <f>($E$22/$G$22)</f>
        <v>24.223333333333333</v>
      </c>
      <c r="O22" s="32">
        <f>($E$22/$G$22)</f>
        <v>24.223333333333333</v>
      </c>
      <c r="P22" s="31" t="s">
        <v>158</v>
      </c>
      <c r="Q22" s="31" t="s">
        <v>158</v>
      </c>
      <c r="R22" s="31" t="s">
        <v>158</v>
      </c>
      <c r="S22" s="31" t="s">
        <v>158</v>
      </c>
      <c r="T22" s="31" t="s">
        <v>158</v>
      </c>
      <c r="U22" s="31" t="s">
        <v>158</v>
      </c>
      <c r="V22" s="31" t="s">
        <v>158</v>
      </c>
      <c r="W22" s="31" t="s">
        <v>158</v>
      </c>
      <c r="X22" s="31" t="s">
        <v>158</v>
      </c>
      <c r="Y22" s="31" t="s">
        <v>158</v>
      </c>
      <c r="Z22" s="31" t="s">
        <v>158</v>
      </c>
      <c r="AA22" s="31" t="s">
        <v>158</v>
      </c>
      <c r="AB22" s="31" t="s">
        <v>158</v>
      </c>
      <c r="AC22" s="31" t="s">
        <v>158</v>
      </c>
      <c r="AD22" s="31" t="s">
        <v>158</v>
      </c>
    </row>
    <row r="23" spans="1:30" hidden="1" x14ac:dyDescent="0.25">
      <c r="C23" s="43"/>
      <c r="J23" s="34">
        <f>SUM(J2:J22)</f>
        <v>474.92224755367641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</row>
    <row r="24" spans="1:30" hidden="1" x14ac:dyDescent="0.25">
      <c r="C24" s="43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1:30" hidden="1" x14ac:dyDescent="0.25">
      <c r="A25" s="28">
        <v>44452</v>
      </c>
      <c r="B25" s="40" t="s">
        <v>74</v>
      </c>
      <c r="C25" s="43" t="s">
        <v>75</v>
      </c>
      <c r="D25" s="27">
        <v>10051.09</v>
      </c>
      <c r="E25" s="6">
        <v>7972.24</v>
      </c>
      <c r="F25" s="52">
        <v>66.02</v>
      </c>
      <c r="G25" s="25">
        <v>144</v>
      </c>
      <c r="I25" s="32"/>
      <c r="J25" s="32"/>
      <c r="K25" s="32">
        <f>($E$25/$G$25)*0.5</f>
        <v>27.68138888888889</v>
      </c>
      <c r="L25" s="32">
        <f>($E$25/$G$25)</f>
        <v>55.362777777777779</v>
      </c>
      <c r="M25" s="32">
        <f>($E$25/$G$25)</f>
        <v>55.362777777777779</v>
      </c>
      <c r="N25" s="32">
        <f>($E$25/$G$25)</f>
        <v>55.362777777777779</v>
      </c>
      <c r="O25" s="32">
        <f>($E$25/$G$25)</f>
        <v>55.362777777777779</v>
      </c>
      <c r="P25" s="31" t="s">
        <v>158</v>
      </c>
      <c r="Q25" s="31" t="s">
        <v>158</v>
      </c>
      <c r="R25" s="31" t="s">
        <v>158</v>
      </c>
      <c r="S25" s="31" t="s">
        <v>158</v>
      </c>
      <c r="T25" s="31" t="s">
        <v>158</v>
      </c>
      <c r="U25" s="31" t="s">
        <v>158</v>
      </c>
      <c r="V25" s="31" t="s">
        <v>158</v>
      </c>
      <c r="W25" s="31" t="s">
        <v>158</v>
      </c>
      <c r="X25" s="31" t="s">
        <v>158</v>
      </c>
      <c r="Y25" s="31" t="s">
        <v>158</v>
      </c>
      <c r="Z25" s="31" t="s">
        <v>158</v>
      </c>
      <c r="AA25" s="31" t="s">
        <v>158</v>
      </c>
      <c r="AB25" s="31" t="s">
        <v>158</v>
      </c>
      <c r="AC25" s="31" t="s">
        <v>158</v>
      </c>
      <c r="AD25" s="31" t="s">
        <v>158</v>
      </c>
    </row>
    <row r="26" spans="1:30" hidden="1" x14ac:dyDescent="0.25">
      <c r="A26" s="28">
        <v>44452</v>
      </c>
      <c r="B26" s="40" t="s">
        <v>76</v>
      </c>
      <c r="C26" s="43" t="s">
        <v>77</v>
      </c>
      <c r="D26" s="27">
        <v>7066.36</v>
      </c>
      <c r="E26" s="6">
        <v>5604.84</v>
      </c>
      <c r="F26" s="52">
        <v>46.43</v>
      </c>
      <c r="G26" s="25">
        <v>144</v>
      </c>
      <c r="I26" s="32"/>
      <c r="J26" s="32"/>
      <c r="K26" s="32">
        <f>($E$26/$G$26)*0.5</f>
        <v>19.46125</v>
      </c>
      <c r="L26" s="32">
        <f>($E$26/$G$26)</f>
        <v>38.922499999999999</v>
      </c>
      <c r="M26" s="32">
        <f>($E$26/$G$26)</f>
        <v>38.922499999999999</v>
      </c>
      <c r="N26" s="32">
        <f>($E$26/$G$26)</f>
        <v>38.922499999999999</v>
      </c>
      <c r="O26" s="32">
        <f>($E$26/$G$26)</f>
        <v>38.922499999999999</v>
      </c>
      <c r="P26" s="31" t="s">
        <v>158</v>
      </c>
      <c r="Q26" s="31" t="s">
        <v>158</v>
      </c>
      <c r="R26" s="31" t="s">
        <v>158</v>
      </c>
      <c r="S26" s="31" t="s">
        <v>158</v>
      </c>
      <c r="T26" s="31" t="s">
        <v>158</v>
      </c>
      <c r="U26" s="31" t="s">
        <v>158</v>
      </c>
      <c r="V26" s="31" t="s">
        <v>158</v>
      </c>
      <c r="W26" s="31" t="s">
        <v>158</v>
      </c>
      <c r="X26" s="31" t="s">
        <v>158</v>
      </c>
      <c r="Y26" s="31" t="s">
        <v>158</v>
      </c>
      <c r="Z26" s="31" t="s">
        <v>158</v>
      </c>
      <c r="AA26" s="31" t="s">
        <v>158</v>
      </c>
      <c r="AB26" s="31" t="s">
        <v>158</v>
      </c>
      <c r="AC26" s="31" t="s">
        <v>158</v>
      </c>
      <c r="AD26" s="31" t="s">
        <v>158</v>
      </c>
    </row>
    <row r="27" spans="1:30" hidden="1" x14ac:dyDescent="0.25">
      <c r="A27" s="28">
        <v>44452</v>
      </c>
      <c r="B27" s="40" t="s">
        <v>78</v>
      </c>
      <c r="C27" s="43" t="s">
        <v>79</v>
      </c>
      <c r="D27" s="27">
        <v>8572.69</v>
      </c>
      <c r="E27" s="6">
        <v>6862.5</v>
      </c>
      <c r="F27" s="52">
        <v>58.9</v>
      </c>
      <c r="G27" s="25">
        <v>138</v>
      </c>
      <c r="I27" s="32"/>
      <c r="J27" s="32"/>
      <c r="K27" s="32">
        <f>($E$27/$G$27)*0.5</f>
        <v>24.864130434782609</v>
      </c>
      <c r="L27" s="32">
        <f>($E$27/$G$27)</f>
        <v>49.728260869565219</v>
      </c>
      <c r="M27" s="32">
        <f>($E$27/$G$27)</f>
        <v>49.728260869565219</v>
      </c>
      <c r="N27" s="32">
        <f>($E$27/$G$27)</f>
        <v>49.728260869565219</v>
      </c>
      <c r="O27" s="32">
        <f>($E$27/$G$27)</f>
        <v>49.728260869565219</v>
      </c>
      <c r="P27" s="31" t="s">
        <v>158</v>
      </c>
      <c r="Q27" s="31" t="s">
        <v>158</v>
      </c>
      <c r="R27" s="31" t="s">
        <v>158</v>
      </c>
      <c r="S27" s="31" t="s">
        <v>158</v>
      </c>
      <c r="T27" s="31" t="s">
        <v>158</v>
      </c>
      <c r="U27" s="31" t="s">
        <v>158</v>
      </c>
      <c r="V27" s="31" t="s">
        <v>158</v>
      </c>
      <c r="W27" s="31" t="s">
        <v>158</v>
      </c>
      <c r="X27" s="31" t="s">
        <v>158</v>
      </c>
      <c r="Y27" s="31" t="s">
        <v>158</v>
      </c>
      <c r="Z27" s="31" t="s">
        <v>158</v>
      </c>
      <c r="AA27" s="31" t="s">
        <v>158</v>
      </c>
      <c r="AB27" s="31" t="s">
        <v>158</v>
      </c>
      <c r="AC27" s="31" t="s">
        <v>158</v>
      </c>
      <c r="AD27" s="31" t="s">
        <v>158</v>
      </c>
    </row>
    <row r="28" spans="1:30" hidden="1" x14ac:dyDescent="0.25">
      <c r="A28" s="28">
        <v>44459</v>
      </c>
      <c r="B28" s="40">
        <v>6483416340</v>
      </c>
      <c r="C28" s="43" t="s">
        <v>81</v>
      </c>
      <c r="D28" s="27">
        <v>1641.07</v>
      </c>
      <c r="E28" s="6">
        <v>1301.6500000000001</v>
      </c>
      <c r="F28" s="110">
        <v>10.78</v>
      </c>
      <c r="G28" s="25">
        <v>144</v>
      </c>
      <c r="I28" s="32"/>
      <c r="J28" s="32"/>
      <c r="K28" s="32">
        <f>($E$28/$G$28)*0.5</f>
        <v>4.5196180555555561</v>
      </c>
      <c r="L28" s="32">
        <f>($E$28/$G$28)</f>
        <v>9.0392361111111121</v>
      </c>
      <c r="M28" s="32">
        <f>($E$28/$G$28)</f>
        <v>9.0392361111111121</v>
      </c>
      <c r="N28" s="32">
        <f>($E$28/$G$28)</f>
        <v>9.0392361111111121</v>
      </c>
      <c r="O28" s="32">
        <f>($E$28/$G$28)</f>
        <v>9.0392361111111121</v>
      </c>
      <c r="P28" s="31" t="s">
        <v>158</v>
      </c>
      <c r="Q28" s="31" t="s">
        <v>158</v>
      </c>
      <c r="R28" s="31" t="s">
        <v>158</v>
      </c>
      <c r="S28" s="31" t="s">
        <v>158</v>
      </c>
      <c r="T28" s="31" t="s">
        <v>158</v>
      </c>
      <c r="U28" s="31" t="s">
        <v>158</v>
      </c>
      <c r="V28" s="31" t="s">
        <v>158</v>
      </c>
      <c r="W28" s="31" t="s">
        <v>158</v>
      </c>
      <c r="X28" s="31" t="s">
        <v>158</v>
      </c>
      <c r="Y28" s="31" t="s">
        <v>158</v>
      </c>
      <c r="Z28" s="31" t="s">
        <v>158</v>
      </c>
      <c r="AA28" s="31" t="s">
        <v>158</v>
      </c>
      <c r="AB28" s="31" t="s">
        <v>158</v>
      </c>
      <c r="AC28" s="31" t="s">
        <v>158</v>
      </c>
      <c r="AD28" s="31" t="s">
        <v>158</v>
      </c>
    </row>
    <row r="29" spans="1:30" hidden="1" x14ac:dyDescent="0.25">
      <c r="A29" s="28">
        <v>44459</v>
      </c>
      <c r="B29" s="40" t="s">
        <v>123</v>
      </c>
      <c r="C29" s="43" t="s">
        <v>82</v>
      </c>
      <c r="D29" s="27">
        <v>6329.44</v>
      </c>
      <c r="E29" s="6">
        <v>5020.33</v>
      </c>
      <c r="F29" s="52">
        <v>41.59</v>
      </c>
      <c r="G29" s="25">
        <v>144</v>
      </c>
      <c r="I29" s="32"/>
      <c r="J29" s="32"/>
      <c r="K29" s="32">
        <f>($E$29/$G$29)*0.5</f>
        <v>17.431701388888889</v>
      </c>
      <c r="L29" s="32">
        <f>($E$29/$G$29)</f>
        <v>34.863402777777779</v>
      </c>
      <c r="M29" s="32">
        <f>($E$29/$G$29)</f>
        <v>34.863402777777779</v>
      </c>
      <c r="N29" s="32">
        <f>($E$29/$G$29)</f>
        <v>34.863402777777779</v>
      </c>
      <c r="O29" s="32">
        <f>($E$29/$G$29)</f>
        <v>34.863402777777779</v>
      </c>
      <c r="P29" s="31" t="s">
        <v>158</v>
      </c>
      <c r="Q29" s="31" t="s">
        <v>158</v>
      </c>
      <c r="R29" s="31" t="s">
        <v>158</v>
      </c>
      <c r="S29" s="31" t="s">
        <v>158</v>
      </c>
      <c r="T29" s="31" t="s">
        <v>158</v>
      </c>
      <c r="U29" s="31" t="s">
        <v>158</v>
      </c>
      <c r="V29" s="31" t="s">
        <v>158</v>
      </c>
      <c r="W29" s="31" t="s">
        <v>158</v>
      </c>
      <c r="X29" s="31" t="s">
        <v>158</v>
      </c>
      <c r="Y29" s="31" t="s">
        <v>158</v>
      </c>
      <c r="Z29" s="31" t="s">
        <v>158</v>
      </c>
      <c r="AA29" s="31" t="s">
        <v>158</v>
      </c>
      <c r="AB29" s="31" t="s">
        <v>158</v>
      </c>
      <c r="AC29" s="31" t="s">
        <v>158</v>
      </c>
      <c r="AD29" s="31" t="s">
        <v>158</v>
      </c>
    </row>
    <row r="30" spans="1:30" hidden="1" x14ac:dyDescent="0.25">
      <c r="A30" s="28">
        <v>44466</v>
      </c>
      <c r="B30" s="40" t="s">
        <v>83</v>
      </c>
      <c r="C30" s="43" t="s">
        <v>84</v>
      </c>
      <c r="D30" s="27">
        <v>674.6</v>
      </c>
      <c r="E30" s="6">
        <v>535.07000000000005</v>
      </c>
      <c r="F30" s="52">
        <v>4.43</v>
      </c>
      <c r="G30" s="25">
        <v>144</v>
      </c>
      <c r="I30" s="32"/>
      <c r="J30" s="32"/>
      <c r="K30" s="32">
        <f>($E$30/$G$30)*0.5</f>
        <v>1.8578819444444445</v>
      </c>
      <c r="L30" s="32">
        <f>($E$30/$G$30)</f>
        <v>3.7157638888888891</v>
      </c>
      <c r="M30" s="32">
        <f>($E$30/$G$30)</f>
        <v>3.7157638888888891</v>
      </c>
      <c r="N30" s="32">
        <f>($E$30/$G$30)</f>
        <v>3.7157638888888891</v>
      </c>
      <c r="O30" s="32">
        <f>($E$30/$G$30)</f>
        <v>3.7157638888888891</v>
      </c>
      <c r="P30" s="31" t="s">
        <v>158</v>
      </c>
      <c r="Q30" s="31" t="s">
        <v>158</v>
      </c>
      <c r="R30" s="31" t="s">
        <v>158</v>
      </c>
      <c r="S30" s="31" t="s">
        <v>158</v>
      </c>
      <c r="T30" s="31" t="s">
        <v>158</v>
      </c>
      <c r="U30" s="31" t="s">
        <v>158</v>
      </c>
      <c r="V30" s="31" t="s">
        <v>158</v>
      </c>
      <c r="W30" s="31" t="s">
        <v>158</v>
      </c>
      <c r="X30" s="31" t="s">
        <v>158</v>
      </c>
      <c r="Y30" s="31" t="s">
        <v>158</v>
      </c>
      <c r="Z30" s="31" t="s">
        <v>158</v>
      </c>
      <c r="AA30" s="31" t="s">
        <v>158</v>
      </c>
      <c r="AB30" s="31" t="s">
        <v>158</v>
      </c>
      <c r="AC30" s="31" t="s">
        <v>158</v>
      </c>
      <c r="AD30" s="31" t="s">
        <v>158</v>
      </c>
    </row>
    <row r="31" spans="1:30" hidden="1" x14ac:dyDescent="0.25">
      <c r="A31" s="28">
        <v>44466</v>
      </c>
      <c r="B31" s="40" t="s">
        <v>85</v>
      </c>
      <c r="C31" s="43" t="s">
        <v>86</v>
      </c>
      <c r="D31" s="27">
        <v>4538.13</v>
      </c>
      <c r="E31" s="6">
        <v>3689.24</v>
      </c>
      <c r="F31" s="52">
        <v>33.729999999999997</v>
      </c>
      <c r="G31" s="25">
        <v>128</v>
      </c>
      <c r="I31" s="32"/>
      <c r="J31" s="32"/>
      <c r="K31" s="32">
        <f>($E$31/$G$31)*0.5</f>
        <v>14.411093749999999</v>
      </c>
      <c r="L31" s="32">
        <f>($E$31/$G$31)</f>
        <v>28.822187499999998</v>
      </c>
      <c r="M31" s="32">
        <f>($E$31/$G$31)</f>
        <v>28.822187499999998</v>
      </c>
      <c r="N31" s="32">
        <f>($E$31/$G$31)</f>
        <v>28.822187499999998</v>
      </c>
      <c r="O31" s="32">
        <f>($E$31/$G$31)</f>
        <v>28.822187499999998</v>
      </c>
      <c r="P31" s="31" t="s">
        <v>158</v>
      </c>
      <c r="Q31" s="31" t="s">
        <v>158</v>
      </c>
      <c r="R31" s="31" t="s">
        <v>158</v>
      </c>
      <c r="S31" s="31" t="s">
        <v>158</v>
      </c>
      <c r="T31" s="31" t="s">
        <v>158</v>
      </c>
      <c r="U31" s="31" t="s">
        <v>158</v>
      </c>
      <c r="V31" s="31" t="s">
        <v>158</v>
      </c>
      <c r="W31" s="31" t="s">
        <v>158</v>
      </c>
      <c r="X31" s="31" t="s">
        <v>158</v>
      </c>
      <c r="Y31" s="31" t="s">
        <v>158</v>
      </c>
      <c r="Z31" s="31" t="s">
        <v>158</v>
      </c>
      <c r="AA31" s="31" t="s">
        <v>158</v>
      </c>
      <c r="AB31" s="31" t="s">
        <v>158</v>
      </c>
      <c r="AC31" s="31" t="s">
        <v>158</v>
      </c>
      <c r="AD31" s="31" t="s">
        <v>158</v>
      </c>
    </row>
    <row r="32" spans="1:30" hidden="1" x14ac:dyDescent="0.25">
      <c r="C32" s="43"/>
      <c r="J32" s="34"/>
      <c r="K32" s="38">
        <f>SUM(K2:K31)</f>
        <v>642.42369197655432</v>
      </c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9" hidden="1" x14ac:dyDescent="0.25">
      <c r="A33" s="28"/>
      <c r="B33" s="41"/>
      <c r="C33" s="43"/>
      <c r="D33" s="27"/>
      <c r="F33" s="16"/>
      <c r="G33" s="25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</row>
    <row r="34" spans="1:39" hidden="1" x14ac:dyDescent="0.25">
      <c r="A34" s="28">
        <v>44473</v>
      </c>
      <c r="B34" s="40" t="s">
        <v>104</v>
      </c>
      <c r="C34" s="43" t="s">
        <v>88</v>
      </c>
      <c r="D34" s="27">
        <v>7913.04</v>
      </c>
      <c r="E34" s="6">
        <v>6363.75</v>
      </c>
      <c r="F34" s="52">
        <v>55.62</v>
      </c>
      <c r="G34" s="25">
        <v>135</v>
      </c>
      <c r="I34" s="32"/>
      <c r="J34" s="32"/>
      <c r="K34" s="32"/>
      <c r="L34" s="32">
        <f>($E$34/$G$34)*0.5</f>
        <v>23.569444444444443</v>
      </c>
      <c r="M34" s="32">
        <f t="shared" ref="M34:AD34" si="14">($E$34/$G$34)</f>
        <v>47.138888888888886</v>
      </c>
      <c r="N34" s="32">
        <f t="shared" si="14"/>
        <v>47.138888888888886</v>
      </c>
      <c r="O34" s="32">
        <f t="shared" si="14"/>
        <v>47.138888888888886</v>
      </c>
      <c r="P34" s="32">
        <f t="shared" si="14"/>
        <v>47.138888888888886</v>
      </c>
      <c r="Q34" s="32">
        <f t="shared" si="14"/>
        <v>47.138888888888886</v>
      </c>
      <c r="R34" s="32">
        <f t="shared" si="14"/>
        <v>47.138888888888886</v>
      </c>
      <c r="S34" s="32">
        <f t="shared" si="14"/>
        <v>47.138888888888886</v>
      </c>
      <c r="T34" s="32">
        <f t="shared" si="14"/>
        <v>47.138888888888886</v>
      </c>
      <c r="U34" s="32">
        <f t="shared" si="14"/>
        <v>47.138888888888886</v>
      </c>
      <c r="V34" s="32">
        <f t="shared" si="14"/>
        <v>47.138888888888886</v>
      </c>
      <c r="W34" s="32">
        <f t="shared" si="14"/>
        <v>47.138888888888886</v>
      </c>
      <c r="X34" s="32">
        <f t="shared" si="14"/>
        <v>47.138888888888886</v>
      </c>
      <c r="Y34" s="32">
        <f t="shared" si="14"/>
        <v>47.138888888888886</v>
      </c>
      <c r="Z34" s="32">
        <f t="shared" si="14"/>
        <v>47.138888888888886</v>
      </c>
      <c r="AA34" s="32">
        <f t="shared" si="14"/>
        <v>47.138888888888886</v>
      </c>
      <c r="AB34" s="32">
        <f t="shared" si="14"/>
        <v>47.138888888888886</v>
      </c>
      <c r="AC34" s="32">
        <f t="shared" si="14"/>
        <v>47.138888888888886</v>
      </c>
      <c r="AD34" s="32">
        <f t="shared" si="14"/>
        <v>47.138888888888886</v>
      </c>
    </row>
    <row r="35" spans="1:39" hidden="1" x14ac:dyDescent="0.25">
      <c r="A35" s="28">
        <v>44473</v>
      </c>
      <c r="B35" s="40" t="s">
        <v>89</v>
      </c>
      <c r="C35" s="43" t="s">
        <v>90</v>
      </c>
      <c r="D35" s="27">
        <v>2384.89</v>
      </c>
      <c r="E35" s="6">
        <v>1891.63</v>
      </c>
      <c r="F35" s="52">
        <v>15.66</v>
      </c>
      <c r="G35" s="25">
        <v>144</v>
      </c>
      <c r="L35" s="32">
        <f>($E$35/$G$35)*0.5</f>
        <v>6.568159722222223</v>
      </c>
      <c r="M35" s="32">
        <f t="shared" ref="M35:AD35" si="15">($E$35/$G$35)</f>
        <v>13.136319444444446</v>
      </c>
      <c r="N35" s="32">
        <f t="shared" si="15"/>
        <v>13.136319444444446</v>
      </c>
      <c r="O35" s="32">
        <f t="shared" si="15"/>
        <v>13.136319444444446</v>
      </c>
      <c r="P35" s="32">
        <f t="shared" si="15"/>
        <v>13.136319444444446</v>
      </c>
      <c r="Q35" s="32">
        <f t="shared" si="15"/>
        <v>13.136319444444446</v>
      </c>
      <c r="R35" s="32">
        <f t="shared" si="15"/>
        <v>13.136319444444446</v>
      </c>
      <c r="S35" s="32">
        <f t="shared" si="15"/>
        <v>13.136319444444446</v>
      </c>
      <c r="T35" s="32">
        <f t="shared" si="15"/>
        <v>13.136319444444446</v>
      </c>
      <c r="U35" s="32">
        <f t="shared" si="15"/>
        <v>13.136319444444446</v>
      </c>
      <c r="V35" s="32">
        <f t="shared" si="15"/>
        <v>13.136319444444446</v>
      </c>
      <c r="W35" s="32">
        <f t="shared" si="15"/>
        <v>13.136319444444446</v>
      </c>
      <c r="X35" s="32">
        <f t="shared" si="15"/>
        <v>13.136319444444446</v>
      </c>
      <c r="Y35" s="32">
        <f t="shared" si="15"/>
        <v>13.136319444444446</v>
      </c>
      <c r="Z35" s="32">
        <f t="shared" si="15"/>
        <v>13.136319444444446</v>
      </c>
      <c r="AA35" s="32">
        <f t="shared" si="15"/>
        <v>13.136319444444446</v>
      </c>
      <c r="AB35" s="32">
        <f t="shared" si="15"/>
        <v>13.136319444444446</v>
      </c>
      <c r="AC35" s="32">
        <f t="shared" si="15"/>
        <v>13.136319444444446</v>
      </c>
      <c r="AD35" s="32">
        <f t="shared" si="15"/>
        <v>13.136319444444446</v>
      </c>
    </row>
    <row r="36" spans="1:39" hidden="1" x14ac:dyDescent="0.25">
      <c r="A36" s="28">
        <v>44473</v>
      </c>
      <c r="B36" s="40" t="s">
        <v>91</v>
      </c>
      <c r="C36" s="43" t="s">
        <v>92</v>
      </c>
      <c r="D36" s="27">
        <v>8651.9699999999993</v>
      </c>
      <c r="E36" s="6">
        <v>6862.5</v>
      </c>
      <c r="F36" s="52">
        <v>56.85</v>
      </c>
      <c r="G36" s="25">
        <v>144</v>
      </c>
      <c r="L36" s="32">
        <f>($E$36/$G$36)*0.5</f>
        <v>23.828125</v>
      </c>
      <c r="M36" s="32">
        <f t="shared" ref="M36:AD36" si="16">($E$36/$G$36)</f>
        <v>47.65625</v>
      </c>
      <c r="N36" s="32">
        <f t="shared" si="16"/>
        <v>47.65625</v>
      </c>
      <c r="O36" s="32">
        <f t="shared" si="16"/>
        <v>47.65625</v>
      </c>
      <c r="P36" s="32">
        <f t="shared" si="16"/>
        <v>47.65625</v>
      </c>
      <c r="Q36" s="32">
        <f t="shared" si="16"/>
        <v>47.65625</v>
      </c>
      <c r="R36" s="32">
        <f t="shared" si="16"/>
        <v>47.65625</v>
      </c>
      <c r="S36" s="32">
        <f t="shared" si="16"/>
        <v>47.65625</v>
      </c>
      <c r="T36" s="32">
        <f t="shared" si="16"/>
        <v>47.65625</v>
      </c>
      <c r="U36" s="32">
        <f t="shared" si="16"/>
        <v>47.65625</v>
      </c>
      <c r="V36" s="32">
        <f t="shared" si="16"/>
        <v>47.65625</v>
      </c>
      <c r="W36" s="32">
        <f t="shared" si="16"/>
        <v>47.65625</v>
      </c>
      <c r="X36" s="32">
        <f t="shared" si="16"/>
        <v>47.65625</v>
      </c>
      <c r="Y36" s="32">
        <f t="shared" si="16"/>
        <v>47.65625</v>
      </c>
      <c r="Z36" s="32">
        <f t="shared" si="16"/>
        <v>47.65625</v>
      </c>
      <c r="AA36" s="32">
        <f t="shared" si="16"/>
        <v>47.65625</v>
      </c>
      <c r="AB36" s="32">
        <f t="shared" si="16"/>
        <v>47.65625</v>
      </c>
      <c r="AC36" s="32">
        <f t="shared" si="16"/>
        <v>47.65625</v>
      </c>
      <c r="AD36" s="32">
        <f t="shared" si="16"/>
        <v>47.65625</v>
      </c>
    </row>
    <row r="37" spans="1:39" hidden="1" x14ac:dyDescent="0.25">
      <c r="A37" s="28">
        <v>44480</v>
      </c>
      <c r="B37" s="40" t="s">
        <v>93</v>
      </c>
      <c r="C37" s="43" t="s">
        <v>94</v>
      </c>
      <c r="D37" s="27">
        <v>2245.3000000000002</v>
      </c>
      <c r="E37" s="6">
        <v>1780.91</v>
      </c>
      <c r="F37" s="52">
        <v>14.75</v>
      </c>
      <c r="G37" s="25">
        <v>144</v>
      </c>
      <c r="L37" s="32">
        <f>($E$37/$G$37)*0.5</f>
        <v>6.183715277777778</v>
      </c>
      <c r="M37" s="32">
        <f t="shared" ref="M37:AD37" si="17">($E$37/$G$37)</f>
        <v>12.367430555555556</v>
      </c>
      <c r="N37" s="32">
        <f t="shared" si="17"/>
        <v>12.367430555555556</v>
      </c>
      <c r="O37" s="32">
        <f t="shared" si="17"/>
        <v>12.367430555555556</v>
      </c>
      <c r="P37" s="32">
        <f t="shared" si="17"/>
        <v>12.367430555555556</v>
      </c>
      <c r="Q37" s="32">
        <f t="shared" si="17"/>
        <v>12.367430555555556</v>
      </c>
      <c r="R37" s="32">
        <f t="shared" si="17"/>
        <v>12.367430555555556</v>
      </c>
      <c r="S37" s="32">
        <f t="shared" si="17"/>
        <v>12.367430555555556</v>
      </c>
      <c r="T37" s="32">
        <f t="shared" si="17"/>
        <v>12.367430555555556</v>
      </c>
      <c r="U37" s="32">
        <f t="shared" si="17"/>
        <v>12.367430555555556</v>
      </c>
      <c r="V37" s="32">
        <f t="shared" si="17"/>
        <v>12.367430555555556</v>
      </c>
      <c r="W37" s="32">
        <f t="shared" si="17"/>
        <v>12.367430555555556</v>
      </c>
      <c r="X37" s="32">
        <f t="shared" si="17"/>
        <v>12.367430555555556</v>
      </c>
      <c r="Y37" s="32">
        <f t="shared" si="17"/>
        <v>12.367430555555556</v>
      </c>
      <c r="Z37" s="32">
        <f t="shared" si="17"/>
        <v>12.367430555555556</v>
      </c>
      <c r="AA37" s="32">
        <f t="shared" si="17"/>
        <v>12.367430555555556</v>
      </c>
      <c r="AB37" s="32">
        <f t="shared" si="17"/>
        <v>12.367430555555556</v>
      </c>
      <c r="AC37" s="32">
        <f t="shared" si="17"/>
        <v>12.367430555555556</v>
      </c>
      <c r="AD37" s="32">
        <f t="shared" si="17"/>
        <v>12.367430555555556</v>
      </c>
    </row>
    <row r="38" spans="1:39" hidden="1" x14ac:dyDescent="0.25">
      <c r="A38" s="28">
        <v>44487</v>
      </c>
      <c r="B38" s="40" t="s">
        <v>124</v>
      </c>
      <c r="C38" s="43" t="s">
        <v>95</v>
      </c>
      <c r="D38" s="27">
        <v>2434.5300000000002</v>
      </c>
      <c r="E38" s="6">
        <v>1931</v>
      </c>
      <c r="F38" s="52">
        <v>15.98</v>
      </c>
      <c r="G38" s="25">
        <v>144</v>
      </c>
      <c r="L38" s="32">
        <f>($E$38/$G$38)*0.5</f>
        <v>6.7048611111111107</v>
      </c>
      <c r="M38" s="32">
        <f t="shared" ref="M38:AD38" si="18">($E$38/$G$38)</f>
        <v>13.409722222222221</v>
      </c>
      <c r="N38" s="32">
        <f t="shared" si="18"/>
        <v>13.409722222222221</v>
      </c>
      <c r="O38" s="32">
        <f t="shared" si="18"/>
        <v>13.409722222222221</v>
      </c>
      <c r="P38" s="32">
        <f t="shared" si="18"/>
        <v>13.409722222222221</v>
      </c>
      <c r="Q38" s="32">
        <f t="shared" si="18"/>
        <v>13.409722222222221</v>
      </c>
      <c r="R38" s="32">
        <f t="shared" si="18"/>
        <v>13.409722222222221</v>
      </c>
      <c r="S38" s="32">
        <f t="shared" si="18"/>
        <v>13.409722222222221</v>
      </c>
      <c r="T38" s="32">
        <f t="shared" si="18"/>
        <v>13.409722222222221</v>
      </c>
      <c r="U38" s="32">
        <f t="shared" si="18"/>
        <v>13.409722222222221</v>
      </c>
      <c r="V38" s="32">
        <f t="shared" si="18"/>
        <v>13.409722222222221</v>
      </c>
      <c r="W38" s="32">
        <f t="shared" si="18"/>
        <v>13.409722222222221</v>
      </c>
      <c r="X38" s="32">
        <f t="shared" si="18"/>
        <v>13.409722222222221</v>
      </c>
      <c r="Y38" s="32">
        <f t="shared" si="18"/>
        <v>13.409722222222221</v>
      </c>
      <c r="Z38" s="32">
        <f t="shared" si="18"/>
        <v>13.409722222222221</v>
      </c>
      <c r="AA38" s="32">
        <f t="shared" si="18"/>
        <v>13.409722222222221</v>
      </c>
      <c r="AB38" s="32">
        <f t="shared" si="18"/>
        <v>13.409722222222221</v>
      </c>
      <c r="AC38" s="32">
        <f t="shared" si="18"/>
        <v>13.409722222222221</v>
      </c>
      <c r="AD38" s="32">
        <f t="shared" si="18"/>
        <v>13.409722222222221</v>
      </c>
    </row>
    <row r="39" spans="1:39" hidden="1" x14ac:dyDescent="0.25">
      <c r="A39" s="28">
        <v>44487</v>
      </c>
      <c r="B39" s="40" t="s">
        <v>96</v>
      </c>
      <c r="C39" s="43" t="s">
        <v>97</v>
      </c>
      <c r="D39" s="27">
        <v>8568.16</v>
      </c>
      <c r="E39" s="6">
        <v>6796.02</v>
      </c>
      <c r="F39" s="52">
        <v>56.26</v>
      </c>
      <c r="G39" s="25">
        <v>144</v>
      </c>
      <c r="L39" s="32">
        <f>($E$39/$G$39)*0.5</f>
        <v>23.597291666666667</v>
      </c>
      <c r="M39" s="32">
        <f t="shared" ref="M39:AD39" si="19">($E$39/$G$39)</f>
        <v>47.194583333333334</v>
      </c>
      <c r="N39" s="32">
        <f t="shared" si="19"/>
        <v>47.194583333333334</v>
      </c>
      <c r="O39" s="32">
        <f t="shared" si="19"/>
        <v>47.194583333333334</v>
      </c>
      <c r="P39" s="32">
        <f t="shared" si="19"/>
        <v>47.194583333333334</v>
      </c>
      <c r="Q39" s="32">
        <f t="shared" si="19"/>
        <v>47.194583333333334</v>
      </c>
      <c r="R39" s="32">
        <f t="shared" si="19"/>
        <v>47.194583333333334</v>
      </c>
      <c r="S39" s="32">
        <f t="shared" si="19"/>
        <v>47.194583333333334</v>
      </c>
      <c r="T39" s="32">
        <f t="shared" si="19"/>
        <v>47.194583333333334</v>
      </c>
      <c r="U39" s="32">
        <f t="shared" si="19"/>
        <v>47.194583333333334</v>
      </c>
      <c r="V39" s="32">
        <f t="shared" si="19"/>
        <v>47.194583333333334</v>
      </c>
      <c r="W39" s="32">
        <f t="shared" si="19"/>
        <v>47.194583333333334</v>
      </c>
      <c r="X39" s="32">
        <f t="shared" si="19"/>
        <v>47.194583333333334</v>
      </c>
      <c r="Y39" s="32">
        <f t="shared" si="19"/>
        <v>47.194583333333334</v>
      </c>
      <c r="Z39" s="32">
        <f t="shared" si="19"/>
        <v>47.194583333333334</v>
      </c>
      <c r="AA39" s="32">
        <f t="shared" si="19"/>
        <v>47.194583333333334</v>
      </c>
      <c r="AB39" s="32">
        <f t="shared" si="19"/>
        <v>47.194583333333334</v>
      </c>
      <c r="AC39" s="32">
        <f t="shared" si="19"/>
        <v>47.194583333333334</v>
      </c>
      <c r="AD39" s="32">
        <f t="shared" si="19"/>
        <v>47.194583333333334</v>
      </c>
      <c r="AH39" s="5"/>
      <c r="AM39" s="5"/>
    </row>
    <row r="40" spans="1:39" hidden="1" x14ac:dyDescent="0.25">
      <c r="A40" s="28">
        <v>44487</v>
      </c>
      <c r="B40" s="40" t="s">
        <v>125</v>
      </c>
      <c r="C40" s="43" t="s">
        <v>98</v>
      </c>
      <c r="D40" s="27">
        <v>9399.84</v>
      </c>
      <c r="E40" s="6">
        <v>8238.91</v>
      </c>
      <c r="F40" s="52">
        <v>113.8</v>
      </c>
      <c r="G40" s="25">
        <v>80</v>
      </c>
      <c r="L40" s="32">
        <f>($E$40/$G$40)*0.5</f>
        <v>51.493187499999998</v>
      </c>
      <c r="M40" s="32">
        <f t="shared" ref="M40:AD40" si="20">($E$40/$G$40)</f>
        <v>102.986375</v>
      </c>
      <c r="N40" s="32">
        <f t="shared" si="20"/>
        <v>102.986375</v>
      </c>
      <c r="O40" s="32">
        <f t="shared" si="20"/>
        <v>102.986375</v>
      </c>
      <c r="P40" s="32">
        <f t="shared" si="20"/>
        <v>102.986375</v>
      </c>
      <c r="Q40" s="32">
        <f t="shared" si="20"/>
        <v>102.986375</v>
      </c>
      <c r="R40" s="32">
        <f t="shared" si="20"/>
        <v>102.986375</v>
      </c>
      <c r="S40" s="32">
        <f t="shared" si="20"/>
        <v>102.986375</v>
      </c>
      <c r="T40" s="32">
        <f t="shared" si="20"/>
        <v>102.986375</v>
      </c>
      <c r="U40" s="32">
        <f t="shared" si="20"/>
        <v>102.986375</v>
      </c>
      <c r="V40" s="32">
        <f t="shared" si="20"/>
        <v>102.986375</v>
      </c>
      <c r="W40" s="32">
        <f t="shared" si="20"/>
        <v>102.986375</v>
      </c>
      <c r="X40" s="32">
        <f t="shared" si="20"/>
        <v>102.986375</v>
      </c>
      <c r="Y40" s="32">
        <f t="shared" si="20"/>
        <v>102.986375</v>
      </c>
      <c r="Z40" s="32">
        <f t="shared" si="20"/>
        <v>102.986375</v>
      </c>
      <c r="AA40" s="32">
        <f t="shared" si="20"/>
        <v>102.986375</v>
      </c>
      <c r="AB40" s="32">
        <f t="shared" si="20"/>
        <v>102.986375</v>
      </c>
      <c r="AC40" s="32">
        <f t="shared" si="20"/>
        <v>102.986375</v>
      </c>
      <c r="AD40" s="32">
        <f t="shared" si="20"/>
        <v>102.986375</v>
      </c>
    </row>
    <row r="41" spans="1:39" hidden="1" x14ac:dyDescent="0.25">
      <c r="A41" s="28">
        <v>44487</v>
      </c>
      <c r="B41" s="40" t="s">
        <v>99</v>
      </c>
      <c r="C41" s="43" t="s">
        <v>100</v>
      </c>
      <c r="D41" s="27">
        <v>5800.84</v>
      </c>
      <c r="E41" s="6">
        <v>4601.0600000000004</v>
      </c>
      <c r="F41" s="52">
        <v>38.1</v>
      </c>
      <c r="G41" s="25">
        <v>144</v>
      </c>
      <c r="L41" s="32">
        <f>($E$41/$G$41)*0.5</f>
        <v>15.97590277777778</v>
      </c>
      <c r="M41" s="32">
        <f t="shared" ref="M41:AD41" si="21">($E$41/$G$41)</f>
        <v>31.951805555555559</v>
      </c>
      <c r="N41" s="32">
        <f t="shared" si="21"/>
        <v>31.951805555555559</v>
      </c>
      <c r="O41" s="32">
        <f t="shared" si="21"/>
        <v>31.951805555555559</v>
      </c>
      <c r="P41" s="32">
        <f t="shared" si="21"/>
        <v>31.951805555555559</v>
      </c>
      <c r="Q41" s="32">
        <f t="shared" si="21"/>
        <v>31.951805555555559</v>
      </c>
      <c r="R41" s="32">
        <f t="shared" si="21"/>
        <v>31.951805555555559</v>
      </c>
      <c r="S41" s="32">
        <f t="shared" si="21"/>
        <v>31.951805555555559</v>
      </c>
      <c r="T41" s="32">
        <f t="shared" si="21"/>
        <v>31.951805555555559</v>
      </c>
      <c r="U41" s="32">
        <f t="shared" si="21"/>
        <v>31.951805555555559</v>
      </c>
      <c r="V41" s="32">
        <f t="shared" si="21"/>
        <v>31.951805555555559</v>
      </c>
      <c r="W41" s="32">
        <f t="shared" si="21"/>
        <v>31.951805555555559</v>
      </c>
      <c r="X41" s="32">
        <f t="shared" si="21"/>
        <v>31.951805555555559</v>
      </c>
      <c r="Y41" s="32">
        <f t="shared" si="21"/>
        <v>31.951805555555559</v>
      </c>
      <c r="Z41" s="32">
        <f t="shared" si="21"/>
        <v>31.951805555555559</v>
      </c>
      <c r="AA41" s="32">
        <f t="shared" si="21"/>
        <v>31.951805555555559</v>
      </c>
      <c r="AB41" s="32">
        <f t="shared" si="21"/>
        <v>31.951805555555559</v>
      </c>
      <c r="AC41" s="32">
        <f t="shared" si="21"/>
        <v>31.951805555555559</v>
      </c>
      <c r="AD41" s="32">
        <f t="shared" si="21"/>
        <v>31.951805555555559</v>
      </c>
      <c r="AH41" s="5"/>
      <c r="AK41" s="5"/>
    </row>
    <row r="42" spans="1:39" hidden="1" x14ac:dyDescent="0.25">
      <c r="A42" s="28">
        <v>44487</v>
      </c>
      <c r="B42" s="40" t="s">
        <v>101</v>
      </c>
      <c r="C42" s="43" t="s">
        <v>102</v>
      </c>
      <c r="D42" s="27">
        <v>5095.38</v>
      </c>
      <c r="E42" s="6">
        <v>4041.51</v>
      </c>
      <c r="F42" s="52">
        <v>33.46</v>
      </c>
      <c r="G42" s="25">
        <v>144</v>
      </c>
      <c r="L42" s="32">
        <f>($E$42/$G$42)*0.5</f>
        <v>14.033020833333333</v>
      </c>
      <c r="M42" s="32">
        <f t="shared" ref="M42:AD42" si="22">($E$42/$G$42)</f>
        <v>28.066041666666667</v>
      </c>
      <c r="N42" s="32">
        <f t="shared" si="22"/>
        <v>28.066041666666667</v>
      </c>
      <c r="O42" s="32">
        <f t="shared" si="22"/>
        <v>28.066041666666667</v>
      </c>
      <c r="P42" s="32">
        <f t="shared" si="22"/>
        <v>28.066041666666667</v>
      </c>
      <c r="Q42" s="32">
        <f t="shared" si="22"/>
        <v>28.066041666666667</v>
      </c>
      <c r="R42" s="32">
        <f t="shared" si="22"/>
        <v>28.066041666666667</v>
      </c>
      <c r="S42" s="32">
        <f t="shared" si="22"/>
        <v>28.066041666666667</v>
      </c>
      <c r="T42" s="32">
        <f t="shared" si="22"/>
        <v>28.066041666666667</v>
      </c>
      <c r="U42" s="32">
        <f t="shared" si="22"/>
        <v>28.066041666666667</v>
      </c>
      <c r="V42" s="32">
        <f t="shared" si="22"/>
        <v>28.066041666666667</v>
      </c>
      <c r="W42" s="32">
        <f t="shared" si="22"/>
        <v>28.066041666666667</v>
      </c>
      <c r="X42" s="32">
        <f t="shared" si="22"/>
        <v>28.066041666666667</v>
      </c>
      <c r="Y42" s="32">
        <f t="shared" si="22"/>
        <v>28.066041666666667</v>
      </c>
      <c r="Z42" s="32">
        <f t="shared" si="22"/>
        <v>28.066041666666667</v>
      </c>
      <c r="AA42" s="32">
        <f t="shared" si="22"/>
        <v>28.066041666666667</v>
      </c>
      <c r="AB42" s="32">
        <f t="shared" si="22"/>
        <v>28.066041666666667</v>
      </c>
      <c r="AC42" s="32">
        <f t="shared" si="22"/>
        <v>28.066041666666667</v>
      </c>
      <c r="AD42" s="32">
        <f t="shared" si="22"/>
        <v>28.066041666666667</v>
      </c>
      <c r="AH42" s="5"/>
      <c r="AK42" s="5"/>
    </row>
    <row r="43" spans="1:39" hidden="1" x14ac:dyDescent="0.25">
      <c r="A43" s="28">
        <v>44494</v>
      </c>
      <c r="B43" s="40" t="s">
        <v>103</v>
      </c>
      <c r="C43" s="43">
        <v>913480901</v>
      </c>
      <c r="D43" s="27">
        <v>9275.58</v>
      </c>
      <c r="E43" s="6">
        <v>7357.13</v>
      </c>
      <c r="F43" s="52">
        <v>60.9</v>
      </c>
      <c r="G43" s="25">
        <v>144</v>
      </c>
      <c r="L43" s="37">
        <f>($E$43/$G$43)*0.5</f>
        <v>25.545590277777777</v>
      </c>
      <c r="M43" s="32">
        <f t="shared" ref="M43:AD43" si="23">($E$43/$G$43)</f>
        <v>51.091180555555553</v>
      </c>
      <c r="N43" s="32">
        <f t="shared" si="23"/>
        <v>51.091180555555553</v>
      </c>
      <c r="O43" s="32">
        <f t="shared" si="23"/>
        <v>51.091180555555553</v>
      </c>
      <c r="P43" s="32">
        <f t="shared" si="23"/>
        <v>51.091180555555553</v>
      </c>
      <c r="Q43" s="32">
        <f t="shared" si="23"/>
        <v>51.091180555555553</v>
      </c>
      <c r="R43" s="32">
        <f t="shared" si="23"/>
        <v>51.091180555555553</v>
      </c>
      <c r="S43" s="32">
        <f t="shared" si="23"/>
        <v>51.091180555555553</v>
      </c>
      <c r="T43" s="32">
        <f t="shared" si="23"/>
        <v>51.091180555555553</v>
      </c>
      <c r="U43" s="32">
        <f t="shared" si="23"/>
        <v>51.091180555555553</v>
      </c>
      <c r="V43" s="32">
        <f t="shared" si="23"/>
        <v>51.091180555555553</v>
      </c>
      <c r="W43" s="32">
        <f t="shared" si="23"/>
        <v>51.091180555555553</v>
      </c>
      <c r="X43" s="32">
        <f t="shared" si="23"/>
        <v>51.091180555555553</v>
      </c>
      <c r="Y43" s="32">
        <f t="shared" si="23"/>
        <v>51.091180555555553</v>
      </c>
      <c r="Z43" s="32">
        <f t="shared" si="23"/>
        <v>51.091180555555553</v>
      </c>
      <c r="AA43" s="32">
        <f t="shared" si="23"/>
        <v>51.091180555555553</v>
      </c>
      <c r="AB43" s="32">
        <f t="shared" si="23"/>
        <v>51.091180555555553</v>
      </c>
      <c r="AC43" s="32">
        <f t="shared" si="23"/>
        <v>51.091180555555553</v>
      </c>
      <c r="AD43" s="32">
        <f t="shared" si="23"/>
        <v>51.091180555555553</v>
      </c>
    </row>
    <row r="44" spans="1:39" hidden="1" x14ac:dyDescent="0.25">
      <c r="C44" s="43"/>
      <c r="L44" s="34">
        <f>SUM(L2:L43)</f>
        <v>950.150055050226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pans="1:39" hidden="1" x14ac:dyDescent="0.25">
      <c r="C45" s="43"/>
    </row>
    <row r="46" spans="1:39" hidden="1" x14ac:dyDescent="0.25">
      <c r="A46" s="28">
        <v>44501</v>
      </c>
      <c r="B46" s="40" t="s">
        <v>106</v>
      </c>
      <c r="C46" s="43" t="s">
        <v>107</v>
      </c>
      <c r="D46" s="27">
        <v>11096.97</v>
      </c>
      <c r="E46" s="6">
        <v>8883.2000000000007</v>
      </c>
      <c r="F46" s="52">
        <v>76.19</v>
      </c>
      <c r="G46" s="25">
        <v>138</v>
      </c>
      <c r="I46" s="32"/>
      <c r="J46" s="32"/>
      <c r="K46" s="32"/>
      <c r="L46" s="32"/>
      <c r="M46" s="32">
        <f>($E$46/$G$46)*0.5</f>
        <v>32.185507246376815</v>
      </c>
      <c r="N46" s="32">
        <f t="shared" ref="N46:AD46" si="24">($E$46/$G$46)</f>
        <v>64.371014492753631</v>
      </c>
      <c r="O46" s="32">
        <f t="shared" si="24"/>
        <v>64.371014492753631</v>
      </c>
      <c r="P46" s="32">
        <f t="shared" si="24"/>
        <v>64.371014492753631</v>
      </c>
      <c r="Q46" s="32">
        <f t="shared" si="24"/>
        <v>64.371014492753631</v>
      </c>
      <c r="R46" s="32">
        <f t="shared" si="24"/>
        <v>64.371014492753631</v>
      </c>
      <c r="S46" s="32">
        <f t="shared" si="24"/>
        <v>64.371014492753631</v>
      </c>
      <c r="T46" s="32">
        <f t="shared" si="24"/>
        <v>64.371014492753631</v>
      </c>
      <c r="U46" s="32">
        <f t="shared" si="24"/>
        <v>64.371014492753631</v>
      </c>
      <c r="V46" s="32">
        <f t="shared" si="24"/>
        <v>64.371014492753631</v>
      </c>
      <c r="W46" s="32">
        <f t="shared" si="24"/>
        <v>64.371014492753631</v>
      </c>
      <c r="X46" s="32">
        <f t="shared" si="24"/>
        <v>64.371014492753631</v>
      </c>
      <c r="Y46" s="32">
        <f t="shared" si="24"/>
        <v>64.371014492753631</v>
      </c>
      <c r="Z46" s="32">
        <f t="shared" si="24"/>
        <v>64.371014492753631</v>
      </c>
      <c r="AA46" s="32">
        <f t="shared" si="24"/>
        <v>64.371014492753631</v>
      </c>
      <c r="AB46" s="32">
        <f t="shared" si="24"/>
        <v>64.371014492753631</v>
      </c>
      <c r="AC46" s="32">
        <f t="shared" si="24"/>
        <v>64.371014492753631</v>
      </c>
      <c r="AD46" s="32">
        <f t="shared" si="24"/>
        <v>64.371014492753631</v>
      </c>
      <c r="AE46" s="5"/>
      <c r="AF46" s="5"/>
    </row>
    <row r="47" spans="1:39" hidden="1" x14ac:dyDescent="0.25">
      <c r="A47" s="28">
        <v>44522</v>
      </c>
      <c r="B47" s="40" t="s">
        <v>108</v>
      </c>
      <c r="C47" s="43" t="s">
        <v>109</v>
      </c>
      <c r="D47" s="27">
        <v>8221.09</v>
      </c>
      <c r="E47" s="6">
        <v>6896.81</v>
      </c>
      <c r="F47" s="52">
        <v>57.09</v>
      </c>
      <c r="G47" s="25">
        <v>144</v>
      </c>
      <c r="L47" s="32"/>
      <c r="M47" s="32">
        <f>($E$47/$G$47)*0.5</f>
        <v>23.947256944444447</v>
      </c>
      <c r="N47" s="32">
        <f t="shared" ref="N47:AD47" si="25">($E$47/$G$47)</f>
        <v>47.894513888888895</v>
      </c>
      <c r="O47" s="32">
        <f t="shared" si="25"/>
        <v>47.894513888888895</v>
      </c>
      <c r="P47" s="32">
        <f t="shared" si="25"/>
        <v>47.894513888888895</v>
      </c>
      <c r="Q47" s="32">
        <f t="shared" si="25"/>
        <v>47.894513888888895</v>
      </c>
      <c r="R47" s="32">
        <f t="shared" si="25"/>
        <v>47.894513888888895</v>
      </c>
      <c r="S47" s="32">
        <f t="shared" si="25"/>
        <v>47.894513888888895</v>
      </c>
      <c r="T47" s="32">
        <f t="shared" si="25"/>
        <v>47.894513888888895</v>
      </c>
      <c r="U47" s="32">
        <f t="shared" si="25"/>
        <v>47.894513888888895</v>
      </c>
      <c r="V47" s="32">
        <f t="shared" si="25"/>
        <v>47.894513888888895</v>
      </c>
      <c r="W47" s="32">
        <f t="shared" si="25"/>
        <v>47.894513888888895</v>
      </c>
      <c r="X47" s="32">
        <f t="shared" si="25"/>
        <v>47.894513888888895</v>
      </c>
      <c r="Y47" s="32">
        <f t="shared" si="25"/>
        <v>47.894513888888895</v>
      </c>
      <c r="Z47" s="32">
        <f t="shared" si="25"/>
        <v>47.894513888888895</v>
      </c>
      <c r="AA47" s="32">
        <f t="shared" si="25"/>
        <v>47.894513888888895</v>
      </c>
      <c r="AB47" s="32">
        <f t="shared" si="25"/>
        <v>47.894513888888895</v>
      </c>
      <c r="AC47" s="32">
        <f t="shared" si="25"/>
        <v>47.894513888888895</v>
      </c>
      <c r="AD47" s="32">
        <f t="shared" si="25"/>
        <v>47.894513888888895</v>
      </c>
    </row>
    <row r="48" spans="1:39" hidden="1" x14ac:dyDescent="0.25">
      <c r="A48" s="28">
        <v>44522</v>
      </c>
      <c r="B48" s="40" t="s">
        <v>110</v>
      </c>
      <c r="C48" s="43">
        <v>81514310</v>
      </c>
      <c r="D48" s="44">
        <v>8180.19</v>
      </c>
      <c r="E48" s="16">
        <v>6862.5</v>
      </c>
      <c r="F48" s="16">
        <v>56.81</v>
      </c>
      <c r="G48" s="25">
        <v>144</v>
      </c>
      <c r="L48" s="32"/>
      <c r="M48" s="32">
        <f>($E$48/$G$48)*0.5</f>
        <v>23.828125</v>
      </c>
      <c r="N48" s="32">
        <f t="shared" ref="N48:AD48" si="26">($E$48/$G$48)</f>
        <v>47.65625</v>
      </c>
      <c r="O48" s="32">
        <f t="shared" si="26"/>
        <v>47.65625</v>
      </c>
      <c r="P48" s="32">
        <f t="shared" si="26"/>
        <v>47.65625</v>
      </c>
      <c r="Q48" s="32">
        <f t="shared" si="26"/>
        <v>47.65625</v>
      </c>
      <c r="R48" s="32">
        <f t="shared" si="26"/>
        <v>47.65625</v>
      </c>
      <c r="S48" s="32">
        <f t="shared" si="26"/>
        <v>47.65625</v>
      </c>
      <c r="T48" s="32">
        <f t="shared" si="26"/>
        <v>47.65625</v>
      </c>
      <c r="U48" s="32">
        <f t="shared" si="26"/>
        <v>47.65625</v>
      </c>
      <c r="V48" s="32">
        <f t="shared" si="26"/>
        <v>47.65625</v>
      </c>
      <c r="W48" s="32">
        <f t="shared" si="26"/>
        <v>47.65625</v>
      </c>
      <c r="X48" s="32">
        <f t="shared" si="26"/>
        <v>47.65625</v>
      </c>
      <c r="Y48" s="32">
        <f t="shared" si="26"/>
        <v>47.65625</v>
      </c>
      <c r="Z48" s="88">
        <f t="shared" si="26"/>
        <v>47.65625</v>
      </c>
      <c r="AA48" s="88">
        <f t="shared" si="26"/>
        <v>47.65625</v>
      </c>
      <c r="AB48" s="88">
        <f t="shared" si="26"/>
        <v>47.65625</v>
      </c>
      <c r="AC48" s="88">
        <f t="shared" si="26"/>
        <v>47.65625</v>
      </c>
      <c r="AD48" s="88">
        <f t="shared" si="26"/>
        <v>47.65625</v>
      </c>
    </row>
    <row r="49" spans="1:34" hidden="1" x14ac:dyDescent="0.25">
      <c r="A49" s="28">
        <v>44522</v>
      </c>
      <c r="B49" s="40" t="s">
        <v>111</v>
      </c>
      <c r="C49" s="43" t="s">
        <v>112</v>
      </c>
      <c r="D49" s="27">
        <v>726.48</v>
      </c>
      <c r="E49" s="6">
        <v>609.46</v>
      </c>
      <c r="F49" s="52">
        <v>5.04</v>
      </c>
      <c r="G49" s="25">
        <v>144</v>
      </c>
      <c r="L49" s="32"/>
      <c r="M49" s="32">
        <f>($E$49/$G$49)*0.5</f>
        <v>2.1161805555555557</v>
      </c>
      <c r="N49" s="32">
        <f t="shared" ref="N49:AD49" si="27">($E$49/$G$49)</f>
        <v>4.2323611111111115</v>
      </c>
      <c r="O49" s="32">
        <f t="shared" si="27"/>
        <v>4.2323611111111115</v>
      </c>
      <c r="P49" s="32">
        <f t="shared" si="27"/>
        <v>4.2323611111111115</v>
      </c>
      <c r="Q49" s="32">
        <f t="shared" si="27"/>
        <v>4.2323611111111115</v>
      </c>
      <c r="R49" s="32">
        <f t="shared" si="27"/>
        <v>4.2323611111111115</v>
      </c>
      <c r="S49" s="32">
        <f t="shared" si="27"/>
        <v>4.2323611111111115</v>
      </c>
      <c r="T49" s="32">
        <f t="shared" si="27"/>
        <v>4.2323611111111115</v>
      </c>
      <c r="U49" s="32">
        <f t="shared" si="27"/>
        <v>4.2323611111111115</v>
      </c>
      <c r="V49" s="32">
        <f t="shared" si="27"/>
        <v>4.2323611111111115</v>
      </c>
      <c r="W49" s="32">
        <f t="shared" si="27"/>
        <v>4.2323611111111115</v>
      </c>
      <c r="X49" s="32">
        <f t="shared" si="27"/>
        <v>4.2323611111111115</v>
      </c>
      <c r="Y49" s="32">
        <f t="shared" si="27"/>
        <v>4.2323611111111115</v>
      </c>
      <c r="Z49" s="32">
        <f t="shared" si="27"/>
        <v>4.2323611111111115</v>
      </c>
      <c r="AA49" s="32">
        <f t="shared" si="27"/>
        <v>4.2323611111111115</v>
      </c>
      <c r="AB49" s="32">
        <f t="shared" si="27"/>
        <v>4.2323611111111115</v>
      </c>
      <c r="AC49" s="32">
        <f t="shared" si="27"/>
        <v>4.2323611111111115</v>
      </c>
      <c r="AD49" s="32">
        <f t="shared" si="27"/>
        <v>4.2323611111111115</v>
      </c>
    </row>
    <row r="50" spans="1:34" hidden="1" x14ac:dyDescent="0.25">
      <c r="A50" s="28">
        <v>44522</v>
      </c>
      <c r="B50" s="40" t="s">
        <v>113</v>
      </c>
      <c r="C50" s="43" t="s">
        <v>114</v>
      </c>
      <c r="D50" s="27">
        <v>4806.7299999999996</v>
      </c>
      <c r="E50" s="6">
        <v>4032.45</v>
      </c>
      <c r="F50" s="52">
        <v>33.380000000000003</v>
      </c>
      <c r="G50" s="25">
        <v>144</v>
      </c>
      <c r="L50" s="32"/>
      <c r="M50" s="32">
        <f>($E$50/$G$50)*0.5</f>
        <v>14.001562499999999</v>
      </c>
      <c r="N50" s="32">
        <f t="shared" ref="N50:AD50" si="28">($E$50/$G$50)</f>
        <v>28.003124999999997</v>
      </c>
      <c r="O50" s="32">
        <f t="shared" si="28"/>
        <v>28.003124999999997</v>
      </c>
      <c r="P50" s="32">
        <f t="shared" si="28"/>
        <v>28.003124999999997</v>
      </c>
      <c r="Q50" s="32">
        <f t="shared" si="28"/>
        <v>28.003124999999997</v>
      </c>
      <c r="R50" s="32">
        <f t="shared" si="28"/>
        <v>28.003124999999997</v>
      </c>
      <c r="S50" s="32">
        <f t="shared" si="28"/>
        <v>28.003124999999997</v>
      </c>
      <c r="T50" s="32">
        <f t="shared" si="28"/>
        <v>28.003124999999997</v>
      </c>
      <c r="U50" s="32">
        <f t="shared" si="28"/>
        <v>28.003124999999997</v>
      </c>
      <c r="V50" s="32">
        <f t="shared" si="28"/>
        <v>28.003124999999997</v>
      </c>
      <c r="W50" s="32">
        <f t="shared" si="28"/>
        <v>28.003124999999997</v>
      </c>
      <c r="X50" s="32">
        <f t="shared" si="28"/>
        <v>28.003124999999997</v>
      </c>
      <c r="Y50" s="32">
        <f t="shared" si="28"/>
        <v>28.003124999999997</v>
      </c>
      <c r="Z50" s="32">
        <f t="shared" si="28"/>
        <v>28.003124999999997</v>
      </c>
      <c r="AA50" s="32">
        <f t="shared" si="28"/>
        <v>28.003124999999997</v>
      </c>
      <c r="AB50" s="32">
        <f t="shared" si="28"/>
        <v>28.003124999999997</v>
      </c>
      <c r="AC50" s="32">
        <f t="shared" si="28"/>
        <v>28.003124999999997</v>
      </c>
      <c r="AD50" s="32">
        <f t="shared" si="28"/>
        <v>28.003124999999997</v>
      </c>
    </row>
    <row r="51" spans="1:34" hidden="1" x14ac:dyDescent="0.25">
      <c r="A51" s="28">
        <v>44522</v>
      </c>
      <c r="B51" s="40" t="s">
        <v>115</v>
      </c>
      <c r="C51" s="43">
        <v>831350601</v>
      </c>
      <c r="D51" s="27">
        <v>118.46</v>
      </c>
      <c r="E51" s="6">
        <v>99.38</v>
      </c>
      <c r="F51" s="52">
        <v>0.82</v>
      </c>
      <c r="G51" s="25">
        <v>144</v>
      </c>
      <c r="L51" s="32"/>
      <c r="M51" s="32">
        <f>($E$51/$G$51)*0.5</f>
        <v>0.34506944444444443</v>
      </c>
      <c r="N51" s="32">
        <f t="shared" ref="N51:AD51" si="29">($E$51/$G$51)</f>
        <v>0.69013888888888886</v>
      </c>
      <c r="O51" s="32">
        <f t="shared" si="29"/>
        <v>0.69013888888888886</v>
      </c>
      <c r="P51" s="32">
        <f t="shared" si="29"/>
        <v>0.69013888888888886</v>
      </c>
      <c r="Q51" s="32">
        <f t="shared" si="29"/>
        <v>0.69013888888888886</v>
      </c>
      <c r="R51" s="32">
        <f t="shared" si="29"/>
        <v>0.69013888888888886</v>
      </c>
      <c r="S51" s="32">
        <f t="shared" si="29"/>
        <v>0.69013888888888886</v>
      </c>
      <c r="T51" s="32">
        <f t="shared" si="29"/>
        <v>0.69013888888888886</v>
      </c>
      <c r="U51" s="32">
        <f t="shared" si="29"/>
        <v>0.69013888888888886</v>
      </c>
      <c r="V51" s="32">
        <f t="shared" si="29"/>
        <v>0.69013888888888886</v>
      </c>
      <c r="W51" s="32">
        <f t="shared" si="29"/>
        <v>0.69013888888888886</v>
      </c>
      <c r="X51" s="32">
        <f t="shared" si="29"/>
        <v>0.69013888888888886</v>
      </c>
      <c r="Y51" s="32">
        <f t="shared" si="29"/>
        <v>0.69013888888888886</v>
      </c>
      <c r="Z51" s="32">
        <f t="shared" si="29"/>
        <v>0.69013888888888886</v>
      </c>
      <c r="AA51" s="32">
        <f t="shared" si="29"/>
        <v>0.69013888888888886</v>
      </c>
      <c r="AB51" s="32">
        <f t="shared" si="29"/>
        <v>0.69013888888888886</v>
      </c>
      <c r="AC51" s="32">
        <f t="shared" si="29"/>
        <v>0.69013888888888886</v>
      </c>
      <c r="AD51" s="32">
        <f t="shared" si="29"/>
        <v>0.69013888888888886</v>
      </c>
    </row>
    <row r="52" spans="1:34" hidden="1" x14ac:dyDescent="0.25">
      <c r="A52" s="28">
        <v>44522</v>
      </c>
      <c r="B52" s="40">
        <v>9431217169</v>
      </c>
      <c r="C52" s="43" t="s">
        <v>116</v>
      </c>
      <c r="D52" s="27">
        <v>8878.2900000000009</v>
      </c>
      <c r="E52" s="6">
        <v>7448.15</v>
      </c>
      <c r="F52" s="52">
        <v>61.65</v>
      </c>
      <c r="G52" s="25">
        <v>144</v>
      </c>
      <c r="L52" s="32"/>
      <c r="M52" s="32">
        <f>($E$52/$G$52)*0.5</f>
        <v>25.861631944444444</v>
      </c>
      <c r="N52" s="32">
        <f t="shared" ref="N52:AD52" si="30">($E$52/$G$52)</f>
        <v>51.723263888888887</v>
      </c>
      <c r="O52" s="32">
        <f t="shared" si="30"/>
        <v>51.723263888888887</v>
      </c>
      <c r="P52" s="32">
        <f t="shared" si="30"/>
        <v>51.723263888888887</v>
      </c>
      <c r="Q52" s="32">
        <f t="shared" si="30"/>
        <v>51.723263888888887</v>
      </c>
      <c r="R52" s="32">
        <f t="shared" si="30"/>
        <v>51.723263888888887</v>
      </c>
      <c r="S52" s="32">
        <f t="shared" si="30"/>
        <v>51.723263888888887</v>
      </c>
      <c r="T52" s="32">
        <f t="shared" si="30"/>
        <v>51.723263888888887</v>
      </c>
      <c r="U52" s="32">
        <f t="shared" si="30"/>
        <v>51.723263888888887</v>
      </c>
      <c r="V52" s="32">
        <f t="shared" si="30"/>
        <v>51.723263888888887</v>
      </c>
      <c r="W52" s="32">
        <f t="shared" si="30"/>
        <v>51.723263888888887</v>
      </c>
      <c r="X52" s="32">
        <f t="shared" si="30"/>
        <v>51.723263888888887</v>
      </c>
      <c r="Y52" s="32">
        <f t="shared" si="30"/>
        <v>51.723263888888887</v>
      </c>
      <c r="Z52" s="32">
        <f t="shared" si="30"/>
        <v>51.723263888888887</v>
      </c>
      <c r="AA52" s="32">
        <f t="shared" si="30"/>
        <v>51.723263888888887</v>
      </c>
      <c r="AB52" s="32">
        <f t="shared" si="30"/>
        <v>51.723263888888887</v>
      </c>
      <c r="AC52" s="32">
        <f t="shared" si="30"/>
        <v>51.723263888888887</v>
      </c>
      <c r="AD52" s="32">
        <f t="shared" si="30"/>
        <v>51.723263888888887</v>
      </c>
    </row>
    <row r="53" spans="1:34" hidden="1" x14ac:dyDescent="0.25">
      <c r="A53" s="28">
        <v>44522</v>
      </c>
      <c r="B53" s="40">
        <v>5055500120</v>
      </c>
      <c r="C53" s="43">
        <v>505550001</v>
      </c>
      <c r="D53" s="27">
        <v>8659.7099999999991</v>
      </c>
      <c r="E53" s="6">
        <v>7746</v>
      </c>
      <c r="F53" s="52">
        <v>96.22</v>
      </c>
      <c r="G53" s="25">
        <v>90</v>
      </c>
      <c r="L53" s="32"/>
      <c r="M53" s="32">
        <f>($E$53/$G$53)*0.5</f>
        <v>43.033333333333331</v>
      </c>
      <c r="N53" s="32">
        <f t="shared" ref="N53:AD53" si="31">($E$53/$G$53)</f>
        <v>86.066666666666663</v>
      </c>
      <c r="O53" s="32">
        <f t="shared" si="31"/>
        <v>86.066666666666663</v>
      </c>
      <c r="P53" s="32">
        <f t="shared" si="31"/>
        <v>86.066666666666663</v>
      </c>
      <c r="Q53" s="32">
        <f t="shared" si="31"/>
        <v>86.066666666666663</v>
      </c>
      <c r="R53" s="32">
        <f t="shared" si="31"/>
        <v>86.066666666666663</v>
      </c>
      <c r="S53" s="32">
        <f t="shared" si="31"/>
        <v>86.066666666666663</v>
      </c>
      <c r="T53" s="32">
        <f t="shared" si="31"/>
        <v>86.066666666666663</v>
      </c>
      <c r="U53" s="32">
        <f t="shared" si="31"/>
        <v>86.066666666666663</v>
      </c>
      <c r="V53" s="32">
        <f t="shared" si="31"/>
        <v>86.066666666666663</v>
      </c>
      <c r="W53" s="32">
        <f t="shared" si="31"/>
        <v>86.066666666666663</v>
      </c>
      <c r="X53" s="32">
        <f t="shared" si="31"/>
        <v>86.066666666666663</v>
      </c>
      <c r="Y53" s="32">
        <f t="shared" si="31"/>
        <v>86.066666666666663</v>
      </c>
      <c r="Z53" s="32">
        <f t="shared" si="31"/>
        <v>86.066666666666663</v>
      </c>
      <c r="AA53" s="32">
        <f t="shared" si="31"/>
        <v>86.066666666666663</v>
      </c>
      <c r="AB53" s="32">
        <f t="shared" si="31"/>
        <v>86.066666666666663</v>
      </c>
      <c r="AC53" s="32">
        <f t="shared" si="31"/>
        <v>86.066666666666663</v>
      </c>
      <c r="AD53" s="32">
        <f t="shared" si="31"/>
        <v>86.066666666666663</v>
      </c>
    </row>
    <row r="54" spans="1:34" hidden="1" x14ac:dyDescent="0.25">
      <c r="A54" s="28">
        <v>44522</v>
      </c>
      <c r="B54" s="40">
        <v>9211507119</v>
      </c>
      <c r="C54" s="43">
        <v>921150701</v>
      </c>
      <c r="D54" s="27">
        <v>5598.19</v>
      </c>
      <c r="E54" s="16">
        <v>4696.42</v>
      </c>
      <c r="F54" s="52">
        <v>38.880000000000003</v>
      </c>
      <c r="G54" s="25">
        <v>144</v>
      </c>
      <c r="L54" s="32"/>
      <c r="M54" s="32">
        <f>($E$54/$G$54)*0.5</f>
        <v>16.307013888888889</v>
      </c>
      <c r="N54" s="32">
        <f t="shared" ref="N54:AD54" si="32">($E$54/$G$54)</f>
        <v>32.614027777777778</v>
      </c>
      <c r="O54" s="32">
        <f t="shared" si="32"/>
        <v>32.614027777777778</v>
      </c>
      <c r="P54" s="32">
        <f t="shared" si="32"/>
        <v>32.614027777777778</v>
      </c>
      <c r="Q54" s="32">
        <f t="shared" si="32"/>
        <v>32.614027777777778</v>
      </c>
      <c r="R54" s="32">
        <f t="shared" si="32"/>
        <v>32.614027777777778</v>
      </c>
      <c r="S54" s="32">
        <f t="shared" si="32"/>
        <v>32.614027777777778</v>
      </c>
      <c r="T54" s="32">
        <f t="shared" si="32"/>
        <v>32.614027777777778</v>
      </c>
      <c r="U54" s="32">
        <f t="shared" si="32"/>
        <v>32.614027777777778</v>
      </c>
      <c r="V54" s="32">
        <f t="shared" si="32"/>
        <v>32.614027777777778</v>
      </c>
      <c r="W54" s="32">
        <f t="shared" si="32"/>
        <v>32.614027777777778</v>
      </c>
      <c r="X54" s="32">
        <f t="shared" si="32"/>
        <v>32.614027777777778</v>
      </c>
      <c r="Y54" s="32">
        <f t="shared" si="32"/>
        <v>32.614027777777778</v>
      </c>
      <c r="Z54" s="32">
        <f t="shared" si="32"/>
        <v>32.614027777777778</v>
      </c>
      <c r="AA54" s="32">
        <f t="shared" si="32"/>
        <v>32.614027777777778</v>
      </c>
      <c r="AB54" s="32">
        <f t="shared" si="32"/>
        <v>32.614027777777778</v>
      </c>
      <c r="AC54" s="32">
        <f t="shared" si="32"/>
        <v>32.614027777777778</v>
      </c>
      <c r="AD54" s="32">
        <f t="shared" si="32"/>
        <v>32.614027777777778</v>
      </c>
    </row>
    <row r="55" spans="1:34" hidden="1" x14ac:dyDescent="0.25">
      <c r="A55" s="28">
        <v>44522</v>
      </c>
      <c r="B55" s="40">
        <v>4072112126</v>
      </c>
      <c r="C55" s="43">
        <v>407211201</v>
      </c>
      <c r="D55" s="27">
        <v>9677.99</v>
      </c>
      <c r="E55" s="6">
        <v>8119.03</v>
      </c>
      <c r="F55" s="52">
        <v>67.209999999999994</v>
      </c>
      <c r="G55" s="25">
        <v>144</v>
      </c>
      <c r="L55" s="32"/>
      <c r="M55" s="32">
        <f>($E$55/$G$55)*0.5</f>
        <v>28.191076388888888</v>
      </c>
      <c r="N55" s="32">
        <f t="shared" ref="N55:AD55" si="33">($E$55/$G$55)</f>
        <v>56.382152777777776</v>
      </c>
      <c r="O55" s="32">
        <f t="shared" si="33"/>
        <v>56.382152777777776</v>
      </c>
      <c r="P55" s="32">
        <f t="shared" si="33"/>
        <v>56.382152777777776</v>
      </c>
      <c r="Q55" s="32">
        <f t="shared" si="33"/>
        <v>56.382152777777776</v>
      </c>
      <c r="R55" s="32">
        <f t="shared" si="33"/>
        <v>56.382152777777776</v>
      </c>
      <c r="S55" s="32">
        <f t="shared" si="33"/>
        <v>56.382152777777776</v>
      </c>
      <c r="T55" s="32">
        <f t="shared" si="33"/>
        <v>56.382152777777776</v>
      </c>
      <c r="U55" s="32">
        <f t="shared" si="33"/>
        <v>56.382152777777776</v>
      </c>
      <c r="V55" s="32">
        <f t="shared" si="33"/>
        <v>56.382152777777776</v>
      </c>
      <c r="W55" s="32">
        <f t="shared" si="33"/>
        <v>56.382152777777776</v>
      </c>
      <c r="X55" s="32">
        <f t="shared" si="33"/>
        <v>56.382152777777776</v>
      </c>
      <c r="Y55" s="32">
        <f t="shared" si="33"/>
        <v>56.382152777777776</v>
      </c>
      <c r="Z55" s="32">
        <f t="shared" si="33"/>
        <v>56.382152777777776</v>
      </c>
      <c r="AA55" s="32">
        <f t="shared" si="33"/>
        <v>56.382152777777776</v>
      </c>
      <c r="AB55" s="32">
        <f t="shared" si="33"/>
        <v>56.382152777777776</v>
      </c>
      <c r="AC55" s="32">
        <f t="shared" si="33"/>
        <v>56.382152777777776</v>
      </c>
      <c r="AD55" s="32">
        <f t="shared" si="33"/>
        <v>56.382152777777776</v>
      </c>
    </row>
    <row r="56" spans="1:34" hidden="1" x14ac:dyDescent="0.25">
      <c r="A56" s="28">
        <v>44522</v>
      </c>
      <c r="B56" s="40">
        <v>5126109115</v>
      </c>
      <c r="C56" s="43">
        <v>512610901</v>
      </c>
      <c r="D56" s="6">
        <v>2952.04</v>
      </c>
      <c r="E56" s="16">
        <v>2476.52</v>
      </c>
      <c r="F56" s="52">
        <v>20.5</v>
      </c>
      <c r="G56">
        <v>144</v>
      </c>
      <c r="L56" s="34"/>
      <c r="M56" s="32">
        <f>($E$56/$G$56)*0.5</f>
        <v>8.5990277777777777</v>
      </c>
      <c r="N56" s="32">
        <f t="shared" ref="N56:AD56" si="34">($E$56/$G$56)</f>
        <v>17.198055555555555</v>
      </c>
      <c r="O56" s="32">
        <f t="shared" si="34"/>
        <v>17.198055555555555</v>
      </c>
      <c r="P56" s="32">
        <f t="shared" si="34"/>
        <v>17.198055555555555</v>
      </c>
      <c r="Q56" s="32">
        <f t="shared" si="34"/>
        <v>17.198055555555555</v>
      </c>
      <c r="R56" s="32">
        <f t="shared" si="34"/>
        <v>17.198055555555555</v>
      </c>
      <c r="S56" s="32">
        <f t="shared" si="34"/>
        <v>17.198055555555555</v>
      </c>
      <c r="T56" s="32">
        <f t="shared" si="34"/>
        <v>17.198055555555555</v>
      </c>
      <c r="U56" s="32">
        <f t="shared" si="34"/>
        <v>17.198055555555555</v>
      </c>
      <c r="V56" s="32">
        <f t="shared" si="34"/>
        <v>17.198055555555555</v>
      </c>
      <c r="W56" s="32">
        <f t="shared" si="34"/>
        <v>17.198055555555555</v>
      </c>
      <c r="X56" s="32">
        <f t="shared" si="34"/>
        <v>17.198055555555555</v>
      </c>
      <c r="Y56" s="32">
        <f t="shared" si="34"/>
        <v>17.198055555555555</v>
      </c>
      <c r="Z56" s="32">
        <f t="shared" si="34"/>
        <v>17.198055555555555</v>
      </c>
      <c r="AA56" s="32">
        <f t="shared" si="34"/>
        <v>17.198055555555555</v>
      </c>
      <c r="AB56" s="32">
        <f t="shared" si="34"/>
        <v>17.198055555555555</v>
      </c>
      <c r="AC56" s="32">
        <f t="shared" si="34"/>
        <v>17.198055555555555</v>
      </c>
      <c r="AD56" s="32">
        <f t="shared" si="34"/>
        <v>17.198055555555555</v>
      </c>
    </row>
    <row r="57" spans="1:34" hidden="1" x14ac:dyDescent="0.25">
      <c r="A57" s="28">
        <v>44522</v>
      </c>
      <c r="B57" s="40" t="s">
        <v>117</v>
      </c>
      <c r="C57" s="43">
        <v>867741301</v>
      </c>
      <c r="D57" s="6">
        <v>12532.14</v>
      </c>
      <c r="E57" s="6">
        <v>10625.3</v>
      </c>
      <c r="F57" s="52">
        <v>92.83</v>
      </c>
      <c r="G57">
        <v>135</v>
      </c>
      <c r="M57" s="32">
        <f>($E$57/$G$57)*0.5</f>
        <v>39.352962962962962</v>
      </c>
      <c r="N57" s="32">
        <f t="shared" ref="N57:AD57" si="35">($E$57/$G$57)</f>
        <v>78.705925925925925</v>
      </c>
      <c r="O57" s="32">
        <f t="shared" si="35"/>
        <v>78.705925925925925</v>
      </c>
      <c r="P57" s="32">
        <f t="shared" si="35"/>
        <v>78.705925925925925</v>
      </c>
      <c r="Q57" s="32">
        <f t="shared" si="35"/>
        <v>78.705925925925925</v>
      </c>
      <c r="R57" s="32">
        <f t="shared" si="35"/>
        <v>78.705925925925925</v>
      </c>
      <c r="S57" s="32">
        <f t="shared" si="35"/>
        <v>78.705925925925925</v>
      </c>
      <c r="T57" s="32">
        <f t="shared" si="35"/>
        <v>78.705925925925925</v>
      </c>
      <c r="U57" s="32">
        <f t="shared" si="35"/>
        <v>78.705925925925925</v>
      </c>
      <c r="V57" s="32">
        <f t="shared" si="35"/>
        <v>78.705925925925925</v>
      </c>
      <c r="W57" s="32">
        <f t="shared" si="35"/>
        <v>78.705925925925925</v>
      </c>
      <c r="X57" s="32">
        <f t="shared" si="35"/>
        <v>78.705925925925925</v>
      </c>
      <c r="Y57" s="32">
        <f t="shared" si="35"/>
        <v>78.705925925925925</v>
      </c>
      <c r="Z57" s="32">
        <f t="shared" si="35"/>
        <v>78.705925925925925</v>
      </c>
      <c r="AA57" s="32">
        <f t="shared" si="35"/>
        <v>78.705925925925925</v>
      </c>
      <c r="AB57" s="32">
        <f t="shared" si="35"/>
        <v>78.705925925925925</v>
      </c>
      <c r="AC57" s="32">
        <f t="shared" si="35"/>
        <v>78.705925925925925</v>
      </c>
      <c r="AD57" s="32">
        <f t="shared" si="35"/>
        <v>78.705925925925925</v>
      </c>
    </row>
    <row r="58" spans="1:34" hidden="1" x14ac:dyDescent="0.25">
      <c r="A58" s="28">
        <v>44522</v>
      </c>
      <c r="B58" s="40" t="s">
        <v>118</v>
      </c>
      <c r="C58" s="43">
        <v>773721201</v>
      </c>
      <c r="D58" s="6">
        <v>9768.75</v>
      </c>
      <c r="E58" s="6">
        <v>8195.17</v>
      </c>
      <c r="F58" s="52">
        <v>67.84</v>
      </c>
      <c r="G58">
        <v>144</v>
      </c>
      <c r="M58" s="32">
        <f>($E$58/$G$58)*0.5</f>
        <v>28.455451388888889</v>
      </c>
      <c r="N58" s="32">
        <f t="shared" ref="N58:AD58" si="36">($E$58/$G$58)</f>
        <v>56.910902777777778</v>
      </c>
      <c r="O58" s="32">
        <f t="shared" si="36"/>
        <v>56.910902777777778</v>
      </c>
      <c r="P58" s="32">
        <f t="shared" si="36"/>
        <v>56.910902777777778</v>
      </c>
      <c r="Q58" s="32">
        <f t="shared" si="36"/>
        <v>56.910902777777778</v>
      </c>
      <c r="R58" s="32">
        <f t="shared" si="36"/>
        <v>56.910902777777778</v>
      </c>
      <c r="S58" s="32">
        <f t="shared" si="36"/>
        <v>56.910902777777778</v>
      </c>
      <c r="T58" s="32">
        <f t="shared" si="36"/>
        <v>56.910902777777778</v>
      </c>
      <c r="U58" s="32">
        <f t="shared" si="36"/>
        <v>56.910902777777778</v>
      </c>
      <c r="V58" s="32">
        <f t="shared" si="36"/>
        <v>56.910902777777778</v>
      </c>
      <c r="W58" s="32">
        <f t="shared" si="36"/>
        <v>56.910902777777778</v>
      </c>
      <c r="X58" s="32">
        <f t="shared" si="36"/>
        <v>56.910902777777778</v>
      </c>
      <c r="Y58" s="32">
        <f t="shared" si="36"/>
        <v>56.910902777777778</v>
      </c>
      <c r="Z58" s="32">
        <f t="shared" si="36"/>
        <v>56.910902777777778</v>
      </c>
      <c r="AA58" s="32">
        <f t="shared" si="36"/>
        <v>56.910902777777778</v>
      </c>
      <c r="AB58" s="32">
        <f t="shared" si="36"/>
        <v>56.910902777777778</v>
      </c>
      <c r="AC58" s="32">
        <f t="shared" si="36"/>
        <v>56.910902777777778</v>
      </c>
      <c r="AD58" s="32">
        <f t="shared" si="36"/>
        <v>56.910902777777778</v>
      </c>
    </row>
    <row r="59" spans="1:34" hidden="1" x14ac:dyDescent="0.25">
      <c r="A59" s="83">
        <v>44529</v>
      </c>
      <c r="B59" s="84">
        <v>5177216181</v>
      </c>
      <c r="C59" s="85">
        <v>517721601</v>
      </c>
      <c r="D59" s="86">
        <v>10124.16</v>
      </c>
      <c r="E59" s="86">
        <v>8493.33</v>
      </c>
      <c r="F59" s="86">
        <v>70.31</v>
      </c>
      <c r="G59" s="87">
        <v>144</v>
      </c>
      <c r="M59" s="32">
        <f>($E$59/$G$59)*0.5</f>
        <v>29.490729166666668</v>
      </c>
      <c r="N59" s="32">
        <f>($E$59/$G$59)</f>
        <v>58.981458333333336</v>
      </c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H59" s="5"/>
    </row>
    <row r="60" spans="1:34" hidden="1" x14ac:dyDescent="0.25">
      <c r="A60" s="28">
        <v>44529</v>
      </c>
      <c r="B60" s="40">
        <v>6509205114</v>
      </c>
      <c r="C60" s="43">
        <v>650920501</v>
      </c>
      <c r="D60" s="6">
        <v>2880.27</v>
      </c>
      <c r="E60" s="6">
        <v>2416.31</v>
      </c>
      <c r="F60" s="52">
        <v>20</v>
      </c>
      <c r="G60">
        <v>144</v>
      </c>
      <c r="M60" s="37">
        <f>($E$60/$G$60)*0.5</f>
        <v>8.3899652777777778</v>
      </c>
      <c r="N60" s="32">
        <f t="shared" ref="N60:AD60" si="37">($E$60/$G$60)</f>
        <v>16.779930555555556</v>
      </c>
      <c r="O60" s="32">
        <f t="shared" si="37"/>
        <v>16.779930555555556</v>
      </c>
      <c r="P60" s="32">
        <f t="shared" si="37"/>
        <v>16.779930555555556</v>
      </c>
      <c r="Q60" s="32">
        <f t="shared" si="37"/>
        <v>16.779930555555556</v>
      </c>
      <c r="R60" s="32">
        <f t="shared" si="37"/>
        <v>16.779930555555556</v>
      </c>
      <c r="S60" s="32">
        <f t="shared" si="37"/>
        <v>16.779930555555556</v>
      </c>
      <c r="T60" s="32">
        <f t="shared" si="37"/>
        <v>16.779930555555556</v>
      </c>
      <c r="U60" s="32">
        <f t="shared" si="37"/>
        <v>16.779930555555556</v>
      </c>
      <c r="V60" s="32">
        <f t="shared" si="37"/>
        <v>16.779930555555556</v>
      </c>
      <c r="W60" s="32">
        <f t="shared" si="37"/>
        <v>16.779930555555556</v>
      </c>
      <c r="X60" s="32">
        <f t="shared" si="37"/>
        <v>16.779930555555556</v>
      </c>
      <c r="Y60" s="32">
        <f t="shared" si="37"/>
        <v>16.779930555555556</v>
      </c>
      <c r="Z60" s="32">
        <f t="shared" si="37"/>
        <v>16.779930555555556</v>
      </c>
      <c r="AA60" s="32">
        <f t="shared" si="37"/>
        <v>16.779930555555556</v>
      </c>
      <c r="AB60" s="32">
        <f t="shared" si="37"/>
        <v>16.779930555555556</v>
      </c>
      <c r="AC60" s="32">
        <f t="shared" si="37"/>
        <v>16.779930555555556</v>
      </c>
      <c r="AD60" s="32">
        <f t="shared" si="37"/>
        <v>16.779930555555556</v>
      </c>
      <c r="AF60" s="5"/>
    </row>
    <row r="61" spans="1:34" hidden="1" x14ac:dyDescent="0.25">
      <c r="C61" s="43"/>
      <c r="M61" s="34">
        <f>SUM(M2:M60)</f>
        <v>1471.7542474817876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</row>
    <row r="62" spans="1:34" hidden="1" x14ac:dyDescent="0.25">
      <c r="C62" s="43"/>
    </row>
    <row r="63" spans="1:34" hidden="1" x14ac:dyDescent="0.25">
      <c r="A63" s="28">
        <v>44536</v>
      </c>
      <c r="B63" s="40" t="s">
        <v>126</v>
      </c>
      <c r="C63" s="43" t="s">
        <v>127</v>
      </c>
      <c r="D63" s="45">
        <v>7561.6</v>
      </c>
      <c r="E63" s="46">
        <v>6343.56</v>
      </c>
      <c r="F63" s="108">
        <v>52.51</v>
      </c>
      <c r="G63" s="25">
        <v>144</v>
      </c>
      <c r="I63" s="32"/>
      <c r="J63" s="32"/>
      <c r="K63" s="32"/>
      <c r="L63" s="32"/>
      <c r="M63" s="32"/>
      <c r="N63" s="32">
        <f>($E$63/$G$63)*0.5</f>
        <v>22.026250000000001</v>
      </c>
      <c r="O63" s="32">
        <f t="shared" ref="O63:AD63" si="38">($E$63/$G$63)</f>
        <v>44.052500000000002</v>
      </c>
      <c r="P63" s="32">
        <f t="shared" si="38"/>
        <v>44.052500000000002</v>
      </c>
      <c r="Q63" s="32">
        <f t="shared" si="38"/>
        <v>44.052500000000002</v>
      </c>
      <c r="R63" s="32">
        <f t="shared" si="38"/>
        <v>44.052500000000002</v>
      </c>
      <c r="S63" s="32">
        <f t="shared" si="38"/>
        <v>44.052500000000002</v>
      </c>
      <c r="T63" s="32">
        <f t="shared" si="38"/>
        <v>44.052500000000002</v>
      </c>
      <c r="U63" s="32">
        <f t="shared" si="38"/>
        <v>44.052500000000002</v>
      </c>
      <c r="V63" s="32">
        <f t="shared" si="38"/>
        <v>44.052500000000002</v>
      </c>
      <c r="W63" s="32">
        <f t="shared" si="38"/>
        <v>44.052500000000002</v>
      </c>
      <c r="X63" s="32">
        <f t="shared" si="38"/>
        <v>44.052500000000002</v>
      </c>
      <c r="Y63" s="32">
        <f t="shared" si="38"/>
        <v>44.052500000000002</v>
      </c>
      <c r="Z63" s="32">
        <f t="shared" si="38"/>
        <v>44.052500000000002</v>
      </c>
      <c r="AA63" s="32">
        <f t="shared" si="38"/>
        <v>44.052500000000002</v>
      </c>
      <c r="AB63" s="32">
        <f t="shared" si="38"/>
        <v>44.052500000000002</v>
      </c>
      <c r="AC63" s="32">
        <f t="shared" si="38"/>
        <v>44.052500000000002</v>
      </c>
      <c r="AD63" s="32">
        <f t="shared" si="38"/>
        <v>44.052500000000002</v>
      </c>
    </row>
    <row r="64" spans="1:34" hidden="1" x14ac:dyDescent="0.25">
      <c r="A64" s="28">
        <v>44536</v>
      </c>
      <c r="B64" s="40" t="s">
        <v>128</v>
      </c>
      <c r="C64" s="43" t="s">
        <v>129</v>
      </c>
      <c r="D64" s="47">
        <v>10488.22</v>
      </c>
      <c r="E64" s="46">
        <v>8798.75</v>
      </c>
      <c r="F64" s="47">
        <v>72.83</v>
      </c>
      <c r="G64" s="25">
        <v>144</v>
      </c>
      <c r="L64" s="32"/>
      <c r="M64" s="32"/>
      <c r="N64" s="32">
        <f>($E$64/$G$64)*0.5</f>
        <v>30.551215277777779</v>
      </c>
      <c r="O64" s="32">
        <f t="shared" ref="O64:AD64" si="39">($E$64/$G$64)</f>
        <v>61.102430555555557</v>
      </c>
      <c r="P64" s="32">
        <f t="shared" si="39"/>
        <v>61.102430555555557</v>
      </c>
      <c r="Q64" s="32">
        <f t="shared" si="39"/>
        <v>61.102430555555557</v>
      </c>
      <c r="R64" s="32">
        <f t="shared" si="39"/>
        <v>61.102430555555557</v>
      </c>
      <c r="S64" s="32">
        <f t="shared" si="39"/>
        <v>61.102430555555557</v>
      </c>
      <c r="T64" s="32">
        <f t="shared" si="39"/>
        <v>61.102430555555557</v>
      </c>
      <c r="U64" s="32">
        <f t="shared" si="39"/>
        <v>61.102430555555557</v>
      </c>
      <c r="V64" s="32">
        <f t="shared" si="39"/>
        <v>61.102430555555557</v>
      </c>
      <c r="W64" s="32">
        <f t="shared" si="39"/>
        <v>61.102430555555557</v>
      </c>
      <c r="X64" s="32">
        <f t="shared" si="39"/>
        <v>61.102430555555557</v>
      </c>
      <c r="Y64" s="32">
        <f t="shared" si="39"/>
        <v>61.102430555555557</v>
      </c>
      <c r="Z64" s="32">
        <f t="shared" si="39"/>
        <v>61.102430555555557</v>
      </c>
      <c r="AA64" s="88">
        <f t="shared" si="39"/>
        <v>61.102430555555557</v>
      </c>
      <c r="AB64" s="32">
        <f t="shared" si="39"/>
        <v>61.102430555555557</v>
      </c>
      <c r="AC64" s="32">
        <f t="shared" si="39"/>
        <v>61.102430555555557</v>
      </c>
      <c r="AD64" s="116">
        <f t="shared" si="39"/>
        <v>61.102430555555557</v>
      </c>
    </row>
    <row r="65" spans="1:30" hidden="1" x14ac:dyDescent="0.25">
      <c r="A65" s="28">
        <v>44543</v>
      </c>
      <c r="B65" s="40" t="s">
        <v>130</v>
      </c>
      <c r="C65" s="43" t="s">
        <v>131</v>
      </c>
      <c r="D65" s="45">
        <v>9333.3700000000008</v>
      </c>
      <c r="E65" s="46">
        <v>8064.4</v>
      </c>
      <c r="F65" s="108">
        <v>78.430000000000007</v>
      </c>
      <c r="G65" s="25">
        <v>119</v>
      </c>
      <c r="L65" s="32"/>
      <c r="M65" s="32"/>
      <c r="N65" s="32">
        <f>($E$65/$G$65)*0.5</f>
        <v>33.884033613445375</v>
      </c>
      <c r="O65" s="32">
        <f t="shared" ref="O65:AD65" si="40">($E$65/$G$65)</f>
        <v>67.76806722689075</v>
      </c>
      <c r="P65" s="32">
        <f t="shared" si="40"/>
        <v>67.76806722689075</v>
      </c>
      <c r="Q65" s="32">
        <f t="shared" si="40"/>
        <v>67.76806722689075</v>
      </c>
      <c r="R65" s="32">
        <f t="shared" si="40"/>
        <v>67.76806722689075</v>
      </c>
      <c r="S65" s="32">
        <f t="shared" si="40"/>
        <v>67.76806722689075</v>
      </c>
      <c r="T65" s="32">
        <f t="shared" si="40"/>
        <v>67.76806722689075</v>
      </c>
      <c r="U65" s="32">
        <f t="shared" si="40"/>
        <v>67.76806722689075</v>
      </c>
      <c r="V65" s="32">
        <f t="shared" si="40"/>
        <v>67.76806722689075</v>
      </c>
      <c r="W65" s="32">
        <f t="shared" si="40"/>
        <v>67.76806722689075</v>
      </c>
      <c r="X65" s="32">
        <f t="shared" si="40"/>
        <v>67.76806722689075</v>
      </c>
      <c r="Y65" s="32">
        <f t="shared" si="40"/>
        <v>67.76806722689075</v>
      </c>
      <c r="Z65" s="32">
        <f t="shared" si="40"/>
        <v>67.76806722689075</v>
      </c>
      <c r="AA65" s="32">
        <f t="shared" si="40"/>
        <v>67.76806722689075</v>
      </c>
      <c r="AB65" s="32">
        <f t="shared" si="40"/>
        <v>67.76806722689075</v>
      </c>
      <c r="AC65" s="32">
        <f t="shared" si="40"/>
        <v>67.76806722689075</v>
      </c>
      <c r="AD65" s="32">
        <f t="shared" si="40"/>
        <v>67.76806722689075</v>
      </c>
    </row>
    <row r="66" spans="1:30" hidden="1" x14ac:dyDescent="0.25">
      <c r="A66" s="28">
        <v>44543</v>
      </c>
      <c r="B66" s="40" t="s">
        <v>132</v>
      </c>
      <c r="C66" s="43" t="s">
        <v>133</v>
      </c>
      <c r="D66" s="45">
        <v>7709.13</v>
      </c>
      <c r="E66" s="46">
        <v>6467.32</v>
      </c>
      <c r="F66" s="108">
        <v>53.54</v>
      </c>
      <c r="G66" s="25">
        <v>144</v>
      </c>
      <c r="L66" s="32"/>
      <c r="M66" s="32"/>
      <c r="N66" s="32">
        <f>($E$66/$G$66)*0.5</f>
        <v>22.455972222222222</v>
      </c>
      <c r="O66" s="32">
        <f t="shared" ref="O66:AD66" si="41">($E$66/$G$66)</f>
        <v>44.911944444444444</v>
      </c>
      <c r="P66" s="32">
        <f t="shared" si="41"/>
        <v>44.911944444444444</v>
      </c>
      <c r="Q66" s="32">
        <f t="shared" si="41"/>
        <v>44.911944444444444</v>
      </c>
      <c r="R66" s="32">
        <f t="shared" si="41"/>
        <v>44.911944444444444</v>
      </c>
      <c r="S66" s="32">
        <f t="shared" si="41"/>
        <v>44.911944444444444</v>
      </c>
      <c r="T66" s="32">
        <f t="shared" si="41"/>
        <v>44.911944444444444</v>
      </c>
      <c r="U66" s="32">
        <f t="shared" si="41"/>
        <v>44.911944444444444</v>
      </c>
      <c r="V66" s="32">
        <f t="shared" si="41"/>
        <v>44.911944444444444</v>
      </c>
      <c r="W66" s="32">
        <f t="shared" si="41"/>
        <v>44.911944444444444</v>
      </c>
      <c r="X66" s="32">
        <f t="shared" si="41"/>
        <v>44.911944444444444</v>
      </c>
      <c r="Y66" s="32">
        <f t="shared" si="41"/>
        <v>44.911944444444444</v>
      </c>
      <c r="Z66" s="32">
        <f t="shared" si="41"/>
        <v>44.911944444444444</v>
      </c>
      <c r="AA66" s="32">
        <f t="shared" si="41"/>
        <v>44.911944444444444</v>
      </c>
      <c r="AB66" s="32">
        <f t="shared" si="41"/>
        <v>44.911944444444444</v>
      </c>
      <c r="AC66" s="32">
        <f t="shared" si="41"/>
        <v>44.911944444444444</v>
      </c>
      <c r="AD66" s="32">
        <f t="shared" si="41"/>
        <v>44.911944444444444</v>
      </c>
    </row>
    <row r="67" spans="1:30" hidden="1" x14ac:dyDescent="0.25">
      <c r="A67" s="28">
        <v>44543</v>
      </c>
      <c r="B67" s="40" t="s">
        <v>134</v>
      </c>
      <c r="C67" s="43" t="s">
        <v>135</v>
      </c>
      <c r="D67" s="45">
        <v>8570.57</v>
      </c>
      <c r="E67" s="46">
        <v>7190</v>
      </c>
      <c r="F67" s="108">
        <v>59.52</v>
      </c>
      <c r="G67" s="25">
        <v>144</v>
      </c>
      <c r="L67" s="32"/>
      <c r="M67" s="32"/>
      <c r="N67" s="32">
        <f>($E$67/$G$67)*0.5</f>
        <v>24.965277777777779</v>
      </c>
      <c r="O67" s="32">
        <f t="shared" ref="O67:AD67" si="42">($E$67/$G$67)</f>
        <v>49.930555555555557</v>
      </c>
      <c r="P67" s="32">
        <f t="shared" si="42"/>
        <v>49.930555555555557</v>
      </c>
      <c r="Q67" s="32">
        <f t="shared" si="42"/>
        <v>49.930555555555557</v>
      </c>
      <c r="R67" s="32">
        <f t="shared" si="42"/>
        <v>49.930555555555557</v>
      </c>
      <c r="S67" s="32">
        <f t="shared" si="42"/>
        <v>49.930555555555557</v>
      </c>
      <c r="T67" s="32">
        <f t="shared" si="42"/>
        <v>49.930555555555557</v>
      </c>
      <c r="U67" s="32">
        <f t="shared" si="42"/>
        <v>49.930555555555557</v>
      </c>
      <c r="V67" s="32">
        <f t="shared" si="42"/>
        <v>49.930555555555557</v>
      </c>
      <c r="W67" s="32">
        <f t="shared" si="42"/>
        <v>49.930555555555557</v>
      </c>
      <c r="X67" s="32">
        <f t="shared" si="42"/>
        <v>49.930555555555557</v>
      </c>
      <c r="Y67" s="32">
        <f t="shared" si="42"/>
        <v>49.930555555555557</v>
      </c>
      <c r="Z67" s="32">
        <f t="shared" si="42"/>
        <v>49.930555555555557</v>
      </c>
      <c r="AA67" s="32">
        <f t="shared" si="42"/>
        <v>49.930555555555557</v>
      </c>
      <c r="AB67" s="32">
        <f t="shared" si="42"/>
        <v>49.930555555555557</v>
      </c>
      <c r="AC67" s="32">
        <f t="shared" si="42"/>
        <v>49.930555555555557</v>
      </c>
      <c r="AD67" s="32">
        <f t="shared" si="42"/>
        <v>49.930555555555557</v>
      </c>
    </row>
    <row r="68" spans="1:30" hidden="1" x14ac:dyDescent="0.25">
      <c r="A68" s="28">
        <v>44550</v>
      </c>
      <c r="B68" s="40" t="s">
        <v>136</v>
      </c>
      <c r="C68" s="43" t="s">
        <v>137</v>
      </c>
      <c r="D68" s="45">
        <v>10911.79</v>
      </c>
      <c r="E68" s="46">
        <v>9644.11</v>
      </c>
      <c r="F68" s="108">
        <v>109.12</v>
      </c>
      <c r="G68" s="25">
        <v>100</v>
      </c>
      <c r="L68" s="32"/>
      <c r="M68" s="32"/>
      <c r="N68" s="32">
        <f>($E$68/$G$68)*0.5</f>
        <v>48.220550000000003</v>
      </c>
      <c r="O68" s="32">
        <f t="shared" ref="O68:AD68" si="43">($E$68/$G$68)</f>
        <v>96.441100000000006</v>
      </c>
      <c r="P68" s="32">
        <f t="shared" si="43"/>
        <v>96.441100000000006</v>
      </c>
      <c r="Q68" s="32">
        <f t="shared" si="43"/>
        <v>96.441100000000006</v>
      </c>
      <c r="R68" s="32">
        <f t="shared" si="43"/>
        <v>96.441100000000006</v>
      </c>
      <c r="S68" s="32">
        <f t="shared" si="43"/>
        <v>96.441100000000006</v>
      </c>
      <c r="T68" s="32">
        <f t="shared" si="43"/>
        <v>96.441100000000006</v>
      </c>
      <c r="U68" s="32">
        <f t="shared" si="43"/>
        <v>96.441100000000006</v>
      </c>
      <c r="V68" s="32">
        <f t="shared" si="43"/>
        <v>96.441100000000006</v>
      </c>
      <c r="W68" s="32">
        <f t="shared" si="43"/>
        <v>96.441100000000006</v>
      </c>
      <c r="X68" s="32">
        <f t="shared" si="43"/>
        <v>96.441100000000006</v>
      </c>
      <c r="Y68" s="32">
        <f t="shared" si="43"/>
        <v>96.441100000000006</v>
      </c>
      <c r="Z68" s="32">
        <f t="shared" si="43"/>
        <v>96.441100000000006</v>
      </c>
      <c r="AA68" s="32">
        <f t="shared" si="43"/>
        <v>96.441100000000006</v>
      </c>
      <c r="AB68" s="32">
        <f t="shared" si="43"/>
        <v>96.441100000000006</v>
      </c>
      <c r="AC68" s="32">
        <f t="shared" si="43"/>
        <v>96.441100000000006</v>
      </c>
      <c r="AD68" s="32">
        <f t="shared" si="43"/>
        <v>96.441100000000006</v>
      </c>
    </row>
    <row r="69" spans="1:30" hidden="1" x14ac:dyDescent="0.25">
      <c r="A69" s="28">
        <v>44557</v>
      </c>
      <c r="B69" s="40" t="s">
        <v>138</v>
      </c>
      <c r="C69" s="43" t="s">
        <v>139</v>
      </c>
      <c r="D69" s="45">
        <v>7686.67</v>
      </c>
      <c r="E69" s="59">
        <v>6448.48</v>
      </c>
      <c r="F69" s="108">
        <v>53.38</v>
      </c>
      <c r="G69" s="25">
        <v>144</v>
      </c>
      <c r="L69" s="32"/>
      <c r="M69" s="32"/>
      <c r="N69" s="37">
        <f>($E$69/$G$69)*0.5</f>
        <v>22.390555555555554</v>
      </c>
      <c r="O69" s="32">
        <f t="shared" ref="O69:AD69" si="44">($E$69/$G$69)</f>
        <v>44.781111111111109</v>
      </c>
      <c r="P69" s="32">
        <f t="shared" si="44"/>
        <v>44.781111111111109</v>
      </c>
      <c r="Q69" s="32">
        <f t="shared" si="44"/>
        <v>44.781111111111109</v>
      </c>
      <c r="R69" s="32">
        <f t="shared" si="44"/>
        <v>44.781111111111109</v>
      </c>
      <c r="S69" s="32">
        <f t="shared" si="44"/>
        <v>44.781111111111109</v>
      </c>
      <c r="T69" s="32">
        <f t="shared" si="44"/>
        <v>44.781111111111109</v>
      </c>
      <c r="U69" s="32">
        <f t="shared" si="44"/>
        <v>44.781111111111109</v>
      </c>
      <c r="V69" s="32">
        <f t="shared" si="44"/>
        <v>44.781111111111109</v>
      </c>
      <c r="W69" s="88">
        <f t="shared" si="44"/>
        <v>44.781111111111109</v>
      </c>
      <c r="X69" s="32">
        <f t="shared" si="44"/>
        <v>44.781111111111109</v>
      </c>
      <c r="Y69" s="32">
        <f t="shared" si="44"/>
        <v>44.781111111111109</v>
      </c>
      <c r="Z69" s="32">
        <f t="shared" si="44"/>
        <v>44.781111111111109</v>
      </c>
      <c r="AA69" s="32">
        <f t="shared" si="44"/>
        <v>44.781111111111109</v>
      </c>
      <c r="AB69" s="32">
        <f t="shared" si="44"/>
        <v>44.781111111111109</v>
      </c>
      <c r="AC69" s="32">
        <f t="shared" si="44"/>
        <v>44.781111111111109</v>
      </c>
      <c r="AD69" s="32">
        <f t="shared" si="44"/>
        <v>44.781111111111109</v>
      </c>
    </row>
    <row r="70" spans="1:30" hidden="1" x14ac:dyDescent="0.25">
      <c r="A70" s="28"/>
      <c r="B70" s="40"/>
      <c r="C70" s="43"/>
      <c r="D70" s="44"/>
      <c r="E70" s="16"/>
      <c r="F70" s="16"/>
      <c r="G70" s="25"/>
      <c r="L70" s="32"/>
      <c r="M70" s="32"/>
      <c r="N70" s="31">
        <f>SUM(N2:N69)</f>
        <v>2000.3529957490173</v>
      </c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  <row r="71" spans="1:30" hidden="1" x14ac:dyDescent="0.25">
      <c r="A71" s="28"/>
      <c r="B71" s="40"/>
      <c r="C71" s="43"/>
      <c r="D71" s="44"/>
      <c r="E71" s="16"/>
      <c r="F71" s="16"/>
      <c r="G71" s="25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</row>
    <row r="72" spans="1:30" hidden="1" x14ac:dyDescent="0.25">
      <c r="A72" s="28">
        <v>44564</v>
      </c>
      <c r="B72" s="40" t="s">
        <v>141</v>
      </c>
      <c r="C72" s="43" t="s">
        <v>142</v>
      </c>
      <c r="D72" s="45">
        <v>1908.97</v>
      </c>
      <c r="E72" s="47">
        <v>1601.47</v>
      </c>
      <c r="F72" s="108">
        <v>13.26</v>
      </c>
      <c r="G72" s="25">
        <v>144</v>
      </c>
      <c r="I72" s="32"/>
      <c r="J72" s="32"/>
      <c r="K72" s="32"/>
      <c r="L72" s="32"/>
      <c r="M72" s="32"/>
      <c r="N72" s="32"/>
      <c r="O72" s="32">
        <f>($E$72/$G$72)*0.5</f>
        <v>5.5606597222222227</v>
      </c>
      <c r="P72" s="32">
        <f t="shared" ref="P72:AD72" si="45">($E$72/$G$72)</f>
        <v>11.121319444444445</v>
      </c>
      <c r="Q72" s="32">
        <f t="shared" si="45"/>
        <v>11.121319444444445</v>
      </c>
      <c r="R72" s="32">
        <f t="shared" si="45"/>
        <v>11.121319444444445</v>
      </c>
      <c r="S72" s="32">
        <f t="shared" si="45"/>
        <v>11.121319444444445</v>
      </c>
      <c r="T72" s="32">
        <f t="shared" si="45"/>
        <v>11.121319444444445</v>
      </c>
      <c r="U72" s="32">
        <f t="shared" si="45"/>
        <v>11.121319444444445</v>
      </c>
      <c r="V72" s="32">
        <f t="shared" si="45"/>
        <v>11.121319444444445</v>
      </c>
      <c r="W72" s="32">
        <f t="shared" si="45"/>
        <v>11.121319444444445</v>
      </c>
      <c r="X72" s="32">
        <f t="shared" si="45"/>
        <v>11.121319444444445</v>
      </c>
      <c r="Y72" s="32">
        <f t="shared" si="45"/>
        <v>11.121319444444445</v>
      </c>
      <c r="Z72" s="32">
        <f t="shared" si="45"/>
        <v>11.121319444444445</v>
      </c>
      <c r="AA72" s="32">
        <f t="shared" si="45"/>
        <v>11.121319444444445</v>
      </c>
      <c r="AB72" s="32">
        <f t="shared" si="45"/>
        <v>11.121319444444445</v>
      </c>
      <c r="AC72" s="32">
        <f t="shared" si="45"/>
        <v>11.121319444444445</v>
      </c>
      <c r="AD72" s="32">
        <f t="shared" si="45"/>
        <v>11.121319444444445</v>
      </c>
    </row>
    <row r="73" spans="1:30" hidden="1" x14ac:dyDescent="0.25">
      <c r="A73" s="28">
        <v>44564</v>
      </c>
      <c r="B73" s="40" t="s">
        <v>143</v>
      </c>
      <c r="C73" s="43" t="s">
        <v>144</v>
      </c>
      <c r="D73" s="45">
        <v>8283.9599999999991</v>
      </c>
      <c r="E73" s="47">
        <v>7269.26</v>
      </c>
      <c r="F73" s="108">
        <v>78.150000000000006</v>
      </c>
      <c r="G73" s="25">
        <v>106</v>
      </c>
      <c r="L73" s="32"/>
      <c r="M73" s="32"/>
      <c r="N73" s="32"/>
      <c r="O73" s="32">
        <f>($E$73/$G$73)*0.5</f>
        <v>34.288962264150946</v>
      </c>
      <c r="P73" s="32">
        <f t="shared" ref="P73:AD73" si="46">($E$73/$G$73)</f>
        <v>68.577924528301892</v>
      </c>
      <c r="Q73" s="32">
        <f t="shared" si="46"/>
        <v>68.577924528301892</v>
      </c>
      <c r="R73" s="32">
        <f t="shared" si="46"/>
        <v>68.577924528301892</v>
      </c>
      <c r="S73" s="32">
        <f t="shared" si="46"/>
        <v>68.577924528301892</v>
      </c>
      <c r="T73" s="32">
        <f t="shared" si="46"/>
        <v>68.577924528301892</v>
      </c>
      <c r="U73" s="32">
        <f t="shared" si="46"/>
        <v>68.577924528301892</v>
      </c>
      <c r="V73" s="32">
        <f t="shared" si="46"/>
        <v>68.577924528301892</v>
      </c>
      <c r="W73" s="32">
        <f t="shared" si="46"/>
        <v>68.577924528301892</v>
      </c>
      <c r="X73" s="32">
        <f t="shared" si="46"/>
        <v>68.577924528301892</v>
      </c>
      <c r="Y73" s="32">
        <f t="shared" si="46"/>
        <v>68.577924528301892</v>
      </c>
      <c r="Z73" s="32">
        <f t="shared" si="46"/>
        <v>68.577924528301892</v>
      </c>
      <c r="AA73" s="32">
        <f t="shared" si="46"/>
        <v>68.577924528301892</v>
      </c>
      <c r="AB73" s="32">
        <f t="shared" si="46"/>
        <v>68.577924528301892</v>
      </c>
      <c r="AC73" s="32">
        <f t="shared" si="46"/>
        <v>68.577924528301892</v>
      </c>
      <c r="AD73" s="32">
        <f t="shared" si="46"/>
        <v>68.577924528301892</v>
      </c>
    </row>
    <row r="74" spans="1:30" hidden="1" x14ac:dyDescent="0.25">
      <c r="A74" s="28">
        <v>44571</v>
      </c>
      <c r="B74" s="40" t="s">
        <v>145</v>
      </c>
      <c r="C74" s="43" t="s">
        <v>146</v>
      </c>
      <c r="D74" s="45">
        <v>692.51</v>
      </c>
      <c r="E74" s="47">
        <v>580.96</v>
      </c>
      <c r="F74" s="108">
        <v>4.8099999999999996</v>
      </c>
      <c r="G74" s="25">
        <v>144</v>
      </c>
      <c r="L74" s="32"/>
      <c r="M74" s="32"/>
      <c r="N74" s="32"/>
      <c r="O74" s="32">
        <f>($E$74/$G$74)*0.5</f>
        <v>2.0172222222222222</v>
      </c>
      <c r="P74" s="32">
        <f t="shared" ref="P74:AD74" si="47">($E$74/$G$74)</f>
        <v>4.0344444444444445</v>
      </c>
      <c r="Q74" s="32">
        <f t="shared" si="47"/>
        <v>4.0344444444444445</v>
      </c>
      <c r="R74" s="32">
        <f t="shared" si="47"/>
        <v>4.0344444444444445</v>
      </c>
      <c r="S74" s="32">
        <f t="shared" si="47"/>
        <v>4.0344444444444445</v>
      </c>
      <c r="T74" s="32">
        <f t="shared" si="47"/>
        <v>4.0344444444444445</v>
      </c>
      <c r="U74" s="32">
        <f t="shared" si="47"/>
        <v>4.0344444444444445</v>
      </c>
      <c r="V74" s="32">
        <f t="shared" si="47"/>
        <v>4.0344444444444445</v>
      </c>
      <c r="W74" s="32">
        <f t="shared" si="47"/>
        <v>4.0344444444444445</v>
      </c>
      <c r="X74" s="32">
        <f t="shared" si="47"/>
        <v>4.0344444444444445</v>
      </c>
      <c r="Y74" s="32">
        <f t="shared" si="47"/>
        <v>4.0344444444444445</v>
      </c>
      <c r="Z74" s="32">
        <f t="shared" si="47"/>
        <v>4.0344444444444445</v>
      </c>
      <c r="AA74" s="32">
        <f t="shared" si="47"/>
        <v>4.0344444444444445</v>
      </c>
      <c r="AB74" s="32">
        <f t="shared" si="47"/>
        <v>4.0344444444444445</v>
      </c>
      <c r="AC74" s="32">
        <f t="shared" si="47"/>
        <v>4.0344444444444445</v>
      </c>
      <c r="AD74" s="32">
        <f t="shared" si="47"/>
        <v>4.0344444444444445</v>
      </c>
    </row>
    <row r="75" spans="1:30" hidden="1" x14ac:dyDescent="0.25">
      <c r="A75" s="28">
        <v>44571</v>
      </c>
      <c r="B75" s="40" t="s">
        <v>147</v>
      </c>
      <c r="C75" s="43" t="s">
        <v>148</v>
      </c>
      <c r="D75" s="45">
        <v>7269.91</v>
      </c>
      <c r="E75" s="47">
        <v>6163.75</v>
      </c>
      <c r="F75" s="108">
        <v>53.85</v>
      </c>
      <c r="G75" s="25">
        <v>135</v>
      </c>
      <c r="L75" s="32"/>
      <c r="M75" s="32"/>
      <c r="N75" s="32"/>
      <c r="O75" s="32">
        <f>($E$75/$G$75)*0.5</f>
        <v>22.828703703703702</v>
      </c>
      <c r="P75" s="32">
        <f t="shared" ref="P75:AD75" si="48">($E$75/$G$75)</f>
        <v>45.657407407407405</v>
      </c>
      <c r="Q75" s="32">
        <f t="shared" si="48"/>
        <v>45.657407407407405</v>
      </c>
      <c r="R75" s="32">
        <f t="shared" si="48"/>
        <v>45.657407407407405</v>
      </c>
      <c r="S75" s="32">
        <f t="shared" si="48"/>
        <v>45.657407407407405</v>
      </c>
      <c r="T75" s="32">
        <f t="shared" si="48"/>
        <v>45.657407407407405</v>
      </c>
      <c r="U75" s="32">
        <f t="shared" si="48"/>
        <v>45.657407407407405</v>
      </c>
      <c r="V75" s="32">
        <f t="shared" si="48"/>
        <v>45.657407407407405</v>
      </c>
      <c r="W75" s="32">
        <f t="shared" si="48"/>
        <v>45.657407407407405</v>
      </c>
      <c r="X75" s="32">
        <f t="shared" si="48"/>
        <v>45.657407407407405</v>
      </c>
      <c r="Y75" s="32">
        <f t="shared" si="48"/>
        <v>45.657407407407405</v>
      </c>
      <c r="Z75" s="32">
        <f t="shared" si="48"/>
        <v>45.657407407407405</v>
      </c>
      <c r="AA75" s="32">
        <f t="shared" si="48"/>
        <v>45.657407407407405</v>
      </c>
      <c r="AB75" s="32">
        <f t="shared" si="48"/>
        <v>45.657407407407405</v>
      </c>
      <c r="AC75" s="32">
        <f t="shared" si="48"/>
        <v>45.657407407407405</v>
      </c>
      <c r="AD75" s="32">
        <f t="shared" si="48"/>
        <v>45.657407407407405</v>
      </c>
    </row>
    <row r="76" spans="1:30" hidden="1" x14ac:dyDescent="0.25">
      <c r="A76" s="28">
        <v>44571</v>
      </c>
      <c r="B76" s="40" t="s">
        <v>149</v>
      </c>
      <c r="C76" s="43" t="s">
        <v>150</v>
      </c>
      <c r="D76" s="45">
        <v>8879.35</v>
      </c>
      <c r="E76" s="47">
        <v>7449.04</v>
      </c>
      <c r="F76" s="108">
        <v>61.66</v>
      </c>
      <c r="G76" s="25">
        <v>144</v>
      </c>
      <c r="L76" s="32"/>
      <c r="M76" s="32"/>
      <c r="N76" s="32"/>
      <c r="O76" s="32">
        <f>($E$76/$G$76)*0.5</f>
        <v>25.864722222222223</v>
      </c>
      <c r="P76" s="32">
        <f t="shared" ref="P76:AD76" si="49">($E$76/$G$76)</f>
        <v>51.729444444444447</v>
      </c>
      <c r="Q76" s="32">
        <f t="shared" si="49"/>
        <v>51.729444444444447</v>
      </c>
      <c r="R76" s="32">
        <f t="shared" si="49"/>
        <v>51.729444444444447</v>
      </c>
      <c r="S76" s="32">
        <f t="shared" si="49"/>
        <v>51.729444444444447</v>
      </c>
      <c r="T76" s="32">
        <f t="shared" si="49"/>
        <v>51.729444444444447</v>
      </c>
      <c r="U76" s="32">
        <f t="shared" si="49"/>
        <v>51.729444444444447</v>
      </c>
      <c r="V76" s="32">
        <f t="shared" si="49"/>
        <v>51.729444444444447</v>
      </c>
      <c r="W76" s="32">
        <f t="shared" si="49"/>
        <v>51.729444444444447</v>
      </c>
      <c r="X76" s="32">
        <f t="shared" si="49"/>
        <v>51.729444444444447</v>
      </c>
      <c r="Y76" s="32">
        <f t="shared" si="49"/>
        <v>51.729444444444447</v>
      </c>
      <c r="Z76" s="32">
        <f t="shared" si="49"/>
        <v>51.729444444444447</v>
      </c>
      <c r="AA76" s="32">
        <f t="shared" si="49"/>
        <v>51.729444444444447</v>
      </c>
      <c r="AB76" s="32">
        <f t="shared" si="49"/>
        <v>51.729444444444447</v>
      </c>
      <c r="AC76" s="32">
        <f t="shared" si="49"/>
        <v>51.729444444444447</v>
      </c>
      <c r="AD76" s="32">
        <f t="shared" si="49"/>
        <v>51.729444444444447</v>
      </c>
    </row>
    <row r="77" spans="1:30" hidden="1" x14ac:dyDescent="0.25">
      <c r="A77" s="28">
        <v>44571</v>
      </c>
      <c r="B77" s="40" t="s">
        <v>151</v>
      </c>
      <c r="C77" s="43" t="s">
        <v>152</v>
      </c>
      <c r="D77" s="45">
        <v>6925.7</v>
      </c>
      <c r="E77" s="47">
        <v>5865</v>
      </c>
      <c r="F77" s="108">
        <v>50.92</v>
      </c>
      <c r="G77" s="25">
        <v>136</v>
      </c>
      <c r="L77" s="32"/>
      <c r="M77" s="32"/>
      <c r="N77" s="32"/>
      <c r="O77" s="32">
        <f>($E$77/$G$77)*0.5</f>
        <v>21.5625</v>
      </c>
      <c r="P77" s="32">
        <f t="shared" ref="P77:AD77" si="50">($E$77/$G$77)</f>
        <v>43.125</v>
      </c>
      <c r="Q77" s="32">
        <f t="shared" si="50"/>
        <v>43.125</v>
      </c>
      <c r="R77" s="32">
        <f t="shared" si="50"/>
        <v>43.125</v>
      </c>
      <c r="S77" s="32">
        <f t="shared" si="50"/>
        <v>43.125</v>
      </c>
      <c r="T77" s="32">
        <f t="shared" si="50"/>
        <v>43.125</v>
      </c>
      <c r="U77" s="32">
        <f t="shared" si="50"/>
        <v>43.125</v>
      </c>
      <c r="V77" s="32">
        <f t="shared" si="50"/>
        <v>43.125</v>
      </c>
      <c r="W77" s="32">
        <f t="shared" si="50"/>
        <v>43.125</v>
      </c>
      <c r="X77" s="32">
        <f t="shared" si="50"/>
        <v>43.125</v>
      </c>
      <c r="Y77" s="32">
        <f t="shared" si="50"/>
        <v>43.125</v>
      </c>
      <c r="Z77" s="32">
        <f t="shared" si="50"/>
        <v>43.125</v>
      </c>
      <c r="AA77" s="32">
        <f t="shared" si="50"/>
        <v>43.125</v>
      </c>
      <c r="AB77" s="32">
        <f t="shared" si="50"/>
        <v>43.125</v>
      </c>
      <c r="AC77" s="32">
        <f t="shared" si="50"/>
        <v>43.125</v>
      </c>
      <c r="AD77" s="32">
        <f t="shared" si="50"/>
        <v>43.125</v>
      </c>
    </row>
    <row r="78" spans="1:30" hidden="1" x14ac:dyDescent="0.25">
      <c r="A78" s="28">
        <v>44571</v>
      </c>
      <c r="B78" s="40" t="s">
        <v>153</v>
      </c>
      <c r="C78" s="43" t="s">
        <v>154</v>
      </c>
      <c r="D78" s="45">
        <v>2968.43</v>
      </c>
      <c r="E78" s="47">
        <v>2490.27</v>
      </c>
      <c r="F78" s="108">
        <v>20.61</v>
      </c>
      <c r="G78" s="25">
        <v>144</v>
      </c>
      <c r="L78" s="32"/>
      <c r="M78" s="32"/>
      <c r="N78" s="32"/>
      <c r="O78" s="32">
        <f>($E$78/$G$78)*0.5</f>
        <v>8.6467708333333331</v>
      </c>
      <c r="P78" s="32">
        <f t="shared" ref="P78:AD78" si="51">($E$78/$G$78)</f>
        <v>17.293541666666666</v>
      </c>
      <c r="Q78" s="32">
        <f t="shared" si="51"/>
        <v>17.293541666666666</v>
      </c>
      <c r="R78" s="32">
        <f t="shared" si="51"/>
        <v>17.293541666666666</v>
      </c>
      <c r="S78" s="32">
        <f t="shared" si="51"/>
        <v>17.293541666666666</v>
      </c>
      <c r="T78" s="32">
        <f t="shared" si="51"/>
        <v>17.293541666666666</v>
      </c>
      <c r="U78" s="32">
        <f t="shared" si="51"/>
        <v>17.293541666666666</v>
      </c>
      <c r="V78" s="32">
        <f t="shared" si="51"/>
        <v>17.293541666666666</v>
      </c>
      <c r="W78" s="32">
        <f t="shared" si="51"/>
        <v>17.293541666666666</v>
      </c>
      <c r="X78" s="32">
        <f t="shared" si="51"/>
        <v>17.293541666666666</v>
      </c>
      <c r="Y78" s="32">
        <f t="shared" si="51"/>
        <v>17.293541666666666</v>
      </c>
      <c r="Z78" s="32">
        <f t="shared" si="51"/>
        <v>17.293541666666666</v>
      </c>
      <c r="AA78" s="32">
        <f t="shared" si="51"/>
        <v>17.293541666666666</v>
      </c>
      <c r="AB78" s="32">
        <f t="shared" si="51"/>
        <v>17.293541666666666</v>
      </c>
      <c r="AC78" s="32">
        <f t="shared" si="51"/>
        <v>17.293541666666666</v>
      </c>
      <c r="AD78" s="32">
        <f t="shared" si="51"/>
        <v>17.293541666666666</v>
      </c>
    </row>
    <row r="79" spans="1:30" hidden="1" x14ac:dyDescent="0.25">
      <c r="A79" s="28">
        <v>44592</v>
      </c>
      <c r="B79" s="40" t="s">
        <v>155</v>
      </c>
      <c r="C79" s="43" t="s">
        <v>156</v>
      </c>
      <c r="D79" s="45">
        <v>7868.33</v>
      </c>
      <c r="E79" s="47">
        <v>6600.88</v>
      </c>
      <c r="F79" s="108">
        <v>54.64</v>
      </c>
      <c r="G79" s="25">
        <v>144</v>
      </c>
      <c r="L79" s="32"/>
      <c r="M79" s="32"/>
      <c r="N79" s="32"/>
      <c r="O79" s="37">
        <f>($E$79/$G$79)*0.5</f>
        <v>22.919722222222223</v>
      </c>
      <c r="P79" s="32">
        <f t="shared" ref="P79:AD79" si="52">($E$79/$G$79)</f>
        <v>45.839444444444446</v>
      </c>
      <c r="Q79" s="32">
        <f t="shared" si="52"/>
        <v>45.839444444444446</v>
      </c>
      <c r="R79" s="32">
        <f t="shared" si="52"/>
        <v>45.839444444444446</v>
      </c>
      <c r="S79" s="32">
        <f t="shared" si="52"/>
        <v>45.839444444444446</v>
      </c>
      <c r="T79" s="32">
        <f t="shared" si="52"/>
        <v>45.839444444444446</v>
      </c>
      <c r="U79" s="32">
        <f t="shared" si="52"/>
        <v>45.839444444444446</v>
      </c>
      <c r="V79" s="32">
        <f t="shared" si="52"/>
        <v>45.839444444444446</v>
      </c>
      <c r="W79" s="32">
        <f t="shared" si="52"/>
        <v>45.839444444444446</v>
      </c>
      <c r="X79" s="32">
        <f t="shared" si="52"/>
        <v>45.839444444444446</v>
      </c>
      <c r="Y79" s="32">
        <f t="shared" si="52"/>
        <v>45.839444444444446</v>
      </c>
      <c r="Z79" s="32">
        <f t="shared" si="52"/>
        <v>45.839444444444446</v>
      </c>
      <c r="AA79" s="32">
        <f t="shared" si="52"/>
        <v>45.839444444444446</v>
      </c>
      <c r="AB79" s="32">
        <f t="shared" si="52"/>
        <v>45.839444444444446</v>
      </c>
      <c r="AC79" s="32">
        <f t="shared" si="52"/>
        <v>45.839444444444446</v>
      </c>
      <c r="AD79" s="32">
        <f t="shared" si="52"/>
        <v>45.839444444444446</v>
      </c>
    </row>
    <row r="80" spans="1:30" hidden="1" x14ac:dyDescent="0.25">
      <c r="A80" s="28"/>
      <c r="B80" s="40"/>
      <c r="C80" s="43"/>
      <c r="D80" s="45"/>
      <c r="E80" s="47"/>
      <c r="F80" s="45"/>
      <c r="G80" s="25"/>
      <c r="L80" s="32"/>
      <c r="M80" s="32"/>
      <c r="N80" s="31"/>
      <c r="O80" s="31">
        <f>SUM(O2:O78)</f>
        <v>2266.6349328303177</v>
      </c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</row>
    <row r="81" spans="1:30" hidden="1" x14ac:dyDescent="0.25"/>
    <row r="82" spans="1:30" hidden="1" x14ac:dyDescent="0.25">
      <c r="A82" s="28">
        <v>44600</v>
      </c>
      <c r="B82" s="40" t="s">
        <v>160</v>
      </c>
      <c r="C82" s="89" t="s">
        <v>266</v>
      </c>
      <c r="D82" s="45">
        <v>796.08</v>
      </c>
      <c r="E82" s="47">
        <v>685.4</v>
      </c>
      <c r="F82" s="108">
        <v>6.53</v>
      </c>
      <c r="G82" s="25">
        <v>122</v>
      </c>
      <c r="I82" s="32"/>
      <c r="J82" s="32"/>
      <c r="K82" s="32"/>
      <c r="L82" s="32"/>
      <c r="M82" s="32"/>
      <c r="N82" s="32"/>
      <c r="O82" s="32"/>
      <c r="P82" s="32">
        <f>($E$82/$G$82)*0.5</f>
        <v>2.8090163934426227</v>
      </c>
      <c r="Q82" s="32">
        <f t="shared" ref="Q82:AD82" si="53">($E$82/$G$82)</f>
        <v>5.6180327868852453</v>
      </c>
      <c r="R82" s="32">
        <f t="shared" si="53"/>
        <v>5.6180327868852453</v>
      </c>
      <c r="S82" s="32">
        <f t="shared" si="53"/>
        <v>5.6180327868852453</v>
      </c>
      <c r="T82" s="32">
        <f t="shared" si="53"/>
        <v>5.6180327868852453</v>
      </c>
      <c r="U82" s="32">
        <f t="shared" si="53"/>
        <v>5.6180327868852453</v>
      </c>
      <c r="V82" s="32">
        <f t="shared" si="53"/>
        <v>5.6180327868852453</v>
      </c>
      <c r="W82" s="32">
        <f t="shared" si="53"/>
        <v>5.6180327868852453</v>
      </c>
      <c r="X82" s="32">
        <f t="shared" si="53"/>
        <v>5.6180327868852453</v>
      </c>
      <c r="Y82" s="32">
        <f t="shared" si="53"/>
        <v>5.6180327868852453</v>
      </c>
      <c r="Z82" s="32">
        <f t="shared" si="53"/>
        <v>5.6180327868852453</v>
      </c>
      <c r="AA82" s="32">
        <f t="shared" si="53"/>
        <v>5.6180327868852453</v>
      </c>
      <c r="AB82" s="32">
        <f t="shared" si="53"/>
        <v>5.6180327868852453</v>
      </c>
      <c r="AC82" s="32">
        <f t="shared" si="53"/>
        <v>5.6180327868852453</v>
      </c>
      <c r="AD82" s="32">
        <f t="shared" si="53"/>
        <v>5.6180327868852453</v>
      </c>
    </row>
    <row r="83" spans="1:30" hidden="1" x14ac:dyDescent="0.25">
      <c r="A83" s="28">
        <v>44607</v>
      </c>
      <c r="B83" s="40" t="s">
        <v>161</v>
      </c>
      <c r="C83" s="43" t="s">
        <v>162</v>
      </c>
      <c r="D83" s="45">
        <v>8931.16</v>
      </c>
      <c r="E83" s="47">
        <v>7492.5</v>
      </c>
      <c r="F83" s="108">
        <v>62.02</v>
      </c>
      <c r="G83" s="25">
        <v>144</v>
      </c>
      <c r="L83" s="32"/>
      <c r="M83" s="32"/>
      <c r="N83" s="32"/>
      <c r="O83" s="32"/>
      <c r="P83" s="32">
        <f>($E$83/$G$83)*0.5</f>
        <v>26.015625</v>
      </c>
      <c r="Q83" s="32">
        <f t="shared" ref="Q83:AD83" si="54">($E$83/$G$83)</f>
        <v>52.03125</v>
      </c>
      <c r="R83" s="32">
        <f t="shared" si="54"/>
        <v>52.03125</v>
      </c>
      <c r="S83" s="32">
        <f t="shared" si="54"/>
        <v>52.03125</v>
      </c>
      <c r="T83" s="32">
        <f t="shared" si="54"/>
        <v>52.03125</v>
      </c>
      <c r="U83" s="32">
        <f t="shared" si="54"/>
        <v>52.03125</v>
      </c>
      <c r="V83" s="32">
        <f t="shared" si="54"/>
        <v>52.03125</v>
      </c>
      <c r="W83" s="32">
        <f t="shared" si="54"/>
        <v>52.03125</v>
      </c>
      <c r="X83" s="32">
        <f t="shared" si="54"/>
        <v>52.03125</v>
      </c>
      <c r="Y83" s="32">
        <f t="shared" si="54"/>
        <v>52.03125</v>
      </c>
      <c r="Z83" s="32">
        <f t="shared" si="54"/>
        <v>52.03125</v>
      </c>
      <c r="AA83" s="32">
        <f t="shared" si="54"/>
        <v>52.03125</v>
      </c>
      <c r="AB83" s="32">
        <f t="shared" si="54"/>
        <v>52.03125</v>
      </c>
      <c r="AC83" s="32">
        <f t="shared" si="54"/>
        <v>52.03125</v>
      </c>
      <c r="AD83" s="32">
        <f t="shared" si="54"/>
        <v>52.03125</v>
      </c>
    </row>
    <row r="84" spans="1:30" hidden="1" x14ac:dyDescent="0.25">
      <c r="A84" s="28">
        <v>44613</v>
      </c>
      <c r="B84" s="40" t="s">
        <v>163</v>
      </c>
      <c r="C84" s="43" t="s">
        <v>164</v>
      </c>
      <c r="D84" s="45">
        <v>2405.7199999999998</v>
      </c>
      <c r="E84" s="47">
        <v>2020.57</v>
      </c>
      <c r="F84" s="108">
        <v>16.82</v>
      </c>
      <c r="G84" s="25">
        <v>143</v>
      </c>
      <c r="L84" s="32"/>
      <c r="M84" s="32"/>
      <c r="N84" s="32"/>
      <c r="O84" s="32"/>
      <c r="P84" s="32">
        <f>($E$84/$G$84)*0.5</f>
        <v>7.0649300699300701</v>
      </c>
      <c r="Q84" s="32">
        <f t="shared" ref="Q84:AD84" si="55">($E$84/$G$84)</f>
        <v>14.12986013986014</v>
      </c>
      <c r="R84" s="32">
        <f t="shared" si="55"/>
        <v>14.12986013986014</v>
      </c>
      <c r="S84" s="32">
        <f t="shared" si="55"/>
        <v>14.12986013986014</v>
      </c>
      <c r="T84" s="32">
        <f t="shared" si="55"/>
        <v>14.12986013986014</v>
      </c>
      <c r="U84" s="32">
        <f t="shared" si="55"/>
        <v>14.12986013986014</v>
      </c>
      <c r="V84" s="32">
        <f t="shared" si="55"/>
        <v>14.12986013986014</v>
      </c>
      <c r="W84" s="32">
        <f t="shared" si="55"/>
        <v>14.12986013986014</v>
      </c>
      <c r="X84" s="32">
        <f t="shared" si="55"/>
        <v>14.12986013986014</v>
      </c>
      <c r="Y84" s="32">
        <f t="shared" si="55"/>
        <v>14.12986013986014</v>
      </c>
      <c r="Z84" s="32">
        <f t="shared" si="55"/>
        <v>14.12986013986014</v>
      </c>
      <c r="AA84" s="32">
        <f t="shared" si="55"/>
        <v>14.12986013986014</v>
      </c>
      <c r="AB84" s="32">
        <f t="shared" si="55"/>
        <v>14.12986013986014</v>
      </c>
      <c r="AC84" s="32">
        <f t="shared" si="55"/>
        <v>14.12986013986014</v>
      </c>
      <c r="AD84" s="32">
        <f t="shared" si="55"/>
        <v>14.12986013986014</v>
      </c>
    </row>
    <row r="85" spans="1:30" hidden="1" x14ac:dyDescent="0.25">
      <c r="A85" s="28">
        <v>44613</v>
      </c>
      <c r="B85" s="40" t="s">
        <v>165</v>
      </c>
      <c r="C85" s="43" t="s">
        <v>166</v>
      </c>
      <c r="D85" s="45">
        <v>7695.69</v>
      </c>
      <c r="E85" s="47">
        <v>6540.15</v>
      </c>
      <c r="F85" s="108">
        <v>57.86</v>
      </c>
      <c r="G85" s="25">
        <v>133</v>
      </c>
      <c r="L85" s="32"/>
      <c r="M85" s="32"/>
      <c r="N85" s="32"/>
      <c r="O85" s="32"/>
      <c r="P85" s="32">
        <f>($E$85/$G$85)*0.5</f>
        <v>24.587030075187968</v>
      </c>
      <c r="Q85" s="32">
        <f t="shared" ref="Q85:AD85" si="56">($E$85/$G$85)</f>
        <v>49.174060150375936</v>
      </c>
      <c r="R85" s="32">
        <f t="shared" si="56"/>
        <v>49.174060150375936</v>
      </c>
      <c r="S85" s="32">
        <f t="shared" si="56"/>
        <v>49.174060150375936</v>
      </c>
      <c r="T85" s="32">
        <f t="shared" si="56"/>
        <v>49.174060150375936</v>
      </c>
      <c r="U85" s="32">
        <f t="shared" si="56"/>
        <v>49.174060150375936</v>
      </c>
      <c r="V85" s="32">
        <f t="shared" si="56"/>
        <v>49.174060150375936</v>
      </c>
      <c r="W85" s="32">
        <f t="shared" si="56"/>
        <v>49.174060150375936</v>
      </c>
      <c r="X85" s="32">
        <f t="shared" si="56"/>
        <v>49.174060150375936</v>
      </c>
      <c r="Y85" s="32">
        <f t="shared" si="56"/>
        <v>49.174060150375936</v>
      </c>
      <c r="Z85" s="32">
        <f t="shared" si="56"/>
        <v>49.174060150375936</v>
      </c>
      <c r="AA85" s="32">
        <f t="shared" si="56"/>
        <v>49.174060150375936</v>
      </c>
      <c r="AB85" s="32">
        <f t="shared" si="56"/>
        <v>49.174060150375936</v>
      </c>
      <c r="AC85" s="32">
        <f t="shared" si="56"/>
        <v>49.174060150375936</v>
      </c>
      <c r="AD85" s="32">
        <f t="shared" si="56"/>
        <v>49.174060150375936</v>
      </c>
    </row>
    <row r="86" spans="1:30" hidden="1" x14ac:dyDescent="0.25">
      <c r="A86" s="28">
        <v>44620</v>
      </c>
      <c r="B86" s="40" t="s">
        <v>167</v>
      </c>
      <c r="C86" s="43" t="s">
        <v>168</v>
      </c>
      <c r="D86" s="45">
        <v>8379.85</v>
      </c>
      <c r="E86" s="47">
        <v>7030</v>
      </c>
      <c r="F86" s="108">
        <v>58.19</v>
      </c>
      <c r="G86" s="25">
        <v>144</v>
      </c>
      <c r="L86" s="32"/>
      <c r="M86" s="32"/>
      <c r="N86" s="32"/>
      <c r="O86" s="32"/>
      <c r="P86" s="37">
        <f>($E$86/$G$86)*0.5</f>
        <v>24.409722222222221</v>
      </c>
      <c r="Q86" s="32">
        <f t="shared" ref="Q86:AD86" si="57">($E$86/$G$86)</f>
        <v>48.819444444444443</v>
      </c>
      <c r="R86" s="32">
        <f t="shared" si="57"/>
        <v>48.819444444444443</v>
      </c>
      <c r="S86" s="32">
        <f t="shared" si="57"/>
        <v>48.819444444444443</v>
      </c>
      <c r="T86" s="32">
        <f t="shared" si="57"/>
        <v>48.819444444444443</v>
      </c>
      <c r="U86" s="32">
        <f t="shared" si="57"/>
        <v>48.819444444444443</v>
      </c>
      <c r="V86" s="32">
        <f t="shared" si="57"/>
        <v>48.819444444444443</v>
      </c>
      <c r="W86" s="32">
        <f t="shared" si="57"/>
        <v>48.819444444444443</v>
      </c>
      <c r="X86" s="32">
        <f t="shared" si="57"/>
        <v>48.819444444444443</v>
      </c>
      <c r="Y86" s="32">
        <f t="shared" si="57"/>
        <v>48.819444444444443</v>
      </c>
      <c r="Z86" s="32">
        <f t="shared" si="57"/>
        <v>48.819444444444443</v>
      </c>
      <c r="AA86" s="32">
        <f t="shared" si="57"/>
        <v>48.819444444444443</v>
      </c>
      <c r="AB86" s="32">
        <f t="shared" si="57"/>
        <v>48.819444444444443</v>
      </c>
      <c r="AC86" s="32">
        <f t="shared" si="57"/>
        <v>48.819444444444443</v>
      </c>
      <c r="AD86" s="32">
        <f t="shared" si="57"/>
        <v>48.819444444444443</v>
      </c>
    </row>
    <row r="87" spans="1:30" hidden="1" x14ac:dyDescent="0.25">
      <c r="P87" s="34">
        <f>SUM(P34:P86)</f>
        <v>1765.4794855642854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</row>
    <row r="88" spans="1:30" hidden="1" x14ac:dyDescent="0.25"/>
    <row r="89" spans="1:30" hidden="1" x14ac:dyDescent="0.25">
      <c r="A89" s="28">
        <v>44627</v>
      </c>
      <c r="B89" s="40" t="s">
        <v>174</v>
      </c>
      <c r="C89" s="43" t="s">
        <v>175</v>
      </c>
      <c r="D89" s="45">
        <v>11160.22</v>
      </c>
      <c r="E89" s="47">
        <v>9362.5</v>
      </c>
      <c r="F89" s="108">
        <v>77.5</v>
      </c>
      <c r="G89" s="25">
        <v>144</v>
      </c>
      <c r="I89" s="32"/>
      <c r="J89" s="32"/>
      <c r="K89" s="32"/>
      <c r="L89" s="32"/>
      <c r="M89" s="32"/>
      <c r="N89" s="32"/>
      <c r="O89" s="32"/>
      <c r="P89" s="32"/>
      <c r="Q89" s="32">
        <f>($E$89/$G$89)*0.5</f>
        <v>32.508680555555557</v>
      </c>
      <c r="R89" s="32">
        <f t="shared" ref="R89:AD89" si="58">($E$89/$G$89)</f>
        <v>65.017361111111114</v>
      </c>
      <c r="S89" s="32">
        <f t="shared" si="58"/>
        <v>65.017361111111114</v>
      </c>
      <c r="T89" s="32">
        <f t="shared" si="58"/>
        <v>65.017361111111114</v>
      </c>
      <c r="U89" s="32">
        <f t="shared" si="58"/>
        <v>65.017361111111114</v>
      </c>
      <c r="V89" s="32">
        <f t="shared" si="58"/>
        <v>65.017361111111114</v>
      </c>
      <c r="W89" s="32">
        <f t="shared" si="58"/>
        <v>65.017361111111114</v>
      </c>
      <c r="X89" s="32">
        <f t="shared" si="58"/>
        <v>65.017361111111114</v>
      </c>
      <c r="Y89" s="32">
        <f t="shared" si="58"/>
        <v>65.017361111111114</v>
      </c>
      <c r="Z89" s="32">
        <f t="shared" si="58"/>
        <v>65.017361111111114</v>
      </c>
      <c r="AA89" s="32">
        <f t="shared" si="58"/>
        <v>65.017361111111114</v>
      </c>
      <c r="AB89" s="32">
        <f t="shared" si="58"/>
        <v>65.017361111111114</v>
      </c>
      <c r="AC89" s="32">
        <f t="shared" si="58"/>
        <v>65.017361111111114</v>
      </c>
      <c r="AD89" s="32">
        <f t="shared" si="58"/>
        <v>65.017361111111114</v>
      </c>
    </row>
    <row r="90" spans="1:30" hidden="1" x14ac:dyDescent="0.25">
      <c r="A90" s="28">
        <v>44627</v>
      </c>
      <c r="B90" s="40" t="s">
        <v>159</v>
      </c>
      <c r="C90" s="43" t="s">
        <v>176</v>
      </c>
      <c r="D90" s="45">
        <v>9950.06</v>
      </c>
      <c r="E90" s="47">
        <v>8566.7099999999991</v>
      </c>
      <c r="F90" s="108">
        <v>81.56</v>
      </c>
      <c r="G90" s="25">
        <v>122</v>
      </c>
      <c r="L90" s="32"/>
      <c r="M90" s="32"/>
      <c r="N90" s="32"/>
      <c r="O90" s="32"/>
      <c r="P90" s="32"/>
      <c r="Q90" s="32">
        <f>($E$90/$G$90)*0.5</f>
        <v>35.109467213114748</v>
      </c>
      <c r="R90" s="32">
        <f t="shared" ref="R90:AD90" si="59">($E$90/$G$90)</f>
        <v>70.218934426229495</v>
      </c>
      <c r="S90" s="32">
        <f t="shared" si="59"/>
        <v>70.218934426229495</v>
      </c>
      <c r="T90" s="32">
        <f t="shared" si="59"/>
        <v>70.218934426229495</v>
      </c>
      <c r="U90" s="32">
        <f t="shared" si="59"/>
        <v>70.218934426229495</v>
      </c>
      <c r="V90" s="32">
        <f t="shared" si="59"/>
        <v>70.218934426229495</v>
      </c>
      <c r="W90" s="32">
        <f t="shared" si="59"/>
        <v>70.218934426229495</v>
      </c>
      <c r="X90" s="32">
        <f t="shared" si="59"/>
        <v>70.218934426229495</v>
      </c>
      <c r="Y90" s="32">
        <f t="shared" si="59"/>
        <v>70.218934426229495</v>
      </c>
      <c r="Z90" s="32">
        <f t="shared" si="59"/>
        <v>70.218934426229495</v>
      </c>
      <c r="AA90" s="32">
        <f t="shared" si="59"/>
        <v>70.218934426229495</v>
      </c>
      <c r="AB90" s="32">
        <f t="shared" si="59"/>
        <v>70.218934426229495</v>
      </c>
      <c r="AC90" s="32">
        <f t="shared" si="59"/>
        <v>70.218934426229495</v>
      </c>
      <c r="AD90" s="32">
        <f t="shared" si="59"/>
        <v>70.218934426229495</v>
      </c>
    </row>
    <row r="91" spans="1:30" hidden="1" x14ac:dyDescent="0.25">
      <c r="A91" s="28">
        <v>44627</v>
      </c>
      <c r="B91" s="40" t="s">
        <v>177</v>
      </c>
      <c r="C91" s="43" t="s">
        <v>178</v>
      </c>
      <c r="D91" s="45">
        <v>7738.24</v>
      </c>
      <c r="E91" s="47">
        <v>6530</v>
      </c>
      <c r="F91" s="108">
        <v>55.67</v>
      </c>
      <c r="G91" s="25">
        <v>139</v>
      </c>
      <c r="L91" s="32"/>
      <c r="M91" s="32"/>
      <c r="N91" s="32"/>
      <c r="O91" s="32"/>
      <c r="P91" s="32"/>
      <c r="Q91" s="37">
        <f>($E$91/$G$91)*0.5</f>
        <v>23.489208633093526</v>
      </c>
      <c r="R91" s="32">
        <f t="shared" ref="R91:AD91" si="60">($E$91/$G$91)</f>
        <v>46.978417266187051</v>
      </c>
      <c r="S91" s="32">
        <f t="shared" si="60"/>
        <v>46.978417266187051</v>
      </c>
      <c r="T91" s="32">
        <f t="shared" si="60"/>
        <v>46.978417266187051</v>
      </c>
      <c r="U91" s="32">
        <f t="shared" si="60"/>
        <v>46.978417266187051</v>
      </c>
      <c r="V91" s="32">
        <f t="shared" si="60"/>
        <v>46.978417266187051</v>
      </c>
      <c r="W91" s="32">
        <f t="shared" si="60"/>
        <v>46.978417266187051</v>
      </c>
      <c r="X91" s="32">
        <f t="shared" si="60"/>
        <v>46.978417266187051</v>
      </c>
      <c r="Y91" s="32">
        <f t="shared" si="60"/>
        <v>46.978417266187051</v>
      </c>
      <c r="Z91" s="32">
        <f t="shared" si="60"/>
        <v>46.978417266187051</v>
      </c>
      <c r="AA91" s="32">
        <f t="shared" si="60"/>
        <v>46.978417266187051</v>
      </c>
      <c r="AB91" s="32">
        <f t="shared" si="60"/>
        <v>46.978417266187051</v>
      </c>
      <c r="AC91" s="32">
        <f t="shared" si="60"/>
        <v>46.978417266187051</v>
      </c>
      <c r="AD91" s="32">
        <f t="shared" si="60"/>
        <v>46.978417266187051</v>
      </c>
    </row>
    <row r="92" spans="1:30" hidden="1" x14ac:dyDescent="0.25">
      <c r="P92" s="34"/>
      <c r="Q92" s="34">
        <f>SUM(Q34:Q91)</f>
        <v>1941.4731657268321</v>
      </c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</row>
    <row r="93" spans="1:30" hidden="1" x14ac:dyDescent="0.25"/>
    <row r="94" spans="1:30" hidden="1" x14ac:dyDescent="0.25">
      <c r="A94" s="28">
        <v>44662</v>
      </c>
      <c r="B94" s="40">
        <v>5051802142</v>
      </c>
      <c r="C94" s="43" t="s">
        <v>180</v>
      </c>
      <c r="D94" s="45">
        <v>1856.68</v>
      </c>
      <c r="E94" s="47">
        <v>1557.6</v>
      </c>
      <c r="F94" s="108">
        <v>12.89</v>
      </c>
      <c r="G94" s="25">
        <v>144</v>
      </c>
      <c r="I94" s="32"/>
      <c r="J94" s="32"/>
      <c r="K94" s="32"/>
      <c r="L94" s="32"/>
      <c r="M94" s="32"/>
      <c r="N94" s="32"/>
      <c r="O94" s="32"/>
      <c r="P94" s="32"/>
      <c r="Q94" s="32"/>
      <c r="R94" s="32">
        <f>($E$94/$G$94)*0.5</f>
        <v>5.4083333333333332</v>
      </c>
      <c r="S94" s="32">
        <f t="shared" ref="S94:AD94" si="61">($E$94/$G$94)</f>
        <v>10.816666666666666</v>
      </c>
      <c r="T94" s="32">
        <f t="shared" si="61"/>
        <v>10.816666666666666</v>
      </c>
      <c r="U94" s="32">
        <f t="shared" si="61"/>
        <v>10.816666666666666</v>
      </c>
      <c r="V94" s="32">
        <f t="shared" si="61"/>
        <v>10.816666666666666</v>
      </c>
      <c r="W94" s="32">
        <f t="shared" si="61"/>
        <v>10.816666666666666</v>
      </c>
      <c r="X94" s="32">
        <f t="shared" si="61"/>
        <v>10.816666666666666</v>
      </c>
      <c r="Y94" s="32">
        <f t="shared" si="61"/>
        <v>10.816666666666666</v>
      </c>
      <c r="Z94" s="32">
        <f t="shared" si="61"/>
        <v>10.816666666666666</v>
      </c>
      <c r="AA94" s="32">
        <f t="shared" si="61"/>
        <v>10.816666666666666</v>
      </c>
      <c r="AB94" s="32">
        <f t="shared" si="61"/>
        <v>10.816666666666666</v>
      </c>
      <c r="AC94" s="32">
        <f t="shared" si="61"/>
        <v>10.816666666666666</v>
      </c>
      <c r="AD94" s="32">
        <f t="shared" si="61"/>
        <v>10.816666666666666</v>
      </c>
    </row>
    <row r="95" spans="1:30" hidden="1" x14ac:dyDescent="0.25">
      <c r="A95" s="28">
        <v>44662</v>
      </c>
      <c r="B95" s="40">
        <v>2040714136</v>
      </c>
      <c r="C95" s="43" t="s">
        <v>181</v>
      </c>
      <c r="D95" s="45">
        <v>7576.59</v>
      </c>
      <c r="E95" s="47">
        <v>6356.13</v>
      </c>
      <c r="F95" s="108">
        <v>52.62</v>
      </c>
      <c r="G95" s="25">
        <v>144</v>
      </c>
      <c r="L95" s="32"/>
      <c r="M95" s="32"/>
      <c r="N95" s="32"/>
      <c r="O95" s="32"/>
      <c r="P95" s="32"/>
      <c r="Q95" s="32"/>
      <c r="R95" s="32">
        <f>($E$95/$G$95)*0.5</f>
        <v>22.069895833333334</v>
      </c>
      <c r="S95" s="32">
        <f t="shared" ref="S95:AD95" si="62">($E$95/$G$95)</f>
        <v>44.139791666666667</v>
      </c>
      <c r="T95" s="32">
        <f t="shared" si="62"/>
        <v>44.139791666666667</v>
      </c>
      <c r="U95" s="32">
        <f t="shared" si="62"/>
        <v>44.139791666666667</v>
      </c>
      <c r="V95" s="32">
        <f t="shared" si="62"/>
        <v>44.139791666666667</v>
      </c>
      <c r="W95" s="32">
        <f t="shared" si="62"/>
        <v>44.139791666666667</v>
      </c>
      <c r="X95" s="32">
        <f t="shared" si="62"/>
        <v>44.139791666666667</v>
      </c>
      <c r="Y95" s="88">
        <f t="shared" si="62"/>
        <v>44.139791666666667</v>
      </c>
      <c r="Z95" s="32">
        <f t="shared" si="62"/>
        <v>44.139791666666667</v>
      </c>
      <c r="AA95" s="32">
        <f t="shared" si="62"/>
        <v>44.139791666666667</v>
      </c>
      <c r="AB95" s="32">
        <f t="shared" si="62"/>
        <v>44.139791666666667</v>
      </c>
      <c r="AC95" s="32">
        <f t="shared" si="62"/>
        <v>44.139791666666667</v>
      </c>
      <c r="AD95" s="32">
        <f t="shared" si="62"/>
        <v>44.139791666666667</v>
      </c>
    </row>
    <row r="96" spans="1:30" hidden="1" x14ac:dyDescent="0.25">
      <c r="A96" s="28">
        <v>44669</v>
      </c>
      <c r="B96" s="40">
        <v>376015052</v>
      </c>
      <c r="C96" s="43" t="s">
        <v>182</v>
      </c>
      <c r="D96" s="45">
        <v>7309.91</v>
      </c>
      <c r="E96" s="47">
        <v>6132.41</v>
      </c>
      <c r="F96" s="108">
        <v>50.76</v>
      </c>
      <c r="G96" s="25">
        <v>144</v>
      </c>
      <c r="L96" s="32"/>
      <c r="M96" s="32"/>
      <c r="N96" s="32"/>
      <c r="O96" s="32"/>
      <c r="P96" s="32"/>
      <c r="Q96" s="32"/>
      <c r="R96" s="32">
        <f>($E$96/$G$96)*0.5</f>
        <v>21.293090277777779</v>
      </c>
      <c r="S96" s="32">
        <f t="shared" ref="S96:AD96" si="63">($E$96/$G$96)</f>
        <v>42.586180555555558</v>
      </c>
      <c r="T96" s="32">
        <f t="shared" si="63"/>
        <v>42.586180555555558</v>
      </c>
      <c r="U96" s="32">
        <f t="shared" si="63"/>
        <v>42.586180555555558</v>
      </c>
      <c r="V96" s="32">
        <f t="shared" si="63"/>
        <v>42.586180555555558</v>
      </c>
      <c r="W96" s="32">
        <f t="shared" si="63"/>
        <v>42.586180555555558</v>
      </c>
      <c r="X96" s="32">
        <f t="shared" si="63"/>
        <v>42.586180555555558</v>
      </c>
      <c r="Y96" s="88">
        <f t="shared" si="63"/>
        <v>42.586180555555558</v>
      </c>
      <c r="Z96" s="32">
        <f t="shared" si="63"/>
        <v>42.586180555555558</v>
      </c>
      <c r="AA96" s="32">
        <f t="shared" si="63"/>
        <v>42.586180555555558</v>
      </c>
      <c r="AB96" s="32">
        <f t="shared" si="63"/>
        <v>42.586180555555558</v>
      </c>
      <c r="AC96" s="32">
        <f t="shared" si="63"/>
        <v>42.586180555555558</v>
      </c>
      <c r="AD96" s="32">
        <f t="shared" si="63"/>
        <v>42.586180555555558</v>
      </c>
    </row>
    <row r="97" spans="1:30" hidden="1" x14ac:dyDescent="0.25">
      <c r="A97" s="28">
        <v>44669</v>
      </c>
      <c r="B97" s="40" t="s">
        <v>183</v>
      </c>
      <c r="C97" s="43" t="s">
        <v>184</v>
      </c>
      <c r="D97" s="45">
        <v>6753.8</v>
      </c>
      <c r="E97" s="47">
        <v>5665.88</v>
      </c>
      <c r="F97" s="108">
        <v>46.9</v>
      </c>
      <c r="G97" s="25">
        <v>144</v>
      </c>
      <c r="L97" s="32"/>
      <c r="M97" s="32"/>
      <c r="N97" s="32"/>
      <c r="O97" s="32"/>
      <c r="P97" s="32"/>
      <c r="Q97" s="32"/>
      <c r="R97" s="32">
        <f>($E$97/$G$97)*0.5</f>
        <v>19.673194444444444</v>
      </c>
      <c r="S97" s="32">
        <f t="shared" ref="S97:AD97" si="64">($E$97/$G$97)</f>
        <v>39.346388888888889</v>
      </c>
      <c r="T97" s="32">
        <f t="shared" si="64"/>
        <v>39.346388888888889</v>
      </c>
      <c r="U97" s="32">
        <f t="shared" si="64"/>
        <v>39.346388888888889</v>
      </c>
      <c r="V97" s="32">
        <f t="shared" si="64"/>
        <v>39.346388888888889</v>
      </c>
      <c r="W97" s="32">
        <f t="shared" si="64"/>
        <v>39.346388888888889</v>
      </c>
      <c r="X97" s="32">
        <f t="shared" si="64"/>
        <v>39.346388888888889</v>
      </c>
      <c r="Y97" s="32">
        <f t="shared" si="64"/>
        <v>39.346388888888889</v>
      </c>
      <c r="Z97" s="32">
        <f t="shared" si="64"/>
        <v>39.346388888888889</v>
      </c>
      <c r="AA97" s="32">
        <f t="shared" si="64"/>
        <v>39.346388888888889</v>
      </c>
      <c r="AB97" s="32">
        <f t="shared" si="64"/>
        <v>39.346388888888889</v>
      </c>
      <c r="AC97" s="32">
        <f t="shared" si="64"/>
        <v>39.346388888888889</v>
      </c>
      <c r="AD97" s="32">
        <f t="shared" si="64"/>
        <v>39.346388888888889</v>
      </c>
    </row>
    <row r="98" spans="1:30" hidden="1" x14ac:dyDescent="0.25">
      <c r="A98" s="28">
        <v>44676</v>
      </c>
      <c r="B98" s="40">
        <v>6220126141</v>
      </c>
      <c r="C98" s="43" t="s">
        <v>185</v>
      </c>
      <c r="D98" s="45">
        <v>8879.35</v>
      </c>
      <c r="E98" s="47">
        <v>7449.04</v>
      </c>
      <c r="F98" s="109">
        <v>61.66</v>
      </c>
      <c r="G98" s="25">
        <v>144</v>
      </c>
      <c r="L98" s="32"/>
      <c r="M98" s="32"/>
      <c r="N98" s="32"/>
      <c r="O98" s="32"/>
      <c r="P98" s="32"/>
      <c r="Q98" s="32"/>
      <c r="R98" s="37">
        <f>($E$98/$G$98)*0.5</f>
        <v>25.864722222222223</v>
      </c>
      <c r="S98" s="32">
        <f t="shared" ref="S98:AD98" si="65">($E$98/$G$98)</f>
        <v>51.729444444444447</v>
      </c>
      <c r="T98" s="32">
        <f t="shared" si="65"/>
        <v>51.729444444444447</v>
      </c>
      <c r="U98" s="32">
        <f t="shared" si="65"/>
        <v>51.729444444444447</v>
      </c>
      <c r="V98" s="32">
        <f t="shared" si="65"/>
        <v>51.729444444444447</v>
      </c>
      <c r="W98" s="32">
        <f t="shared" si="65"/>
        <v>51.729444444444447</v>
      </c>
      <c r="X98" s="32">
        <f t="shared" si="65"/>
        <v>51.729444444444447</v>
      </c>
      <c r="Y98" s="32">
        <f t="shared" si="65"/>
        <v>51.729444444444447</v>
      </c>
      <c r="Z98" s="32">
        <f t="shared" si="65"/>
        <v>51.729444444444447</v>
      </c>
      <c r="AA98" s="32">
        <f t="shared" si="65"/>
        <v>51.729444444444447</v>
      </c>
      <c r="AB98" s="32">
        <f t="shared" si="65"/>
        <v>51.729444444444447</v>
      </c>
      <c r="AC98" s="32">
        <f t="shared" si="65"/>
        <v>51.729444444444447</v>
      </c>
      <c r="AD98" s="32">
        <f t="shared" si="65"/>
        <v>51.729444444444447</v>
      </c>
    </row>
    <row r="99" spans="1:30" hidden="1" x14ac:dyDescent="0.25">
      <c r="P99" s="34"/>
      <c r="Q99" s="34"/>
      <c r="R99" s="34">
        <f>SUM(R34:R98)</f>
        <v>2126.8897582397071</v>
      </c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</row>
    <row r="100" spans="1:30" hidden="1" x14ac:dyDescent="0.25"/>
    <row r="101" spans="1:30" hidden="1" x14ac:dyDescent="0.25">
      <c r="A101" s="28">
        <v>44683</v>
      </c>
      <c r="B101" s="80" t="s">
        <v>187</v>
      </c>
      <c r="C101" s="81" t="s">
        <v>188</v>
      </c>
      <c r="D101" s="78">
        <v>13199.37</v>
      </c>
      <c r="E101" s="79">
        <v>11073.18</v>
      </c>
      <c r="F101" s="107">
        <v>91.66</v>
      </c>
      <c r="G101" s="77">
        <v>144</v>
      </c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>
        <f>($E$101/$G$101)*0.5</f>
        <v>38.448541666666671</v>
      </c>
      <c r="T101" s="32">
        <f t="shared" ref="T101:AD101" si="66">($E$101/$G$101)</f>
        <v>76.897083333333342</v>
      </c>
      <c r="U101" s="32">
        <f t="shared" si="66"/>
        <v>76.897083333333342</v>
      </c>
      <c r="V101" s="32">
        <f t="shared" si="66"/>
        <v>76.897083333333342</v>
      </c>
      <c r="W101" s="32">
        <f t="shared" si="66"/>
        <v>76.897083333333342</v>
      </c>
      <c r="X101" s="32">
        <f t="shared" si="66"/>
        <v>76.897083333333342</v>
      </c>
      <c r="Y101" s="32">
        <f t="shared" si="66"/>
        <v>76.897083333333342</v>
      </c>
      <c r="Z101" s="32">
        <f t="shared" si="66"/>
        <v>76.897083333333342</v>
      </c>
      <c r="AA101" s="32">
        <f t="shared" si="66"/>
        <v>76.897083333333342</v>
      </c>
      <c r="AB101" s="32">
        <f t="shared" si="66"/>
        <v>76.897083333333342</v>
      </c>
      <c r="AC101" s="32">
        <f t="shared" si="66"/>
        <v>76.897083333333342</v>
      </c>
      <c r="AD101" s="32">
        <f t="shared" si="66"/>
        <v>76.897083333333342</v>
      </c>
    </row>
    <row r="102" spans="1:30" hidden="1" x14ac:dyDescent="0.25">
      <c r="A102" s="28">
        <v>44683</v>
      </c>
      <c r="B102" s="80">
        <v>1074011145</v>
      </c>
      <c r="C102" s="81" t="s">
        <v>189</v>
      </c>
      <c r="D102" s="78">
        <v>5496.19</v>
      </c>
      <c r="E102" s="79">
        <v>4610.8500000000004</v>
      </c>
      <c r="F102" s="107">
        <v>38.17</v>
      </c>
      <c r="G102" s="77">
        <v>144</v>
      </c>
      <c r="L102" s="32"/>
      <c r="M102" s="32"/>
      <c r="N102" s="32"/>
      <c r="O102" s="32"/>
      <c r="P102" s="32"/>
      <c r="Q102" s="32"/>
      <c r="R102" s="32"/>
      <c r="S102" s="32">
        <f>($E$102/$G$102)*0.5</f>
        <v>16.009895833333335</v>
      </c>
      <c r="T102" s="32">
        <f t="shared" ref="T102:AD102" si="67">($E$102/$G$102)</f>
        <v>32.01979166666667</v>
      </c>
      <c r="U102" s="32">
        <f t="shared" si="67"/>
        <v>32.01979166666667</v>
      </c>
      <c r="V102" s="32">
        <f t="shared" si="67"/>
        <v>32.01979166666667</v>
      </c>
      <c r="W102" s="32">
        <f t="shared" si="67"/>
        <v>32.01979166666667</v>
      </c>
      <c r="X102" s="32">
        <f t="shared" si="67"/>
        <v>32.01979166666667</v>
      </c>
      <c r="Y102" s="32">
        <f t="shared" si="67"/>
        <v>32.01979166666667</v>
      </c>
      <c r="Z102" s="32">
        <f t="shared" si="67"/>
        <v>32.01979166666667</v>
      </c>
      <c r="AA102" s="32">
        <f t="shared" si="67"/>
        <v>32.01979166666667</v>
      </c>
      <c r="AB102" s="32">
        <f t="shared" si="67"/>
        <v>32.01979166666667</v>
      </c>
      <c r="AC102" s="32">
        <f t="shared" si="67"/>
        <v>32.01979166666667</v>
      </c>
      <c r="AD102" s="32">
        <f t="shared" si="67"/>
        <v>32.01979166666667</v>
      </c>
    </row>
    <row r="103" spans="1:30" hidden="1" x14ac:dyDescent="0.25">
      <c r="A103" s="28">
        <v>44697</v>
      </c>
      <c r="B103" s="80" t="s">
        <v>190</v>
      </c>
      <c r="C103" s="81">
        <v>470620901</v>
      </c>
      <c r="D103" s="77">
        <v>11758.57</v>
      </c>
      <c r="E103" s="77">
        <v>9864.4699999999993</v>
      </c>
      <c r="F103" s="106">
        <v>81.66</v>
      </c>
      <c r="G103" s="77">
        <v>144</v>
      </c>
      <c r="L103" s="32"/>
      <c r="M103" s="32"/>
      <c r="N103" s="32"/>
      <c r="O103" s="32"/>
      <c r="P103" s="32"/>
      <c r="Q103" s="32"/>
      <c r="R103" s="32"/>
      <c r="S103" s="32">
        <f>($E$103/$G$103)*0.5</f>
        <v>34.251631944444441</v>
      </c>
      <c r="T103" s="32">
        <f t="shared" ref="T103:AD103" si="68">($E$103/$G$103)</f>
        <v>68.503263888888881</v>
      </c>
      <c r="U103" s="32">
        <f t="shared" si="68"/>
        <v>68.503263888888881</v>
      </c>
      <c r="V103" s="32">
        <f t="shared" si="68"/>
        <v>68.503263888888881</v>
      </c>
      <c r="W103" s="32">
        <f t="shared" si="68"/>
        <v>68.503263888888881</v>
      </c>
      <c r="X103" s="32">
        <f t="shared" si="68"/>
        <v>68.503263888888881</v>
      </c>
      <c r="Y103" s="32">
        <f t="shared" si="68"/>
        <v>68.503263888888881</v>
      </c>
      <c r="Z103" s="32">
        <f t="shared" si="68"/>
        <v>68.503263888888881</v>
      </c>
      <c r="AA103" s="32">
        <f t="shared" si="68"/>
        <v>68.503263888888881</v>
      </c>
      <c r="AB103" s="32">
        <f t="shared" si="68"/>
        <v>68.503263888888881</v>
      </c>
      <c r="AC103" s="32">
        <f t="shared" si="68"/>
        <v>68.503263888888881</v>
      </c>
      <c r="AD103" s="32">
        <f t="shared" si="68"/>
        <v>68.503263888888881</v>
      </c>
    </row>
    <row r="104" spans="1:30" hidden="1" x14ac:dyDescent="0.25">
      <c r="A104" s="28">
        <v>44697</v>
      </c>
      <c r="B104" s="80" t="s">
        <v>191</v>
      </c>
      <c r="C104" s="81" t="s">
        <v>192</v>
      </c>
      <c r="D104" s="77">
        <v>14981.1</v>
      </c>
      <c r="E104" s="77">
        <v>12567.9</v>
      </c>
      <c r="F104" s="106">
        <v>104.04</v>
      </c>
      <c r="G104" s="77">
        <v>144</v>
      </c>
      <c r="L104" s="32"/>
      <c r="M104" s="32"/>
      <c r="N104" s="32"/>
      <c r="O104" s="32"/>
      <c r="P104" s="32"/>
      <c r="Q104" s="32"/>
      <c r="R104" s="32"/>
      <c r="S104" s="32">
        <f>($E$104/$G$104)*0.5</f>
        <v>43.638541666666669</v>
      </c>
      <c r="T104" s="32">
        <f t="shared" ref="T104:AD104" si="69">($E$104/$G$104)</f>
        <v>87.277083333333337</v>
      </c>
      <c r="U104" s="32">
        <f t="shared" si="69"/>
        <v>87.277083333333337</v>
      </c>
      <c r="V104" s="32">
        <f t="shared" si="69"/>
        <v>87.277083333333337</v>
      </c>
      <c r="W104" s="32">
        <f t="shared" si="69"/>
        <v>87.277083333333337</v>
      </c>
      <c r="X104" s="32">
        <f t="shared" si="69"/>
        <v>87.277083333333337</v>
      </c>
      <c r="Y104" s="32">
        <f t="shared" si="69"/>
        <v>87.277083333333337</v>
      </c>
      <c r="Z104" s="32">
        <f t="shared" si="69"/>
        <v>87.277083333333337</v>
      </c>
      <c r="AA104" s="32">
        <f t="shared" si="69"/>
        <v>87.277083333333337</v>
      </c>
      <c r="AB104" s="32">
        <f t="shared" si="69"/>
        <v>87.277083333333337</v>
      </c>
      <c r="AC104" s="32">
        <f t="shared" si="69"/>
        <v>87.277083333333337</v>
      </c>
      <c r="AD104" s="32">
        <f t="shared" si="69"/>
        <v>87.277083333333337</v>
      </c>
    </row>
    <row r="105" spans="1:30" hidden="1" x14ac:dyDescent="0.25">
      <c r="A105" s="28">
        <v>44697</v>
      </c>
      <c r="B105" s="80" t="s">
        <v>193</v>
      </c>
      <c r="C105" s="81" t="s">
        <v>194</v>
      </c>
      <c r="D105" s="77">
        <v>8211.7800000000007</v>
      </c>
      <c r="E105" s="77">
        <v>6889</v>
      </c>
      <c r="F105" s="106">
        <v>57.03</v>
      </c>
      <c r="G105" s="77">
        <v>144</v>
      </c>
      <c r="S105" s="32">
        <f>($E$105/$G$105)*0.5</f>
        <v>23.920138888888889</v>
      </c>
      <c r="T105" s="32">
        <f t="shared" ref="T105:AD105" si="70">($E$105/$G$105)</f>
        <v>47.840277777777779</v>
      </c>
      <c r="U105" s="32">
        <f t="shared" si="70"/>
        <v>47.840277777777779</v>
      </c>
      <c r="V105" s="32">
        <f t="shared" si="70"/>
        <v>47.840277777777779</v>
      </c>
      <c r="W105" s="32">
        <f t="shared" si="70"/>
        <v>47.840277777777779</v>
      </c>
      <c r="X105" s="32">
        <f t="shared" si="70"/>
        <v>47.840277777777779</v>
      </c>
      <c r="Y105" s="32">
        <f t="shared" si="70"/>
        <v>47.840277777777779</v>
      </c>
      <c r="Z105" s="32">
        <f t="shared" si="70"/>
        <v>47.840277777777779</v>
      </c>
      <c r="AA105" s="32">
        <f t="shared" si="70"/>
        <v>47.840277777777779</v>
      </c>
      <c r="AB105" s="32">
        <f t="shared" si="70"/>
        <v>47.840277777777779</v>
      </c>
      <c r="AC105" s="32">
        <f t="shared" si="70"/>
        <v>47.840277777777779</v>
      </c>
      <c r="AD105" s="32">
        <f t="shared" si="70"/>
        <v>47.840277777777779</v>
      </c>
    </row>
    <row r="106" spans="1:30" hidden="1" x14ac:dyDescent="0.25">
      <c r="A106" s="28">
        <v>44697</v>
      </c>
      <c r="B106" s="80" t="s">
        <v>195</v>
      </c>
      <c r="C106" s="81" t="s">
        <v>196</v>
      </c>
      <c r="D106" s="77">
        <v>5246.68</v>
      </c>
      <c r="E106" s="77">
        <v>4401.53</v>
      </c>
      <c r="F106" s="106">
        <v>36.44</v>
      </c>
      <c r="G106" s="77">
        <v>144</v>
      </c>
      <c r="S106" s="32">
        <f>($E$106/$G$106)*0.5</f>
        <v>15.283090277777777</v>
      </c>
      <c r="T106" s="32">
        <f t="shared" ref="T106:AD106" si="71">($E$106/$G$106)</f>
        <v>30.566180555555555</v>
      </c>
      <c r="U106" s="32">
        <f t="shared" si="71"/>
        <v>30.566180555555555</v>
      </c>
      <c r="V106" s="32">
        <f t="shared" si="71"/>
        <v>30.566180555555555</v>
      </c>
      <c r="W106" s="32">
        <f t="shared" si="71"/>
        <v>30.566180555555555</v>
      </c>
      <c r="X106" s="32">
        <f t="shared" si="71"/>
        <v>30.566180555555555</v>
      </c>
      <c r="Y106" s="32">
        <f t="shared" si="71"/>
        <v>30.566180555555555</v>
      </c>
      <c r="Z106" s="32">
        <f t="shared" si="71"/>
        <v>30.566180555555555</v>
      </c>
      <c r="AA106" s="32">
        <f t="shared" si="71"/>
        <v>30.566180555555555</v>
      </c>
      <c r="AB106" s="32">
        <f t="shared" si="71"/>
        <v>30.566180555555555</v>
      </c>
      <c r="AC106" s="32">
        <f t="shared" si="71"/>
        <v>30.566180555555555</v>
      </c>
      <c r="AD106" s="32">
        <f t="shared" si="71"/>
        <v>30.566180555555555</v>
      </c>
    </row>
    <row r="107" spans="1:30" hidden="1" x14ac:dyDescent="0.25">
      <c r="A107" s="28">
        <v>44697</v>
      </c>
      <c r="B107" s="80" t="s">
        <v>197</v>
      </c>
      <c r="C107" s="81" t="s">
        <v>198</v>
      </c>
      <c r="D107" s="77">
        <v>874.91</v>
      </c>
      <c r="E107" s="77">
        <v>733.98</v>
      </c>
      <c r="F107" s="106">
        <v>6.08</v>
      </c>
      <c r="G107" s="77">
        <v>144</v>
      </c>
      <c r="S107" s="32">
        <f>($E$107/$G$107)*0.5</f>
        <v>2.5485416666666669</v>
      </c>
      <c r="T107" s="32">
        <f t="shared" ref="T107:AD107" si="72">($E$107/$G$107)</f>
        <v>5.0970833333333339</v>
      </c>
      <c r="U107" s="32">
        <f t="shared" si="72"/>
        <v>5.0970833333333339</v>
      </c>
      <c r="V107" s="32">
        <f t="shared" si="72"/>
        <v>5.0970833333333339</v>
      </c>
      <c r="W107" s="32">
        <f t="shared" si="72"/>
        <v>5.0970833333333339</v>
      </c>
      <c r="X107" s="32">
        <f t="shared" si="72"/>
        <v>5.0970833333333339</v>
      </c>
      <c r="Y107" s="32">
        <f t="shared" si="72"/>
        <v>5.0970833333333339</v>
      </c>
      <c r="Z107" s="32">
        <f t="shared" si="72"/>
        <v>5.0970833333333339</v>
      </c>
      <c r="AA107" s="32">
        <f t="shared" si="72"/>
        <v>5.0970833333333339</v>
      </c>
      <c r="AB107" s="32">
        <f t="shared" si="72"/>
        <v>5.0970833333333339</v>
      </c>
      <c r="AC107" s="32">
        <f t="shared" si="72"/>
        <v>5.0970833333333339</v>
      </c>
      <c r="AD107" s="32">
        <f t="shared" si="72"/>
        <v>5.0970833333333339</v>
      </c>
    </row>
    <row r="108" spans="1:30" hidden="1" x14ac:dyDescent="0.25">
      <c r="A108" s="28">
        <v>44697</v>
      </c>
      <c r="B108" s="80" t="s">
        <v>199</v>
      </c>
      <c r="C108" s="81" t="s">
        <v>200</v>
      </c>
      <c r="D108" s="77">
        <v>4813.96</v>
      </c>
      <c r="E108" s="77">
        <v>4038.51</v>
      </c>
      <c r="F108" s="106">
        <v>33.43</v>
      </c>
      <c r="G108" s="77">
        <v>144</v>
      </c>
      <c r="S108" s="32">
        <f>($E$108/$G$108)*0.5</f>
        <v>14.022604166666667</v>
      </c>
      <c r="T108" s="32">
        <f t="shared" ref="T108:AD108" si="73">($E$108/$G$108)</f>
        <v>28.045208333333335</v>
      </c>
      <c r="U108" s="32">
        <f t="shared" si="73"/>
        <v>28.045208333333335</v>
      </c>
      <c r="V108" s="32">
        <f t="shared" si="73"/>
        <v>28.045208333333335</v>
      </c>
      <c r="W108" s="32">
        <f t="shared" si="73"/>
        <v>28.045208333333335</v>
      </c>
      <c r="X108" s="32">
        <f t="shared" si="73"/>
        <v>28.045208333333335</v>
      </c>
      <c r="Y108" s="32">
        <f t="shared" si="73"/>
        <v>28.045208333333335</v>
      </c>
      <c r="Z108" s="32">
        <f t="shared" si="73"/>
        <v>28.045208333333335</v>
      </c>
      <c r="AA108" s="32">
        <f t="shared" si="73"/>
        <v>28.045208333333335</v>
      </c>
      <c r="AB108" s="32">
        <f t="shared" si="73"/>
        <v>28.045208333333335</v>
      </c>
      <c r="AC108" s="32">
        <f t="shared" si="73"/>
        <v>28.045208333333335</v>
      </c>
      <c r="AD108" s="32">
        <f t="shared" si="73"/>
        <v>28.045208333333335</v>
      </c>
    </row>
    <row r="109" spans="1:30" hidden="1" x14ac:dyDescent="0.25">
      <c r="A109" s="28">
        <v>44697</v>
      </c>
      <c r="B109" s="80" t="s">
        <v>201</v>
      </c>
      <c r="C109" s="81" t="s">
        <v>202</v>
      </c>
      <c r="D109" s="77">
        <v>11513.52</v>
      </c>
      <c r="E109" s="77">
        <v>9877.64</v>
      </c>
      <c r="F109" s="106">
        <v>92.11</v>
      </c>
      <c r="G109" s="77">
        <v>125</v>
      </c>
      <c r="S109" s="32">
        <f>($E$109/$G$109)*0.5</f>
        <v>39.510559999999998</v>
      </c>
      <c r="T109" s="32">
        <f t="shared" ref="T109:AD109" si="74">($E$109/$G$109)</f>
        <v>79.021119999999996</v>
      </c>
      <c r="U109" s="32">
        <f t="shared" si="74"/>
        <v>79.021119999999996</v>
      </c>
      <c r="V109" s="32">
        <f t="shared" si="74"/>
        <v>79.021119999999996</v>
      </c>
      <c r="W109" s="32">
        <f t="shared" si="74"/>
        <v>79.021119999999996</v>
      </c>
      <c r="X109" s="32">
        <f t="shared" si="74"/>
        <v>79.021119999999996</v>
      </c>
      <c r="Y109" s="32">
        <f t="shared" si="74"/>
        <v>79.021119999999996</v>
      </c>
      <c r="Z109" s="32">
        <f t="shared" si="74"/>
        <v>79.021119999999996</v>
      </c>
      <c r="AA109" s="32">
        <f t="shared" si="74"/>
        <v>79.021119999999996</v>
      </c>
      <c r="AB109" s="32">
        <f t="shared" si="74"/>
        <v>79.021119999999996</v>
      </c>
      <c r="AC109" s="32">
        <f t="shared" si="74"/>
        <v>79.021119999999996</v>
      </c>
      <c r="AD109" s="32">
        <f t="shared" si="74"/>
        <v>79.021119999999996</v>
      </c>
    </row>
    <row r="110" spans="1:30" hidden="1" x14ac:dyDescent="0.25">
      <c r="A110" s="28">
        <v>44697</v>
      </c>
      <c r="B110" s="80" t="s">
        <v>203</v>
      </c>
      <c r="C110" s="81" t="s">
        <v>204</v>
      </c>
      <c r="D110" s="77">
        <v>1759.03</v>
      </c>
      <c r="E110" s="77">
        <v>1475.68</v>
      </c>
      <c r="F110" s="106">
        <v>12.22</v>
      </c>
      <c r="G110" s="77">
        <v>144</v>
      </c>
      <c r="S110" s="32">
        <f>($E$110/$G$110)*0.5</f>
        <v>5.1238888888888887</v>
      </c>
      <c r="T110" s="32">
        <f t="shared" ref="T110:AD110" si="75">($E$110/$G$110)</f>
        <v>10.247777777777777</v>
      </c>
      <c r="U110" s="32">
        <f t="shared" si="75"/>
        <v>10.247777777777777</v>
      </c>
      <c r="V110" s="32">
        <f t="shared" si="75"/>
        <v>10.247777777777777</v>
      </c>
      <c r="W110" s="32">
        <f t="shared" si="75"/>
        <v>10.247777777777777</v>
      </c>
      <c r="X110" s="32">
        <f t="shared" si="75"/>
        <v>10.247777777777777</v>
      </c>
      <c r="Y110" s="32">
        <f t="shared" si="75"/>
        <v>10.247777777777777</v>
      </c>
      <c r="Z110" s="32">
        <f t="shared" si="75"/>
        <v>10.247777777777777</v>
      </c>
      <c r="AA110" s="32">
        <f t="shared" si="75"/>
        <v>10.247777777777777</v>
      </c>
      <c r="AB110" s="32">
        <f t="shared" si="75"/>
        <v>10.247777777777777</v>
      </c>
      <c r="AC110" s="32">
        <f t="shared" si="75"/>
        <v>10.247777777777777</v>
      </c>
      <c r="AD110" s="32">
        <f t="shared" si="75"/>
        <v>10.247777777777777</v>
      </c>
    </row>
    <row r="111" spans="1:30" hidden="1" x14ac:dyDescent="0.25">
      <c r="A111" s="28">
        <v>44704</v>
      </c>
      <c r="B111" s="80">
        <v>2826708234</v>
      </c>
      <c r="C111" s="81" t="s">
        <v>205</v>
      </c>
      <c r="D111" s="77">
        <v>11616.99</v>
      </c>
      <c r="E111" s="77">
        <v>9745.69</v>
      </c>
      <c r="F111" s="106">
        <v>80.67</v>
      </c>
      <c r="G111" s="77">
        <v>144</v>
      </c>
      <c r="S111" s="32">
        <f>($E$111/$G$111)*0.5</f>
        <v>33.839201388888888</v>
      </c>
      <c r="T111" s="32">
        <f t="shared" ref="T111:AD111" si="76">($E$111/$G$111)</f>
        <v>67.678402777777777</v>
      </c>
      <c r="U111" s="32">
        <f t="shared" si="76"/>
        <v>67.678402777777777</v>
      </c>
      <c r="V111" s="32">
        <f t="shared" si="76"/>
        <v>67.678402777777777</v>
      </c>
      <c r="W111" s="32">
        <f t="shared" si="76"/>
        <v>67.678402777777777</v>
      </c>
      <c r="X111" s="32">
        <f t="shared" si="76"/>
        <v>67.678402777777777</v>
      </c>
      <c r="Y111" s="32">
        <f t="shared" si="76"/>
        <v>67.678402777777777</v>
      </c>
      <c r="Z111" s="32">
        <f t="shared" si="76"/>
        <v>67.678402777777777</v>
      </c>
      <c r="AA111" s="32">
        <f t="shared" si="76"/>
        <v>67.678402777777777</v>
      </c>
      <c r="AB111" s="32">
        <f t="shared" si="76"/>
        <v>67.678402777777777</v>
      </c>
      <c r="AC111" s="32">
        <f t="shared" si="76"/>
        <v>67.678402777777777</v>
      </c>
      <c r="AD111" s="32">
        <f t="shared" si="76"/>
        <v>67.678402777777777</v>
      </c>
    </row>
    <row r="112" spans="1:30" hidden="1" x14ac:dyDescent="0.25">
      <c r="A112" s="28">
        <v>44704</v>
      </c>
      <c r="B112" s="80">
        <v>2828415145</v>
      </c>
      <c r="C112" s="81" t="s">
        <v>206</v>
      </c>
      <c r="D112" s="77">
        <v>8453.65</v>
      </c>
      <c r="E112" s="77">
        <v>7091.91</v>
      </c>
      <c r="F112" s="106">
        <v>58.71</v>
      </c>
      <c r="G112" s="77">
        <v>144</v>
      </c>
      <c r="S112" s="32">
        <f>($E$112/$G$112)*0.5</f>
        <v>24.6246875</v>
      </c>
      <c r="T112" s="32">
        <f t="shared" ref="T112:AD112" si="77">($E$112/$G$112)</f>
        <v>49.249375000000001</v>
      </c>
      <c r="U112" s="32">
        <f t="shared" si="77"/>
        <v>49.249375000000001</v>
      </c>
      <c r="V112" s="32">
        <f t="shared" si="77"/>
        <v>49.249375000000001</v>
      </c>
      <c r="W112" s="32">
        <f t="shared" si="77"/>
        <v>49.249375000000001</v>
      </c>
      <c r="X112" s="32">
        <f t="shared" si="77"/>
        <v>49.249375000000001</v>
      </c>
      <c r="Y112" s="32">
        <f t="shared" si="77"/>
        <v>49.249375000000001</v>
      </c>
      <c r="Z112" s="32">
        <f t="shared" si="77"/>
        <v>49.249375000000001</v>
      </c>
      <c r="AA112" s="32">
        <f t="shared" si="77"/>
        <v>49.249375000000001</v>
      </c>
      <c r="AB112" s="32">
        <f t="shared" si="77"/>
        <v>49.249375000000001</v>
      </c>
      <c r="AC112" s="32">
        <f t="shared" si="77"/>
        <v>49.249375000000001</v>
      </c>
      <c r="AD112" s="32">
        <f t="shared" si="77"/>
        <v>49.249375000000001</v>
      </c>
    </row>
    <row r="113" spans="1:30" hidden="1" x14ac:dyDescent="0.25">
      <c r="A113" s="28">
        <v>44704</v>
      </c>
      <c r="B113" s="80" t="s">
        <v>207</v>
      </c>
      <c r="C113" s="81" t="s">
        <v>208</v>
      </c>
      <c r="D113" s="77">
        <v>6808.46</v>
      </c>
      <c r="E113" s="77">
        <v>5711.73</v>
      </c>
      <c r="F113" s="106">
        <v>47.28</v>
      </c>
      <c r="G113" s="77">
        <v>144</v>
      </c>
      <c r="S113" s="37">
        <f>($E$113/$G$113)*0.5</f>
        <v>19.832395833333333</v>
      </c>
      <c r="T113" s="32">
        <f t="shared" ref="T113:AD113" si="78">($E$113/$G$113)</f>
        <v>39.664791666666666</v>
      </c>
      <c r="U113" s="32">
        <f t="shared" si="78"/>
        <v>39.664791666666666</v>
      </c>
      <c r="V113" s="32">
        <f t="shared" si="78"/>
        <v>39.664791666666666</v>
      </c>
      <c r="W113" s="32">
        <f t="shared" si="78"/>
        <v>39.664791666666666</v>
      </c>
      <c r="X113" s="32">
        <f t="shared" si="78"/>
        <v>39.664791666666666</v>
      </c>
      <c r="Y113" s="32">
        <f t="shared" si="78"/>
        <v>39.664791666666666</v>
      </c>
      <c r="Z113" s="32">
        <f t="shared" si="78"/>
        <v>39.664791666666666</v>
      </c>
      <c r="AA113" s="32">
        <f t="shared" si="78"/>
        <v>39.664791666666666</v>
      </c>
      <c r="AB113" s="32">
        <f t="shared" si="78"/>
        <v>39.664791666666666</v>
      </c>
      <c r="AC113" s="32">
        <f t="shared" si="78"/>
        <v>39.664791666666666</v>
      </c>
      <c r="AD113" s="32">
        <f t="shared" si="78"/>
        <v>39.664791666666666</v>
      </c>
    </row>
    <row r="114" spans="1:30" hidden="1" x14ac:dyDescent="0.25">
      <c r="A114" s="28"/>
      <c r="B114" s="80"/>
      <c r="C114" s="81"/>
      <c r="D114" s="77"/>
      <c r="E114" s="77"/>
      <c r="F114" s="77"/>
      <c r="G114" s="77"/>
      <c r="S114" s="34">
        <f>SUM(S34:S113)</f>
        <v>2532.2527140730399</v>
      </c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idden="1" x14ac:dyDescent="0.25">
      <c r="A115" s="28"/>
      <c r="B115" s="80"/>
      <c r="C115" s="81"/>
      <c r="D115" s="77"/>
      <c r="E115" s="77"/>
      <c r="F115" s="77"/>
      <c r="G115" s="77"/>
    </row>
    <row r="116" spans="1:30" hidden="1" x14ac:dyDescent="0.25">
      <c r="A116" s="28">
        <v>44718</v>
      </c>
      <c r="B116" s="80" t="s">
        <v>220</v>
      </c>
      <c r="C116" s="81" t="s">
        <v>221</v>
      </c>
      <c r="D116" s="78">
        <v>9344.01</v>
      </c>
      <c r="E116" s="79">
        <v>7838.85</v>
      </c>
      <c r="F116" s="107">
        <v>64.89</v>
      </c>
      <c r="G116" s="77">
        <v>144</v>
      </c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>
        <f>($E$116/$G$116)*0.5</f>
        <v>27.218229166666667</v>
      </c>
      <c r="U116" s="32">
        <f t="shared" ref="U116:AD116" si="79">($E$116/$G$116)</f>
        <v>54.436458333333334</v>
      </c>
      <c r="V116" s="32">
        <f t="shared" si="79"/>
        <v>54.436458333333334</v>
      </c>
      <c r="W116" s="32">
        <f t="shared" si="79"/>
        <v>54.436458333333334</v>
      </c>
      <c r="X116" s="32">
        <f t="shared" si="79"/>
        <v>54.436458333333334</v>
      </c>
      <c r="Y116" s="32">
        <f t="shared" si="79"/>
        <v>54.436458333333334</v>
      </c>
      <c r="Z116" s="32">
        <f t="shared" si="79"/>
        <v>54.436458333333334</v>
      </c>
      <c r="AA116" s="32">
        <f t="shared" si="79"/>
        <v>54.436458333333334</v>
      </c>
      <c r="AB116" s="32">
        <f t="shared" si="79"/>
        <v>54.436458333333334</v>
      </c>
      <c r="AC116" s="32">
        <f t="shared" si="79"/>
        <v>54.436458333333334</v>
      </c>
      <c r="AD116" s="32">
        <f t="shared" si="79"/>
        <v>54.436458333333334</v>
      </c>
    </row>
    <row r="117" spans="1:30" hidden="1" x14ac:dyDescent="0.25">
      <c r="A117" s="28">
        <v>44718</v>
      </c>
      <c r="B117" s="80" t="s">
        <v>222</v>
      </c>
      <c r="C117" s="81" t="s">
        <v>223</v>
      </c>
      <c r="D117" s="78">
        <v>3186.29</v>
      </c>
      <c r="E117" s="79">
        <v>2673.03</v>
      </c>
      <c r="F117" s="107">
        <v>22.13</v>
      </c>
      <c r="G117" s="77">
        <v>144</v>
      </c>
      <c r="L117" s="32"/>
      <c r="M117" s="32"/>
      <c r="N117" s="32"/>
      <c r="O117" s="32"/>
      <c r="P117" s="32"/>
      <c r="Q117" s="32"/>
      <c r="R117" s="32"/>
      <c r="S117" s="32"/>
      <c r="T117" s="32">
        <f>($E$117/$G$117)*0.5</f>
        <v>9.2813541666666666</v>
      </c>
      <c r="U117" s="32">
        <f t="shared" ref="U117:AD117" si="80">($E$117/$G$117)</f>
        <v>18.562708333333333</v>
      </c>
      <c r="V117" s="32">
        <f t="shared" si="80"/>
        <v>18.562708333333333</v>
      </c>
      <c r="W117" s="32">
        <f t="shared" si="80"/>
        <v>18.562708333333333</v>
      </c>
      <c r="X117" s="32">
        <f t="shared" si="80"/>
        <v>18.562708333333333</v>
      </c>
      <c r="Y117" s="32">
        <f t="shared" si="80"/>
        <v>18.562708333333333</v>
      </c>
      <c r="Z117" s="32">
        <f t="shared" si="80"/>
        <v>18.562708333333333</v>
      </c>
      <c r="AA117" s="32">
        <f t="shared" si="80"/>
        <v>18.562708333333333</v>
      </c>
      <c r="AB117" s="32">
        <f t="shared" si="80"/>
        <v>18.562708333333333</v>
      </c>
      <c r="AC117" s="32">
        <f t="shared" si="80"/>
        <v>18.562708333333333</v>
      </c>
      <c r="AD117" s="32">
        <f t="shared" si="80"/>
        <v>18.562708333333333</v>
      </c>
    </row>
    <row r="118" spans="1:30" hidden="1" x14ac:dyDescent="0.25">
      <c r="A118" s="28">
        <v>44718</v>
      </c>
      <c r="B118" s="80" t="s">
        <v>224</v>
      </c>
      <c r="C118" s="81" t="s">
        <v>225</v>
      </c>
      <c r="D118" s="77">
        <v>8169.5</v>
      </c>
      <c r="E118" s="77">
        <v>6853.53</v>
      </c>
      <c r="F118" s="106">
        <v>56.73</v>
      </c>
      <c r="G118" s="77">
        <v>144</v>
      </c>
      <c r="L118" s="32"/>
      <c r="M118" s="32"/>
      <c r="N118" s="32"/>
      <c r="O118" s="32"/>
      <c r="P118" s="32"/>
      <c r="Q118" s="32"/>
      <c r="R118" s="32"/>
      <c r="S118" s="32"/>
      <c r="T118" s="32">
        <f>($E$118/$G$118)*0.5</f>
        <v>23.796979166666667</v>
      </c>
      <c r="U118" s="32">
        <f t="shared" ref="U118:AD118" si="81">($E$118/$G$118)</f>
        <v>47.593958333333333</v>
      </c>
      <c r="V118" s="32">
        <f t="shared" si="81"/>
        <v>47.593958333333333</v>
      </c>
      <c r="W118" s="32">
        <f t="shared" si="81"/>
        <v>47.593958333333333</v>
      </c>
      <c r="X118" s="32">
        <f t="shared" si="81"/>
        <v>47.593958333333333</v>
      </c>
      <c r="Y118" s="32">
        <f t="shared" si="81"/>
        <v>47.593958333333333</v>
      </c>
      <c r="Z118" s="32">
        <f t="shared" si="81"/>
        <v>47.593958333333333</v>
      </c>
      <c r="AA118" s="32">
        <f t="shared" si="81"/>
        <v>47.593958333333333</v>
      </c>
      <c r="AB118" s="32">
        <f t="shared" si="81"/>
        <v>47.593958333333333</v>
      </c>
      <c r="AC118" s="32">
        <f t="shared" si="81"/>
        <v>47.593958333333333</v>
      </c>
      <c r="AD118" s="32">
        <f t="shared" si="81"/>
        <v>47.593958333333333</v>
      </c>
    </row>
    <row r="119" spans="1:30" hidden="1" x14ac:dyDescent="0.25">
      <c r="A119" s="28">
        <v>44718</v>
      </c>
      <c r="B119" s="80" t="s">
        <v>226</v>
      </c>
      <c r="C119" s="81" t="s">
        <v>227</v>
      </c>
      <c r="D119" s="77">
        <v>1674.33</v>
      </c>
      <c r="E119" s="77">
        <v>1404.62</v>
      </c>
      <c r="F119" s="106">
        <v>11.63</v>
      </c>
      <c r="G119" s="77">
        <v>144</v>
      </c>
      <c r="L119" s="32"/>
      <c r="M119" s="32"/>
      <c r="N119" s="32"/>
      <c r="O119" s="32"/>
      <c r="P119" s="32"/>
      <c r="Q119" s="32"/>
      <c r="R119" s="32"/>
      <c r="S119" s="32"/>
      <c r="T119" s="32">
        <f>($E$119/$G$119)*0.5</f>
        <v>4.877152777777777</v>
      </c>
      <c r="U119" s="32">
        <f t="shared" ref="U119:AD119" si="82">($E$119/$G$119)</f>
        <v>9.754305555555554</v>
      </c>
      <c r="V119" s="32">
        <f t="shared" si="82"/>
        <v>9.754305555555554</v>
      </c>
      <c r="W119" s="32">
        <f t="shared" si="82"/>
        <v>9.754305555555554</v>
      </c>
      <c r="X119" s="32">
        <f t="shared" si="82"/>
        <v>9.754305555555554</v>
      </c>
      <c r="Y119" s="32">
        <f t="shared" si="82"/>
        <v>9.754305555555554</v>
      </c>
      <c r="Z119" s="32">
        <f t="shared" si="82"/>
        <v>9.754305555555554</v>
      </c>
      <c r="AA119" s="32">
        <f t="shared" si="82"/>
        <v>9.754305555555554</v>
      </c>
      <c r="AB119" s="32">
        <f t="shared" si="82"/>
        <v>9.754305555555554</v>
      </c>
      <c r="AC119" s="32">
        <f t="shared" si="82"/>
        <v>9.754305555555554</v>
      </c>
      <c r="AD119" s="32">
        <f t="shared" si="82"/>
        <v>9.754305555555554</v>
      </c>
    </row>
    <row r="120" spans="1:30" hidden="1" x14ac:dyDescent="0.25">
      <c r="A120" s="28">
        <v>44718</v>
      </c>
      <c r="B120" s="80">
        <v>9741218115</v>
      </c>
      <c r="C120" s="81" t="s">
        <v>228</v>
      </c>
      <c r="D120" s="77">
        <v>10372.94</v>
      </c>
      <c r="E120" s="77">
        <v>8702.0400000000009</v>
      </c>
      <c r="F120" s="106">
        <v>72.03</v>
      </c>
      <c r="G120" s="77">
        <v>144</v>
      </c>
      <c r="S120" s="32"/>
      <c r="T120" s="32">
        <f>($E$120/$G$120)*0.5</f>
        <v>30.21541666666667</v>
      </c>
      <c r="U120" s="32">
        <f t="shared" ref="U120:AD120" si="83">($E$120/$G$120)</f>
        <v>60.430833333333339</v>
      </c>
      <c r="V120" s="32">
        <f t="shared" si="83"/>
        <v>60.430833333333339</v>
      </c>
      <c r="W120" s="32">
        <f t="shared" si="83"/>
        <v>60.430833333333339</v>
      </c>
      <c r="X120" s="32">
        <f t="shared" si="83"/>
        <v>60.430833333333339</v>
      </c>
      <c r="Y120" s="32">
        <f t="shared" si="83"/>
        <v>60.430833333333339</v>
      </c>
      <c r="Z120" s="32">
        <f t="shared" si="83"/>
        <v>60.430833333333339</v>
      </c>
      <c r="AA120" s="32">
        <f t="shared" si="83"/>
        <v>60.430833333333339</v>
      </c>
      <c r="AB120" s="32">
        <f t="shared" si="83"/>
        <v>60.430833333333339</v>
      </c>
      <c r="AC120" s="32">
        <f t="shared" si="83"/>
        <v>60.430833333333339</v>
      </c>
      <c r="AD120" s="32">
        <f t="shared" si="83"/>
        <v>60.430833333333339</v>
      </c>
    </row>
    <row r="121" spans="1:30" hidden="1" x14ac:dyDescent="0.25">
      <c r="A121" s="28">
        <v>44718</v>
      </c>
      <c r="B121" s="80" t="s">
        <v>229</v>
      </c>
      <c r="C121" s="81" t="s">
        <v>230</v>
      </c>
      <c r="D121" s="77">
        <v>8780.02</v>
      </c>
      <c r="E121" s="77">
        <v>7365.71</v>
      </c>
      <c r="F121" s="106">
        <v>60.97</v>
      </c>
      <c r="G121" s="77">
        <v>144</v>
      </c>
      <c r="S121" s="32"/>
      <c r="T121" s="32">
        <f>($E$121/$G$121)*0.5</f>
        <v>25.575381944444445</v>
      </c>
      <c r="U121" s="32">
        <f t="shared" ref="U121:AD121" si="84">($E$121/$G$121)</f>
        <v>51.150763888888889</v>
      </c>
      <c r="V121" s="32">
        <f t="shared" si="84"/>
        <v>51.150763888888889</v>
      </c>
      <c r="W121" s="32">
        <f t="shared" si="84"/>
        <v>51.150763888888889</v>
      </c>
      <c r="X121" s="32">
        <f t="shared" si="84"/>
        <v>51.150763888888889</v>
      </c>
      <c r="Y121" s="32">
        <f t="shared" si="84"/>
        <v>51.150763888888889</v>
      </c>
      <c r="Z121" s="88">
        <f t="shared" si="84"/>
        <v>51.150763888888889</v>
      </c>
      <c r="AA121" s="32">
        <f t="shared" si="84"/>
        <v>51.150763888888889</v>
      </c>
      <c r="AB121" s="32">
        <f t="shared" si="84"/>
        <v>51.150763888888889</v>
      </c>
      <c r="AC121" s="32">
        <f t="shared" si="84"/>
        <v>51.150763888888889</v>
      </c>
      <c r="AD121" s="32">
        <f t="shared" si="84"/>
        <v>51.150763888888889</v>
      </c>
    </row>
    <row r="122" spans="1:30" hidden="1" x14ac:dyDescent="0.25">
      <c r="A122" s="28">
        <v>44718</v>
      </c>
      <c r="B122" s="80" t="s">
        <v>231</v>
      </c>
      <c r="C122" s="81" t="s">
        <v>232</v>
      </c>
      <c r="D122" s="77">
        <v>12056.52</v>
      </c>
      <c r="E122" s="77">
        <v>10258.280000000001</v>
      </c>
      <c r="F122" s="106">
        <v>91.34</v>
      </c>
      <c r="G122" s="77">
        <v>132</v>
      </c>
      <c r="S122" s="32"/>
      <c r="T122" s="32">
        <f>($E$122/$G$122)*0.5</f>
        <v>38.857121212121214</v>
      </c>
      <c r="U122" s="32">
        <f t="shared" ref="U122:AD122" si="85">($E$122/$G$122)</f>
        <v>77.714242424242428</v>
      </c>
      <c r="V122" s="32">
        <f t="shared" si="85"/>
        <v>77.714242424242428</v>
      </c>
      <c r="W122" s="32">
        <f t="shared" si="85"/>
        <v>77.714242424242428</v>
      </c>
      <c r="X122" s="32">
        <f t="shared" si="85"/>
        <v>77.714242424242428</v>
      </c>
      <c r="Y122" s="32">
        <f t="shared" si="85"/>
        <v>77.714242424242428</v>
      </c>
      <c r="Z122" s="32">
        <f t="shared" si="85"/>
        <v>77.714242424242428</v>
      </c>
      <c r="AA122" s="32">
        <f t="shared" si="85"/>
        <v>77.714242424242428</v>
      </c>
      <c r="AB122" s="32">
        <f t="shared" si="85"/>
        <v>77.714242424242428</v>
      </c>
      <c r="AC122" s="32">
        <f t="shared" si="85"/>
        <v>77.714242424242428</v>
      </c>
      <c r="AD122" s="32">
        <f t="shared" si="85"/>
        <v>77.714242424242428</v>
      </c>
    </row>
    <row r="123" spans="1:30" hidden="1" x14ac:dyDescent="0.25">
      <c r="A123" s="28">
        <v>44718</v>
      </c>
      <c r="B123" s="80" t="s">
        <v>233</v>
      </c>
      <c r="C123" s="81" t="s">
        <v>234</v>
      </c>
      <c r="D123" s="77">
        <v>749.44</v>
      </c>
      <c r="E123" s="77">
        <v>628.72</v>
      </c>
      <c r="F123" s="106">
        <v>5.2</v>
      </c>
      <c r="G123" s="77">
        <v>144</v>
      </c>
      <c r="S123" s="32"/>
      <c r="T123" s="32">
        <f>($E$123/$G$123)*0.5</f>
        <v>2.1830555555555557</v>
      </c>
      <c r="U123" s="32">
        <f t="shared" ref="U123:AD123" si="86">($E$123/$G$123)</f>
        <v>4.3661111111111115</v>
      </c>
      <c r="V123" s="32">
        <f t="shared" si="86"/>
        <v>4.3661111111111115</v>
      </c>
      <c r="W123" s="32">
        <f t="shared" si="86"/>
        <v>4.3661111111111115</v>
      </c>
      <c r="X123" s="32">
        <f t="shared" si="86"/>
        <v>4.3661111111111115</v>
      </c>
      <c r="Y123" s="32">
        <f t="shared" si="86"/>
        <v>4.3661111111111115</v>
      </c>
      <c r="Z123" s="32">
        <f t="shared" si="86"/>
        <v>4.3661111111111115</v>
      </c>
      <c r="AA123" s="32">
        <f t="shared" si="86"/>
        <v>4.3661111111111115</v>
      </c>
      <c r="AB123" s="32">
        <f t="shared" si="86"/>
        <v>4.3661111111111115</v>
      </c>
      <c r="AC123" s="32">
        <f t="shared" si="86"/>
        <v>4.3661111111111115</v>
      </c>
      <c r="AD123" s="32">
        <f t="shared" si="86"/>
        <v>4.3661111111111115</v>
      </c>
    </row>
    <row r="124" spans="1:30" hidden="1" x14ac:dyDescent="0.25">
      <c r="A124" s="28">
        <v>44718</v>
      </c>
      <c r="B124" s="80" t="s">
        <v>235</v>
      </c>
      <c r="C124" s="81" t="s">
        <v>236</v>
      </c>
      <c r="D124" s="77">
        <v>8890.7000000000007</v>
      </c>
      <c r="E124" s="77">
        <v>7458.56</v>
      </c>
      <c r="F124" s="77">
        <v>61.74</v>
      </c>
      <c r="G124" s="77">
        <v>144</v>
      </c>
      <c r="S124" s="32"/>
      <c r="T124" s="32">
        <f>($E$124/$G$124)*0.5</f>
        <v>25.89777777777778</v>
      </c>
      <c r="U124" s="32">
        <f t="shared" ref="U124:AD124" si="87">($E$124/$G$124)</f>
        <v>51.795555555555559</v>
      </c>
      <c r="V124" s="32">
        <f t="shared" si="87"/>
        <v>51.795555555555559</v>
      </c>
      <c r="W124" s="32">
        <f t="shared" si="87"/>
        <v>51.795555555555559</v>
      </c>
      <c r="X124" s="32">
        <f t="shared" si="87"/>
        <v>51.795555555555559</v>
      </c>
      <c r="Y124" s="32">
        <f t="shared" si="87"/>
        <v>51.795555555555559</v>
      </c>
      <c r="Z124" s="32">
        <f t="shared" si="87"/>
        <v>51.795555555555559</v>
      </c>
      <c r="AA124" s="88">
        <f t="shared" si="87"/>
        <v>51.795555555555559</v>
      </c>
      <c r="AB124" s="32">
        <f t="shared" si="87"/>
        <v>51.795555555555559</v>
      </c>
      <c r="AC124" s="32">
        <f t="shared" si="87"/>
        <v>51.795555555555559</v>
      </c>
      <c r="AD124" s="88">
        <f t="shared" si="87"/>
        <v>51.795555555555559</v>
      </c>
    </row>
    <row r="125" spans="1:30" hidden="1" x14ac:dyDescent="0.25">
      <c r="A125" s="28">
        <v>44718</v>
      </c>
      <c r="B125" s="80" t="s">
        <v>237</v>
      </c>
      <c r="C125" s="81" t="s">
        <v>238</v>
      </c>
      <c r="D125" s="77">
        <v>5489.15</v>
      </c>
      <c r="E125" s="77">
        <v>4828.3</v>
      </c>
      <c r="F125" s="106">
        <v>52.78</v>
      </c>
      <c r="G125" s="77">
        <v>104</v>
      </c>
      <c r="S125" s="32"/>
      <c r="T125" s="32">
        <f>($E$125/$G$125)*0.5</f>
        <v>23.212980769230771</v>
      </c>
      <c r="U125" s="32">
        <f t="shared" ref="U125:AD125" si="88">($E$125/$G$125)</f>
        <v>46.425961538461543</v>
      </c>
      <c r="V125" s="32">
        <f t="shared" si="88"/>
        <v>46.425961538461543</v>
      </c>
      <c r="W125" s="32">
        <f t="shared" si="88"/>
        <v>46.425961538461543</v>
      </c>
      <c r="X125" s="32">
        <f t="shared" si="88"/>
        <v>46.425961538461543</v>
      </c>
      <c r="Y125" s="32">
        <f t="shared" si="88"/>
        <v>46.425961538461543</v>
      </c>
      <c r="Z125" s="32">
        <f t="shared" si="88"/>
        <v>46.425961538461543</v>
      </c>
      <c r="AA125" s="32">
        <f t="shared" si="88"/>
        <v>46.425961538461543</v>
      </c>
      <c r="AB125" s="32">
        <f t="shared" si="88"/>
        <v>46.425961538461543</v>
      </c>
      <c r="AC125" s="32">
        <f t="shared" si="88"/>
        <v>46.425961538461543</v>
      </c>
      <c r="AD125" s="32">
        <f t="shared" si="88"/>
        <v>46.425961538461543</v>
      </c>
    </row>
    <row r="126" spans="1:30" hidden="1" x14ac:dyDescent="0.25">
      <c r="A126" s="28">
        <v>44725</v>
      </c>
      <c r="B126" s="80" t="s">
        <v>213</v>
      </c>
      <c r="C126" s="81" t="s">
        <v>214</v>
      </c>
      <c r="D126" s="77">
        <v>5644.97</v>
      </c>
      <c r="E126" s="77">
        <v>4735.66</v>
      </c>
      <c r="F126" s="106">
        <v>39.200000000000003</v>
      </c>
      <c r="G126" s="77">
        <v>144</v>
      </c>
      <c r="S126" s="32"/>
      <c r="T126" s="32">
        <f>($E$126/$G$126)*0.5</f>
        <v>16.44326388888889</v>
      </c>
      <c r="U126" s="32">
        <f t="shared" ref="U126:AD126" si="89">($E$126/$G$126)</f>
        <v>32.886527777777779</v>
      </c>
      <c r="V126" s="32">
        <f t="shared" si="89"/>
        <v>32.886527777777779</v>
      </c>
      <c r="W126" s="32">
        <f t="shared" si="89"/>
        <v>32.886527777777779</v>
      </c>
      <c r="X126" s="32">
        <f t="shared" si="89"/>
        <v>32.886527777777779</v>
      </c>
      <c r="Y126" s="32">
        <f t="shared" si="89"/>
        <v>32.886527777777779</v>
      </c>
      <c r="Z126" s="32">
        <f t="shared" si="89"/>
        <v>32.886527777777779</v>
      </c>
      <c r="AA126" s="32">
        <f t="shared" si="89"/>
        <v>32.886527777777779</v>
      </c>
      <c r="AB126" s="32">
        <f t="shared" si="89"/>
        <v>32.886527777777779</v>
      </c>
      <c r="AC126" s="32">
        <f t="shared" si="89"/>
        <v>32.886527777777779</v>
      </c>
      <c r="AD126" s="32">
        <f t="shared" si="89"/>
        <v>32.886527777777779</v>
      </c>
    </row>
    <row r="127" spans="1:30" hidden="1" x14ac:dyDescent="0.25">
      <c r="A127" s="28">
        <v>44725</v>
      </c>
      <c r="B127" s="80" t="s">
        <v>215</v>
      </c>
      <c r="C127" s="81" t="s">
        <v>216</v>
      </c>
      <c r="D127" s="77">
        <v>11202.45</v>
      </c>
      <c r="E127" s="77">
        <v>9397.93</v>
      </c>
      <c r="F127" s="106">
        <v>77.790000000000006</v>
      </c>
      <c r="G127" s="77">
        <v>144</v>
      </c>
      <c r="S127" s="32"/>
      <c r="T127" s="32">
        <f>($E$127/$G$127)*0.5</f>
        <v>32.631701388888892</v>
      </c>
      <c r="U127" s="32">
        <f t="shared" ref="U127:AD127" si="90">($E$127/$G$127)</f>
        <v>65.263402777777785</v>
      </c>
      <c r="V127" s="32">
        <f t="shared" si="90"/>
        <v>65.263402777777785</v>
      </c>
      <c r="W127" s="32">
        <f t="shared" si="90"/>
        <v>65.263402777777785</v>
      </c>
      <c r="X127" s="32">
        <f t="shared" si="90"/>
        <v>65.263402777777785</v>
      </c>
      <c r="Y127" s="32">
        <f t="shared" si="90"/>
        <v>65.263402777777785</v>
      </c>
      <c r="Z127" s="32">
        <f t="shared" si="90"/>
        <v>65.263402777777785</v>
      </c>
      <c r="AA127" s="32">
        <f t="shared" si="90"/>
        <v>65.263402777777785</v>
      </c>
      <c r="AB127" s="32">
        <f t="shared" si="90"/>
        <v>65.263402777777785</v>
      </c>
      <c r="AC127" s="32">
        <f t="shared" si="90"/>
        <v>65.263402777777785</v>
      </c>
      <c r="AD127" s="32">
        <f t="shared" si="90"/>
        <v>65.263402777777785</v>
      </c>
    </row>
    <row r="128" spans="1:30" hidden="1" x14ac:dyDescent="0.25">
      <c r="A128" s="28">
        <v>44725</v>
      </c>
      <c r="B128" s="80" t="s">
        <v>217</v>
      </c>
      <c r="C128" s="81" t="s">
        <v>218</v>
      </c>
      <c r="D128" s="77">
        <v>8198.02</v>
      </c>
      <c r="E128" s="77">
        <v>6877.46</v>
      </c>
      <c r="F128" s="106">
        <v>56.93</v>
      </c>
      <c r="G128" s="77">
        <v>144</v>
      </c>
      <c r="S128" s="32"/>
      <c r="T128" s="32">
        <f>($E$128/$G$128)*0.5</f>
        <v>23.880069444444445</v>
      </c>
      <c r="U128" s="32">
        <f t="shared" ref="U128:AD128" si="91">($E$128/$G$128)</f>
        <v>47.760138888888889</v>
      </c>
      <c r="V128" s="32">
        <f t="shared" si="91"/>
        <v>47.760138888888889</v>
      </c>
      <c r="W128" s="88">
        <f t="shared" si="91"/>
        <v>47.760138888888889</v>
      </c>
      <c r="X128" s="32">
        <f t="shared" si="91"/>
        <v>47.760138888888889</v>
      </c>
      <c r="Y128" s="32">
        <f t="shared" si="91"/>
        <v>47.760138888888889</v>
      </c>
      <c r="Z128" s="32">
        <f t="shared" si="91"/>
        <v>47.760138888888889</v>
      </c>
      <c r="AA128" s="32">
        <f t="shared" si="91"/>
        <v>47.760138888888889</v>
      </c>
      <c r="AB128" s="32">
        <f t="shared" si="91"/>
        <v>47.760138888888889</v>
      </c>
      <c r="AC128" s="32">
        <f t="shared" si="91"/>
        <v>47.760138888888889</v>
      </c>
      <c r="AD128" s="32">
        <f t="shared" si="91"/>
        <v>47.760138888888889</v>
      </c>
    </row>
    <row r="129" spans="1:32" hidden="1" x14ac:dyDescent="0.25">
      <c r="A129" s="28">
        <v>44725</v>
      </c>
      <c r="B129" s="80">
        <v>6886105135</v>
      </c>
      <c r="C129" s="81" t="s">
        <v>219</v>
      </c>
      <c r="D129" s="77">
        <v>4094.66</v>
      </c>
      <c r="E129" s="77">
        <v>3435.08</v>
      </c>
      <c r="F129" s="106">
        <v>28.44</v>
      </c>
      <c r="G129" s="77">
        <v>144</v>
      </c>
      <c r="S129" s="32"/>
      <c r="T129" s="32">
        <f>($E$129/$G$129)*0.5</f>
        <v>11.927361111111111</v>
      </c>
      <c r="U129" s="32">
        <f t="shared" ref="U129:AD129" si="92">($E$129/$G$129)</f>
        <v>23.854722222222222</v>
      </c>
      <c r="V129" s="32">
        <f t="shared" si="92"/>
        <v>23.854722222222222</v>
      </c>
      <c r="W129" s="32">
        <f t="shared" si="92"/>
        <v>23.854722222222222</v>
      </c>
      <c r="X129" s="32">
        <f t="shared" si="92"/>
        <v>23.854722222222222</v>
      </c>
      <c r="Y129" s="32">
        <f t="shared" si="92"/>
        <v>23.854722222222222</v>
      </c>
      <c r="Z129" s="32">
        <f t="shared" si="92"/>
        <v>23.854722222222222</v>
      </c>
      <c r="AA129" s="32">
        <f t="shared" si="92"/>
        <v>23.854722222222222</v>
      </c>
      <c r="AB129" s="32">
        <f t="shared" si="92"/>
        <v>23.854722222222222</v>
      </c>
      <c r="AC129" s="32">
        <f t="shared" si="92"/>
        <v>23.854722222222222</v>
      </c>
      <c r="AD129" s="32">
        <f t="shared" si="92"/>
        <v>23.854722222222222</v>
      </c>
    </row>
    <row r="130" spans="1:32" hidden="1" x14ac:dyDescent="0.25">
      <c r="A130" s="28">
        <v>44732</v>
      </c>
      <c r="B130" s="80" t="s">
        <v>210</v>
      </c>
      <c r="C130" s="81" t="s">
        <v>211</v>
      </c>
      <c r="D130" s="77">
        <v>7500.6</v>
      </c>
      <c r="E130" s="77">
        <v>6292.38</v>
      </c>
      <c r="F130" s="106">
        <v>52.09</v>
      </c>
      <c r="G130" s="77">
        <v>144</v>
      </c>
      <c r="S130" s="32"/>
      <c r="T130" s="32">
        <f>($E$130/$G$130)*0.5</f>
        <v>21.848541666666666</v>
      </c>
      <c r="U130" s="32">
        <f t="shared" ref="U130:AD130" si="93">($E$130/$G$130)</f>
        <v>43.697083333333332</v>
      </c>
      <c r="V130" s="32">
        <f t="shared" si="93"/>
        <v>43.697083333333332</v>
      </c>
      <c r="W130" s="32">
        <f t="shared" si="93"/>
        <v>43.697083333333332</v>
      </c>
      <c r="X130" s="32">
        <f t="shared" si="93"/>
        <v>43.697083333333332</v>
      </c>
      <c r="Y130" s="32">
        <f t="shared" si="93"/>
        <v>43.697083333333332</v>
      </c>
      <c r="Z130" s="32">
        <f t="shared" si="93"/>
        <v>43.697083333333332</v>
      </c>
      <c r="AA130" s="32">
        <f t="shared" si="93"/>
        <v>43.697083333333332</v>
      </c>
      <c r="AB130" s="32">
        <f t="shared" si="93"/>
        <v>43.697083333333332</v>
      </c>
      <c r="AC130" s="32">
        <f t="shared" si="93"/>
        <v>43.697083333333332</v>
      </c>
      <c r="AD130" s="32">
        <f t="shared" si="93"/>
        <v>43.697083333333332</v>
      </c>
    </row>
    <row r="131" spans="1:32" hidden="1" x14ac:dyDescent="0.25">
      <c r="A131" s="28">
        <v>44732</v>
      </c>
      <c r="B131" s="80">
        <v>2718418145</v>
      </c>
      <c r="C131" s="81" t="s">
        <v>212</v>
      </c>
      <c r="D131" s="77">
        <v>8830.01</v>
      </c>
      <c r="E131" s="77">
        <v>7407.65</v>
      </c>
      <c r="F131" s="106">
        <v>61.32</v>
      </c>
      <c r="G131" s="77">
        <v>144</v>
      </c>
      <c r="S131" s="32"/>
      <c r="T131" s="37">
        <f>($E$131/$G$131)*0.5</f>
        <v>25.721006944444444</v>
      </c>
      <c r="U131" s="32">
        <f t="shared" ref="U131:AD131" si="94">($E$131/$G$131)</f>
        <v>51.442013888888887</v>
      </c>
      <c r="V131" s="32">
        <f t="shared" si="94"/>
        <v>51.442013888888887</v>
      </c>
      <c r="W131" s="32">
        <f t="shared" si="94"/>
        <v>51.442013888888887</v>
      </c>
      <c r="X131" s="32">
        <f t="shared" si="94"/>
        <v>51.442013888888887</v>
      </c>
      <c r="Y131" s="32">
        <f t="shared" si="94"/>
        <v>51.442013888888887</v>
      </c>
      <c r="Z131" s="32">
        <f t="shared" si="94"/>
        <v>51.442013888888887</v>
      </c>
      <c r="AA131" s="32">
        <f t="shared" si="94"/>
        <v>51.442013888888887</v>
      </c>
      <c r="AB131" s="32">
        <f t="shared" si="94"/>
        <v>51.442013888888887</v>
      </c>
      <c r="AC131" s="32">
        <f t="shared" si="94"/>
        <v>51.442013888888887</v>
      </c>
      <c r="AD131" s="32">
        <f t="shared" si="94"/>
        <v>51.442013888888887</v>
      </c>
      <c r="AF131" s="5"/>
    </row>
    <row r="132" spans="1:32" hidden="1" x14ac:dyDescent="0.25">
      <c r="A132" s="28"/>
      <c r="B132" s="80"/>
      <c r="C132" s="81"/>
      <c r="D132" s="77"/>
      <c r="E132" s="77"/>
      <c r="F132" s="77"/>
      <c r="G132" s="77"/>
      <c r="S132" s="34"/>
      <c r="T132" s="34">
        <f>SUM(T34:T131)</f>
        <v>3186.8738274432799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F132" s="5"/>
    </row>
    <row r="133" spans="1:32" hidden="1" x14ac:dyDescent="0.25"/>
    <row r="134" spans="1:32" hidden="1" x14ac:dyDescent="0.25">
      <c r="A134" s="28">
        <v>44753</v>
      </c>
      <c r="B134" s="80" t="s">
        <v>240</v>
      </c>
      <c r="C134" s="81" t="s">
        <v>241</v>
      </c>
      <c r="D134" s="77">
        <v>4131.4399999999996</v>
      </c>
      <c r="E134" s="77">
        <v>3465.94</v>
      </c>
      <c r="F134" s="106">
        <v>28.69</v>
      </c>
      <c r="G134" s="77">
        <v>144</v>
      </c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>
        <f>($E$134/$G$134)*0.5</f>
        <v>12.034513888888888</v>
      </c>
      <c r="V134" s="32">
        <f t="shared" ref="V134:AD134" si="95">($E$134/$G$134)</f>
        <v>24.069027777777777</v>
      </c>
      <c r="W134" s="32">
        <f t="shared" si="95"/>
        <v>24.069027777777777</v>
      </c>
      <c r="X134" s="32">
        <f t="shared" si="95"/>
        <v>24.069027777777777</v>
      </c>
      <c r="Y134" s="32">
        <f t="shared" si="95"/>
        <v>24.069027777777777</v>
      </c>
      <c r="Z134" s="32">
        <f t="shared" si="95"/>
        <v>24.069027777777777</v>
      </c>
      <c r="AA134" s="32">
        <f t="shared" si="95"/>
        <v>24.069027777777777</v>
      </c>
      <c r="AB134" s="32">
        <f t="shared" si="95"/>
        <v>24.069027777777777</v>
      </c>
      <c r="AC134" s="32">
        <f t="shared" si="95"/>
        <v>24.069027777777777</v>
      </c>
      <c r="AD134" s="32">
        <f t="shared" si="95"/>
        <v>24.069027777777777</v>
      </c>
    </row>
    <row r="135" spans="1:32" hidden="1" x14ac:dyDescent="0.25">
      <c r="A135" s="28">
        <v>44760</v>
      </c>
      <c r="B135" s="80" t="s">
        <v>242</v>
      </c>
      <c r="C135" s="81" t="s">
        <v>243</v>
      </c>
      <c r="D135" s="77">
        <v>2516.86</v>
      </c>
      <c r="E135" s="77">
        <v>2159.2600000000002</v>
      </c>
      <c r="F135" s="106">
        <v>20.13</v>
      </c>
      <c r="G135" s="77">
        <v>125</v>
      </c>
      <c r="L135" s="32"/>
      <c r="M135" s="32"/>
      <c r="N135" s="32"/>
      <c r="O135" s="32"/>
      <c r="P135" s="32"/>
      <c r="Q135" s="32"/>
      <c r="R135" s="32"/>
      <c r="S135" s="32"/>
      <c r="T135" s="32"/>
      <c r="U135" s="32">
        <f>($E$135/$G$135)*0.5</f>
        <v>8.6370400000000007</v>
      </c>
      <c r="V135" s="32">
        <f t="shared" ref="V135:AD135" si="96">($E$135/$G$135)</f>
        <v>17.274080000000001</v>
      </c>
      <c r="W135" s="32">
        <f t="shared" si="96"/>
        <v>17.274080000000001</v>
      </c>
      <c r="X135" s="32">
        <f t="shared" si="96"/>
        <v>17.274080000000001</v>
      </c>
      <c r="Y135" s="32">
        <f t="shared" si="96"/>
        <v>17.274080000000001</v>
      </c>
      <c r="Z135" s="32">
        <f t="shared" si="96"/>
        <v>17.274080000000001</v>
      </c>
      <c r="AA135" s="32">
        <f t="shared" si="96"/>
        <v>17.274080000000001</v>
      </c>
      <c r="AB135" s="32">
        <f t="shared" si="96"/>
        <v>17.274080000000001</v>
      </c>
      <c r="AC135" s="32">
        <f t="shared" si="96"/>
        <v>17.274080000000001</v>
      </c>
      <c r="AD135" s="32">
        <f t="shared" si="96"/>
        <v>17.274080000000001</v>
      </c>
    </row>
    <row r="136" spans="1:32" hidden="1" x14ac:dyDescent="0.25">
      <c r="A136" s="28">
        <v>44760</v>
      </c>
      <c r="B136" s="80" t="s">
        <v>244</v>
      </c>
      <c r="C136" s="81" t="s">
        <v>245</v>
      </c>
      <c r="D136" s="77">
        <v>7237.18</v>
      </c>
      <c r="E136" s="77">
        <v>6136</v>
      </c>
      <c r="F136" s="106">
        <v>53.61</v>
      </c>
      <c r="G136" s="77">
        <v>135</v>
      </c>
      <c r="L136" s="32"/>
      <c r="M136" s="32"/>
      <c r="N136" s="32"/>
      <c r="O136" s="32"/>
      <c r="P136" s="32"/>
      <c r="Q136" s="32"/>
      <c r="R136" s="32"/>
      <c r="S136" s="32"/>
      <c r="T136" s="32"/>
      <c r="U136" s="32">
        <f>($E$136/$G$136)*0.5</f>
        <v>22.725925925925925</v>
      </c>
      <c r="V136" s="32">
        <f t="shared" ref="V136:AD136" si="97">($E$136/$G$136)</f>
        <v>45.451851851851849</v>
      </c>
      <c r="W136" s="32">
        <f t="shared" si="97"/>
        <v>45.451851851851849</v>
      </c>
      <c r="X136" s="32">
        <f t="shared" si="97"/>
        <v>45.451851851851849</v>
      </c>
      <c r="Y136" s="32">
        <f t="shared" si="97"/>
        <v>45.451851851851849</v>
      </c>
      <c r="Z136" s="32">
        <f t="shared" si="97"/>
        <v>45.451851851851849</v>
      </c>
      <c r="AA136" s="32">
        <f t="shared" si="97"/>
        <v>45.451851851851849</v>
      </c>
      <c r="AB136" s="32">
        <f t="shared" si="97"/>
        <v>45.451851851851849</v>
      </c>
      <c r="AC136" s="32">
        <f t="shared" si="97"/>
        <v>45.451851851851849</v>
      </c>
      <c r="AD136" s="32">
        <f t="shared" si="97"/>
        <v>45.451851851851849</v>
      </c>
    </row>
    <row r="137" spans="1:32" hidden="1" x14ac:dyDescent="0.25">
      <c r="A137" s="28">
        <v>44760</v>
      </c>
      <c r="B137" s="80" t="s">
        <v>246</v>
      </c>
      <c r="C137" s="81" t="s">
        <v>247</v>
      </c>
      <c r="D137" s="77">
        <v>844.54</v>
      </c>
      <c r="E137" s="77">
        <v>708.5</v>
      </c>
      <c r="F137" s="106">
        <v>5.86</v>
      </c>
      <c r="G137" s="77">
        <v>144</v>
      </c>
      <c r="L137" s="32"/>
      <c r="M137" s="32"/>
      <c r="N137" s="32"/>
      <c r="O137" s="32"/>
      <c r="P137" s="32"/>
      <c r="Q137" s="32"/>
      <c r="R137" s="32"/>
      <c r="S137" s="32"/>
      <c r="T137" s="32"/>
      <c r="U137" s="32">
        <f>($E$137/$G$137)*0.5</f>
        <v>2.4600694444444446</v>
      </c>
      <c r="V137" s="32">
        <f t="shared" ref="V137:AD137" si="98">($E$137/$G$137)</f>
        <v>4.9201388888888893</v>
      </c>
      <c r="W137" s="32">
        <f t="shared" si="98"/>
        <v>4.9201388888888893</v>
      </c>
      <c r="X137" s="32">
        <f t="shared" si="98"/>
        <v>4.9201388888888893</v>
      </c>
      <c r="Y137" s="32">
        <f t="shared" si="98"/>
        <v>4.9201388888888893</v>
      </c>
      <c r="Z137" s="32">
        <f t="shared" si="98"/>
        <v>4.9201388888888893</v>
      </c>
      <c r="AA137" s="32">
        <f t="shared" si="98"/>
        <v>4.9201388888888893</v>
      </c>
      <c r="AB137" s="32">
        <f t="shared" si="98"/>
        <v>4.9201388888888893</v>
      </c>
      <c r="AC137" s="32">
        <f t="shared" si="98"/>
        <v>4.9201388888888893</v>
      </c>
      <c r="AD137" s="32">
        <f t="shared" si="98"/>
        <v>4.9201388888888893</v>
      </c>
    </row>
    <row r="138" spans="1:32" hidden="1" x14ac:dyDescent="0.25">
      <c r="A138" s="28">
        <v>44767</v>
      </c>
      <c r="B138" s="80" t="s">
        <v>248</v>
      </c>
      <c r="C138" s="81" t="s">
        <v>249</v>
      </c>
      <c r="D138" s="77">
        <v>3930.51</v>
      </c>
      <c r="E138" s="77">
        <v>3297.37</v>
      </c>
      <c r="F138" s="106">
        <v>27.3</v>
      </c>
      <c r="G138" s="77">
        <v>144</v>
      </c>
      <c r="S138" s="32"/>
      <c r="T138" s="32"/>
      <c r="U138" s="32">
        <f>($E$138/$G$138)*0.5</f>
        <v>11.449201388888888</v>
      </c>
      <c r="V138" s="32">
        <f t="shared" ref="V138:AD138" si="99">($E$138/$G$138)</f>
        <v>22.898402777777775</v>
      </c>
      <c r="W138" s="32">
        <f t="shared" si="99"/>
        <v>22.898402777777775</v>
      </c>
      <c r="X138" s="32">
        <f t="shared" si="99"/>
        <v>22.898402777777775</v>
      </c>
      <c r="Y138" s="32">
        <f t="shared" si="99"/>
        <v>22.898402777777775</v>
      </c>
      <c r="Z138" s="32">
        <f t="shared" si="99"/>
        <v>22.898402777777775</v>
      </c>
      <c r="AA138" s="32">
        <f t="shared" si="99"/>
        <v>22.898402777777775</v>
      </c>
      <c r="AB138" s="32">
        <f t="shared" si="99"/>
        <v>22.898402777777775</v>
      </c>
      <c r="AC138" s="32">
        <f t="shared" si="99"/>
        <v>22.898402777777775</v>
      </c>
      <c r="AD138" s="32">
        <f t="shared" si="99"/>
        <v>22.898402777777775</v>
      </c>
    </row>
    <row r="139" spans="1:32" hidden="1" x14ac:dyDescent="0.25">
      <c r="A139" s="28">
        <v>44767</v>
      </c>
      <c r="B139" s="80" t="s">
        <v>250</v>
      </c>
      <c r="C139" s="81" t="s">
        <v>251</v>
      </c>
      <c r="D139" s="77">
        <v>2765.58</v>
      </c>
      <c r="E139" s="77">
        <v>2320.09</v>
      </c>
      <c r="F139" s="106">
        <v>19.21</v>
      </c>
      <c r="G139" s="77">
        <v>144</v>
      </c>
      <c r="S139" s="32"/>
      <c r="T139" s="32"/>
      <c r="U139" s="32">
        <f>($E$139/$G$139)*0.5</f>
        <v>8.0558680555555569</v>
      </c>
      <c r="V139" s="32">
        <f t="shared" ref="V139:AD139" si="100">($E$139/$G$139)</f>
        <v>16.111736111111114</v>
      </c>
      <c r="W139" s="32">
        <f t="shared" si="100"/>
        <v>16.111736111111114</v>
      </c>
      <c r="X139" s="32">
        <f t="shared" si="100"/>
        <v>16.111736111111114</v>
      </c>
      <c r="Y139" s="32">
        <f t="shared" si="100"/>
        <v>16.111736111111114</v>
      </c>
      <c r="Z139" s="32">
        <f t="shared" si="100"/>
        <v>16.111736111111114</v>
      </c>
      <c r="AA139" s="32">
        <f t="shared" si="100"/>
        <v>16.111736111111114</v>
      </c>
      <c r="AB139" s="32">
        <f t="shared" si="100"/>
        <v>16.111736111111114</v>
      </c>
      <c r="AC139" s="32">
        <f t="shared" si="100"/>
        <v>16.111736111111114</v>
      </c>
      <c r="AD139" s="32">
        <f t="shared" si="100"/>
        <v>16.111736111111114</v>
      </c>
    </row>
    <row r="140" spans="1:32" hidden="1" x14ac:dyDescent="0.25">
      <c r="A140" s="28">
        <v>44767</v>
      </c>
      <c r="B140" s="80">
        <v>9720126245</v>
      </c>
      <c r="C140" s="81" t="s">
        <v>252</v>
      </c>
      <c r="D140" s="77">
        <v>8732.11</v>
      </c>
      <c r="E140" s="77">
        <v>7325.52</v>
      </c>
      <c r="F140" s="112">
        <v>60.64</v>
      </c>
      <c r="G140" s="77">
        <v>144</v>
      </c>
      <c r="S140" s="32"/>
      <c r="T140" s="32"/>
      <c r="U140" s="37">
        <f>($E$140/$G$140)*0.5</f>
        <v>25.435833333333335</v>
      </c>
      <c r="V140" s="32">
        <f t="shared" ref="V140:AD140" si="101">($E$140/$G$140)</f>
        <v>50.87166666666667</v>
      </c>
      <c r="W140" s="32">
        <f t="shared" si="101"/>
        <v>50.87166666666667</v>
      </c>
      <c r="X140" s="32">
        <f t="shared" si="101"/>
        <v>50.87166666666667</v>
      </c>
      <c r="Y140" s="32">
        <f t="shared" si="101"/>
        <v>50.87166666666667</v>
      </c>
      <c r="Z140" s="32">
        <f t="shared" si="101"/>
        <v>50.87166666666667</v>
      </c>
      <c r="AA140" s="32">
        <f t="shared" si="101"/>
        <v>50.87166666666667</v>
      </c>
      <c r="AB140" s="32">
        <f t="shared" si="101"/>
        <v>50.87166666666667</v>
      </c>
      <c r="AC140" s="32">
        <f t="shared" si="101"/>
        <v>50.87166666666667</v>
      </c>
      <c r="AD140" s="32">
        <f t="shared" si="101"/>
        <v>50.87166666666667</v>
      </c>
    </row>
    <row r="141" spans="1:32" hidden="1" x14ac:dyDescent="0.25">
      <c r="A141" s="28"/>
      <c r="B141" s="80"/>
      <c r="C141" s="81"/>
      <c r="D141" s="77"/>
      <c r="E141" s="77"/>
      <c r="F141" s="77"/>
      <c r="G141" s="77"/>
      <c r="R141" s="5"/>
      <c r="S141" s="34"/>
      <c r="T141" s="34"/>
      <c r="U141" s="34">
        <f>SUM(U34:U140)</f>
        <v>3621.2396731283361</v>
      </c>
      <c r="V141" s="34"/>
      <c r="W141" s="34"/>
      <c r="X141" s="34"/>
      <c r="Y141" s="34"/>
      <c r="Z141" s="34"/>
      <c r="AA141" s="34"/>
      <c r="AB141" s="34"/>
      <c r="AC141" s="34"/>
      <c r="AD141" s="34"/>
    </row>
    <row r="142" spans="1:32" hidden="1" x14ac:dyDescent="0.25"/>
    <row r="143" spans="1:32" hidden="1" x14ac:dyDescent="0.25">
      <c r="A143" s="28">
        <v>44781</v>
      </c>
      <c r="B143" s="80">
        <v>1523040048</v>
      </c>
      <c r="C143" s="81">
        <v>152304000</v>
      </c>
      <c r="D143" s="77">
        <v>8300.89</v>
      </c>
      <c r="E143" s="77">
        <v>7319</v>
      </c>
      <c r="F143" s="106">
        <v>81.38</v>
      </c>
      <c r="G143" s="77">
        <v>102</v>
      </c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>
        <f>($E$143/$G$143)*0.5</f>
        <v>35.877450980392155</v>
      </c>
      <c r="W143" s="32">
        <f t="shared" ref="W143:AD143" si="102">($E$143/$G$143)</f>
        <v>71.754901960784309</v>
      </c>
      <c r="X143" s="32">
        <f t="shared" si="102"/>
        <v>71.754901960784309</v>
      </c>
      <c r="Y143" s="32">
        <f t="shared" si="102"/>
        <v>71.754901960784309</v>
      </c>
      <c r="Z143" s="32">
        <f t="shared" si="102"/>
        <v>71.754901960784309</v>
      </c>
      <c r="AA143" s="32">
        <f t="shared" si="102"/>
        <v>71.754901960784309</v>
      </c>
      <c r="AB143" s="32">
        <f t="shared" si="102"/>
        <v>71.754901960784309</v>
      </c>
      <c r="AC143" s="32">
        <f t="shared" si="102"/>
        <v>71.754901960784309</v>
      </c>
      <c r="AD143" s="32">
        <f t="shared" si="102"/>
        <v>71.754901960784309</v>
      </c>
    </row>
    <row r="144" spans="1:32" hidden="1" x14ac:dyDescent="0.25">
      <c r="A144" s="28">
        <v>44781</v>
      </c>
      <c r="B144" s="80" t="s">
        <v>254</v>
      </c>
      <c r="C144" s="81" t="s">
        <v>255</v>
      </c>
      <c r="D144" s="77">
        <v>933.31</v>
      </c>
      <c r="E144" s="77">
        <v>782.97</v>
      </c>
      <c r="F144" s="106">
        <v>6.48</v>
      </c>
      <c r="G144" s="77">
        <v>144</v>
      </c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>
        <f>($E$144/$G$144)*0.5</f>
        <v>2.7186458333333334</v>
      </c>
      <c r="W144" s="32">
        <f t="shared" ref="W144:AD144" si="103">($E$144/$G$144)</f>
        <v>5.4372916666666669</v>
      </c>
      <c r="X144" s="32">
        <f t="shared" si="103"/>
        <v>5.4372916666666669</v>
      </c>
      <c r="Y144" s="32">
        <f t="shared" si="103"/>
        <v>5.4372916666666669</v>
      </c>
      <c r="Z144" s="32">
        <f t="shared" si="103"/>
        <v>5.4372916666666669</v>
      </c>
      <c r="AA144" s="32">
        <f t="shared" si="103"/>
        <v>5.4372916666666669</v>
      </c>
      <c r="AB144" s="32">
        <f t="shared" si="103"/>
        <v>5.4372916666666669</v>
      </c>
      <c r="AC144" s="32">
        <f t="shared" si="103"/>
        <v>5.4372916666666669</v>
      </c>
      <c r="AD144" s="32">
        <f t="shared" si="103"/>
        <v>5.4372916666666669</v>
      </c>
    </row>
    <row r="145" spans="1:32" hidden="1" x14ac:dyDescent="0.25">
      <c r="A145" s="28">
        <v>44781</v>
      </c>
      <c r="B145" s="80" t="s">
        <v>256</v>
      </c>
      <c r="C145" s="81" t="s">
        <v>257</v>
      </c>
      <c r="D145" s="77">
        <v>7969.94</v>
      </c>
      <c r="E145" s="77">
        <v>6686.12</v>
      </c>
      <c r="F145" s="106">
        <v>55.35</v>
      </c>
      <c r="G145" s="77">
        <v>144</v>
      </c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>
        <f>($E$145/$G$145)*0.5</f>
        <v>23.215694444444445</v>
      </c>
      <c r="W145" s="32">
        <f t="shared" ref="W145:AD145" si="104">($E$145/$G$145)</f>
        <v>46.43138888888889</v>
      </c>
      <c r="X145" s="32">
        <f t="shared" si="104"/>
        <v>46.43138888888889</v>
      </c>
      <c r="Y145" s="32">
        <f t="shared" si="104"/>
        <v>46.43138888888889</v>
      </c>
      <c r="Z145" s="32">
        <f t="shared" si="104"/>
        <v>46.43138888888889</v>
      </c>
      <c r="AA145" s="32">
        <f t="shared" si="104"/>
        <v>46.43138888888889</v>
      </c>
      <c r="AB145" s="32">
        <f t="shared" si="104"/>
        <v>46.43138888888889</v>
      </c>
      <c r="AC145" s="32">
        <f t="shared" si="104"/>
        <v>46.43138888888889</v>
      </c>
      <c r="AD145" s="32">
        <f t="shared" si="104"/>
        <v>46.43138888888889</v>
      </c>
    </row>
    <row r="146" spans="1:32" hidden="1" x14ac:dyDescent="0.25">
      <c r="A146" s="28">
        <v>44795</v>
      </c>
      <c r="B146" s="80">
        <v>3878408111</v>
      </c>
      <c r="C146" s="81" t="s">
        <v>258</v>
      </c>
      <c r="D146" s="77">
        <v>10043.14</v>
      </c>
      <c r="E146" s="77">
        <v>8425.36</v>
      </c>
      <c r="F146" s="106">
        <v>69.739999999999995</v>
      </c>
      <c r="G146" s="77">
        <v>144</v>
      </c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>
        <f>($E$146/$G$146)*0.5</f>
        <v>29.254722222222224</v>
      </c>
      <c r="W146" s="32">
        <f t="shared" ref="W146:AD146" si="105">($E$146/$G$146)</f>
        <v>58.509444444444448</v>
      </c>
      <c r="X146" s="32">
        <f t="shared" si="105"/>
        <v>58.509444444444448</v>
      </c>
      <c r="Y146" s="32">
        <f t="shared" si="105"/>
        <v>58.509444444444448</v>
      </c>
      <c r="Z146" s="32">
        <f t="shared" si="105"/>
        <v>58.509444444444448</v>
      </c>
      <c r="AA146" s="32">
        <f t="shared" si="105"/>
        <v>58.509444444444448</v>
      </c>
      <c r="AB146" s="32">
        <f t="shared" si="105"/>
        <v>58.509444444444448</v>
      </c>
      <c r="AC146" s="32">
        <f t="shared" si="105"/>
        <v>58.509444444444448</v>
      </c>
      <c r="AD146" s="32">
        <f t="shared" si="105"/>
        <v>58.509444444444448</v>
      </c>
    </row>
    <row r="147" spans="1:32" hidden="1" x14ac:dyDescent="0.25">
      <c r="A147" s="28">
        <v>44802</v>
      </c>
      <c r="B147" s="80">
        <v>7442413179</v>
      </c>
      <c r="C147" s="81" t="s">
        <v>259</v>
      </c>
      <c r="D147" s="77">
        <v>14749.26</v>
      </c>
      <c r="E147" s="77">
        <v>12373.41</v>
      </c>
      <c r="F147" s="106">
        <v>102.43</v>
      </c>
      <c r="G147" s="77">
        <v>144</v>
      </c>
      <c r="S147" s="32"/>
      <c r="T147" s="32"/>
      <c r="U147" s="32"/>
      <c r="V147" s="32">
        <f>($E$147/$G$147)*0.5</f>
        <v>42.963229166666665</v>
      </c>
      <c r="W147" s="32">
        <f t="shared" ref="W147:AD147" si="106">($E$147/$G$147)</f>
        <v>85.926458333333329</v>
      </c>
      <c r="X147" s="32">
        <f t="shared" si="106"/>
        <v>85.926458333333329</v>
      </c>
      <c r="Y147" s="32">
        <f t="shared" si="106"/>
        <v>85.926458333333329</v>
      </c>
      <c r="Z147" s="32">
        <f t="shared" si="106"/>
        <v>85.926458333333329</v>
      </c>
      <c r="AA147" s="32">
        <f t="shared" si="106"/>
        <v>85.926458333333329</v>
      </c>
      <c r="AB147" s="32">
        <f t="shared" si="106"/>
        <v>85.926458333333329</v>
      </c>
      <c r="AC147" s="32">
        <f t="shared" si="106"/>
        <v>85.926458333333329</v>
      </c>
      <c r="AD147" s="32">
        <f t="shared" si="106"/>
        <v>85.926458333333329</v>
      </c>
    </row>
    <row r="148" spans="1:32" hidden="1" x14ac:dyDescent="0.25">
      <c r="A148" s="28">
        <v>44802</v>
      </c>
      <c r="B148" s="80">
        <v>1041606136</v>
      </c>
      <c r="C148" s="81" t="s">
        <v>260</v>
      </c>
      <c r="D148" s="77">
        <v>695.37</v>
      </c>
      <c r="E148" s="77">
        <v>583.36</v>
      </c>
      <c r="F148" s="106">
        <v>4.83</v>
      </c>
      <c r="G148" s="77">
        <v>144</v>
      </c>
      <c r="S148" s="32"/>
      <c r="T148" s="32"/>
      <c r="U148" s="32"/>
      <c r="V148" s="32">
        <f>($E$148/$G$148)*0.5</f>
        <v>2.0255555555555556</v>
      </c>
      <c r="W148" s="32">
        <f t="shared" ref="W148:AD148" si="107">($E$148/$G$148)</f>
        <v>4.0511111111111111</v>
      </c>
      <c r="X148" s="32">
        <f t="shared" si="107"/>
        <v>4.0511111111111111</v>
      </c>
      <c r="Y148" s="32">
        <f t="shared" si="107"/>
        <v>4.0511111111111111</v>
      </c>
      <c r="Z148" s="32">
        <f t="shared" si="107"/>
        <v>4.0511111111111111</v>
      </c>
      <c r="AA148" s="32">
        <f t="shared" si="107"/>
        <v>4.0511111111111111</v>
      </c>
      <c r="AB148" s="32">
        <f t="shared" si="107"/>
        <v>4.0511111111111111</v>
      </c>
      <c r="AC148" s="32">
        <f t="shared" si="107"/>
        <v>4.0511111111111111</v>
      </c>
      <c r="AD148" s="32">
        <f t="shared" si="107"/>
        <v>4.0511111111111111</v>
      </c>
    </row>
    <row r="149" spans="1:32" hidden="1" x14ac:dyDescent="0.25">
      <c r="A149" s="28">
        <v>44802</v>
      </c>
      <c r="B149" s="80">
        <v>2532511226</v>
      </c>
      <c r="C149" s="81" t="s">
        <v>261</v>
      </c>
      <c r="D149" s="77">
        <v>10546.58</v>
      </c>
      <c r="E149" s="77">
        <v>8847.7099999999991</v>
      </c>
      <c r="F149" s="106">
        <v>73.239999999999995</v>
      </c>
      <c r="G149" s="77">
        <v>144</v>
      </c>
      <c r="S149" s="32"/>
      <c r="T149" s="32"/>
      <c r="U149" s="32"/>
      <c r="V149" s="32">
        <f>($E$149/$G$149)*0.5</f>
        <v>30.721215277777773</v>
      </c>
      <c r="W149" s="32">
        <f t="shared" ref="W149:AD149" si="108">($E$149/$G$149)</f>
        <v>61.442430555555546</v>
      </c>
      <c r="X149" s="32">
        <f t="shared" si="108"/>
        <v>61.442430555555546</v>
      </c>
      <c r="Y149" s="32">
        <f t="shared" si="108"/>
        <v>61.442430555555546</v>
      </c>
      <c r="Z149" s="32">
        <f t="shared" si="108"/>
        <v>61.442430555555546</v>
      </c>
      <c r="AA149" s="32">
        <f t="shared" si="108"/>
        <v>61.442430555555546</v>
      </c>
      <c r="AB149" s="32">
        <f t="shared" si="108"/>
        <v>61.442430555555546</v>
      </c>
      <c r="AC149" s="32">
        <f t="shared" si="108"/>
        <v>61.442430555555546</v>
      </c>
      <c r="AD149" s="32">
        <f t="shared" si="108"/>
        <v>61.442430555555546</v>
      </c>
    </row>
    <row r="150" spans="1:32" hidden="1" x14ac:dyDescent="0.25">
      <c r="A150" s="28">
        <v>44802</v>
      </c>
      <c r="B150" s="80">
        <v>5784400242</v>
      </c>
      <c r="C150" s="81" t="s">
        <v>262</v>
      </c>
      <c r="D150" s="77">
        <v>5838.76</v>
      </c>
      <c r="E150" s="77">
        <v>4898.24</v>
      </c>
      <c r="F150" s="106">
        <v>40.549999999999997</v>
      </c>
      <c r="G150" s="77">
        <v>144</v>
      </c>
      <c r="S150" s="32"/>
      <c r="T150" s="32"/>
      <c r="U150" s="32"/>
      <c r="V150" s="37">
        <f>($E$150/$G$150)*0.5</f>
        <v>17.007777777777775</v>
      </c>
      <c r="W150" s="32">
        <f t="shared" ref="W150:AD150" si="109">($E$150/$G$150)</f>
        <v>34.015555555555551</v>
      </c>
      <c r="X150" s="32">
        <f t="shared" si="109"/>
        <v>34.015555555555551</v>
      </c>
      <c r="Y150" s="32">
        <f t="shared" si="109"/>
        <v>34.015555555555551</v>
      </c>
      <c r="Z150" s="32">
        <f t="shared" si="109"/>
        <v>34.015555555555551</v>
      </c>
      <c r="AA150" s="32">
        <f t="shared" si="109"/>
        <v>34.015555555555551</v>
      </c>
      <c r="AB150" s="32">
        <f t="shared" si="109"/>
        <v>34.015555555555551</v>
      </c>
      <c r="AC150" s="32">
        <f t="shared" si="109"/>
        <v>34.015555555555551</v>
      </c>
      <c r="AD150" s="32">
        <f t="shared" si="109"/>
        <v>34.015555555555551</v>
      </c>
    </row>
    <row r="151" spans="1:32" hidden="1" x14ac:dyDescent="0.25">
      <c r="A151" s="28"/>
      <c r="B151" s="80"/>
      <c r="C151" s="81"/>
      <c r="D151" s="77"/>
      <c r="E151" s="77"/>
      <c r="F151" s="77"/>
      <c r="G151" s="77"/>
      <c r="S151" s="34"/>
      <c r="T151" s="34"/>
      <c r="U151" s="34"/>
      <c r="V151" s="34">
        <f>SUM(V34:V150)</f>
        <v>3895.822416423543</v>
      </c>
      <c r="W151" s="34"/>
      <c r="X151" s="34"/>
      <c r="Y151" s="34"/>
      <c r="Z151" s="34"/>
      <c r="AA151" s="34"/>
      <c r="AB151" s="34"/>
      <c r="AC151" s="34"/>
      <c r="AD151" s="34"/>
    </row>
    <row r="152" spans="1:32" hidden="1" x14ac:dyDescent="0.25"/>
    <row r="153" spans="1:32" hidden="1" x14ac:dyDescent="0.25">
      <c r="A153" s="28">
        <v>44810</v>
      </c>
      <c r="B153" s="80">
        <v>4012513127</v>
      </c>
      <c r="C153" s="81" t="s">
        <v>264</v>
      </c>
      <c r="D153" s="77">
        <v>7684.97</v>
      </c>
      <c r="E153" s="77">
        <v>6447.05</v>
      </c>
      <c r="F153" s="106">
        <v>53.37</v>
      </c>
      <c r="G153" s="77">
        <v>144</v>
      </c>
      <c r="S153" s="32"/>
      <c r="T153" s="32"/>
      <c r="U153" s="32"/>
      <c r="V153" s="32"/>
      <c r="W153" s="37">
        <f>($E$153/$G$153)*0.5</f>
        <v>22.38559027777778</v>
      </c>
      <c r="X153" s="32">
        <f t="shared" ref="X153:AD153" si="110">($E$153/$G$153)</f>
        <v>44.77118055555556</v>
      </c>
      <c r="Y153" s="32">
        <f t="shared" si="110"/>
        <v>44.77118055555556</v>
      </c>
      <c r="Z153" s="32">
        <f t="shared" si="110"/>
        <v>44.77118055555556</v>
      </c>
      <c r="AA153" s="32">
        <f t="shared" si="110"/>
        <v>44.77118055555556</v>
      </c>
      <c r="AB153" s="32">
        <f t="shared" si="110"/>
        <v>44.77118055555556</v>
      </c>
      <c r="AC153" s="32">
        <f t="shared" si="110"/>
        <v>44.77118055555556</v>
      </c>
      <c r="AD153" s="32">
        <f t="shared" si="110"/>
        <v>44.77118055555556</v>
      </c>
    </row>
    <row r="154" spans="1:32" hidden="1" x14ac:dyDescent="0.25">
      <c r="A154" s="28"/>
      <c r="B154" s="80"/>
      <c r="C154" s="81"/>
      <c r="D154" s="77"/>
      <c r="E154" s="77"/>
      <c r="F154" s="77"/>
      <c r="G154" s="77"/>
      <c r="S154" s="34"/>
      <c r="T154" s="34"/>
      <c r="U154" s="34"/>
      <c r="V154" s="34"/>
      <c r="W154" s="34">
        <f>SUM(W34:W153)</f>
        <v>4101.9922979594894</v>
      </c>
      <c r="X154" s="34"/>
      <c r="Y154" s="34"/>
      <c r="Z154" s="34"/>
      <c r="AA154" s="34"/>
      <c r="AB154" s="34"/>
      <c r="AC154" s="34"/>
      <c r="AD154" s="34"/>
    </row>
    <row r="156" spans="1:32" x14ac:dyDescent="0.25">
      <c r="A156" s="28">
        <v>44837</v>
      </c>
      <c r="B156" s="80">
        <v>7794512191</v>
      </c>
      <c r="C156" s="81" t="s">
        <v>268</v>
      </c>
      <c r="D156" s="77">
        <v>6741.69</v>
      </c>
      <c r="E156" s="77">
        <v>5655.72</v>
      </c>
      <c r="F156" s="77">
        <v>46.82</v>
      </c>
      <c r="G156" s="77">
        <v>144</v>
      </c>
      <c r="S156" s="32"/>
      <c r="T156" s="32"/>
      <c r="U156" s="32"/>
      <c r="V156" s="32"/>
      <c r="W156" s="32"/>
      <c r="X156" s="32">
        <f>($E$156/$G$156)*0.5</f>
        <v>19.637916666666669</v>
      </c>
      <c r="Y156" s="32">
        <f t="shared" ref="Y156:AD156" si="111">($E$156/$G$156)</f>
        <v>39.275833333333338</v>
      </c>
      <c r="Z156" s="32">
        <f t="shared" si="111"/>
        <v>39.275833333333338</v>
      </c>
      <c r="AA156" s="32">
        <f t="shared" si="111"/>
        <v>39.275833333333338</v>
      </c>
      <c r="AB156" s="32">
        <f t="shared" si="111"/>
        <v>39.275833333333338</v>
      </c>
      <c r="AC156" s="32">
        <f t="shared" si="111"/>
        <v>39.275833333333338</v>
      </c>
      <c r="AD156" s="32">
        <f t="shared" si="111"/>
        <v>39.275833333333338</v>
      </c>
    </row>
    <row r="157" spans="1:32" x14ac:dyDescent="0.25">
      <c r="A157" s="28">
        <v>44844</v>
      </c>
      <c r="B157" s="80" t="s">
        <v>269</v>
      </c>
      <c r="C157" s="81" t="s">
        <v>270</v>
      </c>
      <c r="D157" s="77">
        <v>9576.09</v>
      </c>
      <c r="E157" s="77">
        <v>8033.55</v>
      </c>
      <c r="F157" s="77">
        <v>66.5</v>
      </c>
      <c r="G157" s="77">
        <v>144</v>
      </c>
      <c r="S157" s="32"/>
      <c r="T157" s="32"/>
      <c r="U157" s="32"/>
      <c r="V157" s="32"/>
      <c r="W157" s="32"/>
      <c r="X157" s="88">
        <f>($E$157/$G$157)*0.5</f>
        <v>27.894270833333334</v>
      </c>
      <c r="Y157" s="88">
        <f t="shared" ref="Y157:AC157" si="112">($E$157/$G$157)</f>
        <v>55.788541666666667</v>
      </c>
      <c r="Z157" s="88">
        <f t="shared" si="112"/>
        <v>55.788541666666667</v>
      </c>
      <c r="AA157" s="88">
        <f t="shared" si="112"/>
        <v>55.788541666666667</v>
      </c>
      <c r="AB157" s="88">
        <f t="shared" si="112"/>
        <v>55.788541666666667</v>
      </c>
      <c r="AC157" s="88">
        <f t="shared" si="112"/>
        <v>55.788541666666667</v>
      </c>
      <c r="AD157" s="32">
        <f>($E$157/$G$157)</f>
        <v>55.788541666666667</v>
      </c>
      <c r="AE157" s="5">
        <f>SUM(X157:AC157)</f>
        <v>306.83697916666665</v>
      </c>
    </row>
    <row r="158" spans="1:32" x14ac:dyDescent="0.25">
      <c r="A158" s="28">
        <v>44844</v>
      </c>
      <c r="B158" s="80" t="s">
        <v>271</v>
      </c>
      <c r="C158" s="81" t="s">
        <v>272</v>
      </c>
      <c r="D158" s="77">
        <v>7480.7</v>
      </c>
      <c r="E158" s="77">
        <v>6275.69</v>
      </c>
      <c r="F158" s="77">
        <v>51.95</v>
      </c>
      <c r="G158" s="77">
        <v>144</v>
      </c>
      <c r="S158" s="32"/>
      <c r="T158" s="32"/>
      <c r="U158" s="32"/>
      <c r="V158" s="32"/>
      <c r="W158" s="32"/>
      <c r="X158" s="88">
        <f>($E$158/$G$158)*0.5</f>
        <v>21.790590277777778</v>
      </c>
      <c r="Y158" s="88">
        <f t="shared" ref="Y158:AC158" si="113">($E$158/$G$158)</f>
        <v>43.581180555555555</v>
      </c>
      <c r="Z158" s="88">
        <f t="shared" si="113"/>
        <v>43.581180555555555</v>
      </c>
      <c r="AA158" s="88">
        <f t="shared" si="113"/>
        <v>43.581180555555555</v>
      </c>
      <c r="AB158" s="88">
        <f t="shared" si="113"/>
        <v>43.581180555555555</v>
      </c>
      <c r="AC158" s="88">
        <f t="shared" si="113"/>
        <v>43.581180555555555</v>
      </c>
      <c r="AD158" s="82"/>
      <c r="AE158" s="5">
        <f>SUM(X158:AC158)</f>
        <v>239.69649305555558</v>
      </c>
      <c r="AF158" s="8"/>
    </row>
    <row r="159" spans="1:32" x14ac:dyDescent="0.25">
      <c r="A159" s="28">
        <v>44844</v>
      </c>
      <c r="B159" s="80" t="s">
        <v>273</v>
      </c>
      <c r="C159" s="81" t="s">
        <v>274</v>
      </c>
      <c r="D159" s="77">
        <v>11044.94</v>
      </c>
      <c r="E159" s="77">
        <v>9430.92</v>
      </c>
      <c r="F159" s="77">
        <v>85.62</v>
      </c>
      <c r="G159" s="77">
        <v>129</v>
      </c>
      <c r="S159" s="32"/>
      <c r="T159" s="32"/>
      <c r="U159" s="32"/>
      <c r="V159" s="32"/>
      <c r="W159" s="32"/>
      <c r="X159" s="88">
        <f>($E$159/$G$159)*0.5</f>
        <v>36.553953488372095</v>
      </c>
      <c r="Y159" s="88">
        <f t="shared" ref="Y159:AD159" si="114">($E$159/$G$159)</f>
        <v>73.107906976744189</v>
      </c>
      <c r="Z159" s="88">
        <f t="shared" si="114"/>
        <v>73.107906976744189</v>
      </c>
      <c r="AA159" s="88">
        <f t="shared" si="114"/>
        <v>73.107906976744189</v>
      </c>
      <c r="AB159" s="88">
        <f t="shared" si="114"/>
        <v>73.107906976744189</v>
      </c>
      <c r="AC159" s="88">
        <f t="shared" si="114"/>
        <v>73.107906976744189</v>
      </c>
      <c r="AD159" s="32">
        <f t="shared" si="114"/>
        <v>73.107906976744189</v>
      </c>
      <c r="AE159" s="5">
        <f t="shared" ref="AE159:AE165" si="115">SUM(X159:AC159)</f>
        <v>402.09348837209302</v>
      </c>
    </row>
    <row r="160" spans="1:32" x14ac:dyDescent="0.25">
      <c r="A160" s="28">
        <v>44844</v>
      </c>
      <c r="B160" s="80" t="s">
        <v>275</v>
      </c>
      <c r="C160" s="81" t="s">
        <v>276</v>
      </c>
      <c r="D160" s="77">
        <v>6007.88</v>
      </c>
      <c r="E160" s="77">
        <v>5040.1099999999997</v>
      </c>
      <c r="F160" s="77">
        <v>41.72</v>
      </c>
      <c r="G160" s="77">
        <v>144</v>
      </c>
      <c r="S160" s="32"/>
      <c r="T160" s="32"/>
      <c r="U160" s="32"/>
      <c r="V160" s="32"/>
      <c r="W160" s="32"/>
      <c r="X160" s="88">
        <f>($E$160/$G$160)*0.5</f>
        <v>17.500381944444442</v>
      </c>
      <c r="Y160" s="88">
        <f t="shared" ref="Y160:AD160" si="116">($E$160/$G$160)</f>
        <v>35.000763888888883</v>
      </c>
      <c r="Z160" s="88">
        <f t="shared" si="116"/>
        <v>35.000763888888883</v>
      </c>
      <c r="AA160" s="88">
        <f t="shared" si="116"/>
        <v>35.000763888888883</v>
      </c>
      <c r="AB160" s="88">
        <f t="shared" si="116"/>
        <v>35.000763888888883</v>
      </c>
      <c r="AC160" s="88">
        <f t="shared" si="116"/>
        <v>35.000763888888883</v>
      </c>
      <c r="AD160" s="32">
        <f t="shared" si="116"/>
        <v>35.000763888888883</v>
      </c>
      <c r="AE160" s="5">
        <f t="shared" si="115"/>
        <v>192.50420138888884</v>
      </c>
    </row>
    <row r="161" spans="1:32" x14ac:dyDescent="0.25">
      <c r="A161" s="28">
        <v>44844</v>
      </c>
      <c r="B161" s="80" t="s">
        <v>277</v>
      </c>
      <c r="C161" s="81" t="s">
        <v>278</v>
      </c>
      <c r="D161" s="77">
        <v>2908.03</v>
      </c>
      <c r="E161" s="77">
        <v>2439.6</v>
      </c>
      <c r="F161" s="77">
        <v>20.190000000000001</v>
      </c>
      <c r="G161" s="77">
        <v>144</v>
      </c>
      <c r="S161" s="32"/>
      <c r="T161" s="32"/>
      <c r="U161" s="32"/>
      <c r="V161" s="32"/>
      <c r="W161" s="32"/>
      <c r="X161" s="88">
        <f>($E$161/$G$161)*0.5</f>
        <v>8.4708333333333332</v>
      </c>
      <c r="Y161" s="88">
        <f t="shared" ref="Y161:AD161" si="117">($E$161/$G$161)</f>
        <v>16.941666666666666</v>
      </c>
      <c r="Z161" s="88">
        <f t="shared" si="117"/>
        <v>16.941666666666666</v>
      </c>
      <c r="AA161" s="88">
        <f t="shared" si="117"/>
        <v>16.941666666666666</v>
      </c>
      <c r="AB161" s="88">
        <f t="shared" si="117"/>
        <v>16.941666666666666</v>
      </c>
      <c r="AC161" s="88">
        <f t="shared" si="117"/>
        <v>16.941666666666666</v>
      </c>
      <c r="AD161" s="32">
        <f t="shared" si="117"/>
        <v>16.941666666666666</v>
      </c>
      <c r="AE161" s="5">
        <f t="shared" si="115"/>
        <v>93.17916666666666</v>
      </c>
    </row>
    <row r="162" spans="1:32" x14ac:dyDescent="0.25">
      <c r="A162" s="28">
        <v>44844</v>
      </c>
      <c r="B162" s="80" t="s">
        <v>279</v>
      </c>
      <c r="C162" s="81" t="s">
        <v>280</v>
      </c>
      <c r="D162" s="77">
        <v>7499.43</v>
      </c>
      <c r="E162" s="77">
        <v>6291.4</v>
      </c>
      <c r="F162" s="77">
        <v>52.08</v>
      </c>
      <c r="G162" s="77">
        <v>144</v>
      </c>
      <c r="S162" s="32"/>
      <c r="T162" s="32"/>
      <c r="U162" s="32"/>
      <c r="V162" s="32"/>
      <c r="W162" s="32"/>
      <c r="X162" s="88">
        <f>($E$162/$G$162)*0.5</f>
        <v>21.845138888888886</v>
      </c>
      <c r="Y162" s="88">
        <f t="shared" ref="Y162:AD162" si="118">($E$162/$G$162)</f>
        <v>43.690277777777773</v>
      </c>
      <c r="Z162" s="88">
        <f t="shared" si="118"/>
        <v>43.690277777777773</v>
      </c>
      <c r="AA162" s="88">
        <f t="shared" si="118"/>
        <v>43.690277777777773</v>
      </c>
      <c r="AB162" s="88">
        <f t="shared" si="118"/>
        <v>43.690277777777773</v>
      </c>
      <c r="AC162" s="88">
        <f t="shared" si="118"/>
        <v>43.690277777777773</v>
      </c>
      <c r="AD162" s="32">
        <f t="shared" si="118"/>
        <v>43.690277777777773</v>
      </c>
      <c r="AE162" s="5">
        <f t="shared" si="115"/>
        <v>240.29652777777773</v>
      </c>
    </row>
    <row r="163" spans="1:32" x14ac:dyDescent="0.25">
      <c r="A163" s="28">
        <v>44858</v>
      </c>
      <c r="B163" s="80" t="s">
        <v>281</v>
      </c>
      <c r="C163" s="81" t="s">
        <v>282</v>
      </c>
      <c r="D163" s="77">
        <v>9101.73</v>
      </c>
      <c r="E163" s="77">
        <v>7635.6</v>
      </c>
      <c r="F163" s="77">
        <v>63.21</v>
      </c>
      <c r="G163" s="77">
        <v>144</v>
      </c>
      <c r="S163" s="32"/>
      <c r="T163" s="32"/>
      <c r="U163" s="32"/>
      <c r="V163" s="32"/>
      <c r="W163" s="32"/>
      <c r="X163" s="88">
        <f>($E$163/$G$163)*0.5</f>
        <v>26.512500000000003</v>
      </c>
      <c r="Y163" s="88">
        <f t="shared" ref="Y163:AD163" si="119">($E$163/$G$163)</f>
        <v>53.025000000000006</v>
      </c>
      <c r="Z163" s="88">
        <f t="shared" si="119"/>
        <v>53.025000000000006</v>
      </c>
      <c r="AA163" s="88">
        <f t="shared" si="119"/>
        <v>53.025000000000006</v>
      </c>
      <c r="AB163" s="88">
        <f t="shared" si="119"/>
        <v>53.025000000000006</v>
      </c>
      <c r="AC163" s="88">
        <f t="shared" si="119"/>
        <v>53.025000000000006</v>
      </c>
      <c r="AD163" s="32">
        <f t="shared" si="119"/>
        <v>53.025000000000006</v>
      </c>
      <c r="AE163" s="5">
        <f t="shared" si="115"/>
        <v>291.63750000000005</v>
      </c>
    </row>
    <row r="164" spans="1:32" x14ac:dyDescent="0.25">
      <c r="A164" s="28">
        <v>44858</v>
      </c>
      <c r="B164" s="80" t="s">
        <v>283</v>
      </c>
      <c r="C164" s="81" t="s">
        <v>284</v>
      </c>
      <c r="D164" s="77">
        <v>1713.12</v>
      </c>
      <c r="E164" s="77">
        <v>1437.17</v>
      </c>
      <c r="F164" s="77">
        <v>11.9</v>
      </c>
      <c r="G164" s="77">
        <v>144</v>
      </c>
      <c r="S164" s="32"/>
      <c r="T164" s="32"/>
      <c r="U164" s="32"/>
      <c r="V164" s="32"/>
      <c r="W164" s="32"/>
      <c r="X164" s="88">
        <f>($E$164/$G$164)*0.5</f>
        <v>4.9901736111111115</v>
      </c>
      <c r="Y164" s="88">
        <f t="shared" ref="Y164:AD164" si="120">($E$164/$G$164)</f>
        <v>9.9803472222222229</v>
      </c>
      <c r="Z164" s="88">
        <f t="shared" si="120"/>
        <v>9.9803472222222229</v>
      </c>
      <c r="AA164" s="88">
        <f t="shared" si="120"/>
        <v>9.9803472222222229</v>
      </c>
      <c r="AB164" s="88">
        <f t="shared" si="120"/>
        <v>9.9803472222222229</v>
      </c>
      <c r="AC164" s="88">
        <f t="shared" si="120"/>
        <v>9.9803472222222229</v>
      </c>
      <c r="AD164" s="32">
        <f t="shared" si="120"/>
        <v>9.9803472222222229</v>
      </c>
      <c r="AE164" s="5">
        <f t="shared" si="115"/>
        <v>54.891909722222223</v>
      </c>
    </row>
    <row r="165" spans="1:32" x14ac:dyDescent="0.25">
      <c r="A165" s="28">
        <v>44858</v>
      </c>
      <c r="B165" s="80" t="s">
        <v>285</v>
      </c>
      <c r="C165" s="81" t="s">
        <v>286</v>
      </c>
      <c r="D165" s="77">
        <v>6840.21</v>
      </c>
      <c r="E165" s="77">
        <v>5738.37</v>
      </c>
      <c r="F165" s="77">
        <v>47.5</v>
      </c>
      <c r="G165" s="77">
        <v>144</v>
      </c>
      <c r="S165" s="32"/>
      <c r="T165" s="32"/>
      <c r="U165" s="32"/>
      <c r="V165" s="32"/>
      <c r="W165" s="32"/>
      <c r="X165" s="88">
        <f>($E$165/$G$165)*0.5</f>
        <v>19.924895833333334</v>
      </c>
      <c r="Y165" s="88">
        <f t="shared" ref="Y165:AD165" si="121">($E$165/$G$165)</f>
        <v>39.849791666666668</v>
      </c>
      <c r="Z165" s="88">
        <f t="shared" si="121"/>
        <v>39.849791666666668</v>
      </c>
      <c r="AA165" s="88">
        <f t="shared" si="121"/>
        <v>39.849791666666668</v>
      </c>
      <c r="AB165" s="88">
        <f t="shared" si="121"/>
        <v>39.849791666666668</v>
      </c>
      <c r="AC165" s="88">
        <f t="shared" si="121"/>
        <v>39.849791666666668</v>
      </c>
      <c r="AD165" s="32">
        <f t="shared" si="121"/>
        <v>39.849791666666668</v>
      </c>
      <c r="AE165" s="5">
        <f t="shared" si="115"/>
        <v>219.1738541666667</v>
      </c>
    </row>
    <row r="166" spans="1:32" x14ac:dyDescent="0.25">
      <c r="A166" s="28">
        <v>44858</v>
      </c>
      <c r="B166" s="80" t="s">
        <v>287</v>
      </c>
      <c r="C166" s="81" t="s">
        <v>288</v>
      </c>
      <c r="D166" s="77">
        <v>1089.03</v>
      </c>
      <c r="E166" s="77">
        <v>913.6</v>
      </c>
      <c r="F166" s="77">
        <v>7.56</v>
      </c>
      <c r="G166" s="77">
        <v>144</v>
      </c>
      <c r="S166" s="32"/>
      <c r="T166" s="32"/>
      <c r="U166" s="32"/>
      <c r="V166" s="32"/>
      <c r="W166" s="32"/>
      <c r="X166" s="88">
        <f>($E$166/$G$166)*0.5</f>
        <v>3.1722222222222225</v>
      </c>
      <c r="Y166" s="88">
        <f t="shared" ref="Y166:AD166" si="122">($E$166/$G$166)</f>
        <v>6.344444444444445</v>
      </c>
      <c r="Z166" s="88">
        <f t="shared" si="122"/>
        <v>6.344444444444445</v>
      </c>
      <c r="AA166" s="88">
        <f t="shared" si="122"/>
        <v>6.344444444444445</v>
      </c>
      <c r="AB166" s="88">
        <f t="shared" si="122"/>
        <v>6.344444444444445</v>
      </c>
      <c r="AC166" s="88">
        <f t="shared" si="122"/>
        <v>6.344444444444445</v>
      </c>
      <c r="AD166" s="32">
        <f t="shared" si="122"/>
        <v>6.344444444444445</v>
      </c>
      <c r="AE166" s="5">
        <f>SUM(X166:AC166)</f>
        <v>34.894444444444446</v>
      </c>
    </row>
    <row r="167" spans="1:32" x14ac:dyDescent="0.25">
      <c r="A167" s="28">
        <v>44858</v>
      </c>
      <c r="B167" s="80" t="s">
        <v>289</v>
      </c>
      <c r="C167" s="81">
        <v>556130301</v>
      </c>
      <c r="D167" s="77">
        <v>4051.2</v>
      </c>
      <c r="E167" s="77">
        <v>3398.62</v>
      </c>
      <c r="F167" s="77">
        <v>28.13</v>
      </c>
      <c r="G167" s="77">
        <v>144</v>
      </c>
      <c r="S167" s="32"/>
      <c r="T167" s="32"/>
      <c r="U167" s="32"/>
      <c r="V167" s="32"/>
      <c r="W167" s="32"/>
      <c r="X167" s="88">
        <f>($E$167/$G$167)*0.5</f>
        <v>11.800763888888888</v>
      </c>
      <c r="Y167" s="88">
        <f t="shared" ref="Y167:AC167" si="123">($E$167/$G$167)</f>
        <v>23.601527777777775</v>
      </c>
      <c r="Z167" s="88">
        <f t="shared" si="123"/>
        <v>23.601527777777775</v>
      </c>
      <c r="AA167" s="88">
        <f t="shared" si="123"/>
        <v>23.601527777777775</v>
      </c>
      <c r="AB167" s="88">
        <f t="shared" si="123"/>
        <v>23.601527777777775</v>
      </c>
      <c r="AC167" s="88">
        <f t="shared" si="123"/>
        <v>23.601527777777775</v>
      </c>
      <c r="AD167" s="82"/>
      <c r="AE167" s="5">
        <f>SUM(X167:AC167)</f>
        <v>129.80840277777776</v>
      </c>
    </row>
    <row r="168" spans="1:32" x14ac:dyDescent="0.25">
      <c r="A168" s="28">
        <v>44858</v>
      </c>
      <c r="B168" s="80" t="s">
        <v>290</v>
      </c>
      <c r="C168" s="81" t="s">
        <v>291</v>
      </c>
      <c r="D168" s="77">
        <v>3452.8</v>
      </c>
      <c r="E168" s="77">
        <v>2896.61</v>
      </c>
      <c r="F168" s="77">
        <v>23.98</v>
      </c>
      <c r="G168" s="77">
        <v>144</v>
      </c>
      <c r="S168" s="32"/>
      <c r="T168" s="32"/>
      <c r="U168" s="32"/>
      <c r="V168" s="32"/>
      <c r="W168" s="32"/>
      <c r="X168" s="117">
        <f>($E$168/$G$168)*0.5</f>
        <v>10.057673611111111</v>
      </c>
      <c r="Y168" s="88">
        <f t="shared" ref="Y168:AD168" si="124">($E$168/$G$168)</f>
        <v>20.115347222222223</v>
      </c>
      <c r="Z168" s="88">
        <f t="shared" si="124"/>
        <v>20.115347222222223</v>
      </c>
      <c r="AA168" s="88">
        <f t="shared" si="124"/>
        <v>20.115347222222223</v>
      </c>
      <c r="AB168" s="88">
        <f t="shared" si="124"/>
        <v>20.115347222222223</v>
      </c>
      <c r="AC168" s="88">
        <f t="shared" si="124"/>
        <v>20.115347222222223</v>
      </c>
      <c r="AD168" s="32">
        <f t="shared" si="124"/>
        <v>20.115347222222223</v>
      </c>
      <c r="AE168" s="5">
        <f>SUM(X168:AC168)</f>
        <v>110.63440972222223</v>
      </c>
    </row>
    <row r="169" spans="1:32" x14ac:dyDescent="0.25">
      <c r="X169" s="34">
        <f>SUM(X34:X168)</f>
        <v>4354.5292028367503</v>
      </c>
      <c r="Y169" s="34"/>
      <c r="Z169" s="34"/>
      <c r="AA169" s="34"/>
      <c r="AB169" s="34"/>
      <c r="AC169" s="34"/>
      <c r="AD169" s="34"/>
      <c r="AE169" s="34">
        <f>SUM(AE157:AE168)</f>
        <v>2315.6473772609816</v>
      </c>
      <c r="AF169" s="8" t="s">
        <v>377</v>
      </c>
    </row>
    <row r="171" spans="1:32" x14ac:dyDescent="0.25">
      <c r="A171" s="28">
        <v>44867</v>
      </c>
      <c r="B171" s="80">
        <v>2320802304</v>
      </c>
      <c r="C171" s="81" t="s">
        <v>293</v>
      </c>
      <c r="D171" s="77">
        <v>117.19</v>
      </c>
      <c r="E171" s="77">
        <v>98.31</v>
      </c>
      <c r="F171" s="77">
        <v>0.81</v>
      </c>
      <c r="G171" s="77">
        <v>144</v>
      </c>
      <c r="S171" s="32"/>
      <c r="T171" s="32"/>
      <c r="U171" s="32"/>
      <c r="V171" s="32"/>
      <c r="W171" s="32"/>
      <c r="X171" s="32"/>
      <c r="Y171" s="32">
        <f>($E$171/$G$171)*0.5</f>
        <v>0.34135416666666668</v>
      </c>
      <c r="Z171" s="32">
        <f>($E$171/$G$171)</f>
        <v>0.68270833333333336</v>
      </c>
      <c r="AA171" s="32">
        <f>($E$171/$G$171)</f>
        <v>0.68270833333333336</v>
      </c>
      <c r="AB171" s="32">
        <f>($E$171/$G$171)</f>
        <v>0.68270833333333336</v>
      </c>
      <c r="AC171" s="32">
        <f>($E$171/$G$171)</f>
        <v>0.68270833333333336</v>
      </c>
      <c r="AD171" s="32">
        <f>($E$171/$G$171)</f>
        <v>0.68270833333333336</v>
      </c>
    </row>
    <row r="172" spans="1:32" x14ac:dyDescent="0.25">
      <c r="A172" s="28">
        <v>44867</v>
      </c>
      <c r="B172" s="80">
        <v>2511703139</v>
      </c>
      <c r="C172" s="81" t="s">
        <v>294</v>
      </c>
      <c r="D172" s="77">
        <v>963.72</v>
      </c>
      <c r="E172" s="77">
        <v>808.48</v>
      </c>
      <c r="F172" s="77">
        <v>6.69</v>
      </c>
      <c r="G172" s="77">
        <v>144</v>
      </c>
      <c r="S172" s="32"/>
      <c r="T172" s="32"/>
      <c r="U172" s="32"/>
      <c r="V172" s="32"/>
      <c r="W172" s="32"/>
      <c r="X172" s="32"/>
      <c r="Y172" s="32">
        <f>($E$172/$G$172)*0.5</f>
        <v>2.8072222222222223</v>
      </c>
      <c r="Z172" s="32">
        <f>($E$172/$G$172)</f>
        <v>5.6144444444444446</v>
      </c>
      <c r="AA172" s="32">
        <f>($E$172/$G$172)</f>
        <v>5.6144444444444446</v>
      </c>
      <c r="AB172" s="32">
        <f>($E$172/$G$172)</f>
        <v>5.6144444444444446</v>
      </c>
      <c r="AC172" s="32">
        <f>($E$172/$G$172)</f>
        <v>5.6144444444444446</v>
      </c>
      <c r="AD172" s="32">
        <f>($E$172/$G$172)</f>
        <v>5.6144444444444446</v>
      </c>
    </row>
    <row r="173" spans="1:32" x14ac:dyDescent="0.25">
      <c r="A173" s="28">
        <v>44867</v>
      </c>
      <c r="B173" s="80">
        <v>4585117131</v>
      </c>
      <c r="C173" s="81" t="s">
        <v>295</v>
      </c>
      <c r="D173" s="77">
        <v>287.36</v>
      </c>
      <c r="E173" s="77">
        <v>241.07</v>
      </c>
      <c r="F173" s="77">
        <v>2</v>
      </c>
      <c r="G173" s="77">
        <v>144</v>
      </c>
      <c r="S173" s="32"/>
      <c r="T173" s="32"/>
      <c r="U173" s="32"/>
      <c r="V173" s="32"/>
      <c r="W173" s="32"/>
      <c r="X173" s="32"/>
      <c r="Y173" s="32">
        <f>($E$173/$G$173)*0.5</f>
        <v>0.83704861111111106</v>
      </c>
      <c r="Z173" s="32">
        <f>($E$173/$G$173)</f>
        <v>1.6740972222222221</v>
      </c>
      <c r="AA173" s="32">
        <f>($E$173/$G$173)</f>
        <v>1.6740972222222221</v>
      </c>
      <c r="AB173" s="32">
        <f>($E$173/$G$173)</f>
        <v>1.6740972222222221</v>
      </c>
      <c r="AC173" s="32">
        <f>($E$173/$G$173)</f>
        <v>1.6740972222222221</v>
      </c>
      <c r="AD173" s="32">
        <f>($E$173/$G$173)</f>
        <v>1.6740972222222221</v>
      </c>
    </row>
    <row r="174" spans="1:32" x14ac:dyDescent="0.25">
      <c r="A174" s="28">
        <v>44867</v>
      </c>
      <c r="B174" s="80">
        <v>4735802249</v>
      </c>
      <c r="C174" s="81" t="s">
        <v>296</v>
      </c>
      <c r="D174" s="77">
        <v>4977.3100000000004</v>
      </c>
      <c r="E174" s="77">
        <v>4175.55</v>
      </c>
      <c r="F174" s="77">
        <v>34.56</v>
      </c>
      <c r="G174" s="77">
        <v>144</v>
      </c>
      <c r="S174" s="32"/>
      <c r="T174" s="32"/>
      <c r="U174" s="32"/>
      <c r="V174" s="32"/>
      <c r="W174" s="32"/>
      <c r="X174" s="32"/>
      <c r="Y174" s="32">
        <f>($E$174/$G$174)*0.5</f>
        <v>14.498437500000001</v>
      </c>
      <c r="Z174" s="32">
        <f>($E$174/$G$174)</f>
        <v>28.996875000000003</v>
      </c>
      <c r="AA174" s="32">
        <f>($E$174/$G$174)</f>
        <v>28.996875000000003</v>
      </c>
      <c r="AB174" s="32">
        <f>($E$174/$G$174)</f>
        <v>28.996875000000003</v>
      </c>
      <c r="AC174" s="32">
        <f>($E$174/$G$174)</f>
        <v>28.996875000000003</v>
      </c>
      <c r="AD174" s="32">
        <f>($E$174/$G$174)</f>
        <v>28.996875000000003</v>
      </c>
    </row>
    <row r="175" spans="1:32" x14ac:dyDescent="0.25">
      <c r="A175" s="28">
        <v>44867</v>
      </c>
      <c r="B175" s="80">
        <v>5374209165</v>
      </c>
      <c r="C175" s="81" t="s">
        <v>297</v>
      </c>
      <c r="D175" s="77">
        <v>1752.09</v>
      </c>
      <c r="E175" s="77">
        <v>1469.86</v>
      </c>
      <c r="F175" s="77">
        <v>12.17</v>
      </c>
      <c r="G175" s="77">
        <v>144</v>
      </c>
      <c r="S175" s="32"/>
      <c r="T175" s="32"/>
      <c r="U175" s="32"/>
      <c r="V175" s="32"/>
      <c r="W175" s="32"/>
      <c r="X175" s="32"/>
      <c r="Y175" s="32">
        <f>($E$175/$G$175)*0.5</f>
        <v>5.1036805555555551</v>
      </c>
      <c r="Z175" s="32">
        <f>($E$175/$G$175)</f>
        <v>10.20736111111111</v>
      </c>
      <c r="AA175" s="32">
        <f>($E$175/$G$175)</f>
        <v>10.20736111111111</v>
      </c>
      <c r="AB175" s="32">
        <f>($E$175/$G$175)</f>
        <v>10.20736111111111</v>
      </c>
      <c r="AC175" s="32">
        <f>($E$175/$G$175)</f>
        <v>10.20736111111111</v>
      </c>
      <c r="AD175" s="32">
        <f>($E$175/$G$175)</f>
        <v>10.20736111111111</v>
      </c>
    </row>
    <row r="176" spans="1:32" x14ac:dyDescent="0.25">
      <c r="A176" s="28">
        <v>44867</v>
      </c>
      <c r="B176" s="80">
        <v>7761813123</v>
      </c>
      <c r="C176" s="81" t="s">
        <v>298</v>
      </c>
      <c r="D176" s="77">
        <v>7830.62</v>
      </c>
      <c r="E176" s="77">
        <v>6569.24</v>
      </c>
      <c r="F176" s="77">
        <v>54.38</v>
      </c>
      <c r="G176" s="77">
        <v>144</v>
      </c>
      <c r="S176" s="32"/>
      <c r="T176" s="32"/>
      <c r="U176" s="32"/>
      <c r="V176" s="32"/>
      <c r="W176" s="32"/>
      <c r="X176" s="32"/>
      <c r="Y176" s="32">
        <f>($E$176/$G$176)*0.5</f>
        <v>22.809861111111111</v>
      </c>
      <c r="Z176" s="32">
        <f>($E$176/$G$176)</f>
        <v>45.619722222222222</v>
      </c>
      <c r="AA176" s="32">
        <f>($E$176/$G$176)</f>
        <v>45.619722222222222</v>
      </c>
      <c r="AB176" s="32">
        <f>($E$176/$G$176)</f>
        <v>45.619722222222222</v>
      </c>
      <c r="AC176" s="32">
        <f>($E$176/$G$176)</f>
        <v>45.619722222222222</v>
      </c>
      <c r="AD176" s="32">
        <f>($E$176/$G$176)</f>
        <v>45.619722222222222</v>
      </c>
    </row>
    <row r="177" spans="1:32" x14ac:dyDescent="0.25">
      <c r="A177" s="28">
        <v>44867</v>
      </c>
      <c r="B177" s="80">
        <v>8223412244</v>
      </c>
      <c r="C177" s="81">
        <v>822341201</v>
      </c>
      <c r="D177" s="77">
        <v>2708.84</v>
      </c>
      <c r="E177" s="77">
        <v>2272.4899999999998</v>
      </c>
      <c r="F177" s="77">
        <v>18.809999999999999</v>
      </c>
      <c r="G177" s="77">
        <v>144</v>
      </c>
      <c r="S177" s="32"/>
      <c r="T177" s="32"/>
      <c r="U177" s="32"/>
      <c r="V177" s="32"/>
      <c r="W177" s="32"/>
      <c r="X177" s="32"/>
      <c r="Y177" s="32">
        <f>($E$177/$G$177)*0.5</f>
        <v>7.8905902777777772</v>
      </c>
      <c r="Z177" s="32">
        <f>($E$177/$G$177)</f>
        <v>15.781180555555554</v>
      </c>
      <c r="AA177" s="32">
        <f>($E$177/$G$177)</f>
        <v>15.781180555555554</v>
      </c>
      <c r="AB177" s="32">
        <f>($E$177/$G$177)</f>
        <v>15.781180555555554</v>
      </c>
      <c r="AC177" s="32">
        <f>($E$177/$G$177)</f>
        <v>15.781180555555554</v>
      </c>
      <c r="AD177" s="32">
        <f>($E$177/$G$177)</f>
        <v>15.781180555555554</v>
      </c>
    </row>
    <row r="178" spans="1:32" x14ac:dyDescent="0.25">
      <c r="A178" s="28">
        <v>44867</v>
      </c>
      <c r="B178" s="80">
        <v>8616307167</v>
      </c>
      <c r="C178" s="81" t="s">
        <v>299</v>
      </c>
      <c r="D178" s="77">
        <v>744.9</v>
      </c>
      <c r="E178" s="77">
        <v>624.91</v>
      </c>
      <c r="F178" s="77">
        <v>5.17</v>
      </c>
      <c r="G178" s="77">
        <v>144</v>
      </c>
      <c r="S178" s="32"/>
      <c r="T178" s="32"/>
      <c r="U178" s="32"/>
      <c r="V178" s="32"/>
      <c r="W178" s="32"/>
      <c r="X178" s="32"/>
      <c r="Y178" s="32">
        <f>($E$178/$G$178)*0.5</f>
        <v>2.1698263888888887</v>
      </c>
      <c r="Z178" s="32">
        <f>($E$178/$G$178)</f>
        <v>4.3396527777777774</v>
      </c>
      <c r="AA178" s="32">
        <f>($E$178/$G$178)</f>
        <v>4.3396527777777774</v>
      </c>
      <c r="AB178" s="32">
        <f>($E$178/$G$178)</f>
        <v>4.3396527777777774</v>
      </c>
      <c r="AC178" s="32">
        <f>($E$178/$G$178)</f>
        <v>4.3396527777777774</v>
      </c>
      <c r="AD178" s="32">
        <f>($E$178/$G$178)</f>
        <v>4.3396527777777774</v>
      </c>
    </row>
    <row r="179" spans="1:32" x14ac:dyDescent="0.25">
      <c r="A179" s="28">
        <v>44867</v>
      </c>
      <c r="B179" s="80">
        <v>9997319157</v>
      </c>
      <c r="C179" s="81" t="s">
        <v>300</v>
      </c>
      <c r="D179" s="77">
        <v>6619.49</v>
      </c>
      <c r="E179" s="77">
        <v>5553.2</v>
      </c>
      <c r="F179" s="77">
        <v>45.97</v>
      </c>
      <c r="G179" s="77">
        <v>144</v>
      </c>
      <c r="S179" s="32"/>
      <c r="T179" s="32"/>
      <c r="U179" s="32"/>
      <c r="V179" s="32"/>
      <c r="W179" s="32"/>
      <c r="X179" s="32"/>
      <c r="Y179" s="32">
        <f>($E$179/$G$179)*0.5</f>
        <v>19.281944444444445</v>
      </c>
      <c r="Z179" s="32">
        <f>($E$179/$G$179)</f>
        <v>38.56388888888889</v>
      </c>
      <c r="AA179" s="32">
        <f>($E$179/$G$179)</f>
        <v>38.56388888888889</v>
      </c>
      <c r="AB179" s="32">
        <f>($E$179/$G$179)</f>
        <v>38.56388888888889</v>
      </c>
      <c r="AC179" s="32">
        <f>($E$179/$G$179)</f>
        <v>38.56388888888889</v>
      </c>
      <c r="AD179" s="32">
        <f>($E$179/$G$179)</f>
        <v>38.56388888888889</v>
      </c>
    </row>
    <row r="180" spans="1:32" x14ac:dyDescent="0.25">
      <c r="A180" s="28">
        <v>44879</v>
      </c>
      <c r="B180" s="80" t="s">
        <v>301</v>
      </c>
      <c r="C180" s="81">
        <v>46910801</v>
      </c>
      <c r="D180" s="77">
        <v>119.79</v>
      </c>
      <c r="E180" s="77">
        <v>100.49</v>
      </c>
      <c r="F180" s="77">
        <v>0.83</v>
      </c>
      <c r="G180" s="77">
        <v>144</v>
      </c>
      <c r="S180" s="32"/>
      <c r="T180" s="32"/>
      <c r="U180" s="32"/>
      <c r="V180" s="32"/>
      <c r="W180" s="32"/>
      <c r="X180" s="32"/>
      <c r="Y180" s="32">
        <f>($E$180/$G$180)*0.5</f>
        <v>0.34892361111111109</v>
      </c>
      <c r="Z180" s="32">
        <f>($E$180/$G$180)</f>
        <v>0.69784722222222217</v>
      </c>
      <c r="AA180" s="32">
        <f>($E$180/$G$180)</f>
        <v>0.69784722222222217</v>
      </c>
      <c r="AB180" s="32">
        <f>($E$180/$G$180)</f>
        <v>0.69784722222222217</v>
      </c>
      <c r="AC180" s="32">
        <f>($E$180/$G$180)</f>
        <v>0.69784722222222217</v>
      </c>
      <c r="AD180" s="32">
        <f>($E$180/$G$180)</f>
        <v>0.69784722222222217</v>
      </c>
    </row>
    <row r="181" spans="1:32" x14ac:dyDescent="0.25">
      <c r="A181" s="28">
        <v>44886</v>
      </c>
      <c r="B181" s="80" t="s">
        <v>302</v>
      </c>
      <c r="C181" s="81" t="s">
        <v>303</v>
      </c>
      <c r="D181" s="77">
        <v>1417.51</v>
      </c>
      <c r="E181" s="77">
        <v>1189.17</v>
      </c>
      <c r="F181" s="77">
        <v>9.84</v>
      </c>
      <c r="G181" s="77">
        <v>144</v>
      </c>
      <c r="S181" s="32"/>
      <c r="T181" s="32"/>
      <c r="U181" s="32"/>
      <c r="V181" s="32"/>
      <c r="W181" s="32"/>
      <c r="X181" s="32"/>
      <c r="Y181" s="32">
        <f>($E$181/$G$181)*0.5</f>
        <v>4.1290624999999999</v>
      </c>
      <c r="Z181" s="32">
        <f>($E$181/$G$181)</f>
        <v>8.2581249999999997</v>
      </c>
      <c r="AA181" s="88">
        <f>($E$181/$G$181)</f>
        <v>8.2581249999999997</v>
      </c>
      <c r="AB181" s="88">
        <f>($E$181/$G$181)</f>
        <v>8.2581249999999997</v>
      </c>
      <c r="AC181" s="88">
        <f>($E$181/$G$181)</f>
        <v>8.2581249999999997</v>
      </c>
      <c r="AD181" s="32">
        <f>($E$181/$G$181)</f>
        <v>8.2581249999999997</v>
      </c>
      <c r="AE181" s="5">
        <f>SUM(X181:AC181)</f>
        <v>37.161562500000002</v>
      </c>
    </row>
    <row r="182" spans="1:32" x14ac:dyDescent="0.25">
      <c r="A182" s="28">
        <v>44886</v>
      </c>
      <c r="B182" s="80" t="s">
        <v>304</v>
      </c>
      <c r="C182" s="81" t="s">
        <v>305</v>
      </c>
      <c r="D182" s="77">
        <v>11472.81</v>
      </c>
      <c r="E182" s="77">
        <v>9624.74</v>
      </c>
      <c r="F182" s="77">
        <v>79.67</v>
      </c>
      <c r="G182" s="77">
        <v>144</v>
      </c>
      <c r="S182" s="32"/>
      <c r="T182" s="32"/>
      <c r="U182" s="32"/>
      <c r="V182" s="32"/>
      <c r="W182" s="32"/>
      <c r="X182" s="32"/>
      <c r="Y182" s="32">
        <f>($E$182/$G$182)*0.5</f>
        <v>33.419236111111111</v>
      </c>
      <c r="Z182" s="32">
        <f>($E$182/$G$182)</f>
        <v>66.838472222222222</v>
      </c>
      <c r="AA182" s="88">
        <f>($E$182/$G$182)</f>
        <v>66.838472222222222</v>
      </c>
      <c r="AB182" s="88">
        <f>($E$182/$G$182)</f>
        <v>66.838472222222222</v>
      </c>
      <c r="AC182" s="88">
        <f>($E$182/$G$182)</f>
        <v>66.838472222222222</v>
      </c>
      <c r="AD182" s="82"/>
      <c r="AE182" s="5">
        <f t="shared" ref="AE182:AE186" si="125">SUM(X182:AC182)</f>
        <v>300.77312499999999</v>
      </c>
    </row>
    <row r="183" spans="1:32" x14ac:dyDescent="0.25">
      <c r="A183" s="28">
        <v>44886</v>
      </c>
      <c r="B183" s="80" t="s">
        <v>306</v>
      </c>
      <c r="C183" s="81" t="s">
        <v>307</v>
      </c>
      <c r="D183" s="77">
        <v>8779.08</v>
      </c>
      <c r="E183" s="77">
        <v>7364.92</v>
      </c>
      <c r="F183" s="77">
        <v>60.97</v>
      </c>
      <c r="G183" s="77">
        <v>144</v>
      </c>
      <c r="S183" s="32"/>
      <c r="T183" s="32"/>
      <c r="U183" s="32"/>
      <c r="V183" s="32"/>
      <c r="W183" s="32"/>
      <c r="X183" s="32"/>
      <c r="Y183" s="32">
        <f>($E$183/$G$183)*0.5</f>
        <v>25.572638888888889</v>
      </c>
      <c r="Z183" s="32">
        <f>($E$183/$G$183)</f>
        <v>51.145277777777778</v>
      </c>
      <c r="AA183" s="88">
        <f>($E$183/$G$183)</f>
        <v>51.145277777777778</v>
      </c>
      <c r="AB183" s="88">
        <f>($E$183/$G$183)</f>
        <v>51.145277777777778</v>
      </c>
      <c r="AC183" s="88">
        <f>($E$183/$G$183)</f>
        <v>51.145277777777778</v>
      </c>
      <c r="AD183" s="32">
        <f>($E$183/$G$183)</f>
        <v>51.145277777777778</v>
      </c>
      <c r="AE183" s="5">
        <f t="shared" si="125"/>
        <v>230.15375</v>
      </c>
    </row>
    <row r="184" spans="1:32" x14ac:dyDescent="0.25">
      <c r="A184" s="28">
        <v>44886</v>
      </c>
      <c r="B184" s="80" t="s">
        <v>308</v>
      </c>
      <c r="C184" s="81" t="s">
        <v>309</v>
      </c>
      <c r="D184" s="77">
        <v>1913.3</v>
      </c>
      <c r="E184" s="77">
        <v>1605.1</v>
      </c>
      <c r="F184" s="77">
        <v>13.29</v>
      </c>
      <c r="G184" s="77">
        <v>144</v>
      </c>
      <c r="S184" s="32"/>
      <c r="T184" s="32"/>
      <c r="U184" s="32"/>
      <c r="V184" s="32"/>
      <c r="W184" s="32"/>
      <c r="X184" s="32"/>
      <c r="Y184" s="32">
        <f>($E$184/$G$184)*0.5</f>
        <v>5.5732638888888886</v>
      </c>
      <c r="Z184" s="32">
        <f>($E$184/$G$184)</f>
        <v>11.146527777777777</v>
      </c>
      <c r="AA184" s="88">
        <f>($E$184/$G$184)</f>
        <v>11.146527777777777</v>
      </c>
      <c r="AB184" s="88">
        <f>($E$184/$G$184)</f>
        <v>11.146527777777777</v>
      </c>
      <c r="AC184" s="88">
        <f>($E$184/$G$184)</f>
        <v>11.146527777777777</v>
      </c>
      <c r="AD184" s="82"/>
      <c r="AE184" s="5">
        <f t="shared" si="125"/>
        <v>50.159374999999997</v>
      </c>
    </row>
    <row r="185" spans="1:32" x14ac:dyDescent="0.25">
      <c r="A185" s="28">
        <v>44893</v>
      </c>
      <c r="B185" s="80" t="s">
        <v>310</v>
      </c>
      <c r="C185" s="81" t="s">
        <v>311</v>
      </c>
      <c r="D185" s="77">
        <v>568.20000000000005</v>
      </c>
      <c r="E185" s="77">
        <v>476.68</v>
      </c>
      <c r="F185" s="77">
        <v>3.95</v>
      </c>
      <c r="G185" s="77">
        <v>144</v>
      </c>
      <c r="S185" s="32"/>
      <c r="T185" s="32"/>
      <c r="U185" s="32"/>
      <c r="V185" s="32"/>
      <c r="W185" s="32"/>
      <c r="X185" s="32"/>
      <c r="Y185" s="32">
        <f>($E$185/$G$185)*0.5</f>
        <v>1.6551388888888889</v>
      </c>
      <c r="Z185" s="32">
        <f>($E$185/$G$185)</f>
        <v>3.3102777777777779</v>
      </c>
      <c r="AA185" s="88">
        <f>($E$185/$G$185)</f>
        <v>3.3102777777777779</v>
      </c>
      <c r="AB185" s="88">
        <f>($E$185/$G$185)</f>
        <v>3.3102777777777779</v>
      </c>
      <c r="AC185" s="88">
        <f>($E$185/$G$185)</f>
        <v>3.3102777777777779</v>
      </c>
      <c r="AD185" s="82"/>
      <c r="AE185" s="5">
        <f t="shared" si="125"/>
        <v>14.89625</v>
      </c>
    </row>
    <row r="186" spans="1:32" x14ac:dyDescent="0.25">
      <c r="A186" s="28">
        <v>44893</v>
      </c>
      <c r="B186" s="80" t="s">
        <v>312</v>
      </c>
      <c r="C186" s="81" t="s">
        <v>313</v>
      </c>
      <c r="D186" s="77">
        <v>1157.6600000000001</v>
      </c>
      <c r="E186" s="77">
        <v>971.18</v>
      </c>
      <c r="F186" s="77">
        <v>8.0399999999999991</v>
      </c>
      <c r="G186" s="77">
        <v>144</v>
      </c>
      <c r="S186" s="32"/>
      <c r="T186" s="32"/>
      <c r="U186" s="32"/>
      <c r="V186" s="32"/>
      <c r="W186" s="32"/>
      <c r="X186" s="32"/>
      <c r="Y186" s="37">
        <f>($E$186/$G$186)*0.5</f>
        <v>3.3721527777777776</v>
      </c>
      <c r="Z186" s="32">
        <f>($E$186/$G$186)</f>
        <v>6.7443055555555551</v>
      </c>
      <c r="AA186" s="88">
        <f>($E$186/$G$186)</f>
        <v>6.7443055555555551</v>
      </c>
      <c r="AB186" s="88">
        <f>($E$186/$G$186)</f>
        <v>6.7443055555555551</v>
      </c>
      <c r="AC186" s="88">
        <f>($E$186/$G$186)</f>
        <v>6.7443055555555551</v>
      </c>
      <c r="AD186" s="82"/>
      <c r="AE186" s="5">
        <f t="shared" si="125"/>
        <v>30.349374999999998</v>
      </c>
    </row>
    <row r="187" spans="1:32" x14ac:dyDescent="0.25">
      <c r="Y187" s="34">
        <f>SUM(Y34:Y186)</f>
        <v>4734.4908993806794</v>
      </c>
      <c r="Z187" s="34"/>
      <c r="AA187" s="34"/>
      <c r="AB187" s="34"/>
      <c r="AC187" s="34"/>
      <c r="AD187" s="34"/>
      <c r="AE187" s="34">
        <f>SUM(AE181:AE186)</f>
        <v>663.49343750000003</v>
      </c>
      <c r="AF187" s="8" t="s">
        <v>377</v>
      </c>
    </row>
    <row r="189" spans="1:32" hidden="1" x14ac:dyDescent="0.25">
      <c r="A189" s="28">
        <v>44897</v>
      </c>
      <c r="B189" s="80" t="s">
        <v>335</v>
      </c>
      <c r="C189" s="81" t="s">
        <v>336</v>
      </c>
      <c r="D189" s="77">
        <v>4080.57</v>
      </c>
      <c r="E189" s="77">
        <v>3423.26</v>
      </c>
      <c r="F189" s="106">
        <v>28.34</v>
      </c>
      <c r="G189" s="77">
        <v>144</v>
      </c>
      <c r="S189" s="32"/>
      <c r="T189" s="32"/>
      <c r="U189" s="32"/>
      <c r="V189" s="32"/>
      <c r="W189" s="32"/>
      <c r="X189" s="32"/>
      <c r="Y189" s="32"/>
      <c r="Z189" s="32">
        <f>($E$189/$G$189)*0.5</f>
        <v>11.886319444444446</v>
      </c>
      <c r="AA189" s="32">
        <f>($E$189/$G$189)</f>
        <v>23.772638888888892</v>
      </c>
      <c r="AB189" s="32">
        <f>($E$189/$G$189)</f>
        <v>23.772638888888892</v>
      </c>
      <c r="AC189" s="32">
        <f>($E$189/$G$189)</f>
        <v>23.772638888888892</v>
      </c>
      <c r="AD189" s="32">
        <f>($E$189/$G$189)</f>
        <v>23.772638888888892</v>
      </c>
    </row>
    <row r="190" spans="1:32" hidden="1" x14ac:dyDescent="0.25">
      <c r="A190" s="28">
        <v>44907</v>
      </c>
      <c r="B190" s="80">
        <v>4393308166</v>
      </c>
      <c r="C190" s="81">
        <v>439330801</v>
      </c>
      <c r="D190" s="77">
        <v>7962.91</v>
      </c>
      <c r="E190" s="77">
        <v>6680.22</v>
      </c>
      <c r="F190" s="106">
        <v>55.3</v>
      </c>
      <c r="G190" s="77">
        <v>144</v>
      </c>
      <c r="S190" s="32"/>
      <c r="T190" s="32"/>
      <c r="U190" s="32"/>
      <c r="V190" s="32"/>
      <c r="W190" s="32"/>
      <c r="X190" s="32"/>
      <c r="Y190" s="32"/>
      <c r="Z190" s="32">
        <f>($E$190/$G$190)*0.5</f>
        <v>23.195208333333333</v>
      </c>
      <c r="AA190" s="32">
        <f>($E$190/$G$190)</f>
        <v>46.390416666666667</v>
      </c>
      <c r="AB190" s="32">
        <f>($E$190/$G$190)</f>
        <v>46.390416666666667</v>
      </c>
      <c r="AC190" s="32">
        <f>($E$190/$G$190)</f>
        <v>46.390416666666667</v>
      </c>
      <c r="AD190" s="32">
        <f>($E$190/$G$190)</f>
        <v>46.390416666666667</v>
      </c>
    </row>
    <row r="191" spans="1:32" hidden="1" x14ac:dyDescent="0.25">
      <c r="A191" s="28">
        <v>44907</v>
      </c>
      <c r="B191" s="80">
        <v>4544101216</v>
      </c>
      <c r="C191" s="81">
        <v>454410101</v>
      </c>
      <c r="D191" s="77">
        <v>2824.93</v>
      </c>
      <c r="E191" s="77">
        <v>2369.88</v>
      </c>
      <c r="F191" s="106">
        <v>19.62</v>
      </c>
      <c r="G191" s="77">
        <v>144</v>
      </c>
      <c r="S191" s="32"/>
      <c r="T191" s="32"/>
      <c r="U191" s="32"/>
      <c r="V191" s="32"/>
      <c r="W191" s="32"/>
      <c r="X191" s="32"/>
      <c r="Y191" s="32"/>
      <c r="Z191" s="32">
        <f>($E$191/$G$191)*0.5</f>
        <v>8.2287499999999998</v>
      </c>
      <c r="AA191" s="32">
        <f>($E$191/$G$191)</f>
        <v>16.4575</v>
      </c>
      <c r="AB191" s="32">
        <f>($E$191/$G$191)</f>
        <v>16.4575</v>
      </c>
      <c r="AC191" s="32">
        <f>($E$191/$G$191)</f>
        <v>16.4575</v>
      </c>
      <c r="AD191" s="32">
        <f>($E$191/$G$191)</f>
        <v>16.4575</v>
      </c>
    </row>
    <row r="192" spans="1:32" hidden="1" x14ac:dyDescent="0.25">
      <c r="A192" s="28">
        <v>44907</v>
      </c>
      <c r="B192" s="80">
        <v>5819204146</v>
      </c>
      <c r="C192" s="81">
        <v>581920401</v>
      </c>
      <c r="D192" s="77">
        <v>926.38</v>
      </c>
      <c r="E192" s="77">
        <v>777.16</v>
      </c>
      <c r="F192" s="106">
        <v>6.43</v>
      </c>
      <c r="G192" s="77">
        <v>144</v>
      </c>
      <c r="S192" s="32"/>
      <c r="T192" s="32"/>
      <c r="U192" s="32"/>
      <c r="V192" s="32"/>
      <c r="W192" s="32"/>
      <c r="X192" s="32"/>
      <c r="Y192" s="32"/>
      <c r="Z192" s="32">
        <f>($E$192/$G$192)*0.5</f>
        <v>2.6984722222222222</v>
      </c>
      <c r="AA192" s="32">
        <f>($E$192/$G$192)</f>
        <v>5.3969444444444443</v>
      </c>
      <c r="AB192" s="32">
        <f>($E$192/$G$192)</f>
        <v>5.3969444444444443</v>
      </c>
      <c r="AC192" s="88">
        <f>($E$192/$G$192)</f>
        <v>5.3969444444444443</v>
      </c>
      <c r="AD192" s="32">
        <f>($E$192/$G$192)</f>
        <v>5.3969444444444443</v>
      </c>
    </row>
    <row r="193" spans="1:30" hidden="1" x14ac:dyDescent="0.25">
      <c r="A193" s="28">
        <v>44914</v>
      </c>
      <c r="B193" s="80" t="s">
        <v>337</v>
      </c>
      <c r="C193" s="81">
        <v>37740601</v>
      </c>
      <c r="D193" s="77">
        <v>4716.4399999999996</v>
      </c>
      <c r="E193" s="77">
        <v>3956.71</v>
      </c>
      <c r="F193" s="106">
        <v>32.75</v>
      </c>
      <c r="G193" s="77">
        <v>144</v>
      </c>
      <c r="S193" s="32"/>
      <c r="T193" s="32"/>
      <c r="U193" s="32"/>
      <c r="V193" s="32"/>
      <c r="W193" s="32"/>
      <c r="X193" s="32"/>
      <c r="Y193" s="32"/>
      <c r="Z193" s="32">
        <f>($E$193/$G$193)*0.5</f>
        <v>13.738576388888889</v>
      </c>
      <c r="AA193" s="32">
        <f>($E$193/$G$193)</f>
        <v>27.477152777777778</v>
      </c>
      <c r="AB193" s="32">
        <f>($E$193/$G$193)</f>
        <v>27.477152777777778</v>
      </c>
      <c r="AC193" s="32">
        <f>($E$193/$G$193)</f>
        <v>27.477152777777778</v>
      </c>
      <c r="AD193" s="32">
        <f>($E$193/$G$193)</f>
        <v>27.477152777777778</v>
      </c>
    </row>
    <row r="194" spans="1:30" hidden="1" x14ac:dyDescent="0.25">
      <c r="A194" s="28">
        <v>44914</v>
      </c>
      <c r="B194" s="80">
        <v>7677516247</v>
      </c>
      <c r="C194" s="81">
        <v>767751601</v>
      </c>
      <c r="D194" s="77">
        <v>9443.36</v>
      </c>
      <c r="E194" s="77">
        <v>8092.04</v>
      </c>
      <c r="F194" s="106">
        <v>74.95</v>
      </c>
      <c r="G194" s="77">
        <v>126</v>
      </c>
      <c r="S194" s="32"/>
      <c r="T194" s="32"/>
      <c r="U194" s="32"/>
      <c r="V194" s="32"/>
      <c r="W194" s="32"/>
      <c r="X194" s="32"/>
      <c r="Y194" s="32"/>
      <c r="Z194" s="32">
        <f>($E$194/$G$194)*0.5</f>
        <v>32.111269841269838</v>
      </c>
      <c r="AA194" s="32">
        <f>($E$194/$G$194)</f>
        <v>64.222539682539676</v>
      </c>
      <c r="AB194" s="32">
        <f>($E$194/$G$194)</f>
        <v>64.222539682539676</v>
      </c>
      <c r="AC194" s="32">
        <f>($E$194/$G$194)</f>
        <v>64.222539682539676</v>
      </c>
      <c r="AD194" s="32">
        <f>($E$194/$G$194)</f>
        <v>64.222539682539676</v>
      </c>
    </row>
    <row r="195" spans="1:30" hidden="1" x14ac:dyDescent="0.25">
      <c r="A195" s="28">
        <v>44914</v>
      </c>
      <c r="B195" s="80">
        <v>6344605176</v>
      </c>
      <c r="C195" s="81">
        <v>634460501</v>
      </c>
      <c r="D195" s="77">
        <v>6009.04</v>
      </c>
      <c r="E195" s="77">
        <v>5041.09</v>
      </c>
      <c r="F195" s="106">
        <v>41.73</v>
      </c>
      <c r="G195" s="77">
        <v>144</v>
      </c>
      <c r="S195" s="32"/>
      <c r="T195" s="32"/>
      <c r="U195" s="32"/>
      <c r="V195" s="32"/>
      <c r="W195" s="32"/>
      <c r="X195" s="32"/>
      <c r="Y195" s="32"/>
      <c r="Z195" s="32">
        <f>($E$195/$G$195)*0.5</f>
        <v>17.503784722222221</v>
      </c>
      <c r="AA195" s="32">
        <f>($E$195/$G$195)</f>
        <v>35.007569444444442</v>
      </c>
      <c r="AB195" s="32">
        <f>($E$195/$G$195)</f>
        <v>35.007569444444442</v>
      </c>
      <c r="AC195" s="32">
        <f>($E$195/$G$195)</f>
        <v>35.007569444444442</v>
      </c>
      <c r="AD195" s="32">
        <f>($E$195/$G$195)</f>
        <v>35.007569444444442</v>
      </c>
    </row>
    <row r="196" spans="1:30" hidden="1" x14ac:dyDescent="0.25">
      <c r="A196" s="28">
        <v>44914</v>
      </c>
      <c r="B196" s="80">
        <v>1551118117</v>
      </c>
      <c r="C196" s="81">
        <v>155111801</v>
      </c>
      <c r="D196" s="77">
        <v>6144.96</v>
      </c>
      <c r="E196" s="77">
        <v>5155.1099999999997</v>
      </c>
      <c r="F196" s="106">
        <v>42.67</v>
      </c>
      <c r="G196" s="77">
        <v>144</v>
      </c>
      <c r="S196" s="32"/>
      <c r="T196" s="32"/>
      <c r="U196" s="32"/>
      <c r="V196" s="32"/>
      <c r="W196" s="32"/>
      <c r="X196" s="32"/>
      <c r="Y196" s="32"/>
      <c r="Z196" s="32">
        <f>($E$196/$G$196)*0.5</f>
        <v>17.899687499999999</v>
      </c>
      <c r="AA196" s="32">
        <f>($E$196/$G$196)</f>
        <v>35.799374999999998</v>
      </c>
      <c r="AB196" s="32">
        <f>($E$196/$G$196)</f>
        <v>35.799374999999998</v>
      </c>
      <c r="AC196" s="32">
        <f>($E$196/$G$196)</f>
        <v>35.799374999999998</v>
      </c>
      <c r="AD196" s="32">
        <f>($E$196/$G$196)</f>
        <v>35.799374999999998</v>
      </c>
    </row>
    <row r="197" spans="1:30" hidden="1" x14ac:dyDescent="0.25">
      <c r="A197" s="28">
        <v>44921</v>
      </c>
      <c r="B197" s="40">
        <v>2051117127</v>
      </c>
      <c r="C197" s="81">
        <v>205111701</v>
      </c>
      <c r="D197" s="77">
        <v>6936.19</v>
      </c>
      <c r="E197" s="77">
        <v>5818.89</v>
      </c>
      <c r="F197" s="106">
        <v>48.17</v>
      </c>
      <c r="G197" s="77">
        <v>144</v>
      </c>
      <c r="S197" s="32"/>
      <c r="T197" s="32"/>
      <c r="U197" s="32"/>
      <c r="V197" s="32"/>
      <c r="W197" s="32"/>
      <c r="X197" s="32"/>
      <c r="Y197" s="32"/>
      <c r="Z197" s="32">
        <f>($E$197/$G$197)*0.5</f>
        <v>20.204479166666669</v>
      </c>
      <c r="AA197" s="32">
        <f>($E$197/$G$197)</f>
        <v>40.408958333333338</v>
      </c>
      <c r="AB197" s="32">
        <f>($E$197/$G$197)</f>
        <v>40.408958333333338</v>
      </c>
      <c r="AC197" s="32">
        <f>($E$197/$G$197)</f>
        <v>40.408958333333338</v>
      </c>
      <c r="AD197" s="32">
        <f>($E$197/$G$197)</f>
        <v>40.408958333333338</v>
      </c>
    </row>
    <row r="198" spans="1:30" hidden="1" x14ac:dyDescent="0.25">
      <c r="A198" s="28">
        <v>44921</v>
      </c>
      <c r="B198" s="80">
        <v>9942511131</v>
      </c>
      <c r="C198" s="81">
        <v>994251101</v>
      </c>
      <c r="D198" s="77">
        <v>8047.2</v>
      </c>
      <c r="E198" s="77">
        <v>6774.76</v>
      </c>
      <c r="F198" s="106">
        <v>57.07</v>
      </c>
      <c r="G198" s="77">
        <v>141</v>
      </c>
      <c r="S198" s="32"/>
      <c r="T198" s="32"/>
      <c r="U198" s="32"/>
      <c r="V198" s="32"/>
      <c r="W198" s="32"/>
      <c r="X198" s="32"/>
      <c r="Y198" s="32"/>
      <c r="Z198" s="32">
        <f>($E$198/$G$198)*0.5</f>
        <v>24.023971631205676</v>
      </c>
      <c r="AA198" s="32">
        <f>($E$198/$G$198)</f>
        <v>48.047943262411351</v>
      </c>
      <c r="AB198" s="32">
        <f>($E$198/$G$198)</f>
        <v>48.047943262411351</v>
      </c>
      <c r="AC198" s="32">
        <f>($E$198/$G$198)</f>
        <v>48.047943262411351</v>
      </c>
      <c r="AD198" s="32">
        <f>($E$198/$G$198)</f>
        <v>48.047943262411351</v>
      </c>
    </row>
    <row r="199" spans="1:30" hidden="1" x14ac:dyDescent="0.25">
      <c r="A199" s="28">
        <v>44921</v>
      </c>
      <c r="B199" s="80">
        <v>9770819117</v>
      </c>
      <c r="C199" s="81">
        <v>977081901</v>
      </c>
      <c r="D199" s="77">
        <v>2596.94</v>
      </c>
      <c r="E199" s="77">
        <v>2204.4</v>
      </c>
      <c r="F199" s="106">
        <v>19.38</v>
      </c>
      <c r="G199" s="77">
        <v>134</v>
      </c>
      <c r="S199" s="32"/>
      <c r="T199" s="32"/>
      <c r="U199" s="32"/>
      <c r="V199" s="32"/>
      <c r="W199" s="32"/>
      <c r="X199" s="32"/>
      <c r="Y199" s="32"/>
      <c r="Z199" s="37">
        <f>($E$199/$G$199)*0.5</f>
        <v>8.2253731343283594</v>
      </c>
      <c r="AA199" s="32">
        <f>($E$199/$G$199)</f>
        <v>16.450746268656719</v>
      </c>
      <c r="AB199" s="32">
        <f>($E$199/$G$199)</f>
        <v>16.450746268656719</v>
      </c>
      <c r="AC199" s="32">
        <f>($E$199/$G$199)</f>
        <v>16.450746268656719</v>
      </c>
      <c r="AD199" s="32">
        <f>($E$199/$G$199)</f>
        <v>16.450746268656719</v>
      </c>
    </row>
    <row r="200" spans="1:30" hidden="1" x14ac:dyDescent="0.25">
      <c r="Z200" s="34">
        <f>SUM(Z34:Z199)</f>
        <v>5064.0171737097062</v>
      </c>
      <c r="AA200" s="34"/>
      <c r="AB200" s="34"/>
      <c r="AC200" s="34"/>
      <c r="AD200" s="34"/>
    </row>
    <row r="201" spans="1:30" hidden="1" x14ac:dyDescent="0.25"/>
    <row r="202" spans="1:30" hidden="1" x14ac:dyDescent="0.25">
      <c r="A202" s="28">
        <v>44935</v>
      </c>
      <c r="B202" s="80">
        <v>9322112111</v>
      </c>
      <c r="C202" s="81">
        <v>932211201</v>
      </c>
      <c r="D202" s="77">
        <v>12114.1</v>
      </c>
      <c r="E202" s="77">
        <v>10162.73</v>
      </c>
      <c r="F202" s="106">
        <v>84.13</v>
      </c>
      <c r="G202" s="77">
        <v>144</v>
      </c>
      <c r="S202" s="32"/>
      <c r="T202" s="32"/>
      <c r="U202" s="32"/>
      <c r="V202" s="32"/>
      <c r="W202" s="32"/>
      <c r="X202" s="32"/>
      <c r="Y202" s="32"/>
      <c r="Z202" s="32"/>
      <c r="AA202" s="32">
        <f>($E$202/$G$202)*0.5</f>
        <v>35.287256944444444</v>
      </c>
      <c r="AB202" s="88">
        <f>($E$202/$G$202)</f>
        <v>70.574513888888887</v>
      </c>
      <c r="AC202" s="32">
        <f>($E$202/$G$202)</f>
        <v>70.574513888888887</v>
      </c>
      <c r="AD202" s="32">
        <f>($E$202/$G$202)</f>
        <v>70.574513888888887</v>
      </c>
    </row>
    <row r="203" spans="1:30" hidden="1" x14ac:dyDescent="0.25">
      <c r="A203" s="28">
        <v>44935</v>
      </c>
      <c r="B203" s="80">
        <v>5590210136</v>
      </c>
      <c r="C203" s="81">
        <v>559021001</v>
      </c>
      <c r="D203" s="77">
        <v>1403.62</v>
      </c>
      <c r="E203" s="77">
        <v>1177.52</v>
      </c>
      <c r="F203" s="106">
        <v>9.75</v>
      </c>
      <c r="G203" s="77">
        <v>144</v>
      </c>
      <c r="S203" s="32"/>
      <c r="T203" s="32"/>
      <c r="U203" s="32"/>
      <c r="V203" s="32"/>
      <c r="W203" s="32"/>
      <c r="X203" s="32"/>
      <c r="Y203" s="32"/>
      <c r="Z203" s="32"/>
      <c r="AA203" s="32">
        <f>($E$203/$G$203)*0.5</f>
        <v>4.0886111111111108</v>
      </c>
      <c r="AB203" s="32">
        <f>($E$203/$G$203)</f>
        <v>8.1772222222222215</v>
      </c>
      <c r="AC203" s="32">
        <f>($E$203/$G$203)</f>
        <v>8.1772222222222215</v>
      </c>
      <c r="AD203" s="32">
        <f>($E$203/$G$203)</f>
        <v>8.1772222222222215</v>
      </c>
    </row>
    <row r="204" spans="1:30" hidden="1" x14ac:dyDescent="0.25">
      <c r="A204" s="28">
        <v>44942</v>
      </c>
      <c r="B204" s="80" t="s">
        <v>342</v>
      </c>
      <c r="C204" s="81">
        <v>85500300</v>
      </c>
      <c r="D204" s="77">
        <v>4214.1099999999997</v>
      </c>
      <c r="E204" s="77">
        <v>3535.29</v>
      </c>
      <c r="F204" s="106">
        <v>29.26</v>
      </c>
      <c r="G204" s="77">
        <v>144</v>
      </c>
      <c r="S204" s="32"/>
      <c r="T204" s="32"/>
      <c r="U204" s="32"/>
      <c r="V204" s="32"/>
      <c r="W204" s="32"/>
      <c r="X204" s="32"/>
      <c r="Y204" s="32"/>
      <c r="Z204" s="32"/>
      <c r="AA204" s="32">
        <f>($E$204/$G$204)*0.5</f>
        <v>12.2753125</v>
      </c>
      <c r="AB204" s="32">
        <f>($E$204/$G$204)</f>
        <v>24.550625</v>
      </c>
      <c r="AC204" s="32">
        <f>($E$204/$G$204)</f>
        <v>24.550625</v>
      </c>
      <c r="AD204" s="32">
        <f>($E$204/$G$204)</f>
        <v>24.550625</v>
      </c>
    </row>
    <row r="205" spans="1:30" hidden="1" x14ac:dyDescent="0.25">
      <c r="A205" s="28">
        <v>44949</v>
      </c>
      <c r="B205" s="80" t="s">
        <v>343</v>
      </c>
      <c r="C205" s="81">
        <v>70516500</v>
      </c>
      <c r="D205" s="77">
        <v>9161.86</v>
      </c>
      <c r="E205" s="77">
        <v>7686.04</v>
      </c>
      <c r="F205" s="106">
        <v>63.62</v>
      </c>
      <c r="G205" s="77">
        <v>144</v>
      </c>
      <c r="S205" s="32"/>
      <c r="T205" s="32"/>
      <c r="U205" s="32"/>
      <c r="V205" s="32"/>
      <c r="W205" s="32"/>
      <c r="X205" s="32"/>
      <c r="Y205" s="32"/>
      <c r="Z205" s="32"/>
      <c r="AA205" s="32">
        <f>($E$205/$G$205)*0.5</f>
        <v>26.687638888888888</v>
      </c>
      <c r="AB205" s="88">
        <f>($E$205/$G$205)</f>
        <v>53.375277777777775</v>
      </c>
      <c r="AC205" s="32">
        <f>($E$205/$G$205)</f>
        <v>53.375277777777775</v>
      </c>
      <c r="AD205" s="32">
        <f>($E$205/$G$205)</f>
        <v>53.375277777777775</v>
      </c>
    </row>
    <row r="206" spans="1:30" hidden="1" x14ac:dyDescent="0.25">
      <c r="A206" s="28">
        <v>44949</v>
      </c>
      <c r="B206" s="80">
        <v>3621143008</v>
      </c>
      <c r="C206" s="81">
        <v>362114300</v>
      </c>
      <c r="D206" s="77">
        <v>11439.16</v>
      </c>
      <c r="E206" s="77">
        <v>9596.51</v>
      </c>
      <c r="F206" s="106">
        <v>79.44</v>
      </c>
      <c r="G206" s="77">
        <v>144</v>
      </c>
      <c r="S206" s="32"/>
      <c r="T206" s="32"/>
      <c r="U206" s="32"/>
      <c r="V206" s="32"/>
      <c r="W206" s="32"/>
      <c r="X206" s="32"/>
      <c r="Y206" s="32"/>
      <c r="Z206" s="32"/>
      <c r="AA206" s="32">
        <f>($E$206/$G$206)*0.5</f>
        <v>33.321215277777782</v>
      </c>
      <c r="AB206" s="32">
        <f>($E$206/$G$206)</f>
        <v>66.642430555555563</v>
      </c>
      <c r="AC206" s="32">
        <f>($E$206/$G$206)</f>
        <v>66.642430555555563</v>
      </c>
      <c r="AD206" s="32">
        <f>($E$206/$G$206)</f>
        <v>66.642430555555563</v>
      </c>
    </row>
    <row r="207" spans="1:30" hidden="1" x14ac:dyDescent="0.25">
      <c r="A207" s="28">
        <v>44949</v>
      </c>
      <c r="B207" s="80">
        <v>5909101130</v>
      </c>
      <c r="C207" s="81">
        <v>590910101</v>
      </c>
      <c r="D207" s="77">
        <v>6084.87</v>
      </c>
      <c r="E207" s="77">
        <v>5104.7</v>
      </c>
      <c r="F207" s="106">
        <v>42.26</v>
      </c>
      <c r="G207" s="77">
        <v>144</v>
      </c>
      <c r="S207" s="32"/>
      <c r="T207" s="32"/>
      <c r="U207" s="32"/>
      <c r="V207" s="32"/>
      <c r="W207" s="32"/>
      <c r="X207" s="32"/>
      <c r="Y207" s="32"/>
      <c r="Z207" s="32"/>
      <c r="AA207" s="32">
        <f>($E$207/$G$207)*0.5</f>
        <v>17.724652777777777</v>
      </c>
      <c r="AB207" s="32">
        <f>($E$207/$G$207)</f>
        <v>35.449305555555554</v>
      </c>
      <c r="AC207" s="32">
        <f>($E$207/$G$207)</f>
        <v>35.449305555555554</v>
      </c>
      <c r="AD207" s="32">
        <f>($E$207/$G$207)</f>
        <v>35.449305555555554</v>
      </c>
    </row>
    <row r="208" spans="1:30" hidden="1" x14ac:dyDescent="0.25">
      <c r="A208" s="28">
        <v>44949</v>
      </c>
      <c r="B208" s="80" t="s">
        <v>344</v>
      </c>
      <c r="C208" s="81">
        <v>30570701</v>
      </c>
      <c r="D208" s="77">
        <v>5406.01</v>
      </c>
      <c r="E208" s="77">
        <v>4535.1899999999996</v>
      </c>
      <c r="F208" s="106">
        <v>37.54</v>
      </c>
      <c r="G208" s="77">
        <v>144</v>
      </c>
      <c r="S208" s="32"/>
      <c r="T208" s="32"/>
      <c r="U208" s="32"/>
      <c r="V208" s="32"/>
      <c r="W208" s="32"/>
      <c r="X208" s="32"/>
      <c r="Y208" s="32"/>
      <c r="Z208" s="32"/>
      <c r="AA208" s="32">
        <f>($E$208/$G$208)*0.5</f>
        <v>15.747187499999999</v>
      </c>
      <c r="AB208" s="32">
        <f>($E$208/$G$208)</f>
        <v>31.494374999999998</v>
      </c>
      <c r="AC208" s="32">
        <f>($E$208/$G$208)</f>
        <v>31.494374999999998</v>
      </c>
      <c r="AD208" s="32">
        <f>($E$208/$G$208)</f>
        <v>31.494374999999998</v>
      </c>
    </row>
    <row r="209" spans="1:30" hidden="1" x14ac:dyDescent="0.25">
      <c r="A209" s="28">
        <v>44949</v>
      </c>
      <c r="B209" s="80">
        <v>1533504135</v>
      </c>
      <c r="C209" s="81">
        <v>153350401</v>
      </c>
      <c r="D209" s="77">
        <v>1892.32</v>
      </c>
      <c r="E209" s="77">
        <v>1587.5</v>
      </c>
      <c r="F209" s="106">
        <v>13.14</v>
      </c>
      <c r="G209" s="77">
        <v>144</v>
      </c>
      <c r="S209" s="32"/>
      <c r="T209" s="32"/>
      <c r="U209" s="32"/>
      <c r="V209" s="32"/>
      <c r="W209" s="32"/>
      <c r="X209" s="32"/>
      <c r="Y209" s="32"/>
      <c r="Z209" s="32"/>
      <c r="AA209" s="37">
        <f>($E$209/$G$209)*0.5</f>
        <v>5.5121527777777777</v>
      </c>
      <c r="AB209" s="32">
        <f>($E$209/$G$209)</f>
        <v>11.024305555555555</v>
      </c>
      <c r="AC209" s="32">
        <f>($E$209/$G$209)</f>
        <v>11.024305555555555</v>
      </c>
      <c r="AD209" s="32">
        <f>($E$209/$G$209)</f>
        <v>11.024305555555555</v>
      </c>
    </row>
    <row r="210" spans="1:30" hidden="1" x14ac:dyDescent="0.25">
      <c r="Z210" s="34"/>
      <c r="AA210" s="34">
        <f>SUM(AA34:AA209)</f>
        <v>5394.3770938720654</v>
      </c>
      <c r="AB210" s="34"/>
      <c r="AC210" s="34"/>
      <c r="AD210" s="34"/>
    </row>
    <row r="211" spans="1:30" hidden="1" x14ac:dyDescent="0.25"/>
    <row r="212" spans="1:30" hidden="1" x14ac:dyDescent="0.25">
      <c r="A212" s="28">
        <v>44963</v>
      </c>
      <c r="B212" s="80">
        <v>2937113032</v>
      </c>
      <c r="C212" s="81">
        <v>293711300</v>
      </c>
      <c r="D212" s="77">
        <v>3941.28</v>
      </c>
      <c r="E212" s="77">
        <v>3306.41</v>
      </c>
      <c r="F212" s="106">
        <v>27.37</v>
      </c>
      <c r="G212" s="77">
        <v>144</v>
      </c>
      <c r="S212" s="32"/>
      <c r="T212" s="32"/>
      <c r="U212" s="32"/>
      <c r="V212" s="32"/>
      <c r="W212" s="32"/>
      <c r="X212" s="32"/>
      <c r="Y212" s="32"/>
      <c r="Z212" s="32"/>
      <c r="AA212" s="32"/>
      <c r="AB212" s="32">
        <f>($E$212/$G$212)*0.5</f>
        <v>11.480590277777777</v>
      </c>
      <c r="AC212" s="88">
        <f>($E$212/$G$212)</f>
        <v>22.961180555555554</v>
      </c>
      <c r="AD212" s="32">
        <f>($E$212/$G$212)</f>
        <v>22.961180555555554</v>
      </c>
    </row>
    <row r="213" spans="1:30" hidden="1" x14ac:dyDescent="0.25">
      <c r="A213" s="28">
        <v>44963</v>
      </c>
      <c r="B213" s="80" t="s">
        <v>347</v>
      </c>
      <c r="C213" s="81">
        <v>4721301</v>
      </c>
      <c r="D213" s="77">
        <v>10182.040000000001</v>
      </c>
      <c r="E213" s="77">
        <v>8541.89</v>
      </c>
      <c r="F213" s="106">
        <v>70.709999999999994</v>
      </c>
      <c r="G213" s="77">
        <v>144</v>
      </c>
      <c r="S213" s="32"/>
      <c r="T213" s="32"/>
      <c r="U213" s="32"/>
      <c r="V213" s="32"/>
      <c r="W213" s="32"/>
      <c r="X213" s="32"/>
      <c r="Y213" s="32"/>
      <c r="Z213" s="32"/>
      <c r="AA213" s="32"/>
      <c r="AB213" s="32">
        <f>($E$213/$G$213)*0.5</f>
        <v>29.659340277777776</v>
      </c>
      <c r="AC213" s="32">
        <f>($E$213/$G$213)</f>
        <v>59.318680555555552</v>
      </c>
      <c r="AD213" s="32">
        <f>($E$213/$G$213)</f>
        <v>59.318680555555552</v>
      </c>
    </row>
    <row r="214" spans="1:30" hidden="1" x14ac:dyDescent="0.25">
      <c r="A214" s="28">
        <v>44963</v>
      </c>
      <c r="B214" s="80">
        <v>9349200126</v>
      </c>
      <c r="C214" s="81">
        <v>934920001</v>
      </c>
      <c r="D214" s="77">
        <v>5012.6400000000003</v>
      </c>
      <c r="E214" s="77">
        <v>4205.1899999999996</v>
      </c>
      <c r="F214" s="77">
        <v>34.81</v>
      </c>
      <c r="G214" s="77">
        <v>144</v>
      </c>
      <c r="S214" s="32"/>
      <c r="T214" s="32"/>
      <c r="U214" s="32"/>
      <c r="V214" s="32"/>
      <c r="W214" s="32"/>
      <c r="X214" s="32"/>
      <c r="Y214" s="32"/>
      <c r="Z214" s="32"/>
      <c r="AA214" s="32"/>
      <c r="AB214" s="32">
        <f>($E$214/$G$214)*0.5</f>
        <v>14.601354166666665</v>
      </c>
      <c r="AC214" s="32">
        <f>($E$214/$G$214)</f>
        <v>29.20270833333333</v>
      </c>
      <c r="AD214" s="88">
        <f>($E$214/$G$214)</f>
        <v>29.20270833333333</v>
      </c>
    </row>
    <row r="215" spans="1:30" hidden="1" x14ac:dyDescent="0.25">
      <c r="A215" s="28">
        <v>44963</v>
      </c>
      <c r="B215" s="80">
        <v>2634511211</v>
      </c>
      <c r="C215" s="81">
        <v>263451101</v>
      </c>
      <c r="D215" s="77">
        <v>375.7</v>
      </c>
      <c r="E215" s="77">
        <v>315.18</v>
      </c>
      <c r="F215" s="106">
        <v>2.61</v>
      </c>
      <c r="G215" s="77">
        <v>144</v>
      </c>
      <c r="S215" s="32"/>
      <c r="T215" s="32"/>
      <c r="U215" s="32"/>
      <c r="V215" s="32"/>
      <c r="W215" s="32"/>
      <c r="X215" s="32"/>
      <c r="Y215" s="32"/>
      <c r="Z215" s="32"/>
      <c r="AA215" s="32"/>
      <c r="AB215" s="32">
        <f>($E$215/$G$215)*0.5</f>
        <v>1.0943750000000001</v>
      </c>
      <c r="AC215" s="32">
        <f>($E$215/$G$215)</f>
        <v>2.1887500000000002</v>
      </c>
      <c r="AD215" s="32">
        <f>($E$215/$G$215)</f>
        <v>2.1887500000000002</v>
      </c>
    </row>
    <row r="216" spans="1:30" hidden="1" x14ac:dyDescent="0.25">
      <c r="A216" s="28">
        <v>44963</v>
      </c>
      <c r="B216" s="80">
        <v>9553404234</v>
      </c>
      <c r="C216" s="81">
        <v>955340401</v>
      </c>
      <c r="D216" s="77">
        <v>1137.3499999999999</v>
      </c>
      <c r="E216" s="77">
        <v>954.14</v>
      </c>
      <c r="F216" s="106">
        <v>7.9</v>
      </c>
      <c r="G216" s="77">
        <v>144</v>
      </c>
      <c r="S216" s="32"/>
      <c r="T216" s="32"/>
      <c r="U216" s="32"/>
      <c r="V216" s="32"/>
      <c r="W216" s="32"/>
      <c r="X216" s="32"/>
      <c r="Y216" s="32"/>
      <c r="Z216" s="32"/>
      <c r="AA216" s="32"/>
      <c r="AB216" s="32">
        <f>($E$216/$G$216)*0.5</f>
        <v>3.312986111111111</v>
      </c>
      <c r="AC216" s="32">
        <f>($E$216/$G$216)</f>
        <v>6.6259722222222219</v>
      </c>
      <c r="AD216" s="32">
        <f>($E$216/$G$216)</f>
        <v>6.6259722222222219</v>
      </c>
    </row>
    <row r="217" spans="1:30" hidden="1" x14ac:dyDescent="0.25">
      <c r="A217" s="28">
        <v>44963</v>
      </c>
      <c r="B217" s="80" t="s">
        <v>348</v>
      </c>
      <c r="C217" s="81">
        <v>972841101</v>
      </c>
      <c r="D217" s="77">
        <v>131.91</v>
      </c>
      <c r="E217" s="77">
        <v>110.66</v>
      </c>
      <c r="F217" s="106">
        <v>0.92</v>
      </c>
      <c r="G217" s="77">
        <v>144</v>
      </c>
      <c r="S217" s="32"/>
      <c r="T217" s="32"/>
      <c r="U217" s="32"/>
      <c r="V217" s="32"/>
      <c r="W217" s="32"/>
      <c r="X217" s="32"/>
      <c r="Y217" s="32"/>
      <c r="Z217" s="32"/>
      <c r="AA217" s="32"/>
      <c r="AB217" s="32">
        <f>($E$217/$G$217)*0.5</f>
        <v>0.38423611111111111</v>
      </c>
      <c r="AC217" s="32">
        <f>($E$217/$G$217)</f>
        <v>0.76847222222222222</v>
      </c>
      <c r="AD217" s="32">
        <f>($E$217/$G$217)</f>
        <v>0.76847222222222222</v>
      </c>
    </row>
    <row r="218" spans="1:30" hidden="1" x14ac:dyDescent="0.25">
      <c r="A218" s="28">
        <v>44963</v>
      </c>
      <c r="B218" s="80" t="s">
        <v>349</v>
      </c>
      <c r="C218" s="81">
        <v>239820701</v>
      </c>
      <c r="D218" s="77">
        <v>1444.11</v>
      </c>
      <c r="E218" s="77">
        <v>1211.49</v>
      </c>
      <c r="F218" s="106">
        <v>10.029999999999999</v>
      </c>
      <c r="G218" s="77">
        <v>144</v>
      </c>
      <c r="S218" s="32"/>
      <c r="T218" s="32"/>
      <c r="U218" s="32"/>
      <c r="V218" s="32"/>
      <c r="W218" s="32"/>
      <c r="X218" s="32"/>
      <c r="Y218" s="32"/>
      <c r="Z218" s="32"/>
      <c r="AA218" s="32"/>
      <c r="AB218" s="32">
        <f>($E$218/$G$218)*0.5</f>
        <v>4.2065625000000004</v>
      </c>
      <c r="AC218" s="32">
        <f>($E$218/$G$218)</f>
        <v>8.4131250000000009</v>
      </c>
      <c r="AD218" s="32">
        <f>($E$218/$G$218)</f>
        <v>8.4131250000000009</v>
      </c>
    </row>
    <row r="219" spans="1:30" hidden="1" x14ac:dyDescent="0.25">
      <c r="A219" s="28">
        <v>44963</v>
      </c>
      <c r="B219" s="80" t="s">
        <v>350</v>
      </c>
      <c r="C219" s="81">
        <v>359511101</v>
      </c>
      <c r="D219" s="77">
        <v>3196.2</v>
      </c>
      <c r="E219" s="77">
        <v>2681.34</v>
      </c>
      <c r="F219" s="106">
        <v>22.2</v>
      </c>
      <c r="G219" s="77">
        <v>144</v>
      </c>
      <c r="S219" s="32"/>
      <c r="T219" s="32"/>
      <c r="U219" s="32"/>
      <c r="V219" s="32"/>
      <c r="W219" s="32"/>
      <c r="X219" s="32"/>
      <c r="Y219" s="32"/>
      <c r="Z219" s="32"/>
      <c r="AA219" s="32"/>
      <c r="AB219" s="32">
        <f>($E$219/$G$219)*0.5</f>
        <v>9.3102083333333336</v>
      </c>
      <c r="AC219" s="32">
        <f>($E$219/$G$219)</f>
        <v>18.620416666666667</v>
      </c>
      <c r="AD219" s="32">
        <f>($E$219/$G$219)</f>
        <v>18.620416666666667</v>
      </c>
    </row>
    <row r="220" spans="1:30" hidden="1" x14ac:dyDescent="0.25">
      <c r="A220" s="28">
        <v>44963</v>
      </c>
      <c r="B220" s="80" t="s">
        <v>351</v>
      </c>
      <c r="C220" s="81">
        <v>247031501</v>
      </c>
      <c r="D220" s="77">
        <v>3371.31</v>
      </c>
      <c r="E220" s="77">
        <v>2906.04</v>
      </c>
      <c r="F220" s="106">
        <v>27.86</v>
      </c>
      <c r="G220" s="77">
        <v>121</v>
      </c>
      <c r="Z220" s="34"/>
      <c r="AA220" s="34"/>
      <c r="AB220" s="32">
        <f>($E$220/$G$220)*0.5</f>
        <v>12.008429752066116</v>
      </c>
      <c r="AC220" s="32">
        <f>($E$220/$G$220)</f>
        <v>24.016859504132231</v>
      </c>
      <c r="AD220" s="32">
        <f>($E$220/$G$220)</f>
        <v>24.016859504132231</v>
      </c>
    </row>
    <row r="221" spans="1:30" hidden="1" x14ac:dyDescent="0.25">
      <c r="A221" s="28">
        <v>44963</v>
      </c>
      <c r="B221" s="80" t="s">
        <v>352</v>
      </c>
      <c r="C221" s="81">
        <v>53904300</v>
      </c>
      <c r="D221" s="77">
        <v>359.27</v>
      </c>
      <c r="E221" s="77">
        <v>301.39999999999998</v>
      </c>
      <c r="F221" s="106">
        <v>2.4900000000000002</v>
      </c>
      <c r="G221" s="77">
        <v>144</v>
      </c>
      <c r="AB221" s="32">
        <f>($E$221/$G$221)*0.5</f>
        <v>1.0465277777777777</v>
      </c>
      <c r="AC221" s="32">
        <f>($E$221/$G$221)</f>
        <v>2.0930555555555554</v>
      </c>
      <c r="AD221" s="32">
        <f>($E$221/$G$221)</f>
        <v>2.0930555555555554</v>
      </c>
    </row>
    <row r="222" spans="1:30" hidden="1" x14ac:dyDescent="0.25">
      <c r="A222" s="28">
        <v>44963</v>
      </c>
      <c r="B222" s="80" t="s">
        <v>353</v>
      </c>
      <c r="C222" s="81">
        <v>38009200</v>
      </c>
      <c r="D222" s="77">
        <v>4318.5200000000004</v>
      </c>
      <c r="E222" s="77">
        <v>3622.88</v>
      </c>
      <c r="F222" s="106">
        <v>29.99</v>
      </c>
      <c r="G222" s="77">
        <v>144</v>
      </c>
      <c r="AB222" s="32">
        <f>($E$222/$G$222)*0.5</f>
        <v>12.579444444444444</v>
      </c>
      <c r="AC222" s="32">
        <f>($E$222/$G$222)</f>
        <v>25.158888888888889</v>
      </c>
      <c r="AD222" s="32">
        <f>($E$222/$G$222)</f>
        <v>25.158888888888889</v>
      </c>
    </row>
    <row r="223" spans="1:30" hidden="1" x14ac:dyDescent="0.25">
      <c r="A223" s="28">
        <v>44963</v>
      </c>
      <c r="B223" s="80" t="s">
        <v>354</v>
      </c>
      <c r="C223" s="81">
        <v>333541901</v>
      </c>
      <c r="D223" s="77">
        <v>3991.3</v>
      </c>
      <c r="E223" s="77">
        <v>3348.37</v>
      </c>
      <c r="F223" s="106">
        <v>27.72</v>
      </c>
      <c r="G223" s="77">
        <v>144</v>
      </c>
      <c r="AB223" s="32">
        <f>($E$223/$G$223)*0.5</f>
        <v>11.626284722222222</v>
      </c>
      <c r="AC223" s="32">
        <f>($E$223/$G$223)</f>
        <v>23.252569444444443</v>
      </c>
      <c r="AD223" s="32">
        <f>($E$223/$G$223)</f>
        <v>23.252569444444443</v>
      </c>
    </row>
    <row r="224" spans="1:30" hidden="1" x14ac:dyDescent="0.25">
      <c r="A224" s="28">
        <v>44963</v>
      </c>
      <c r="B224" s="80">
        <v>5258413126</v>
      </c>
      <c r="C224" s="81">
        <v>525841301</v>
      </c>
      <c r="D224" s="77">
        <v>7343.32</v>
      </c>
      <c r="E224" s="77">
        <v>6160.44</v>
      </c>
      <c r="F224" s="106">
        <v>51</v>
      </c>
      <c r="G224" s="77">
        <v>144</v>
      </c>
      <c r="AB224" s="32">
        <f>($E$224/$G$224)*0.5</f>
        <v>21.390416666666667</v>
      </c>
      <c r="AC224" s="32">
        <f>($E$224/$G$224)</f>
        <v>42.780833333333334</v>
      </c>
      <c r="AD224" s="32">
        <f>($E$224/$G$224)</f>
        <v>42.780833333333334</v>
      </c>
    </row>
    <row r="225" spans="1:30" hidden="1" x14ac:dyDescent="0.25">
      <c r="A225" s="28">
        <v>44963</v>
      </c>
      <c r="B225" s="80">
        <v>4677213120</v>
      </c>
      <c r="C225" s="81">
        <v>467721301</v>
      </c>
      <c r="D225" s="77">
        <v>6719.14</v>
      </c>
      <c r="E225" s="77">
        <v>5636.8</v>
      </c>
      <c r="F225" s="106">
        <v>46.66</v>
      </c>
      <c r="G225" s="77">
        <v>144</v>
      </c>
      <c r="AB225" s="32">
        <f>($E$225/$G$225)*0.5</f>
        <v>19.572222222222223</v>
      </c>
      <c r="AC225" s="32">
        <f>($E$225/$G$225)</f>
        <v>39.144444444444446</v>
      </c>
      <c r="AD225" s="32">
        <f>($E$225/$G$225)</f>
        <v>39.144444444444446</v>
      </c>
    </row>
    <row r="226" spans="1:30" hidden="1" x14ac:dyDescent="0.25">
      <c r="A226" s="28">
        <v>44977</v>
      </c>
      <c r="B226" s="80" t="s">
        <v>355</v>
      </c>
      <c r="C226" s="81">
        <v>406204000</v>
      </c>
      <c r="D226" s="77">
        <v>4770.05</v>
      </c>
      <c r="E226" s="77">
        <v>4001.68</v>
      </c>
      <c r="F226" s="106">
        <v>33.130000000000003</v>
      </c>
      <c r="G226" s="77">
        <v>144</v>
      </c>
      <c r="AB226" s="32">
        <f>($E$226/$G$226)*0.5</f>
        <v>13.894722222222221</v>
      </c>
      <c r="AC226" s="32">
        <f>($E$226/$G$226)</f>
        <v>27.789444444444442</v>
      </c>
      <c r="AD226" s="32">
        <f>($E$226/$G$226)</f>
        <v>27.789444444444442</v>
      </c>
    </row>
    <row r="227" spans="1:30" hidden="1" x14ac:dyDescent="0.25">
      <c r="A227" s="28">
        <v>44977</v>
      </c>
      <c r="B227" s="80" t="s">
        <v>356</v>
      </c>
      <c r="C227" s="81">
        <v>339420801</v>
      </c>
      <c r="D227" s="77">
        <v>6142.68</v>
      </c>
      <c r="E227" s="77">
        <v>5153.2</v>
      </c>
      <c r="F227" s="106">
        <v>42.66</v>
      </c>
      <c r="G227" s="77">
        <v>144</v>
      </c>
      <c r="AB227" s="32">
        <f>($E$227/$G$227)*0.5</f>
        <v>17.893055555555556</v>
      </c>
      <c r="AC227" s="32">
        <f>($E$227/$G$227)</f>
        <v>35.786111111111111</v>
      </c>
      <c r="AD227" s="32">
        <f>($E$227/$G$227)</f>
        <v>35.786111111111111</v>
      </c>
    </row>
    <row r="228" spans="1:30" hidden="1" x14ac:dyDescent="0.25">
      <c r="A228" s="28">
        <v>44984</v>
      </c>
      <c r="B228" s="80" t="s">
        <v>357</v>
      </c>
      <c r="C228" s="81">
        <v>95460901</v>
      </c>
      <c r="D228" s="77">
        <v>5989.7</v>
      </c>
      <c r="E228" s="77">
        <v>5024.8599999999997</v>
      </c>
      <c r="F228" s="106">
        <v>41.6</v>
      </c>
      <c r="G228" s="77">
        <v>144</v>
      </c>
      <c r="AB228" s="32">
        <f>($E$228/$G$228)*0.5</f>
        <v>17.447430555555556</v>
      </c>
      <c r="AC228" s="32">
        <f>($E$228/$G$228)</f>
        <v>34.894861111111112</v>
      </c>
      <c r="AD228" s="32">
        <f>($E$228/$G$228)</f>
        <v>34.894861111111112</v>
      </c>
    </row>
    <row r="229" spans="1:30" hidden="1" x14ac:dyDescent="0.25">
      <c r="A229" s="28">
        <v>44984</v>
      </c>
      <c r="B229" s="80">
        <v>2375105115</v>
      </c>
      <c r="C229" s="81">
        <v>237510501</v>
      </c>
      <c r="D229" s="77">
        <v>2184.38</v>
      </c>
      <c r="E229" s="77">
        <v>1832.52</v>
      </c>
      <c r="F229" s="106">
        <v>15.17</v>
      </c>
      <c r="G229" s="77">
        <v>144</v>
      </c>
      <c r="AB229" s="32">
        <f>($E$229/$G$229)*0.5</f>
        <v>6.362916666666667</v>
      </c>
      <c r="AC229" s="32">
        <f>($E$229/$G$229)</f>
        <v>12.725833333333334</v>
      </c>
      <c r="AD229" s="32">
        <f>($E$229/$G$229)</f>
        <v>12.725833333333334</v>
      </c>
    </row>
    <row r="230" spans="1:30" hidden="1" x14ac:dyDescent="0.25">
      <c r="A230" s="28">
        <v>44984</v>
      </c>
      <c r="B230" s="80">
        <v>2403026059</v>
      </c>
      <c r="C230" s="81">
        <v>240302640</v>
      </c>
      <c r="D230" s="77">
        <v>817.65</v>
      </c>
      <c r="E230" s="77">
        <v>685.94</v>
      </c>
      <c r="F230" s="106">
        <v>5.68</v>
      </c>
      <c r="G230" s="77">
        <v>144</v>
      </c>
      <c r="AB230" s="32">
        <f>($E$230/$G$230)*0.5</f>
        <v>2.3817361111111115</v>
      </c>
      <c r="AC230" s="88">
        <f>($E$230/$G$230)</f>
        <v>4.763472222222223</v>
      </c>
      <c r="AD230" s="32">
        <f>($E$230/$G$230)</f>
        <v>4.763472222222223</v>
      </c>
    </row>
    <row r="231" spans="1:30" hidden="1" x14ac:dyDescent="0.25">
      <c r="A231" s="28">
        <v>44984</v>
      </c>
      <c r="B231" s="80">
        <v>2562502135</v>
      </c>
      <c r="C231" s="81">
        <v>256250201</v>
      </c>
      <c r="D231" s="77">
        <v>1204.6099999999999</v>
      </c>
      <c r="E231" s="77">
        <v>1010.57</v>
      </c>
      <c r="F231" s="106">
        <v>8.3699999999999992</v>
      </c>
      <c r="G231" s="77">
        <v>144</v>
      </c>
      <c r="AB231" s="32">
        <f>($E$231/$G$231)*0.5</f>
        <v>3.5089236111111113</v>
      </c>
      <c r="AC231" s="32">
        <f>($E$231/$G$231)</f>
        <v>7.0178472222222226</v>
      </c>
      <c r="AD231" s="32">
        <f>($E$231/$G$231)</f>
        <v>7.0178472222222226</v>
      </c>
    </row>
    <row r="232" spans="1:30" hidden="1" x14ac:dyDescent="0.25">
      <c r="A232" s="28">
        <v>44984</v>
      </c>
      <c r="B232" s="80">
        <v>1595500110</v>
      </c>
      <c r="C232" s="81">
        <v>159550001</v>
      </c>
      <c r="D232" s="77">
        <v>9149.3799999999992</v>
      </c>
      <c r="E232" s="77">
        <v>7675.57</v>
      </c>
      <c r="F232" s="106">
        <v>63.54</v>
      </c>
      <c r="G232" s="77">
        <v>144</v>
      </c>
      <c r="AB232" s="37">
        <f>($E$232/$G$232)*0.5</f>
        <v>26.651284722222222</v>
      </c>
      <c r="AC232" s="32">
        <f>($E$232/$G$232)</f>
        <v>53.302569444444444</v>
      </c>
      <c r="AD232" s="32">
        <f>($E$232/$G$232)</f>
        <v>53.302569444444444</v>
      </c>
    </row>
    <row r="233" spans="1:30" hidden="1" x14ac:dyDescent="0.25">
      <c r="AB233" s="34">
        <f>SUM(AB34:AB232)</f>
        <v>5785.4341694574669</v>
      </c>
      <c r="AC233" s="34"/>
      <c r="AD233" s="34"/>
    </row>
    <row r="234" spans="1:30" hidden="1" x14ac:dyDescent="0.25"/>
    <row r="235" spans="1:30" hidden="1" x14ac:dyDescent="0.25">
      <c r="A235" s="28">
        <v>44990</v>
      </c>
      <c r="B235" s="80">
        <v>8490511132</v>
      </c>
      <c r="C235" s="81">
        <v>849051101</v>
      </c>
      <c r="D235" s="77">
        <v>1899.76</v>
      </c>
      <c r="E235" s="77">
        <v>1593.74</v>
      </c>
      <c r="F235" s="106">
        <v>13.19</v>
      </c>
      <c r="G235" s="77">
        <v>144</v>
      </c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>
        <f>($E$235/$G$235)*0.5</f>
        <v>5.5338194444444442</v>
      </c>
      <c r="AD235" s="32">
        <f>($E$235/$G$235)</f>
        <v>11.067638888888888</v>
      </c>
    </row>
    <row r="236" spans="1:30" hidden="1" x14ac:dyDescent="0.25">
      <c r="A236" s="28">
        <v>44990</v>
      </c>
      <c r="B236" s="80">
        <v>9237319149</v>
      </c>
      <c r="C236" s="81">
        <v>923731901</v>
      </c>
      <c r="D236" s="77">
        <v>516.38</v>
      </c>
      <c r="E236" s="77">
        <v>433.2</v>
      </c>
      <c r="F236" s="106">
        <v>3.59</v>
      </c>
      <c r="G236" s="77">
        <v>144</v>
      </c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>
        <f>($E$236/$G$236)*0.5</f>
        <v>1.5041666666666667</v>
      </c>
      <c r="AD236" s="32">
        <f>($E$236/$G$236)</f>
        <v>3.0083333333333333</v>
      </c>
    </row>
    <row r="237" spans="1:30" hidden="1" x14ac:dyDescent="0.25">
      <c r="A237" s="28">
        <v>44990</v>
      </c>
      <c r="B237" s="80">
        <v>2306705123</v>
      </c>
      <c r="C237" s="81">
        <v>230670501</v>
      </c>
      <c r="D237" s="77">
        <v>673.29</v>
      </c>
      <c r="E237" s="77">
        <v>564.83000000000004</v>
      </c>
      <c r="F237" s="106">
        <v>4.68</v>
      </c>
      <c r="G237" s="77">
        <v>144</v>
      </c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>
        <f>($E$237/$G$237)*0.5</f>
        <v>1.9612152777777778</v>
      </c>
      <c r="AD237" s="32">
        <f>($E$237/$G$237)</f>
        <v>3.9224305555555556</v>
      </c>
    </row>
    <row r="238" spans="1:30" hidden="1" x14ac:dyDescent="0.25">
      <c r="A238" s="28">
        <v>44998</v>
      </c>
      <c r="B238" s="80" t="s">
        <v>359</v>
      </c>
      <c r="C238" s="81">
        <v>84880601</v>
      </c>
      <c r="D238" s="77">
        <v>583.76</v>
      </c>
      <c r="E238" s="77">
        <v>489.73</v>
      </c>
      <c r="F238" s="106">
        <v>4.05</v>
      </c>
      <c r="G238" s="77">
        <v>144</v>
      </c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>
        <f>($E$238/$G$238)*0.5</f>
        <v>1.700451388888889</v>
      </c>
      <c r="AD238" s="32">
        <f>($E$238/$G$238)</f>
        <v>3.4009027777777781</v>
      </c>
    </row>
    <row r="239" spans="1:30" hidden="1" x14ac:dyDescent="0.25">
      <c r="A239" s="28">
        <v>44998</v>
      </c>
      <c r="B239" s="80" t="s">
        <v>360</v>
      </c>
      <c r="C239" s="81">
        <v>906121101</v>
      </c>
      <c r="D239" s="77">
        <v>7633.05</v>
      </c>
      <c r="E239" s="77">
        <v>6403.5</v>
      </c>
      <c r="F239" s="106">
        <v>53.01</v>
      </c>
      <c r="G239" s="77">
        <v>144</v>
      </c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>
        <f>($E$239/$G$239)*0.5</f>
        <v>22.234375</v>
      </c>
      <c r="AD239" s="32">
        <f>($E$239/$G$239)</f>
        <v>44.46875</v>
      </c>
    </row>
    <row r="240" spans="1:30" hidden="1" x14ac:dyDescent="0.25">
      <c r="A240" s="28">
        <v>44998</v>
      </c>
      <c r="B240" s="80" t="s">
        <v>361</v>
      </c>
      <c r="C240" s="81">
        <v>375150901</v>
      </c>
      <c r="D240" s="77">
        <v>424.25</v>
      </c>
      <c r="E240" s="77">
        <v>355.91</v>
      </c>
      <c r="F240" s="106">
        <v>2.95</v>
      </c>
      <c r="G240" s="77">
        <v>144</v>
      </c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>
        <f>($E$240/$G$240)*0.5</f>
        <v>1.2357986111111112</v>
      </c>
      <c r="AD240" s="32">
        <f>($E$240/$G$240)</f>
        <v>2.4715972222222224</v>
      </c>
    </row>
    <row r="241" spans="1:30" hidden="1" x14ac:dyDescent="0.25">
      <c r="A241" s="28">
        <v>44998</v>
      </c>
      <c r="B241" s="80" t="s">
        <v>362</v>
      </c>
      <c r="C241" s="81">
        <v>459060601</v>
      </c>
      <c r="D241" s="77">
        <v>233.9</v>
      </c>
      <c r="E241" s="77">
        <v>196.23</v>
      </c>
      <c r="F241" s="106">
        <v>1.62</v>
      </c>
      <c r="G241" s="77">
        <v>144</v>
      </c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>
        <f>($E$241/$G$241)*0.5</f>
        <v>0.68135416666666659</v>
      </c>
      <c r="AD241" s="32">
        <f>($E$241/$G$241)</f>
        <v>1.3627083333333332</v>
      </c>
    </row>
    <row r="242" spans="1:30" hidden="1" x14ac:dyDescent="0.25">
      <c r="A242" s="28">
        <v>44998</v>
      </c>
      <c r="B242" s="80" t="s">
        <v>363</v>
      </c>
      <c r="C242" s="81">
        <v>817351101</v>
      </c>
      <c r="D242" s="77">
        <v>4574.3900000000003</v>
      </c>
      <c r="E242" s="77">
        <v>3837.54</v>
      </c>
      <c r="F242" s="106">
        <v>31.77</v>
      </c>
      <c r="G242" s="77">
        <v>144</v>
      </c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>
        <f>($E$242/$G$242)*0.5</f>
        <v>13.324791666666666</v>
      </c>
      <c r="AD242" s="32">
        <f>($E$242/$G$242)</f>
        <v>26.649583333333332</v>
      </c>
    </row>
    <row r="243" spans="1:30" hidden="1" x14ac:dyDescent="0.25">
      <c r="A243" s="28">
        <v>44998</v>
      </c>
      <c r="B243" s="80" t="s">
        <v>364</v>
      </c>
      <c r="C243" s="81">
        <v>748840901</v>
      </c>
      <c r="D243" s="77">
        <v>1456.27</v>
      </c>
      <c r="E243" s="77">
        <v>1221.69</v>
      </c>
      <c r="F243" s="106">
        <v>10.11</v>
      </c>
      <c r="G243" s="77">
        <v>144</v>
      </c>
      <c r="Z243" s="34"/>
      <c r="AA243" s="34"/>
      <c r="AB243" s="32"/>
      <c r="AC243" s="32">
        <f>($E$243/$G$243)*0.5</f>
        <v>4.2419791666666669</v>
      </c>
      <c r="AD243" s="32">
        <f>($E$243/$G$243)</f>
        <v>8.4839583333333337</v>
      </c>
    </row>
    <row r="244" spans="1:30" hidden="1" x14ac:dyDescent="0.25">
      <c r="A244" s="28">
        <v>45005</v>
      </c>
      <c r="B244" s="80">
        <v>3838208242</v>
      </c>
      <c r="C244" s="81">
        <v>383820801</v>
      </c>
      <c r="D244" s="77">
        <v>6333.5</v>
      </c>
      <c r="E244" s="77">
        <v>5313.28</v>
      </c>
      <c r="F244" s="106">
        <v>43.98</v>
      </c>
      <c r="G244" s="77">
        <v>144</v>
      </c>
      <c r="AB244" s="32"/>
      <c r="AC244" s="32">
        <f>($E$244/$G$244)*0.5</f>
        <v>18.448888888888888</v>
      </c>
      <c r="AD244" s="32">
        <f>($E$244/$G$244)</f>
        <v>36.897777777777776</v>
      </c>
    </row>
    <row r="245" spans="1:30" hidden="1" x14ac:dyDescent="0.25">
      <c r="A245" s="28">
        <v>45005</v>
      </c>
      <c r="B245" s="80">
        <v>7411413129</v>
      </c>
      <c r="C245" s="81">
        <v>741141301</v>
      </c>
      <c r="D245" s="77">
        <v>6203.9</v>
      </c>
      <c r="E245" s="77">
        <v>5204.5600000000004</v>
      </c>
      <c r="F245" s="106">
        <v>43.08</v>
      </c>
      <c r="G245" s="77">
        <v>144</v>
      </c>
      <c r="AB245" s="32"/>
      <c r="AC245" s="32">
        <f>($E$245/$G$245)*0.5</f>
        <v>18.07138888888889</v>
      </c>
      <c r="AD245" s="32">
        <f>($E$245/$G$245)</f>
        <v>36.142777777777781</v>
      </c>
    </row>
    <row r="246" spans="1:30" hidden="1" x14ac:dyDescent="0.25">
      <c r="A246" s="28">
        <v>45005</v>
      </c>
      <c r="B246" s="80">
        <v>3661213116</v>
      </c>
      <c r="C246" s="81">
        <v>366121301</v>
      </c>
      <c r="D246" s="77">
        <v>185.67</v>
      </c>
      <c r="E246" s="77">
        <v>155.76</v>
      </c>
      <c r="F246" s="106">
        <v>1.29</v>
      </c>
      <c r="G246" s="77">
        <v>144</v>
      </c>
      <c r="AB246" s="32"/>
      <c r="AC246" s="32">
        <f>($E$246/$G$246)*0.5</f>
        <v>0.54083333333333328</v>
      </c>
      <c r="AD246" s="32">
        <f>($E$246/$G$246)</f>
        <v>1.0816666666666666</v>
      </c>
    </row>
    <row r="247" spans="1:30" hidden="1" x14ac:dyDescent="0.25">
      <c r="A247" s="28">
        <v>45005</v>
      </c>
      <c r="B247" s="80">
        <v>9705203135</v>
      </c>
      <c r="C247" s="81">
        <v>970520301</v>
      </c>
      <c r="D247" s="77">
        <v>799.48</v>
      </c>
      <c r="E247" s="77">
        <v>670.7</v>
      </c>
      <c r="F247" s="106">
        <v>5.55</v>
      </c>
      <c r="G247" s="77">
        <v>144</v>
      </c>
      <c r="AB247" s="32"/>
      <c r="AC247" s="32">
        <f>($E$247/$G$247)*0.5</f>
        <v>2.3288194444444446</v>
      </c>
      <c r="AD247" s="32">
        <f>($E$247/$G$247)</f>
        <v>4.6576388888888891</v>
      </c>
    </row>
    <row r="248" spans="1:30" hidden="1" x14ac:dyDescent="0.25">
      <c r="A248" s="28">
        <v>45005</v>
      </c>
      <c r="B248" s="80">
        <v>212604127</v>
      </c>
      <c r="C248" s="81">
        <v>21260401</v>
      </c>
      <c r="D248" s="77">
        <v>1974.44</v>
      </c>
      <c r="E248" s="77">
        <v>1656.4</v>
      </c>
      <c r="F248" s="106">
        <v>13.71</v>
      </c>
      <c r="G248" s="77">
        <v>144</v>
      </c>
      <c r="AB248" s="32"/>
      <c r="AC248" s="32">
        <f>($E$248/$G$248)*0.5</f>
        <v>5.7513888888888891</v>
      </c>
      <c r="AD248" s="32">
        <f>($E$248/$G$248)</f>
        <v>11.502777777777778</v>
      </c>
    </row>
    <row r="249" spans="1:30" hidden="1" x14ac:dyDescent="0.25">
      <c r="A249" s="28">
        <v>45012</v>
      </c>
      <c r="B249" s="80" t="s">
        <v>365</v>
      </c>
      <c r="C249" s="81">
        <v>627710501</v>
      </c>
      <c r="D249" s="77">
        <v>2354.81</v>
      </c>
      <c r="E249" s="77">
        <v>1975.49</v>
      </c>
      <c r="F249" s="106">
        <v>16.350000000000001</v>
      </c>
      <c r="G249" s="77">
        <v>144</v>
      </c>
      <c r="AB249" s="32"/>
      <c r="AC249" s="32">
        <f>($E$249/$G$249)*0.5</f>
        <v>6.8593402777777781</v>
      </c>
      <c r="AD249" s="32">
        <f>($E$249/$G$249)</f>
        <v>13.718680555555556</v>
      </c>
    </row>
    <row r="250" spans="1:30" hidden="1" x14ac:dyDescent="0.25">
      <c r="A250" s="28">
        <v>45012</v>
      </c>
      <c r="B250" s="80" t="s">
        <v>366</v>
      </c>
      <c r="C250" s="81">
        <v>331760101</v>
      </c>
      <c r="D250" s="77">
        <v>1171.33</v>
      </c>
      <c r="E250" s="77">
        <v>982.65</v>
      </c>
      <c r="F250" s="106">
        <v>8.1300000000000008</v>
      </c>
      <c r="G250" s="77">
        <v>144</v>
      </c>
      <c r="AB250" s="32"/>
      <c r="AC250" s="32">
        <f>($E$250/$G$250)*0.5</f>
        <v>3.4119791666666668</v>
      </c>
      <c r="AD250" s="32">
        <f>($E$250/$G$250)</f>
        <v>6.8239583333333336</v>
      </c>
    </row>
    <row r="251" spans="1:30" hidden="1" x14ac:dyDescent="0.25">
      <c r="A251" s="28">
        <v>45012</v>
      </c>
      <c r="B251" s="80" t="s">
        <v>367</v>
      </c>
      <c r="C251" s="81">
        <v>383960801</v>
      </c>
      <c r="D251" s="77">
        <v>8653.33</v>
      </c>
      <c r="E251" s="77">
        <v>7259.43</v>
      </c>
      <c r="F251" s="106">
        <v>60.09</v>
      </c>
      <c r="G251" s="77">
        <v>144</v>
      </c>
      <c r="AB251" s="32"/>
      <c r="AC251" s="32">
        <f>($E$251/$G$251)*0.5</f>
        <v>25.206354166666667</v>
      </c>
      <c r="AD251" s="32">
        <f>($E$251/$G$251)</f>
        <v>50.412708333333335</v>
      </c>
    </row>
    <row r="252" spans="1:30" hidden="1" x14ac:dyDescent="0.25">
      <c r="A252" s="28">
        <v>45012</v>
      </c>
      <c r="B252" s="80" t="s">
        <v>368</v>
      </c>
      <c r="C252" s="81">
        <v>427230601</v>
      </c>
      <c r="D252" s="77">
        <v>428.73</v>
      </c>
      <c r="E252" s="77">
        <v>359.67</v>
      </c>
      <c r="F252" s="106">
        <v>2.98</v>
      </c>
      <c r="G252" s="77">
        <v>144</v>
      </c>
      <c r="AB252" s="32"/>
      <c r="AC252" s="32">
        <f>($E$252/$G$252)*0.5</f>
        <v>1.2488541666666668</v>
      </c>
      <c r="AD252" s="32">
        <f>($E$252/$G$252)</f>
        <v>2.4977083333333336</v>
      </c>
    </row>
    <row r="253" spans="1:30" hidden="1" x14ac:dyDescent="0.25">
      <c r="A253" s="28">
        <v>45012</v>
      </c>
      <c r="B253" s="80" t="s">
        <v>369</v>
      </c>
      <c r="C253" s="81">
        <v>927210101</v>
      </c>
      <c r="D253" s="77">
        <v>3192.26</v>
      </c>
      <c r="E253" s="77">
        <v>2678.04</v>
      </c>
      <c r="F253" s="106">
        <v>22.17</v>
      </c>
      <c r="G253" s="77">
        <v>144</v>
      </c>
      <c r="AB253" s="32"/>
      <c r="AC253" s="32">
        <f>($E$253/$G$253)*0.5</f>
        <v>9.2987500000000001</v>
      </c>
      <c r="AD253" s="32">
        <f>($E$253/$G$253)</f>
        <v>18.5975</v>
      </c>
    </row>
    <row r="254" spans="1:30" hidden="1" x14ac:dyDescent="0.25">
      <c r="A254" s="28">
        <v>45016</v>
      </c>
      <c r="B254" s="80" t="s">
        <v>370</v>
      </c>
      <c r="C254" s="81">
        <v>717740501</v>
      </c>
      <c r="D254" s="77">
        <v>1500.52</v>
      </c>
      <c r="E254" s="77">
        <v>1258.81</v>
      </c>
      <c r="F254" s="77">
        <v>10.42</v>
      </c>
      <c r="G254" s="77">
        <v>144</v>
      </c>
      <c r="AB254" s="32"/>
      <c r="AC254" s="37">
        <f>($E$254/$G$254)*0.5</f>
        <v>4.3708680555555555</v>
      </c>
      <c r="AD254" s="32">
        <f>($E$254/$G$254)</f>
        <v>8.7417361111111109</v>
      </c>
    </row>
    <row r="255" spans="1:30" hidden="1" x14ac:dyDescent="0.25">
      <c r="AB255" s="34"/>
      <c r="AC255" s="34">
        <f>SUM(AC34:AC254)</f>
        <v>6173.8026339317557</v>
      </c>
      <c r="AD255" s="34"/>
    </row>
    <row r="256" spans="1:30" hidden="1" x14ac:dyDescent="0.25"/>
    <row r="257" spans="1:30" hidden="1" x14ac:dyDescent="0.25">
      <c r="A257" s="57">
        <v>44990</v>
      </c>
      <c r="B257" s="113">
        <v>8490511132</v>
      </c>
      <c r="C257" s="114">
        <v>849051101</v>
      </c>
      <c r="D257" s="115">
        <v>1899.76</v>
      </c>
      <c r="E257" s="115">
        <v>1593.74</v>
      </c>
      <c r="F257" s="115">
        <v>13.19</v>
      </c>
      <c r="G257" s="115">
        <v>144</v>
      </c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>
        <f>($E$257/$G$257)*0.5</f>
        <v>5.5338194444444442</v>
      </c>
    </row>
    <row r="258" spans="1:30" hidden="1" x14ac:dyDescent="0.25">
      <c r="A258" s="57">
        <v>44990</v>
      </c>
      <c r="B258" s="113">
        <v>9237319149</v>
      </c>
      <c r="C258" s="114">
        <v>923731901</v>
      </c>
      <c r="D258" s="115">
        <v>516.38</v>
      </c>
      <c r="E258" s="115">
        <v>433.2</v>
      </c>
      <c r="F258" s="115">
        <v>3.59</v>
      </c>
      <c r="G258" s="115">
        <v>144</v>
      </c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>
        <f>($E$258/$G$258)*0.5</f>
        <v>1.5041666666666667</v>
      </c>
    </row>
    <row r="259" spans="1:30" hidden="1" x14ac:dyDescent="0.25">
      <c r="A259" s="57">
        <v>44990</v>
      </c>
      <c r="B259" s="113">
        <v>2306705123</v>
      </c>
      <c r="C259" s="114">
        <v>230670501</v>
      </c>
      <c r="D259" s="115">
        <v>673.29</v>
      </c>
      <c r="E259" s="115">
        <v>564.83000000000004</v>
      </c>
      <c r="F259" s="115">
        <v>4.68</v>
      </c>
      <c r="G259" s="115">
        <v>144</v>
      </c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>
        <f>($E$259/$G$259)*0.5</f>
        <v>1.9612152777777778</v>
      </c>
    </row>
    <row r="260" spans="1:30" hidden="1" x14ac:dyDescent="0.25">
      <c r="A260" s="57">
        <v>44998</v>
      </c>
      <c r="B260" s="113" t="s">
        <v>359</v>
      </c>
      <c r="C260" s="114">
        <v>84880601</v>
      </c>
      <c r="D260" s="115">
        <v>583.76</v>
      </c>
      <c r="E260" s="115">
        <v>489.73</v>
      </c>
      <c r="F260" s="115">
        <v>4.05</v>
      </c>
      <c r="G260" s="115">
        <v>144</v>
      </c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>
        <f>($E$260/$G$260)*0.5</f>
        <v>1.700451388888889</v>
      </c>
    </row>
    <row r="261" spans="1:30" hidden="1" x14ac:dyDescent="0.25">
      <c r="A261" s="57">
        <v>44998</v>
      </c>
      <c r="B261" s="113" t="s">
        <v>360</v>
      </c>
      <c r="C261" s="114">
        <v>906121101</v>
      </c>
      <c r="D261" s="115">
        <v>7633.05</v>
      </c>
      <c r="E261" s="115">
        <v>6403.5</v>
      </c>
      <c r="F261" s="115">
        <v>53.01</v>
      </c>
      <c r="G261" s="115">
        <v>144</v>
      </c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>
        <f>($E$261/$G$261)*0.5</f>
        <v>22.234375</v>
      </c>
    </row>
    <row r="262" spans="1:30" hidden="1" x14ac:dyDescent="0.25">
      <c r="A262" s="57">
        <v>44998</v>
      </c>
      <c r="B262" s="113" t="s">
        <v>361</v>
      </c>
      <c r="C262" s="114">
        <v>375150901</v>
      </c>
      <c r="D262" s="115">
        <v>424.25</v>
      </c>
      <c r="E262" s="115">
        <v>355.91</v>
      </c>
      <c r="F262" s="115">
        <v>2.95</v>
      </c>
      <c r="G262" s="115">
        <v>144</v>
      </c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>
        <f>($E$262/$G$262)*0.5</f>
        <v>1.2357986111111112</v>
      </c>
    </row>
    <row r="263" spans="1:30" hidden="1" x14ac:dyDescent="0.25">
      <c r="A263" s="57">
        <v>44998</v>
      </c>
      <c r="B263" s="113" t="s">
        <v>362</v>
      </c>
      <c r="C263" s="114">
        <v>459060601</v>
      </c>
      <c r="D263" s="115">
        <v>233.9</v>
      </c>
      <c r="E263" s="115">
        <v>196.23</v>
      </c>
      <c r="F263" s="115">
        <v>1.62</v>
      </c>
      <c r="G263" s="115">
        <v>144</v>
      </c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>
        <f>($E$263/$G$263)*0.5</f>
        <v>0.68135416666666659</v>
      </c>
    </row>
    <row r="264" spans="1:30" hidden="1" x14ac:dyDescent="0.25">
      <c r="A264" s="57">
        <v>44998</v>
      </c>
      <c r="B264" s="113" t="s">
        <v>363</v>
      </c>
      <c r="C264" s="114">
        <v>817351101</v>
      </c>
      <c r="D264" s="115">
        <v>4574.3900000000003</v>
      </c>
      <c r="E264" s="115">
        <v>3837.54</v>
      </c>
      <c r="F264" s="115">
        <v>31.77</v>
      </c>
      <c r="G264" s="115">
        <v>144</v>
      </c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>
        <f>($E$264/$G$264)*0.5</f>
        <v>13.324791666666666</v>
      </c>
    </row>
    <row r="265" spans="1:30" hidden="1" x14ac:dyDescent="0.25">
      <c r="A265" s="57">
        <v>44998</v>
      </c>
      <c r="B265" s="113" t="s">
        <v>364</v>
      </c>
      <c r="C265" s="114">
        <v>748840901</v>
      </c>
      <c r="D265" s="115">
        <v>1456.27</v>
      </c>
      <c r="E265" s="115">
        <v>1221.69</v>
      </c>
      <c r="F265" s="115">
        <v>10.11</v>
      </c>
      <c r="G265" s="115">
        <v>144</v>
      </c>
      <c r="Z265" s="34"/>
      <c r="AA265" s="34"/>
      <c r="AB265" s="32"/>
      <c r="AC265" s="32"/>
      <c r="AD265" s="32">
        <f>($E$265/$G$265)*0.5</f>
        <v>4.2419791666666669</v>
      </c>
    </row>
    <row r="266" spans="1:30" hidden="1" x14ac:dyDescent="0.25">
      <c r="A266" s="57">
        <v>45005</v>
      </c>
      <c r="B266" s="113">
        <v>3838208242</v>
      </c>
      <c r="C266" s="114">
        <v>383820801</v>
      </c>
      <c r="D266" s="115">
        <v>6333.5</v>
      </c>
      <c r="E266" s="115">
        <v>5313.28</v>
      </c>
      <c r="F266" s="115">
        <v>43.98</v>
      </c>
      <c r="G266" s="115">
        <v>144</v>
      </c>
      <c r="AB266" s="32"/>
      <c r="AC266" s="32"/>
      <c r="AD266" s="32">
        <f>($E$266/$G$266)*0.5</f>
        <v>18.448888888888888</v>
      </c>
    </row>
    <row r="267" spans="1:30" hidden="1" x14ac:dyDescent="0.25">
      <c r="A267" s="57">
        <v>45005</v>
      </c>
      <c r="B267" s="113">
        <v>7411413129</v>
      </c>
      <c r="C267" s="114">
        <v>741141301</v>
      </c>
      <c r="D267" s="115">
        <v>6203.9</v>
      </c>
      <c r="E267" s="115">
        <v>5204.5600000000004</v>
      </c>
      <c r="F267" s="115">
        <v>43.08</v>
      </c>
      <c r="G267" s="115">
        <v>144</v>
      </c>
      <c r="AB267" s="32"/>
      <c r="AC267" s="32"/>
      <c r="AD267" s="32">
        <f>($E$267/$G$267)*0.5</f>
        <v>18.07138888888889</v>
      </c>
    </row>
    <row r="268" spans="1:30" hidden="1" x14ac:dyDescent="0.25">
      <c r="A268" s="57">
        <v>45005</v>
      </c>
      <c r="B268" s="113">
        <v>3661213116</v>
      </c>
      <c r="C268" s="114">
        <v>366121301</v>
      </c>
      <c r="D268" s="115">
        <v>185.67</v>
      </c>
      <c r="E268" s="115">
        <v>155.76</v>
      </c>
      <c r="F268" s="115">
        <v>1.29</v>
      </c>
      <c r="G268" s="115">
        <v>144</v>
      </c>
      <c r="AB268" s="32"/>
      <c r="AC268" s="32"/>
      <c r="AD268" s="32">
        <f>($E$268/$G$268)*0.5</f>
        <v>0.54083333333333328</v>
      </c>
    </row>
    <row r="269" spans="1:30" hidden="1" x14ac:dyDescent="0.25">
      <c r="A269" s="57">
        <v>45005</v>
      </c>
      <c r="B269" s="113">
        <v>9705203135</v>
      </c>
      <c r="C269" s="114">
        <v>970520301</v>
      </c>
      <c r="D269" s="115">
        <v>799.48</v>
      </c>
      <c r="E269" s="115">
        <v>670.7</v>
      </c>
      <c r="F269" s="115">
        <v>5.55</v>
      </c>
      <c r="G269" s="115">
        <v>144</v>
      </c>
      <c r="AB269" s="32"/>
      <c r="AC269" s="32"/>
      <c r="AD269" s="32">
        <f>($E$269/$G$269)*0.5</f>
        <v>2.3288194444444446</v>
      </c>
    </row>
    <row r="270" spans="1:30" hidden="1" x14ac:dyDescent="0.25">
      <c r="A270" s="57">
        <v>45005</v>
      </c>
      <c r="B270" s="113">
        <v>212604127</v>
      </c>
      <c r="C270" s="114">
        <v>21260401</v>
      </c>
      <c r="D270" s="115">
        <v>1974.44</v>
      </c>
      <c r="E270" s="115">
        <v>1656.4</v>
      </c>
      <c r="F270" s="115">
        <v>13.71</v>
      </c>
      <c r="G270" s="115">
        <v>144</v>
      </c>
      <c r="AB270" s="32"/>
      <c r="AC270" s="32"/>
      <c r="AD270" s="32">
        <f>($E$270/$G$270)*0.5</f>
        <v>5.7513888888888891</v>
      </c>
    </row>
    <row r="271" spans="1:30" hidden="1" x14ac:dyDescent="0.25">
      <c r="A271" s="57">
        <v>45012</v>
      </c>
      <c r="B271" s="113" t="s">
        <v>365</v>
      </c>
      <c r="C271" s="114">
        <v>627710501</v>
      </c>
      <c r="D271" s="115">
        <v>2354.81</v>
      </c>
      <c r="E271" s="115">
        <v>1975.49</v>
      </c>
      <c r="F271" s="115">
        <v>16.350000000000001</v>
      </c>
      <c r="G271" s="115">
        <v>144</v>
      </c>
      <c r="AB271" s="32"/>
      <c r="AC271" s="32"/>
      <c r="AD271" s="32">
        <f>($E$271/$G$271)*0.5</f>
        <v>6.8593402777777781</v>
      </c>
    </row>
    <row r="272" spans="1:30" hidden="1" x14ac:dyDescent="0.25">
      <c r="A272" s="57">
        <v>45012</v>
      </c>
      <c r="B272" s="113" t="s">
        <v>366</v>
      </c>
      <c r="C272" s="114">
        <v>331760101</v>
      </c>
      <c r="D272" s="115">
        <v>1171.33</v>
      </c>
      <c r="E272" s="115">
        <v>982.65</v>
      </c>
      <c r="F272" s="115">
        <v>8.1300000000000008</v>
      </c>
      <c r="G272" s="115">
        <v>144</v>
      </c>
      <c r="AB272" s="32"/>
      <c r="AC272" s="32"/>
      <c r="AD272" s="32">
        <f>($E$272/$G$272)*0.5</f>
        <v>3.4119791666666668</v>
      </c>
    </row>
    <row r="273" spans="1:31" hidden="1" x14ac:dyDescent="0.25">
      <c r="A273" s="57">
        <v>45012</v>
      </c>
      <c r="B273" s="113" t="s">
        <v>367</v>
      </c>
      <c r="C273" s="114">
        <v>383960801</v>
      </c>
      <c r="D273" s="115">
        <v>8653.33</v>
      </c>
      <c r="E273" s="115">
        <v>7259.43</v>
      </c>
      <c r="F273" s="115">
        <v>60.09</v>
      </c>
      <c r="G273" s="115">
        <v>144</v>
      </c>
      <c r="AB273" s="32"/>
      <c r="AC273" s="32"/>
      <c r="AD273" s="32">
        <f>($E$273/$G$273)*0.5</f>
        <v>25.206354166666667</v>
      </c>
    </row>
    <row r="274" spans="1:31" hidden="1" x14ac:dyDescent="0.25">
      <c r="A274" s="57">
        <v>45012</v>
      </c>
      <c r="B274" s="113" t="s">
        <v>368</v>
      </c>
      <c r="C274" s="114">
        <v>427230601</v>
      </c>
      <c r="D274" s="115">
        <v>428.73</v>
      </c>
      <c r="E274" s="115">
        <v>359.67</v>
      </c>
      <c r="F274" s="115">
        <v>2.98</v>
      </c>
      <c r="G274" s="115">
        <v>144</v>
      </c>
      <c r="AB274" s="32"/>
      <c r="AC274" s="32"/>
      <c r="AD274" s="32">
        <f>($E$274/$G$274)*0.5</f>
        <v>1.2488541666666668</v>
      </c>
    </row>
    <row r="275" spans="1:31" hidden="1" x14ac:dyDescent="0.25">
      <c r="A275" s="57">
        <v>45012</v>
      </c>
      <c r="B275" s="113" t="s">
        <v>369</v>
      </c>
      <c r="C275" s="114">
        <v>927210101</v>
      </c>
      <c r="D275" s="115">
        <v>3192.26</v>
      </c>
      <c r="E275" s="115">
        <v>2678.04</v>
      </c>
      <c r="F275" s="115">
        <v>22.17</v>
      </c>
      <c r="G275" s="115">
        <v>144</v>
      </c>
      <c r="AB275" s="32"/>
      <c r="AC275" s="32"/>
      <c r="AD275" s="32">
        <f>($E$275/$G$275)*0.5</f>
        <v>9.2987500000000001</v>
      </c>
    </row>
    <row r="276" spans="1:31" hidden="1" x14ac:dyDescent="0.25">
      <c r="A276" s="57">
        <v>45016</v>
      </c>
      <c r="B276" s="113" t="s">
        <v>370</v>
      </c>
      <c r="C276" s="114">
        <v>717740501</v>
      </c>
      <c r="D276" s="115">
        <v>1500.52</v>
      </c>
      <c r="E276" s="115">
        <v>1258.81</v>
      </c>
      <c r="F276" s="115">
        <v>10.42</v>
      </c>
      <c r="G276" s="115">
        <v>144</v>
      </c>
      <c r="AB276" s="32"/>
      <c r="AC276" s="32"/>
      <c r="AD276" s="37">
        <f>($E$276/$G$276)*0.5</f>
        <v>4.3708680555555555</v>
      </c>
    </row>
    <row r="277" spans="1:31" hidden="1" x14ac:dyDescent="0.25">
      <c r="AB277" s="34"/>
      <c r="AC277" s="34"/>
      <c r="AD277" s="34">
        <f>SUM(AD34:AD276)</f>
        <v>6314.4911755984203</v>
      </c>
    </row>
    <row r="278" spans="1:31" hidden="1" x14ac:dyDescent="0.25"/>
    <row r="280" spans="1:31" x14ac:dyDescent="0.25">
      <c r="AC280" s="29"/>
      <c r="AD280" s="118" t="s">
        <v>376</v>
      </c>
      <c r="AE280" s="102">
        <f>AE169+AE187</f>
        <v>2979.1408147609818</v>
      </c>
    </row>
  </sheetData>
  <pageMargins left="0.7" right="0.7" top="0.75" bottom="0.75" header="0.3" footer="0.3"/>
  <pageSetup orientation="portrait" r:id="rId1"/>
  <headerFooter>
    <oddFooter>&amp;RSchedule JNG-D3.A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28"/>
  <sheetViews>
    <sheetView tabSelected="1" zoomScaleNormal="100" workbookViewId="0">
      <selection activeCell="D6" sqref="D6"/>
    </sheetView>
  </sheetViews>
  <sheetFormatPr defaultRowHeight="15" x14ac:dyDescent="0.25"/>
  <cols>
    <col min="1" max="1" width="11.5703125" style="201" customWidth="1"/>
    <col min="2" max="2" width="12.85546875" style="215" bestFit="1" customWidth="1"/>
    <col min="3" max="3" width="11.140625" style="215" bestFit="1" customWidth="1"/>
    <col min="4" max="4" width="11.5703125" style="225" bestFit="1" customWidth="1"/>
    <col min="5" max="5" width="11.7109375" style="225" bestFit="1" customWidth="1"/>
    <col min="6" max="6" width="13.5703125" style="225" bestFit="1" customWidth="1"/>
    <col min="7" max="7" width="8" style="201" bestFit="1" customWidth="1"/>
    <col min="8" max="8" width="12.140625" style="201" hidden="1" customWidth="1"/>
    <col min="9" max="12" width="10.7109375" style="201" hidden="1" customWidth="1"/>
    <col min="13" max="20" width="10.7109375" style="201" customWidth="1"/>
    <col min="21" max="25" width="11.140625" style="201" customWidth="1"/>
    <col min="26" max="30" width="11.5703125" style="201" bestFit="1" customWidth="1"/>
    <col min="31" max="31" width="11.5703125" style="201" customWidth="1"/>
    <col min="32" max="32" width="10.85546875" style="201" customWidth="1"/>
    <col min="33" max="33" width="10.5703125" style="201" bestFit="1" customWidth="1"/>
    <col min="34" max="34" width="9.140625" style="201"/>
    <col min="35" max="35" width="10.5703125" style="201" bestFit="1" customWidth="1"/>
    <col min="36" max="37" width="9.140625" style="201"/>
    <col min="38" max="38" width="9.7109375" style="201" bestFit="1" customWidth="1"/>
    <col min="39" max="39" width="9.140625" style="201"/>
    <col min="40" max="40" width="9.7109375" style="201" bestFit="1" customWidth="1"/>
    <col min="41" max="16384" width="9.140625" style="201"/>
  </cols>
  <sheetData>
    <row r="1" spans="1:42" ht="45.75" thickBot="1" x14ac:dyDescent="0.3">
      <c r="A1" s="238" t="s">
        <v>27</v>
      </c>
      <c r="B1" s="239" t="s">
        <v>28</v>
      </c>
      <c r="C1" s="239" t="s">
        <v>29</v>
      </c>
      <c r="D1" s="240" t="s">
        <v>30</v>
      </c>
      <c r="E1" s="240" t="s">
        <v>31</v>
      </c>
      <c r="F1" s="259" t="s">
        <v>32</v>
      </c>
      <c r="G1" s="238" t="s">
        <v>33</v>
      </c>
      <c r="H1" s="33" t="s">
        <v>34</v>
      </c>
      <c r="I1" s="35" t="s">
        <v>35</v>
      </c>
      <c r="J1" s="36" t="s">
        <v>67</v>
      </c>
      <c r="K1" s="36" t="s">
        <v>73</v>
      </c>
      <c r="L1" s="36" t="s">
        <v>87</v>
      </c>
      <c r="M1" s="36" t="s">
        <v>105</v>
      </c>
      <c r="N1" s="36" t="s">
        <v>119</v>
      </c>
      <c r="O1" s="36" t="s">
        <v>140</v>
      </c>
      <c r="P1" s="36" t="s">
        <v>157</v>
      </c>
      <c r="Q1" s="36" t="s">
        <v>169</v>
      </c>
      <c r="R1" s="36" t="s">
        <v>179</v>
      </c>
      <c r="S1" s="36" t="s">
        <v>186</v>
      </c>
      <c r="T1" s="36" t="s">
        <v>209</v>
      </c>
      <c r="U1" s="36" t="s">
        <v>239</v>
      </c>
      <c r="V1" s="36" t="s">
        <v>253</v>
      </c>
      <c r="W1" s="36" t="s">
        <v>263</v>
      </c>
      <c r="X1" s="36" t="s">
        <v>265</v>
      </c>
      <c r="Y1" s="36" t="s">
        <v>292</v>
      </c>
      <c r="Z1" s="36" t="s">
        <v>331</v>
      </c>
      <c r="AA1" s="36" t="s">
        <v>345</v>
      </c>
      <c r="AB1" s="36" t="s">
        <v>346</v>
      </c>
      <c r="AC1" s="36" t="s">
        <v>358</v>
      </c>
      <c r="AD1" s="36" t="s">
        <v>371</v>
      </c>
      <c r="AE1" s="36" t="s">
        <v>387</v>
      </c>
      <c r="AF1" s="238" t="s">
        <v>36</v>
      </c>
      <c r="AG1" s="238" t="s">
        <v>37</v>
      </c>
      <c r="AH1" s="238" t="s">
        <v>38</v>
      </c>
      <c r="AI1" s="238" t="s">
        <v>39</v>
      </c>
      <c r="AJ1" s="238" t="s">
        <v>40</v>
      </c>
      <c r="AK1" s="238" t="s">
        <v>41</v>
      </c>
      <c r="AL1" s="238" t="s">
        <v>42</v>
      </c>
      <c r="AM1" s="238" t="s">
        <v>43</v>
      </c>
      <c r="AP1" s="241"/>
    </row>
    <row r="2" spans="1:42" x14ac:dyDescent="0.25">
      <c r="A2" s="242">
        <v>44522</v>
      </c>
      <c r="B2" s="260" t="s">
        <v>110</v>
      </c>
      <c r="C2" s="261">
        <v>81514310</v>
      </c>
      <c r="D2" s="262">
        <v>8180.19</v>
      </c>
      <c r="E2" s="216">
        <v>6862.5</v>
      </c>
      <c r="F2" s="216">
        <v>56.81</v>
      </c>
      <c r="G2" s="248">
        <v>144</v>
      </c>
      <c r="L2" s="249"/>
      <c r="M2" s="263">
        <f t="shared" ref="M2:V2" si="0">($E$2/$G$2)</f>
        <v>47.65625</v>
      </c>
      <c r="N2" s="263">
        <f t="shared" si="0"/>
        <v>47.65625</v>
      </c>
      <c r="O2" s="263">
        <f t="shared" si="0"/>
        <v>47.65625</v>
      </c>
      <c r="P2" s="263">
        <f t="shared" si="0"/>
        <v>47.65625</v>
      </c>
      <c r="Q2" s="263">
        <f t="shared" si="0"/>
        <v>47.65625</v>
      </c>
      <c r="R2" s="263">
        <f t="shared" si="0"/>
        <v>47.65625</v>
      </c>
      <c r="S2" s="263">
        <f t="shared" si="0"/>
        <v>47.65625</v>
      </c>
      <c r="T2" s="263">
        <f t="shared" si="0"/>
        <v>47.65625</v>
      </c>
      <c r="U2" s="263">
        <f t="shared" si="0"/>
        <v>47.65625</v>
      </c>
      <c r="V2" s="263">
        <f t="shared" si="0"/>
        <v>47.65625</v>
      </c>
      <c r="W2" s="264">
        <f>($E$2/$G$2)</f>
        <v>47.65625</v>
      </c>
      <c r="X2" s="264">
        <f t="shared" ref="X2:AE2" si="1">($E$2/$G$2)</f>
        <v>47.65625</v>
      </c>
      <c r="Y2" s="264">
        <f t="shared" si="1"/>
        <v>47.65625</v>
      </c>
      <c r="Z2" s="264">
        <f t="shared" si="1"/>
        <v>47.65625</v>
      </c>
      <c r="AA2" s="264">
        <f t="shared" si="1"/>
        <v>47.65625</v>
      </c>
      <c r="AB2" s="264">
        <f t="shared" si="1"/>
        <v>47.65625</v>
      </c>
      <c r="AC2" s="264">
        <f t="shared" si="1"/>
        <v>47.65625</v>
      </c>
      <c r="AD2" s="264">
        <f t="shared" si="1"/>
        <v>47.65625</v>
      </c>
      <c r="AE2" s="264">
        <f t="shared" si="1"/>
        <v>47.65625</v>
      </c>
      <c r="AF2" s="258">
        <f>SUM(W2:AE2)</f>
        <v>428.90625</v>
      </c>
      <c r="AG2" s="228" t="s">
        <v>400</v>
      </c>
    </row>
    <row r="3" spans="1:42" x14ac:dyDescent="0.25">
      <c r="A3" s="242"/>
      <c r="B3" s="260"/>
      <c r="C3" s="261"/>
      <c r="D3" s="248"/>
      <c r="E3" s="248"/>
      <c r="F3" s="248"/>
      <c r="G3" s="248"/>
      <c r="S3" s="249"/>
      <c r="T3" s="249"/>
      <c r="U3" s="249"/>
      <c r="V3" s="282" t="s">
        <v>399</v>
      </c>
      <c r="W3" s="282"/>
      <c r="X3" s="282"/>
      <c r="Y3" s="282"/>
      <c r="Z3" s="282"/>
      <c r="AA3" s="282"/>
      <c r="AB3" s="282"/>
      <c r="AC3" s="282"/>
      <c r="AD3" s="282"/>
      <c r="AE3" s="282"/>
    </row>
    <row r="4" spans="1:42" x14ac:dyDescent="0.25">
      <c r="A4" s="242"/>
      <c r="B4" s="260"/>
      <c r="C4" s="261"/>
      <c r="D4" s="248"/>
      <c r="E4" s="248"/>
      <c r="F4" s="248"/>
      <c r="G4" s="248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06"/>
    </row>
    <row r="5" spans="1:42" x14ac:dyDescent="0.25">
      <c r="A5" s="242"/>
      <c r="B5" s="260"/>
      <c r="C5" s="261"/>
      <c r="D5" s="248"/>
      <c r="E5" s="248"/>
      <c r="F5" s="248"/>
      <c r="G5" s="248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06"/>
      <c r="AG5" s="228"/>
    </row>
    <row r="6" spans="1:42" x14ac:dyDescent="0.25">
      <c r="A6" s="242"/>
      <c r="B6" s="260"/>
      <c r="C6" s="261"/>
      <c r="D6" s="248"/>
      <c r="E6" s="248"/>
      <c r="F6" s="248"/>
      <c r="G6" s="248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06"/>
    </row>
    <row r="7" spans="1:42" x14ac:dyDescent="0.25">
      <c r="A7" s="242"/>
      <c r="B7" s="260"/>
      <c r="C7" s="261"/>
      <c r="D7" s="248"/>
      <c r="E7" s="248"/>
      <c r="F7" s="248"/>
      <c r="G7" s="248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06"/>
    </row>
    <row r="8" spans="1:42" x14ac:dyDescent="0.25">
      <c r="A8" s="242"/>
      <c r="B8" s="260"/>
      <c r="C8" s="261"/>
      <c r="D8" s="248"/>
      <c r="E8" s="248"/>
      <c r="F8" s="248"/>
      <c r="G8" s="248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06"/>
    </row>
    <row r="9" spans="1:42" x14ac:dyDescent="0.25">
      <c r="A9" s="242"/>
      <c r="B9" s="260"/>
      <c r="C9" s="261"/>
      <c r="D9" s="248"/>
      <c r="E9" s="248"/>
      <c r="F9" s="248"/>
      <c r="G9" s="248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06"/>
    </row>
    <row r="10" spans="1:42" x14ac:dyDescent="0.25">
      <c r="A10" s="242"/>
      <c r="B10" s="260"/>
      <c r="C10" s="261"/>
      <c r="D10" s="248"/>
      <c r="E10" s="248"/>
      <c r="F10" s="248"/>
      <c r="G10" s="248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206"/>
    </row>
    <row r="11" spans="1:42" x14ac:dyDescent="0.25">
      <c r="A11" s="242"/>
      <c r="B11" s="260"/>
      <c r="C11" s="261"/>
      <c r="D11" s="248"/>
      <c r="E11" s="248"/>
      <c r="F11" s="248"/>
      <c r="G11" s="248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06"/>
    </row>
    <row r="12" spans="1:42" x14ac:dyDescent="0.25">
      <c r="A12" s="242"/>
      <c r="B12" s="260"/>
      <c r="C12" s="261"/>
      <c r="D12" s="248"/>
      <c r="E12" s="248"/>
      <c r="F12" s="248"/>
      <c r="G12" s="248"/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06"/>
    </row>
    <row r="13" spans="1:42" x14ac:dyDescent="0.25">
      <c r="A13" s="242"/>
      <c r="B13" s="260"/>
      <c r="C13" s="261"/>
      <c r="D13" s="248"/>
      <c r="E13" s="248"/>
      <c r="F13" s="248"/>
      <c r="G13" s="248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06"/>
    </row>
    <row r="28" spans="15:15" x14ac:dyDescent="0.25">
      <c r="O28" s="249"/>
    </row>
  </sheetData>
  <mergeCells count="1">
    <mergeCell ref="V3:AE3"/>
  </mergeCells>
  <pageMargins left="0.7" right="0.7" top="0.75" bottom="0.75" header="0.3" footer="0.3"/>
  <pageSetup orientation="portrait" r:id="rId1"/>
  <headerFooter>
    <oddFooter>&amp;RSchedule JNG-D3.A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BE8"/>
  <sheetViews>
    <sheetView tabSelected="1" workbookViewId="0">
      <selection activeCell="D6" sqref="D6"/>
    </sheetView>
  </sheetViews>
  <sheetFormatPr defaultRowHeight="15" x14ac:dyDescent="0.25"/>
  <cols>
    <col min="1" max="1" width="14.85546875" bestFit="1" customWidth="1"/>
    <col min="2" max="2" width="17.85546875" bestFit="1" customWidth="1"/>
    <col min="3" max="3" width="14.5703125" bestFit="1" customWidth="1"/>
    <col min="4" max="4" width="11.5703125" bestFit="1" customWidth="1"/>
    <col min="5" max="5" width="10.5703125" bestFit="1" customWidth="1"/>
    <col min="6" max="13" width="11.5703125" bestFit="1" customWidth="1"/>
    <col min="14" max="14" width="12.5703125" bestFit="1" customWidth="1"/>
    <col min="15" max="35" width="11.5703125" bestFit="1" customWidth="1"/>
    <col min="36" max="39" width="7" bestFit="1" customWidth="1"/>
    <col min="40" max="40" width="11.5703125" bestFit="1" customWidth="1"/>
    <col min="41" max="41" width="7" bestFit="1" customWidth="1"/>
    <col min="42" max="47" width="11.5703125" bestFit="1" customWidth="1"/>
    <col min="48" max="48" width="7" bestFit="1" customWidth="1"/>
    <col min="49" max="52" width="11.5703125" bestFit="1" customWidth="1"/>
    <col min="53" max="53" width="10.5703125" bestFit="1" customWidth="1"/>
    <col min="54" max="56" width="12.5703125" bestFit="1" customWidth="1"/>
    <col min="57" max="58" width="14.28515625" bestFit="1" customWidth="1"/>
  </cols>
  <sheetData>
    <row r="1" spans="1:57" x14ac:dyDescent="0.25">
      <c r="A1" t="s">
        <v>12</v>
      </c>
    </row>
    <row r="2" spans="1:57" x14ac:dyDescent="0.25">
      <c r="A2" s="2" t="s">
        <v>420</v>
      </c>
      <c r="B2" t="s">
        <v>582</v>
      </c>
      <c r="C2" t="s">
        <v>19</v>
      </c>
    </row>
    <row r="4" spans="1:57" x14ac:dyDescent="0.25">
      <c r="A4" s="2" t="s">
        <v>1117</v>
      </c>
      <c r="B4" s="2" t="s">
        <v>11</v>
      </c>
    </row>
    <row r="5" spans="1:57" x14ac:dyDescent="0.25">
      <c r="A5" s="2" t="s">
        <v>9</v>
      </c>
      <c r="B5">
        <v>202103</v>
      </c>
      <c r="C5">
        <v>202104</v>
      </c>
      <c r="D5">
        <v>202105</v>
      </c>
      <c r="E5">
        <v>202106</v>
      </c>
      <c r="F5">
        <v>202107</v>
      </c>
      <c r="G5">
        <v>202108</v>
      </c>
      <c r="H5">
        <v>202109</v>
      </c>
      <c r="I5">
        <v>202110</v>
      </c>
      <c r="J5">
        <v>202111</v>
      </c>
      <c r="K5">
        <v>202112</v>
      </c>
      <c r="L5">
        <v>202201</v>
      </c>
      <c r="M5">
        <v>202203</v>
      </c>
      <c r="N5">
        <v>202204</v>
      </c>
      <c r="O5">
        <v>202205</v>
      </c>
      <c r="P5">
        <v>202206</v>
      </c>
      <c r="Q5">
        <v>202207</v>
      </c>
      <c r="R5">
        <v>202208</v>
      </c>
      <c r="S5">
        <v>202209</v>
      </c>
      <c r="T5">
        <v>202210</v>
      </c>
      <c r="U5">
        <v>202211</v>
      </c>
      <c r="V5">
        <v>202212</v>
      </c>
      <c r="W5">
        <v>202301</v>
      </c>
      <c r="X5">
        <v>202302</v>
      </c>
      <c r="Y5">
        <v>202303</v>
      </c>
      <c r="Z5">
        <v>202304</v>
      </c>
      <c r="AA5">
        <v>202305</v>
      </c>
      <c r="AB5">
        <v>202306</v>
      </c>
      <c r="AC5">
        <v>202307</v>
      </c>
      <c r="AD5">
        <v>202308</v>
      </c>
      <c r="AE5">
        <v>202309</v>
      </c>
      <c r="AF5">
        <v>202310</v>
      </c>
      <c r="AG5">
        <v>202311</v>
      </c>
      <c r="AH5">
        <v>202312</v>
      </c>
      <c r="AI5">
        <v>202401</v>
      </c>
      <c r="AJ5">
        <v>202402</v>
      </c>
      <c r="AK5">
        <v>202403</v>
      </c>
      <c r="AL5">
        <v>202404</v>
      </c>
      <c r="AM5">
        <v>202405</v>
      </c>
      <c r="AN5">
        <v>202406</v>
      </c>
      <c r="AO5">
        <v>202407</v>
      </c>
      <c r="AP5">
        <v>202408</v>
      </c>
      <c r="AQ5">
        <v>202409</v>
      </c>
      <c r="AR5">
        <v>202410</v>
      </c>
      <c r="AS5">
        <v>202411</v>
      </c>
      <c r="AT5">
        <v>202412</v>
      </c>
      <c r="AU5">
        <v>202501</v>
      </c>
      <c r="AV5">
        <v>202502</v>
      </c>
      <c r="AW5">
        <v>202503</v>
      </c>
      <c r="AX5">
        <v>202504</v>
      </c>
      <c r="AY5">
        <v>202505</v>
      </c>
      <c r="AZ5">
        <v>202506</v>
      </c>
      <c r="BA5">
        <v>202507</v>
      </c>
      <c r="BB5">
        <v>202508</v>
      </c>
      <c r="BC5">
        <v>202509</v>
      </c>
      <c r="BD5">
        <v>202510</v>
      </c>
      <c r="BE5" t="s">
        <v>10</v>
      </c>
    </row>
    <row r="6" spans="1:57" x14ac:dyDescent="0.25">
      <c r="A6" s="3" t="s">
        <v>3</v>
      </c>
      <c r="B6" s="5">
        <v>3156.78</v>
      </c>
      <c r="C6" s="5">
        <v>18731.7</v>
      </c>
      <c r="D6" s="5">
        <v>31026.01</v>
      </c>
      <c r="E6" s="5">
        <v>1912.94</v>
      </c>
      <c r="F6" s="5">
        <v>14641.79</v>
      </c>
      <c r="G6" s="5">
        <v>49815.66</v>
      </c>
      <c r="H6" s="5">
        <v>67154.759999999995</v>
      </c>
      <c r="I6" s="5">
        <v>81496.11</v>
      </c>
      <c r="J6" s="5">
        <v>52212.07</v>
      </c>
      <c r="K6" s="5">
        <v>17269.25</v>
      </c>
      <c r="L6" s="5">
        <v>40557.550000000003</v>
      </c>
      <c r="M6" s="5">
        <v>42895.090000000004</v>
      </c>
      <c r="N6" s="5">
        <v>107235.82</v>
      </c>
      <c r="O6" s="5">
        <v>63735.03</v>
      </c>
      <c r="P6" s="5">
        <v>33437.460000000006</v>
      </c>
      <c r="Q6" s="5">
        <v>41575.130000000005</v>
      </c>
      <c r="R6" s="5">
        <v>34435.99</v>
      </c>
      <c r="S6" s="5">
        <v>64925.100000000006</v>
      </c>
      <c r="T6" s="5">
        <v>24755.54</v>
      </c>
      <c r="U6" s="5">
        <v>58210.5</v>
      </c>
      <c r="V6" s="5">
        <v>75347.460000000006</v>
      </c>
      <c r="W6" s="5">
        <v>46190.57</v>
      </c>
      <c r="X6" s="5">
        <v>50361.2</v>
      </c>
      <c r="Y6" s="5">
        <v>16097.5</v>
      </c>
      <c r="Z6" s="5">
        <v>23110.13</v>
      </c>
      <c r="AA6" s="5">
        <v>19987.060000000001</v>
      </c>
      <c r="AB6" s="5">
        <v>19388.830000000002</v>
      </c>
      <c r="AC6" s="5">
        <v>54028.06</v>
      </c>
      <c r="AD6" s="5">
        <v>60059.490000000005</v>
      </c>
      <c r="AE6" s="5">
        <v>38128.49</v>
      </c>
      <c r="AF6" s="5">
        <v>61279.490000000005</v>
      </c>
      <c r="AG6" s="5">
        <v>18097.68</v>
      </c>
      <c r="AH6" s="5">
        <v>21511.949999999997</v>
      </c>
      <c r="AI6" s="5">
        <v>14538.25</v>
      </c>
      <c r="AJ6" s="5">
        <v>0</v>
      </c>
      <c r="AK6" s="5">
        <v>0</v>
      </c>
      <c r="AL6" s="5">
        <v>0</v>
      </c>
      <c r="AM6" s="5">
        <v>0</v>
      </c>
      <c r="AN6" s="5">
        <v>52131.86</v>
      </c>
      <c r="AO6" s="5">
        <v>0</v>
      </c>
      <c r="AP6" s="5">
        <v>87617.85</v>
      </c>
      <c r="AQ6" s="5">
        <v>30929.15</v>
      </c>
      <c r="AR6" s="5">
        <v>49192.97</v>
      </c>
      <c r="AS6" s="5">
        <v>15261.08</v>
      </c>
      <c r="AT6" s="5">
        <v>34591.350000000006</v>
      </c>
      <c r="AU6" s="5">
        <v>17546.399999999998</v>
      </c>
      <c r="AV6" s="5">
        <v>0</v>
      </c>
      <c r="AW6" s="5">
        <v>46107.58</v>
      </c>
      <c r="AX6" s="5">
        <v>23462.639999999999</v>
      </c>
      <c r="AY6" s="5">
        <v>50322.82</v>
      </c>
      <c r="AZ6" s="5">
        <v>35605.5</v>
      </c>
      <c r="BA6" s="5">
        <v>1558.04</v>
      </c>
      <c r="BB6" s="5">
        <v>116768.4</v>
      </c>
      <c r="BC6" s="5">
        <v>103731.49999999999</v>
      </c>
      <c r="BD6" s="5">
        <v>192881.9</v>
      </c>
      <c r="BE6" s="5">
        <v>2225015.48</v>
      </c>
    </row>
    <row r="7" spans="1:57" x14ac:dyDescent="0.25">
      <c r="A7" s="4" t="s">
        <v>4</v>
      </c>
      <c r="B7" s="5">
        <v>3156.78</v>
      </c>
      <c r="C7" s="5">
        <v>18731.7</v>
      </c>
      <c r="D7" s="5">
        <v>31026.01</v>
      </c>
      <c r="E7" s="5">
        <v>1912.94</v>
      </c>
      <c r="F7" s="5">
        <v>14641.79</v>
      </c>
      <c r="G7" s="5">
        <v>49815.66</v>
      </c>
      <c r="H7" s="5">
        <v>67154.759999999995</v>
      </c>
      <c r="I7" s="5">
        <v>81496.11</v>
      </c>
      <c r="J7" s="5">
        <v>52212.07</v>
      </c>
      <c r="K7" s="5">
        <v>17269.25</v>
      </c>
      <c r="L7" s="5">
        <v>40557.550000000003</v>
      </c>
      <c r="M7" s="5">
        <v>42895.090000000004</v>
      </c>
      <c r="N7" s="5">
        <v>107235.82</v>
      </c>
      <c r="O7" s="5">
        <v>63735.03</v>
      </c>
      <c r="P7" s="5">
        <v>33437.460000000006</v>
      </c>
      <c r="Q7" s="5">
        <v>41575.130000000005</v>
      </c>
      <c r="R7" s="5">
        <v>34435.99</v>
      </c>
      <c r="S7" s="5">
        <v>64925.100000000006</v>
      </c>
      <c r="T7" s="5">
        <v>24755.54</v>
      </c>
      <c r="U7" s="5">
        <v>58210.5</v>
      </c>
      <c r="V7" s="5">
        <v>75347.460000000006</v>
      </c>
      <c r="W7" s="5">
        <v>46190.57</v>
      </c>
      <c r="X7" s="5">
        <v>50361.2</v>
      </c>
      <c r="Y7" s="5">
        <v>16097.5</v>
      </c>
      <c r="Z7" s="5">
        <v>23110.13</v>
      </c>
      <c r="AA7" s="5">
        <v>19987.060000000001</v>
      </c>
      <c r="AB7" s="5">
        <v>19388.830000000002</v>
      </c>
      <c r="AC7" s="5">
        <v>54028.06</v>
      </c>
      <c r="AD7" s="5">
        <v>60059.490000000005</v>
      </c>
      <c r="AE7" s="5">
        <v>38128.49</v>
      </c>
      <c r="AF7" s="5">
        <v>61279.490000000005</v>
      </c>
      <c r="AG7" s="5">
        <v>18097.68</v>
      </c>
      <c r="AH7" s="5">
        <v>21511.949999999997</v>
      </c>
      <c r="AI7" s="5">
        <v>14538.25</v>
      </c>
      <c r="AJ7" s="5">
        <v>0</v>
      </c>
      <c r="AK7" s="5">
        <v>0</v>
      </c>
      <c r="AL7" s="5">
        <v>0</v>
      </c>
      <c r="AM7" s="5">
        <v>0</v>
      </c>
      <c r="AN7" s="5">
        <v>52131.86</v>
      </c>
      <c r="AO7" s="5">
        <v>0</v>
      </c>
      <c r="AP7" s="5">
        <v>87617.85</v>
      </c>
      <c r="AQ7" s="5">
        <v>30929.15</v>
      </c>
      <c r="AR7" s="5">
        <v>49192.97</v>
      </c>
      <c r="AS7" s="5">
        <v>15261.08</v>
      </c>
      <c r="AT7" s="5">
        <v>34591.350000000006</v>
      </c>
      <c r="AU7" s="5">
        <v>17546.399999999998</v>
      </c>
      <c r="AV7" s="5">
        <v>0</v>
      </c>
      <c r="AW7" s="5">
        <v>46107.58</v>
      </c>
      <c r="AX7" s="5">
        <v>23462.639999999999</v>
      </c>
      <c r="AY7" s="5">
        <v>50322.82</v>
      </c>
      <c r="AZ7" s="5">
        <v>35605.5</v>
      </c>
      <c r="BA7" s="5">
        <v>1558.04</v>
      </c>
      <c r="BB7" s="5">
        <v>116768.4</v>
      </c>
      <c r="BC7" s="5">
        <v>103731.49999999999</v>
      </c>
      <c r="BD7" s="5">
        <v>192881.9</v>
      </c>
      <c r="BE7" s="5">
        <v>2225015.48</v>
      </c>
    </row>
    <row r="8" spans="1:57" x14ac:dyDescent="0.25">
      <c r="A8" s="3" t="s">
        <v>10</v>
      </c>
      <c r="B8" s="5">
        <v>3156.78</v>
      </c>
      <c r="C8" s="5">
        <v>18731.7</v>
      </c>
      <c r="D8" s="5">
        <v>31026.01</v>
      </c>
      <c r="E8" s="5">
        <v>1912.94</v>
      </c>
      <c r="F8" s="5">
        <v>14641.79</v>
      </c>
      <c r="G8" s="5">
        <v>49815.66</v>
      </c>
      <c r="H8" s="5">
        <v>67154.759999999995</v>
      </c>
      <c r="I8" s="5">
        <v>81496.11</v>
      </c>
      <c r="J8" s="5">
        <v>52212.07</v>
      </c>
      <c r="K8" s="5">
        <v>17269.25</v>
      </c>
      <c r="L8" s="5">
        <v>40557.550000000003</v>
      </c>
      <c r="M8" s="5">
        <v>42895.090000000004</v>
      </c>
      <c r="N8" s="5">
        <v>107235.82</v>
      </c>
      <c r="O8" s="5">
        <v>63735.03</v>
      </c>
      <c r="P8" s="5">
        <v>33437.460000000006</v>
      </c>
      <c r="Q8" s="5">
        <v>41575.130000000005</v>
      </c>
      <c r="R8" s="5">
        <v>34435.99</v>
      </c>
      <c r="S8" s="5">
        <v>64925.100000000006</v>
      </c>
      <c r="T8" s="5">
        <v>24755.54</v>
      </c>
      <c r="U8" s="5">
        <v>58210.5</v>
      </c>
      <c r="V8" s="5">
        <v>75347.460000000006</v>
      </c>
      <c r="W8" s="5">
        <v>46190.57</v>
      </c>
      <c r="X8" s="5">
        <v>50361.2</v>
      </c>
      <c r="Y8" s="5">
        <v>16097.5</v>
      </c>
      <c r="Z8" s="5">
        <v>23110.13</v>
      </c>
      <c r="AA8" s="5">
        <v>19987.060000000001</v>
      </c>
      <c r="AB8" s="5">
        <v>19388.830000000002</v>
      </c>
      <c r="AC8" s="5">
        <v>54028.06</v>
      </c>
      <c r="AD8" s="5">
        <v>60059.490000000005</v>
      </c>
      <c r="AE8" s="5">
        <v>38128.49</v>
      </c>
      <c r="AF8" s="5">
        <v>61279.490000000005</v>
      </c>
      <c r="AG8" s="5">
        <v>18097.68</v>
      </c>
      <c r="AH8" s="5">
        <v>21511.949999999997</v>
      </c>
      <c r="AI8" s="5">
        <v>14538.25</v>
      </c>
      <c r="AJ8" s="5">
        <v>0</v>
      </c>
      <c r="AK8" s="5">
        <v>0</v>
      </c>
      <c r="AL8" s="5">
        <v>0</v>
      </c>
      <c r="AM8" s="5">
        <v>0</v>
      </c>
      <c r="AN8" s="5">
        <v>52131.86</v>
      </c>
      <c r="AO8" s="5">
        <v>0</v>
      </c>
      <c r="AP8" s="5">
        <v>87617.85</v>
      </c>
      <c r="AQ8" s="5">
        <v>30929.15</v>
      </c>
      <c r="AR8" s="5">
        <v>49192.97</v>
      </c>
      <c r="AS8" s="5">
        <v>15261.08</v>
      </c>
      <c r="AT8" s="5">
        <v>34591.350000000006</v>
      </c>
      <c r="AU8" s="5">
        <v>17546.399999999998</v>
      </c>
      <c r="AV8" s="5">
        <v>0</v>
      </c>
      <c r="AW8" s="5">
        <v>46107.58</v>
      </c>
      <c r="AX8" s="5">
        <v>23462.639999999999</v>
      </c>
      <c r="AY8" s="5">
        <v>50322.82</v>
      </c>
      <c r="AZ8" s="5">
        <v>35605.5</v>
      </c>
      <c r="BA8" s="5">
        <v>1558.04</v>
      </c>
      <c r="BB8" s="5">
        <v>116768.4</v>
      </c>
      <c r="BC8" s="5">
        <v>103731.49999999999</v>
      </c>
      <c r="BD8" s="5">
        <v>192881.9</v>
      </c>
      <c r="BE8" s="5">
        <v>2225015.48</v>
      </c>
    </row>
  </sheetData>
  <pageMargins left="0.7" right="0.7" top="0.75" bottom="0.75" header="0.3" footer="0.3"/>
  <pageSetup orientation="portrait" r:id="rId2"/>
  <headerFooter>
    <oddFooter>&amp;RSchedule JNG-D3.A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AJ369"/>
  <sheetViews>
    <sheetView tabSelected="1" workbookViewId="0">
      <pane ySplit="1" topLeftCell="A2" activePane="bottomLeft" state="frozen"/>
      <selection activeCell="D6" sqref="D6"/>
      <selection pane="bottomLeft" activeCell="D6" sqref="D6"/>
    </sheetView>
  </sheetViews>
  <sheetFormatPr defaultRowHeight="15" x14ac:dyDescent="0.25"/>
  <sheetData>
    <row r="1" spans="1:36" x14ac:dyDescent="0.25">
      <c r="A1" t="s">
        <v>649</v>
      </c>
      <c r="B1" t="s">
        <v>650</v>
      </c>
      <c r="C1" t="s">
        <v>640</v>
      </c>
      <c r="D1" t="s">
        <v>63</v>
      </c>
      <c r="E1" t="s">
        <v>64</v>
      </c>
      <c r="F1" t="s">
        <v>651</v>
      </c>
      <c r="G1" t="s">
        <v>652</v>
      </c>
      <c r="H1" t="s">
        <v>653</v>
      </c>
      <c r="I1" t="s">
        <v>654</v>
      </c>
      <c r="J1" t="s">
        <v>655</v>
      </c>
      <c r="K1" t="s">
        <v>656</v>
      </c>
      <c r="L1" t="s">
        <v>657</v>
      </c>
      <c r="M1" t="s">
        <v>419</v>
      </c>
      <c r="N1" t="s">
        <v>658</v>
      </c>
      <c r="O1" t="s">
        <v>420</v>
      </c>
      <c r="P1" t="s">
        <v>418</v>
      </c>
      <c r="Q1" t="s">
        <v>659</v>
      </c>
      <c r="R1" t="s">
        <v>660</v>
      </c>
      <c r="S1" t="s">
        <v>0</v>
      </c>
      <c r="T1" t="s">
        <v>661</v>
      </c>
      <c r="U1" t="s">
        <v>662</v>
      </c>
      <c r="V1" t="s">
        <v>663</v>
      </c>
      <c r="W1" t="s">
        <v>664</v>
      </c>
      <c r="X1" t="s">
        <v>665</v>
      </c>
      <c r="Y1" t="s">
        <v>666</v>
      </c>
      <c r="Z1" t="s">
        <v>667</v>
      </c>
      <c r="AA1" t="s">
        <v>668</v>
      </c>
      <c r="AB1" t="s">
        <v>669</v>
      </c>
      <c r="AC1" t="s">
        <v>670</v>
      </c>
      <c r="AD1" t="s">
        <v>671</v>
      </c>
      <c r="AE1" t="s">
        <v>672</v>
      </c>
      <c r="AF1" t="s">
        <v>673</v>
      </c>
      <c r="AG1" t="s">
        <v>674</v>
      </c>
      <c r="AH1" t="s">
        <v>675</v>
      </c>
      <c r="AI1" t="s">
        <v>1</v>
      </c>
      <c r="AJ1" t="s">
        <v>676</v>
      </c>
    </row>
    <row r="2" spans="1:36" x14ac:dyDescent="0.25">
      <c r="A2" t="s">
        <v>3</v>
      </c>
      <c r="B2">
        <v>1</v>
      </c>
      <c r="C2">
        <v>20</v>
      </c>
      <c r="D2">
        <v>908</v>
      </c>
      <c r="E2" t="s">
        <v>677</v>
      </c>
      <c r="F2" t="s">
        <v>4</v>
      </c>
      <c r="G2" s="129" t="s">
        <v>678</v>
      </c>
      <c r="H2" s="129" t="s">
        <v>678</v>
      </c>
      <c r="I2" t="s">
        <v>679</v>
      </c>
      <c r="J2" t="s">
        <v>6</v>
      </c>
      <c r="K2" t="s">
        <v>680</v>
      </c>
      <c r="L2" t="s">
        <v>6</v>
      </c>
      <c r="M2" s="129" t="s">
        <v>681</v>
      </c>
      <c r="N2" t="s">
        <v>5</v>
      </c>
      <c r="O2">
        <v>34</v>
      </c>
      <c r="Q2" t="s">
        <v>2</v>
      </c>
      <c r="R2" t="s">
        <v>682</v>
      </c>
      <c r="S2" s="129" t="s">
        <v>683</v>
      </c>
      <c r="T2" t="s">
        <v>684</v>
      </c>
      <c r="U2">
        <v>202103</v>
      </c>
      <c r="V2" t="s">
        <v>685</v>
      </c>
      <c r="W2">
        <v>0</v>
      </c>
      <c r="X2">
        <v>126.27</v>
      </c>
      <c r="Z2">
        <v>941227</v>
      </c>
      <c r="AB2" t="s">
        <v>686</v>
      </c>
      <c r="AC2" t="s">
        <v>7</v>
      </c>
      <c r="AE2" t="s">
        <v>687</v>
      </c>
      <c r="AF2" t="s">
        <v>688</v>
      </c>
      <c r="AH2">
        <v>116516</v>
      </c>
      <c r="AI2" s="1">
        <v>44284</v>
      </c>
      <c r="AJ2" t="s">
        <v>689</v>
      </c>
    </row>
    <row r="3" spans="1:36" x14ac:dyDescent="0.25">
      <c r="A3" t="s">
        <v>3</v>
      </c>
      <c r="B3">
        <v>1</v>
      </c>
      <c r="C3">
        <v>20</v>
      </c>
      <c r="D3">
        <v>908</v>
      </c>
      <c r="E3" t="s">
        <v>677</v>
      </c>
      <c r="F3" t="s">
        <v>4</v>
      </c>
      <c r="G3" s="129" t="s">
        <v>678</v>
      </c>
      <c r="H3" s="129" t="s">
        <v>678</v>
      </c>
      <c r="I3" t="s">
        <v>679</v>
      </c>
      <c r="J3" t="s">
        <v>6</v>
      </c>
      <c r="K3" t="s">
        <v>680</v>
      </c>
      <c r="L3" t="s">
        <v>6</v>
      </c>
      <c r="M3" s="129" t="s">
        <v>681</v>
      </c>
      <c r="N3" t="s">
        <v>5</v>
      </c>
      <c r="O3" t="s">
        <v>8</v>
      </c>
      <c r="Q3" t="s">
        <v>2</v>
      </c>
      <c r="R3" t="s">
        <v>690</v>
      </c>
      <c r="S3" s="129" t="s">
        <v>683</v>
      </c>
      <c r="T3" t="s">
        <v>684</v>
      </c>
      <c r="U3">
        <v>202103</v>
      </c>
      <c r="V3" t="s">
        <v>685</v>
      </c>
      <c r="W3">
        <v>3156.78</v>
      </c>
      <c r="X3">
        <v>3156.78</v>
      </c>
      <c r="Y3" t="s">
        <v>691</v>
      </c>
      <c r="Z3">
        <v>941227</v>
      </c>
      <c r="AB3" t="s">
        <v>686</v>
      </c>
      <c r="AC3" t="s">
        <v>7</v>
      </c>
      <c r="AE3" t="s">
        <v>687</v>
      </c>
      <c r="AF3" t="s">
        <v>688</v>
      </c>
      <c r="AH3">
        <v>116516</v>
      </c>
      <c r="AI3" s="1">
        <v>44284</v>
      </c>
      <c r="AJ3" t="s">
        <v>689</v>
      </c>
    </row>
    <row r="4" spans="1:36" x14ac:dyDescent="0.25">
      <c r="A4" t="s">
        <v>3</v>
      </c>
      <c r="B4">
        <v>1</v>
      </c>
      <c r="C4">
        <v>20</v>
      </c>
      <c r="D4">
        <v>908</v>
      </c>
      <c r="E4" t="s">
        <v>677</v>
      </c>
      <c r="F4" t="s">
        <v>4</v>
      </c>
      <c r="G4" s="129" t="s">
        <v>678</v>
      </c>
      <c r="H4" s="129" t="s">
        <v>678</v>
      </c>
      <c r="I4" t="s">
        <v>679</v>
      </c>
      <c r="J4" t="s">
        <v>6</v>
      </c>
      <c r="K4" t="s">
        <v>680</v>
      </c>
      <c r="L4" t="s">
        <v>6</v>
      </c>
      <c r="M4" s="129" t="s">
        <v>681</v>
      </c>
      <c r="N4" t="s">
        <v>5</v>
      </c>
      <c r="O4">
        <v>34</v>
      </c>
      <c r="Q4" t="s">
        <v>2</v>
      </c>
      <c r="R4" t="s">
        <v>682</v>
      </c>
      <c r="S4" s="129" t="s">
        <v>692</v>
      </c>
      <c r="T4" t="s">
        <v>693</v>
      </c>
      <c r="U4">
        <v>202104</v>
      </c>
      <c r="V4" t="s">
        <v>685</v>
      </c>
      <c r="W4">
        <v>0</v>
      </c>
      <c r="X4">
        <v>329.33</v>
      </c>
      <c r="Z4">
        <v>941227</v>
      </c>
      <c r="AB4" t="s">
        <v>686</v>
      </c>
      <c r="AC4" t="s">
        <v>7</v>
      </c>
      <c r="AE4" t="s">
        <v>694</v>
      </c>
      <c r="AF4" t="s">
        <v>688</v>
      </c>
      <c r="AH4">
        <v>116516</v>
      </c>
      <c r="AI4" s="1">
        <v>44298</v>
      </c>
      <c r="AJ4" t="s">
        <v>689</v>
      </c>
    </row>
    <row r="5" spans="1:36" x14ac:dyDescent="0.25">
      <c r="A5" t="s">
        <v>3</v>
      </c>
      <c r="B5">
        <v>1</v>
      </c>
      <c r="C5">
        <v>20</v>
      </c>
      <c r="D5">
        <v>908</v>
      </c>
      <c r="E5" t="s">
        <v>677</v>
      </c>
      <c r="F5" t="s">
        <v>4</v>
      </c>
      <c r="G5" s="129" t="s">
        <v>678</v>
      </c>
      <c r="H5" s="129" t="s">
        <v>678</v>
      </c>
      <c r="I5" t="s">
        <v>679</v>
      </c>
      <c r="J5" t="s">
        <v>6</v>
      </c>
      <c r="K5" t="s">
        <v>680</v>
      </c>
      <c r="L5" t="s">
        <v>6</v>
      </c>
      <c r="M5" s="129" t="s">
        <v>681</v>
      </c>
      <c r="N5" t="s">
        <v>5</v>
      </c>
      <c r="O5">
        <v>34</v>
      </c>
      <c r="Q5" t="s">
        <v>2</v>
      </c>
      <c r="R5" t="s">
        <v>682</v>
      </c>
      <c r="S5" s="129" t="s">
        <v>695</v>
      </c>
      <c r="T5" t="s">
        <v>696</v>
      </c>
      <c r="U5">
        <v>202104</v>
      </c>
      <c r="V5" t="s">
        <v>685</v>
      </c>
      <c r="W5">
        <v>0</v>
      </c>
      <c r="X5">
        <v>170.88</v>
      </c>
      <c r="Z5">
        <v>941227</v>
      </c>
      <c r="AB5" t="s">
        <v>686</v>
      </c>
      <c r="AC5" t="s">
        <v>7</v>
      </c>
      <c r="AE5" t="s">
        <v>697</v>
      </c>
      <c r="AF5" t="s">
        <v>688</v>
      </c>
      <c r="AH5">
        <v>116516</v>
      </c>
      <c r="AI5" s="1">
        <v>44306</v>
      </c>
      <c r="AJ5" t="s">
        <v>689</v>
      </c>
    </row>
    <row r="6" spans="1:36" x14ac:dyDescent="0.25">
      <c r="A6" t="s">
        <v>3</v>
      </c>
      <c r="B6">
        <v>1</v>
      </c>
      <c r="C6">
        <v>20</v>
      </c>
      <c r="D6">
        <v>908</v>
      </c>
      <c r="E6" t="s">
        <v>677</v>
      </c>
      <c r="F6" t="s">
        <v>4</v>
      </c>
      <c r="G6" s="129" t="s">
        <v>678</v>
      </c>
      <c r="H6" s="129" t="s">
        <v>678</v>
      </c>
      <c r="I6" t="s">
        <v>679</v>
      </c>
      <c r="J6" t="s">
        <v>6</v>
      </c>
      <c r="K6" t="s">
        <v>680</v>
      </c>
      <c r="L6" t="s">
        <v>6</v>
      </c>
      <c r="M6" s="129" t="s">
        <v>681</v>
      </c>
      <c r="N6" t="s">
        <v>5</v>
      </c>
      <c r="O6">
        <v>34</v>
      </c>
      <c r="Q6" t="s">
        <v>2</v>
      </c>
      <c r="R6" t="s">
        <v>682</v>
      </c>
      <c r="S6" s="129" t="s">
        <v>698</v>
      </c>
      <c r="T6" t="s">
        <v>699</v>
      </c>
      <c r="U6">
        <v>202104</v>
      </c>
      <c r="V6" t="s">
        <v>685</v>
      </c>
      <c r="W6">
        <v>0</v>
      </c>
      <c r="X6">
        <v>154.57</v>
      </c>
      <c r="Z6">
        <v>941227</v>
      </c>
      <c r="AB6" t="s">
        <v>686</v>
      </c>
      <c r="AC6" t="s">
        <v>7</v>
      </c>
      <c r="AE6" t="s">
        <v>700</v>
      </c>
      <c r="AF6" t="s">
        <v>688</v>
      </c>
      <c r="AH6">
        <v>116516</v>
      </c>
      <c r="AI6" s="1">
        <v>44312</v>
      </c>
      <c r="AJ6" t="s">
        <v>689</v>
      </c>
    </row>
    <row r="7" spans="1:36" x14ac:dyDescent="0.25">
      <c r="A7" t="s">
        <v>3</v>
      </c>
      <c r="B7">
        <v>1</v>
      </c>
      <c r="C7">
        <v>20</v>
      </c>
      <c r="D7">
        <v>908</v>
      </c>
      <c r="E7" t="s">
        <v>677</v>
      </c>
      <c r="F7" t="s">
        <v>4</v>
      </c>
      <c r="G7" s="129" t="s">
        <v>678</v>
      </c>
      <c r="H7" s="129" t="s">
        <v>678</v>
      </c>
      <c r="I7" t="s">
        <v>679</v>
      </c>
      <c r="J7" t="s">
        <v>6</v>
      </c>
      <c r="K7" t="s">
        <v>680</v>
      </c>
      <c r="L7" t="s">
        <v>6</v>
      </c>
      <c r="M7" s="129" t="s">
        <v>681</v>
      </c>
      <c r="N7" t="s">
        <v>5</v>
      </c>
      <c r="O7" t="s">
        <v>8</v>
      </c>
      <c r="Q7" t="s">
        <v>2</v>
      </c>
      <c r="R7" t="s">
        <v>690</v>
      </c>
      <c r="S7" s="129" t="s">
        <v>692</v>
      </c>
      <c r="T7" t="s">
        <v>693</v>
      </c>
      <c r="U7">
        <v>202104</v>
      </c>
      <c r="V7" t="s">
        <v>685</v>
      </c>
      <c r="W7">
        <v>8233.2999999999993</v>
      </c>
      <c r="X7">
        <v>8233.2999999999993</v>
      </c>
      <c r="Y7" t="s">
        <v>691</v>
      </c>
      <c r="Z7">
        <v>941227</v>
      </c>
      <c r="AB7" t="s">
        <v>686</v>
      </c>
      <c r="AC7" t="s">
        <v>7</v>
      </c>
      <c r="AE7" t="s">
        <v>694</v>
      </c>
      <c r="AF7" t="s">
        <v>688</v>
      </c>
      <c r="AH7">
        <v>116516</v>
      </c>
      <c r="AI7" s="1">
        <v>44298</v>
      </c>
      <c r="AJ7" t="s">
        <v>689</v>
      </c>
    </row>
    <row r="8" spans="1:36" x14ac:dyDescent="0.25">
      <c r="A8" t="s">
        <v>3</v>
      </c>
      <c r="B8">
        <v>1</v>
      </c>
      <c r="C8">
        <v>20</v>
      </c>
      <c r="D8">
        <v>908</v>
      </c>
      <c r="E8" t="s">
        <v>677</v>
      </c>
      <c r="F8" t="s">
        <v>4</v>
      </c>
      <c r="G8" s="129" t="s">
        <v>678</v>
      </c>
      <c r="H8" s="129" t="s">
        <v>678</v>
      </c>
      <c r="I8" t="s">
        <v>679</v>
      </c>
      <c r="J8" t="s">
        <v>6</v>
      </c>
      <c r="K8" t="s">
        <v>680</v>
      </c>
      <c r="L8" t="s">
        <v>6</v>
      </c>
      <c r="M8" s="129" t="s">
        <v>681</v>
      </c>
      <c r="N8" t="s">
        <v>5</v>
      </c>
      <c r="O8" t="s">
        <v>8</v>
      </c>
      <c r="Q8" t="s">
        <v>2</v>
      </c>
      <c r="R8" t="s">
        <v>690</v>
      </c>
      <c r="S8" s="129" t="s">
        <v>695</v>
      </c>
      <c r="T8" t="s">
        <v>696</v>
      </c>
      <c r="U8">
        <v>202104</v>
      </c>
      <c r="V8" t="s">
        <v>685</v>
      </c>
      <c r="W8">
        <v>5512.13</v>
      </c>
      <c r="X8">
        <v>5512.13</v>
      </c>
      <c r="Y8" t="s">
        <v>691</v>
      </c>
      <c r="Z8">
        <v>941227</v>
      </c>
      <c r="AB8" t="s">
        <v>686</v>
      </c>
      <c r="AC8" t="s">
        <v>7</v>
      </c>
      <c r="AE8" t="s">
        <v>697</v>
      </c>
      <c r="AF8" t="s">
        <v>688</v>
      </c>
      <c r="AH8">
        <v>116516</v>
      </c>
      <c r="AI8" s="1">
        <v>44306</v>
      </c>
      <c r="AJ8" t="s">
        <v>689</v>
      </c>
    </row>
    <row r="9" spans="1:36" x14ac:dyDescent="0.25">
      <c r="A9" t="s">
        <v>3</v>
      </c>
      <c r="B9">
        <v>1</v>
      </c>
      <c r="C9">
        <v>20</v>
      </c>
      <c r="D9">
        <v>908</v>
      </c>
      <c r="E9" t="s">
        <v>677</v>
      </c>
      <c r="F9" t="s">
        <v>4</v>
      </c>
      <c r="G9" s="129" t="s">
        <v>678</v>
      </c>
      <c r="H9" s="129" t="s">
        <v>678</v>
      </c>
      <c r="I9" t="s">
        <v>679</v>
      </c>
      <c r="J9" t="s">
        <v>6</v>
      </c>
      <c r="K9" t="s">
        <v>680</v>
      </c>
      <c r="L9" t="s">
        <v>6</v>
      </c>
      <c r="M9" s="129" t="s">
        <v>681</v>
      </c>
      <c r="N9" t="s">
        <v>5</v>
      </c>
      <c r="O9" t="s">
        <v>8</v>
      </c>
      <c r="Q9" t="s">
        <v>2</v>
      </c>
      <c r="R9" t="s">
        <v>690</v>
      </c>
      <c r="S9" s="129" t="s">
        <v>698</v>
      </c>
      <c r="T9" t="s">
        <v>699</v>
      </c>
      <c r="U9">
        <v>202104</v>
      </c>
      <c r="V9" t="s">
        <v>685</v>
      </c>
      <c r="W9">
        <v>4986.2700000000004</v>
      </c>
      <c r="X9">
        <v>4986.2700000000004</v>
      </c>
      <c r="Y9" t="s">
        <v>691</v>
      </c>
      <c r="Z9">
        <v>941227</v>
      </c>
      <c r="AB9" t="s">
        <v>686</v>
      </c>
      <c r="AC9" t="s">
        <v>7</v>
      </c>
      <c r="AE9" t="s">
        <v>700</v>
      </c>
      <c r="AF9" t="s">
        <v>688</v>
      </c>
      <c r="AH9">
        <v>116516</v>
      </c>
      <c r="AI9" s="1">
        <v>44312</v>
      </c>
      <c r="AJ9" t="s">
        <v>689</v>
      </c>
    </row>
    <row r="10" spans="1:36" x14ac:dyDescent="0.25">
      <c r="A10" t="s">
        <v>3</v>
      </c>
      <c r="B10">
        <v>1</v>
      </c>
      <c r="C10">
        <v>20</v>
      </c>
      <c r="D10">
        <v>908</v>
      </c>
      <c r="E10" t="s">
        <v>677</v>
      </c>
      <c r="F10" t="s">
        <v>4</v>
      </c>
      <c r="G10" s="129" t="s">
        <v>678</v>
      </c>
      <c r="H10" s="129" t="s">
        <v>678</v>
      </c>
      <c r="I10" t="s">
        <v>679</v>
      </c>
      <c r="J10" t="s">
        <v>6</v>
      </c>
      <c r="K10" t="s">
        <v>680</v>
      </c>
      <c r="L10" t="s">
        <v>6</v>
      </c>
      <c r="M10" s="129" t="s">
        <v>681</v>
      </c>
      <c r="N10" t="s">
        <v>5</v>
      </c>
      <c r="O10">
        <v>34</v>
      </c>
      <c r="Q10" t="s">
        <v>2</v>
      </c>
      <c r="R10" t="s">
        <v>682</v>
      </c>
      <c r="S10" s="129" t="s">
        <v>701</v>
      </c>
      <c r="T10" t="s">
        <v>702</v>
      </c>
      <c r="U10">
        <v>202105</v>
      </c>
      <c r="V10" t="s">
        <v>685</v>
      </c>
      <c r="W10">
        <v>0</v>
      </c>
      <c r="X10">
        <v>334.88</v>
      </c>
      <c r="Z10">
        <v>941227</v>
      </c>
      <c r="AB10" t="s">
        <v>686</v>
      </c>
      <c r="AC10" t="s">
        <v>7</v>
      </c>
      <c r="AE10" t="s">
        <v>703</v>
      </c>
      <c r="AF10" t="s">
        <v>688</v>
      </c>
      <c r="AH10">
        <v>116516</v>
      </c>
      <c r="AI10" s="1">
        <v>44321</v>
      </c>
      <c r="AJ10" t="s">
        <v>689</v>
      </c>
    </row>
    <row r="11" spans="1:36" x14ac:dyDescent="0.25">
      <c r="A11" t="s">
        <v>3</v>
      </c>
      <c r="B11">
        <v>1</v>
      </c>
      <c r="C11">
        <v>20</v>
      </c>
      <c r="D11">
        <v>908</v>
      </c>
      <c r="E11" t="s">
        <v>677</v>
      </c>
      <c r="F11" t="s">
        <v>4</v>
      </c>
      <c r="G11" s="129" t="s">
        <v>678</v>
      </c>
      <c r="H11" s="129" t="s">
        <v>678</v>
      </c>
      <c r="I11" t="s">
        <v>679</v>
      </c>
      <c r="J11" t="s">
        <v>6</v>
      </c>
      <c r="K11" t="s">
        <v>680</v>
      </c>
      <c r="L11" t="s">
        <v>6</v>
      </c>
      <c r="M11" s="129" t="s">
        <v>681</v>
      </c>
      <c r="N11" t="s">
        <v>5</v>
      </c>
      <c r="O11">
        <v>34</v>
      </c>
      <c r="Q11" t="s">
        <v>2</v>
      </c>
      <c r="R11" t="s">
        <v>682</v>
      </c>
      <c r="S11" s="129" t="s">
        <v>704</v>
      </c>
      <c r="T11" t="s">
        <v>705</v>
      </c>
      <c r="U11">
        <v>202105</v>
      </c>
      <c r="V11" t="s">
        <v>685</v>
      </c>
      <c r="W11">
        <v>0</v>
      </c>
      <c r="X11">
        <v>387.03</v>
      </c>
      <c r="Z11">
        <v>941227</v>
      </c>
      <c r="AB11" t="s">
        <v>686</v>
      </c>
      <c r="AC11" t="s">
        <v>7</v>
      </c>
      <c r="AE11" t="s">
        <v>706</v>
      </c>
      <c r="AF11" t="s">
        <v>688</v>
      </c>
      <c r="AH11">
        <v>116516</v>
      </c>
      <c r="AI11" s="1">
        <v>44333</v>
      </c>
      <c r="AJ11" t="s">
        <v>689</v>
      </c>
    </row>
    <row r="12" spans="1:36" x14ac:dyDescent="0.25">
      <c r="A12" t="s">
        <v>3</v>
      </c>
      <c r="B12">
        <v>1</v>
      </c>
      <c r="C12">
        <v>20</v>
      </c>
      <c r="D12">
        <v>908</v>
      </c>
      <c r="E12" t="s">
        <v>677</v>
      </c>
      <c r="F12" t="s">
        <v>4</v>
      </c>
      <c r="G12" s="129" t="s">
        <v>678</v>
      </c>
      <c r="H12" s="129" t="s">
        <v>678</v>
      </c>
      <c r="I12" t="s">
        <v>679</v>
      </c>
      <c r="J12" t="s">
        <v>6</v>
      </c>
      <c r="K12" t="s">
        <v>680</v>
      </c>
      <c r="L12" t="s">
        <v>6</v>
      </c>
      <c r="M12" s="129" t="s">
        <v>681</v>
      </c>
      <c r="N12" t="s">
        <v>5</v>
      </c>
      <c r="O12">
        <v>34</v>
      </c>
      <c r="Q12" t="s">
        <v>2</v>
      </c>
      <c r="R12" t="s">
        <v>682</v>
      </c>
      <c r="S12" s="129" t="s">
        <v>707</v>
      </c>
      <c r="T12" t="s">
        <v>708</v>
      </c>
      <c r="U12">
        <v>202105</v>
      </c>
      <c r="V12" t="s">
        <v>685</v>
      </c>
      <c r="W12">
        <v>0</v>
      </c>
      <c r="X12">
        <v>197.04</v>
      </c>
      <c r="Z12">
        <v>941227</v>
      </c>
      <c r="AB12" t="s">
        <v>686</v>
      </c>
      <c r="AC12" t="s">
        <v>7</v>
      </c>
      <c r="AE12" t="s">
        <v>709</v>
      </c>
      <c r="AF12" t="s">
        <v>688</v>
      </c>
      <c r="AH12">
        <v>116516</v>
      </c>
      <c r="AI12" s="1">
        <v>44341</v>
      </c>
      <c r="AJ12" t="s">
        <v>689</v>
      </c>
    </row>
    <row r="13" spans="1:36" x14ac:dyDescent="0.25">
      <c r="A13" t="s">
        <v>3</v>
      </c>
      <c r="B13">
        <v>1</v>
      </c>
      <c r="C13">
        <v>20</v>
      </c>
      <c r="D13">
        <v>908</v>
      </c>
      <c r="E13" t="s">
        <v>677</v>
      </c>
      <c r="F13" t="s">
        <v>4</v>
      </c>
      <c r="G13" s="129" t="s">
        <v>678</v>
      </c>
      <c r="H13" s="129" t="s">
        <v>678</v>
      </c>
      <c r="I13" t="s">
        <v>679</v>
      </c>
      <c r="J13" t="s">
        <v>6</v>
      </c>
      <c r="K13" t="s">
        <v>680</v>
      </c>
      <c r="L13" t="s">
        <v>6</v>
      </c>
      <c r="M13" s="129" t="s">
        <v>681</v>
      </c>
      <c r="N13" t="s">
        <v>5</v>
      </c>
      <c r="O13" t="s">
        <v>8</v>
      </c>
      <c r="Q13" t="s">
        <v>2</v>
      </c>
      <c r="R13" t="s">
        <v>690</v>
      </c>
      <c r="S13" s="129" t="s">
        <v>701</v>
      </c>
      <c r="T13" t="s">
        <v>702</v>
      </c>
      <c r="U13">
        <v>202105</v>
      </c>
      <c r="V13" t="s">
        <v>685</v>
      </c>
      <c r="W13">
        <v>10802.64</v>
      </c>
      <c r="X13">
        <v>10802.64</v>
      </c>
      <c r="Y13" t="s">
        <v>691</v>
      </c>
      <c r="Z13">
        <v>941227</v>
      </c>
      <c r="AB13" t="s">
        <v>686</v>
      </c>
      <c r="AC13" t="s">
        <v>7</v>
      </c>
      <c r="AE13" t="s">
        <v>703</v>
      </c>
      <c r="AF13" t="s">
        <v>688</v>
      </c>
      <c r="AH13">
        <v>116516</v>
      </c>
      <c r="AI13" s="1">
        <v>44321</v>
      </c>
      <c r="AJ13" t="s">
        <v>689</v>
      </c>
    </row>
    <row r="14" spans="1:36" x14ac:dyDescent="0.25">
      <c r="A14" t="s">
        <v>3</v>
      </c>
      <c r="B14">
        <v>1</v>
      </c>
      <c r="C14">
        <v>20</v>
      </c>
      <c r="D14">
        <v>908</v>
      </c>
      <c r="E14" t="s">
        <v>677</v>
      </c>
      <c r="F14" t="s">
        <v>4</v>
      </c>
      <c r="G14" s="129" t="s">
        <v>678</v>
      </c>
      <c r="H14" s="129" t="s">
        <v>678</v>
      </c>
      <c r="I14" t="s">
        <v>679</v>
      </c>
      <c r="J14" t="s">
        <v>6</v>
      </c>
      <c r="K14" t="s">
        <v>680</v>
      </c>
      <c r="L14" t="s">
        <v>6</v>
      </c>
      <c r="M14" s="129" t="s">
        <v>681</v>
      </c>
      <c r="N14" t="s">
        <v>5</v>
      </c>
      <c r="O14" t="s">
        <v>8</v>
      </c>
      <c r="Q14" t="s">
        <v>2</v>
      </c>
      <c r="R14" t="s">
        <v>690</v>
      </c>
      <c r="S14" s="129" t="s">
        <v>704</v>
      </c>
      <c r="T14" t="s">
        <v>705</v>
      </c>
      <c r="U14">
        <v>202105</v>
      </c>
      <c r="V14" t="s">
        <v>685</v>
      </c>
      <c r="W14">
        <v>12484.96</v>
      </c>
      <c r="X14">
        <v>12484.96</v>
      </c>
      <c r="Y14" t="s">
        <v>691</v>
      </c>
      <c r="Z14">
        <v>941227</v>
      </c>
      <c r="AB14" t="s">
        <v>686</v>
      </c>
      <c r="AC14" t="s">
        <v>7</v>
      </c>
      <c r="AE14" t="s">
        <v>706</v>
      </c>
      <c r="AF14" t="s">
        <v>688</v>
      </c>
      <c r="AH14">
        <v>116516</v>
      </c>
      <c r="AI14" s="1">
        <v>44333</v>
      </c>
      <c r="AJ14" t="s">
        <v>689</v>
      </c>
    </row>
    <row r="15" spans="1:36" x14ac:dyDescent="0.25">
      <c r="A15" t="s">
        <v>3</v>
      </c>
      <c r="B15">
        <v>1</v>
      </c>
      <c r="C15">
        <v>20</v>
      </c>
      <c r="D15">
        <v>908</v>
      </c>
      <c r="E15" t="s">
        <v>677</v>
      </c>
      <c r="F15" t="s">
        <v>4</v>
      </c>
      <c r="G15" s="129" t="s">
        <v>678</v>
      </c>
      <c r="H15" s="129" t="s">
        <v>678</v>
      </c>
      <c r="I15" t="s">
        <v>679</v>
      </c>
      <c r="J15" t="s">
        <v>6</v>
      </c>
      <c r="K15" t="s">
        <v>680</v>
      </c>
      <c r="L15" t="s">
        <v>6</v>
      </c>
      <c r="M15" s="129" t="s">
        <v>681</v>
      </c>
      <c r="N15" t="s">
        <v>5</v>
      </c>
      <c r="O15" t="s">
        <v>8</v>
      </c>
      <c r="Q15" t="s">
        <v>2</v>
      </c>
      <c r="R15" t="s">
        <v>690</v>
      </c>
      <c r="S15" s="129" t="s">
        <v>707</v>
      </c>
      <c r="T15" t="s">
        <v>708</v>
      </c>
      <c r="U15">
        <v>202105</v>
      </c>
      <c r="V15" t="s">
        <v>685</v>
      </c>
      <c r="W15">
        <v>7738.41</v>
      </c>
      <c r="X15">
        <v>7738.41</v>
      </c>
      <c r="Y15" t="s">
        <v>691</v>
      </c>
      <c r="Z15">
        <v>941227</v>
      </c>
      <c r="AB15" t="s">
        <v>686</v>
      </c>
      <c r="AC15" t="s">
        <v>7</v>
      </c>
      <c r="AE15" t="s">
        <v>709</v>
      </c>
      <c r="AF15" t="s">
        <v>688</v>
      </c>
      <c r="AH15">
        <v>116516</v>
      </c>
      <c r="AI15" s="1">
        <v>44341</v>
      </c>
      <c r="AJ15" t="s">
        <v>689</v>
      </c>
    </row>
    <row r="16" spans="1:36" x14ac:dyDescent="0.25">
      <c r="A16" t="s">
        <v>3</v>
      </c>
      <c r="B16">
        <v>1</v>
      </c>
      <c r="C16">
        <v>20</v>
      </c>
      <c r="D16">
        <v>908</v>
      </c>
      <c r="E16" t="s">
        <v>677</v>
      </c>
      <c r="F16" t="s">
        <v>4</v>
      </c>
      <c r="G16" s="129" t="s">
        <v>678</v>
      </c>
      <c r="H16" s="129" t="s">
        <v>678</v>
      </c>
      <c r="I16" t="s">
        <v>679</v>
      </c>
      <c r="J16" t="s">
        <v>6</v>
      </c>
      <c r="K16" t="s">
        <v>680</v>
      </c>
      <c r="L16" t="s">
        <v>6</v>
      </c>
      <c r="M16" s="129" t="s">
        <v>681</v>
      </c>
      <c r="N16" t="s">
        <v>5</v>
      </c>
      <c r="O16" t="s">
        <v>8</v>
      </c>
      <c r="Q16" t="s">
        <v>2</v>
      </c>
      <c r="R16" t="s">
        <v>690</v>
      </c>
      <c r="S16" s="129" t="s">
        <v>710</v>
      </c>
      <c r="T16" t="s">
        <v>711</v>
      </c>
      <c r="U16">
        <v>202106</v>
      </c>
      <c r="V16" t="s">
        <v>685</v>
      </c>
      <c r="W16">
        <v>1912.94</v>
      </c>
      <c r="X16">
        <v>1912.94</v>
      </c>
      <c r="Y16" t="s">
        <v>691</v>
      </c>
      <c r="Z16">
        <v>941227</v>
      </c>
      <c r="AB16" t="s">
        <v>686</v>
      </c>
      <c r="AC16" t="s">
        <v>7</v>
      </c>
      <c r="AE16" t="s">
        <v>712</v>
      </c>
      <c r="AF16" t="s">
        <v>688</v>
      </c>
      <c r="AH16">
        <v>116516</v>
      </c>
      <c r="AI16" s="1">
        <v>44354</v>
      </c>
      <c r="AJ16" t="s">
        <v>689</v>
      </c>
    </row>
    <row r="17" spans="1:36" x14ac:dyDescent="0.25">
      <c r="A17" t="s">
        <v>3</v>
      </c>
      <c r="B17">
        <v>1</v>
      </c>
      <c r="C17">
        <v>20</v>
      </c>
      <c r="D17">
        <v>908</v>
      </c>
      <c r="E17" t="s">
        <v>677</v>
      </c>
      <c r="F17" t="s">
        <v>4</v>
      </c>
      <c r="G17" s="129" t="s">
        <v>678</v>
      </c>
      <c r="H17" s="129" t="s">
        <v>678</v>
      </c>
      <c r="I17" t="s">
        <v>679</v>
      </c>
      <c r="J17" t="s">
        <v>6</v>
      </c>
      <c r="K17" t="s">
        <v>680</v>
      </c>
      <c r="L17" t="s">
        <v>6</v>
      </c>
      <c r="M17" s="129" t="s">
        <v>681</v>
      </c>
      <c r="N17" t="s">
        <v>5</v>
      </c>
      <c r="O17" t="s">
        <v>8</v>
      </c>
      <c r="Q17" t="s">
        <v>2</v>
      </c>
      <c r="R17" t="s">
        <v>690</v>
      </c>
      <c r="S17" s="129" t="s">
        <v>713</v>
      </c>
      <c r="T17" t="s">
        <v>714</v>
      </c>
      <c r="U17">
        <v>202107</v>
      </c>
      <c r="V17" t="s">
        <v>685</v>
      </c>
      <c r="W17">
        <v>1157.5999999999999</v>
      </c>
      <c r="X17">
        <v>1157.5999999999999</v>
      </c>
      <c r="Y17" t="s">
        <v>691</v>
      </c>
      <c r="Z17">
        <v>941227</v>
      </c>
      <c r="AB17" t="s">
        <v>686</v>
      </c>
      <c r="AC17" t="s">
        <v>7</v>
      </c>
      <c r="AE17" t="s">
        <v>715</v>
      </c>
      <c r="AF17" t="s">
        <v>688</v>
      </c>
      <c r="AH17">
        <v>116516</v>
      </c>
      <c r="AI17" s="1">
        <v>44385</v>
      </c>
      <c r="AJ17" t="s">
        <v>689</v>
      </c>
    </row>
    <row r="18" spans="1:36" x14ac:dyDescent="0.25">
      <c r="A18" t="s">
        <v>3</v>
      </c>
      <c r="B18">
        <v>1</v>
      </c>
      <c r="C18">
        <v>20</v>
      </c>
      <c r="D18">
        <v>908</v>
      </c>
      <c r="E18" t="s">
        <v>677</v>
      </c>
      <c r="F18" t="s">
        <v>4</v>
      </c>
      <c r="G18" s="129" t="s">
        <v>678</v>
      </c>
      <c r="H18" s="129" t="s">
        <v>678</v>
      </c>
      <c r="I18" t="s">
        <v>679</v>
      </c>
      <c r="J18" t="s">
        <v>6</v>
      </c>
      <c r="K18" t="s">
        <v>680</v>
      </c>
      <c r="L18" t="s">
        <v>6</v>
      </c>
      <c r="M18" s="129" t="s">
        <v>681</v>
      </c>
      <c r="N18" t="s">
        <v>5</v>
      </c>
      <c r="O18" t="s">
        <v>8</v>
      </c>
      <c r="Q18" t="s">
        <v>2</v>
      </c>
      <c r="R18" t="s">
        <v>690</v>
      </c>
      <c r="S18" s="129" t="s">
        <v>716</v>
      </c>
      <c r="T18" t="s">
        <v>717</v>
      </c>
      <c r="U18">
        <v>202107</v>
      </c>
      <c r="V18" t="s">
        <v>685</v>
      </c>
      <c r="W18">
        <v>11667.44</v>
      </c>
      <c r="X18">
        <v>11667.44</v>
      </c>
      <c r="Y18" t="s">
        <v>691</v>
      </c>
      <c r="Z18">
        <v>941227</v>
      </c>
      <c r="AB18" t="s">
        <v>686</v>
      </c>
      <c r="AC18" t="s">
        <v>7</v>
      </c>
      <c r="AE18" t="s">
        <v>718</v>
      </c>
      <c r="AF18" t="s">
        <v>688</v>
      </c>
      <c r="AH18">
        <v>116516</v>
      </c>
      <c r="AI18" s="1">
        <v>44390</v>
      </c>
      <c r="AJ18" t="s">
        <v>689</v>
      </c>
    </row>
    <row r="19" spans="1:36" x14ac:dyDescent="0.25">
      <c r="A19" t="s">
        <v>3</v>
      </c>
      <c r="B19">
        <v>1</v>
      </c>
      <c r="C19">
        <v>20</v>
      </c>
      <c r="D19">
        <v>908</v>
      </c>
      <c r="E19" t="s">
        <v>677</v>
      </c>
      <c r="F19" t="s">
        <v>4</v>
      </c>
      <c r="G19" s="129" t="s">
        <v>678</v>
      </c>
      <c r="H19" s="129" t="s">
        <v>678</v>
      </c>
      <c r="I19" t="s">
        <v>679</v>
      </c>
      <c r="J19" t="s">
        <v>6</v>
      </c>
      <c r="K19" t="s">
        <v>680</v>
      </c>
      <c r="L19" t="s">
        <v>6</v>
      </c>
      <c r="M19" s="129" t="s">
        <v>681</v>
      </c>
      <c r="N19" t="s">
        <v>5</v>
      </c>
      <c r="O19" t="s">
        <v>8</v>
      </c>
      <c r="Q19" t="s">
        <v>2</v>
      </c>
      <c r="R19" t="s">
        <v>690</v>
      </c>
      <c r="S19" s="129" t="s">
        <v>719</v>
      </c>
      <c r="T19" t="s">
        <v>720</v>
      </c>
      <c r="U19">
        <v>202107</v>
      </c>
      <c r="V19" t="s">
        <v>685</v>
      </c>
      <c r="W19">
        <v>1816.75</v>
      </c>
      <c r="X19">
        <v>1816.75</v>
      </c>
      <c r="Y19" t="s">
        <v>691</v>
      </c>
      <c r="Z19">
        <v>941227</v>
      </c>
      <c r="AB19" t="s">
        <v>686</v>
      </c>
      <c r="AC19" t="s">
        <v>7</v>
      </c>
      <c r="AE19" t="s">
        <v>721</v>
      </c>
      <c r="AF19" t="s">
        <v>688</v>
      </c>
      <c r="AH19">
        <v>116516</v>
      </c>
      <c r="AI19" s="1">
        <v>44397</v>
      </c>
      <c r="AJ19" t="s">
        <v>689</v>
      </c>
    </row>
    <row r="20" spans="1:36" x14ac:dyDescent="0.25">
      <c r="A20" t="s">
        <v>3</v>
      </c>
      <c r="B20">
        <v>1</v>
      </c>
      <c r="C20">
        <v>20</v>
      </c>
      <c r="D20">
        <v>908</v>
      </c>
      <c r="E20" t="s">
        <v>677</v>
      </c>
      <c r="F20" t="s">
        <v>4</v>
      </c>
      <c r="G20" s="129" t="s">
        <v>678</v>
      </c>
      <c r="H20" s="129" t="s">
        <v>678</v>
      </c>
      <c r="I20" t="s">
        <v>679</v>
      </c>
      <c r="J20" t="s">
        <v>6</v>
      </c>
      <c r="K20" t="s">
        <v>680</v>
      </c>
      <c r="L20" t="s">
        <v>6</v>
      </c>
      <c r="M20" s="129" t="s">
        <v>681</v>
      </c>
      <c r="N20" t="s">
        <v>5</v>
      </c>
      <c r="O20" t="s">
        <v>8</v>
      </c>
      <c r="Q20" t="s">
        <v>2</v>
      </c>
      <c r="R20" t="s">
        <v>690</v>
      </c>
      <c r="S20" s="129" t="s">
        <v>722</v>
      </c>
      <c r="T20" t="s">
        <v>723</v>
      </c>
      <c r="U20">
        <v>202108</v>
      </c>
      <c r="V20" t="s">
        <v>685</v>
      </c>
      <c r="W20">
        <v>7972.24</v>
      </c>
      <c r="X20">
        <v>7972.24</v>
      </c>
      <c r="Y20" t="s">
        <v>691</v>
      </c>
      <c r="Z20">
        <v>941227</v>
      </c>
      <c r="AB20" t="s">
        <v>686</v>
      </c>
      <c r="AC20" t="s">
        <v>7</v>
      </c>
      <c r="AE20" t="s">
        <v>724</v>
      </c>
      <c r="AF20" t="s">
        <v>688</v>
      </c>
      <c r="AH20">
        <v>116516</v>
      </c>
      <c r="AI20" s="1">
        <v>44411</v>
      </c>
      <c r="AJ20" t="s">
        <v>689</v>
      </c>
    </row>
    <row r="21" spans="1:36" x14ac:dyDescent="0.25">
      <c r="A21" t="s">
        <v>3</v>
      </c>
      <c r="B21">
        <v>1</v>
      </c>
      <c r="C21">
        <v>20</v>
      </c>
      <c r="D21">
        <v>908</v>
      </c>
      <c r="E21" t="s">
        <v>677</v>
      </c>
      <c r="F21" t="s">
        <v>4</v>
      </c>
      <c r="G21" s="129" t="s">
        <v>678</v>
      </c>
      <c r="H21" s="129" t="s">
        <v>678</v>
      </c>
      <c r="I21" t="s">
        <v>679</v>
      </c>
      <c r="J21" t="s">
        <v>6</v>
      </c>
      <c r="K21" t="s">
        <v>680</v>
      </c>
      <c r="L21" t="s">
        <v>6</v>
      </c>
      <c r="M21" s="129" t="s">
        <v>681</v>
      </c>
      <c r="N21" t="s">
        <v>5</v>
      </c>
      <c r="O21" t="s">
        <v>8</v>
      </c>
      <c r="Q21" t="s">
        <v>2</v>
      </c>
      <c r="R21" t="s">
        <v>690</v>
      </c>
      <c r="S21" s="129" t="s">
        <v>725</v>
      </c>
      <c r="T21" t="s">
        <v>726</v>
      </c>
      <c r="U21">
        <v>202108</v>
      </c>
      <c r="V21" t="s">
        <v>685</v>
      </c>
      <c r="W21">
        <v>12467.34</v>
      </c>
      <c r="X21">
        <v>12467.34</v>
      </c>
      <c r="Y21" t="s">
        <v>691</v>
      </c>
      <c r="Z21">
        <v>941227</v>
      </c>
      <c r="AB21" t="s">
        <v>686</v>
      </c>
      <c r="AC21" t="s">
        <v>7</v>
      </c>
      <c r="AE21" t="s">
        <v>727</v>
      </c>
      <c r="AF21" t="s">
        <v>688</v>
      </c>
      <c r="AH21">
        <v>116516</v>
      </c>
      <c r="AI21" s="1">
        <v>44413</v>
      </c>
      <c r="AJ21" t="s">
        <v>689</v>
      </c>
    </row>
    <row r="22" spans="1:36" x14ac:dyDescent="0.25">
      <c r="A22" t="s">
        <v>3</v>
      </c>
      <c r="B22">
        <v>1</v>
      </c>
      <c r="C22">
        <v>20</v>
      </c>
      <c r="D22">
        <v>908</v>
      </c>
      <c r="E22" t="s">
        <v>677</v>
      </c>
      <c r="F22" t="s">
        <v>4</v>
      </c>
      <c r="G22" s="129" t="s">
        <v>678</v>
      </c>
      <c r="H22" s="129" t="s">
        <v>678</v>
      </c>
      <c r="I22" t="s">
        <v>679</v>
      </c>
      <c r="J22" t="s">
        <v>6</v>
      </c>
      <c r="K22" t="s">
        <v>680</v>
      </c>
      <c r="L22" t="s">
        <v>6</v>
      </c>
      <c r="M22" s="129" t="s">
        <v>681</v>
      </c>
      <c r="N22" t="s">
        <v>5</v>
      </c>
      <c r="O22" t="s">
        <v>8</v>
      </c>
      <c r="Q22" t="s">
        <v>2</v>
      </c>
      <c r="R22" t="s">
        <v>690</v>
      </c>
      <c r="S22" s="129" t="s">
        <v>728</v>
      </c>
      <c r="T22" t="s">
        <v>729</v>
      </c>
      <c r="U22">
        <v>202108</v>
      </c>
      <c r="V22" t="s">
        <v>685</v>
      </c>
      <c r="W22">
        <v>6321.98</v>
      </c>
      <c r="X22">
        <v>6321.98</v>
      </c>
      <c r="Y22" t="s">
        <v>691</v>
      </c>
      <c r="Z22">
        <v>941227</v>
      </c>
      <c r="AB22" t="s">
        <v>686</v>
      </c>
      <c r="AC22" t="s">
        <v>7</v>
      </c>
      <c r="AE22" t="s">
        <v>730</v>
      </c>
      <c r="AF22" t="s">
        <v>688</v>
      </c>
      <c r="AH22">
        <v>116516</v>
      </c>
      <c r="AI22" s="1">
        <v>44418</v>
      </c>
      <c r="AJ22" t="s">
        <v>689</v>
      </c>
    </row>
    <row r="23" spans="1:36" x14ac:dyDescent="0.25">
      <c r="A23" t="s">
        <v>3</v>
      </c>
      <c r="B23">
        <v>1</v>
      </c>
      <c r="C23">
        <v>20</v>
      </c>
      <c r="D23">
        <v>908</v>
      </c>
      <c r="E23" t="s">
        <v>677</v>
      </c>
      <c r="F23" t="s">
        <v>4</v>
      </c>
      <c r="G23" s="129" t="s">
        <v>678</v>
      </c>
      <c r="H23" s="129" t="s">
        <v>678</v>
      </c>
      <c r="I23" t="s">
        <v>679</v>
      </c>
      <c r="J23" t="s">
        <v>6</v>
      </c>
      <c r="K23" t="s">
        <v>680</v>
      </c>
      <c r="L23" t="s">
        <v>6</v>
      </c>
      <c r="M23" s="129" t="s">
        <v>681</v>
      </c>
      <c r="N23" t="s">
        <v>5</v>
      </c>
      <c r="O23" t="s">
        <v>8</v>
      </c>
      <c r="Q23" t="s">
        <v>2</v>
      </c>
      <c r="R23" t="s">
        <v>690</v>
      </c>
      <c r="S23" s="129" t="s">
        <v>731</v>
      </c>
      <c r="T23" t="s">
        <v>732</v>
      </c>
      <c r="U23">
        <v>202108</v>
      </c>
      <c r="V23" t="s">
        <v>685</v>
      </c>
      <c r="W23">
        <v>6115.94</v>
      </c>
      <c r="X23">
        <v>6115.94</v>
      </c>
      <c r="Y23" t="s">
        <v>691</v>
      </c>
      <c r="Z23">
        <v>941227</v>
      </c>
      <c r="AB23" t="s">
        <v>686</v>
      </c>
      <c r="AC23" t="s">
        <v>7</v>
      </c>
      <c r="AE23" t="s">
        <v>733</v>
      </c>
      <c r="AF23" t="s">
        <v>688</v>
      </c>
      <c r="AH23">
        <v>116516</v>
      </c>
      <c r="AI23" s="1">
        <v>44426</v>
      </c>
      <c r="AJ23" t="s">
        <v>689</v>
      </c>
    </row>
    <row r="24" spans="1:36" x14ac:dyDescent="0.25">
      <c r="A24" t="s">
        <v>3</v>
      </c>
      <c r="B24">
        <v>1</v>
      </c>
      <c r="C24">
        <v>20</v>
      </c>
      <c r="D24">
        <v>908</v>
      </c>
      <c r="E24" t="s">
        <v>677</v>
      </c>
      <c r="F24" t="s">
        <v>4</v>
      </c>
      <c r="G24" s="129" t="s">
        <v>678</v>
      </c>
      <c r="H24" s="129" t="s">
        <v>678</v>
      </c>
      <c r="I24" t="s">
        <v>679</v>
      </c>
      <c r="J24" t="s">
        <v>6</v>
      </c>
      <c r="K24" t="s">
        <v>680</v>
      </c>
      <c r="L24" t="s">
        <v>6</v>
      </c>
      <c r="M24" s="129" t="s">
        <v>681</v>
      </c>
      <c r="N24" t="s">
        <v>5</v>
      </c>
      <c r="O24" t="s">
        <v>8</v>
      </c>
      <c r="Q24" t="s">
        <v>2</v>
      </c>
      <c r="R24" t="s">
        <v>690</v>
      </c>
      <c r="S24" s="129" t="s">
        <v>734</v>
      </c>
      <c r="T24" t="s">
        <v>735</v>
      </c>
      <c r="U24">
        <v>202108</v>
      </c>
      <c r="V24" t="s">
        <v>685</v>
      </c>
      <c r="W24">
        <v>13226.25</v>
      </c>
      <c r="X24">
        <v>13226.25</v>
      </c>
      <c r="Y24" t="s">
        <v>691</v>
      </c>
      <c r="Z24">
        <v>941227</v>
      </c>
      <c r="AB24" t="s">
        <v>686</v>
      </c>
      <c r="AC24" t="s">
        <v>7</v>
      </c>
      <c r="AE24" t="s">
        <v>736</v>
      </c>
      <c r="AF24" t="s">
        <v>688</v>
      </c>
      <c r="AH24">
        <v>116516</v>
      </c>
      <c r="AI24" s="1">
        <v>44432</v>
      </c>
      <c r="AJ24" t="s">
        <v>689</v>
      </c>
    </row>
    <row r="25" spans="1:36" x14ac:dyDescent="0.25">
      <c r="A25" t="s">
        <v>3</v>
      </c>
      <c r="B25">
        <v>1</v>
      </c>
      <c r="C25">
        <v>20</v>
      </c>
      <c r="D25">
        <v>908</v>
      </c>
      <c r="E25" t="s">
        <v>677</v>
      </c>
      <c r="F25" t="s">
        <v>4</v>
      </c>
      <c r="G25" s="129" t="s">
        <v>678</v>
      </c>
      <c r="H25" s="129" t="s">
        <v>678</v>
      </c>
      <c r="I25" t="s">
        <v>679</v>
      </c>
      <c r="J25" t="s">
        <v>6</v>
      </c>
      <c r="K25" t="s">
        <v>680</v>
      </c>
      <c r="L25" t="s">
        <v>6</v>
      </c>
      <c r="M25" s="129" t="s">
        <v>681</v>
      </c>
      <c r="N25" t="s">
        <v>5</v>
      </c>
      <c r="O25" t="s">
        <v>8</v>
      </c>
      <c r="Q25" t="s">
        <v>2</v>
      </c>
      <c r="R25" t="s">
        <v>690</v>
      </c>
      <c r="S25" s="129" t="s">
        <v>737</v>
      </c>
      <c r="T25" t="s">
        <v>738</v>
      </c>
      <c r="U25">
        <v>202108</v>
      </c>
      <c r="V25" t="s">
        <v>685</v>
      </c>
      <c r="W25">
        <v>3711.91</v>
      </c>
      <c r="X25">
        <v>3711.91</v>
      </c>
      <c r="Y25" t="s">
        <v>691</v>
      </c>
      <c r="Z25">
        <v>941227</v>
      </c>
      <c r="AB25" t="s">
        <v>686</v>
      </c>
      <c r="AC25" t="s">
        <v>7</v>
      </c>
      <c r="AE25" t="s">
        <v>739</v>
      </c>
      <c r="AF25" t="s">
        <v>688</v>
      </c>
      <c r="AH25">
        <v>116516</v>
      </c>
      <c r="AI25" s="1">
        <v>44438</v>
      </c>
      <c r="AJ25" t="s">
        <v>689</v>
      </c>
    </row>
    <row r="26" spans="1:36" x14ac:dyDescent="0.25">
      <c r="A26" t="s">
        <v>3</v>
      </c>
      <c r="B26">
        <v>1</v>
      </c>
      <c r="C26">
        <v>20</v>
      </c>
      <c r="D26">
        <v>908</v>
      </c>
      <c r="E26" t="s">
        <v>677</v>
      </c>
      <c r="F26" t="s">
        <v>4</v>
      </c>
      <c r="G26" s="129" t="s">
        <v>678</v>
      </c>
      <c r="H26" s="129" t="s">
        <v>678</v>
      </c>
      <c r="I26" t="s">
        <v>679</v>
      </c>
      <c r="J26" t="s">
        <v>6</v>
      </c>
      <c r="K26" t="s">
        <v>680</v>
      </c>
      <c r="L26" t="s">
        <v>6</v>
      </c>
      <c r="M26" s="129" t="s">
        <v>681</v>
      </c>
      <c r="N26" t="s">
        <v>5</v>
      </c>
      <c r="O26" t="s">
        <v>8</v>
      </c>
      <c r="Q26" t="s">
        <v>2</v>
      </c>
      <c r="R26" t="s">
        <v>690</v>
      </c>
      <c r="S26" s="129" t="s">
        <v>740</v>
      </c>
      <c r="T26" t="s">
        <v>741</v>
      </c>
      <c r="U26">
        <v>202109</v>
      </c>
      <c r="V26" t="s">
        <v>685</v>
      </c>
      <c r="W26">
        <v>23677.5</v>
      </c>
      <c r="X26">
        <v>23677.5</v>
      </c>
      <c r="Y26" t="s">
        <v>691</v>
      </c>
      <c r="Z26">
        <v>941227</v>
      </c>
      <c r="AB26" t="s">
        <v>686</v>
      </c>
      <c r="AC26" t="s">
        <v>7</v>
      </c>
      <c r="AE26" t="s">
        <v>742</v>
      </c>
      <c r="AF26" t="s">
        <v>688</v>
      </c>
      <c r="AH26">
        <v>116516</v>
      </c>
      <c r="AI26" s="1">
        <v>44447</v>
      </c>
      <c r="AJ26" t="s">
        <v>689</v>
      </c>
    </row>
    <row r="27" spans="1:36" x14ac:dyDescent="0.25">
      <c r="A27" t="s">
        <v>3</v>
      </c>
      <c r="B27">
        <v>1</v>
      </c>
      <c r="C27">
        <v>20</v>
      </c>
      <c r="D27">
        <v>908</v>
      </c>
      <c r="E27" t="s">
        <v>677</v>
      </c>
      <c r="F27" t="s">
        <v>4</v>
      </c>
      <c r="G27" s="129" t="s">
        <v>678</v>
      </c>
      <c r="H27" s="129" t="s">
        <v>678</v>
      </c>
      <c r="I27" t="s">
        <v>679</v>
      </c>
      <c r="J27" t="s">
        <v>6</v>
      </c>
      <c r="K27" t="s">
        <v>680</v>
      </c>
      <c r="L27" t="s">
        <v>6</v>
      </c>
      <c r="M27" s="129" t="s">
        <v>681</v>
      </c>
      <c r="N27" t="s">
        <v>5</v>
      </c>
      <c r="O27" t="s">
        <v>8</v>
      </c>
      <c r="Q27" t="s">
        <v>2</v>
      </c>
      <c r="R27" t="s">
        <v>690</v>
      </c>
      <c r="S27" s="129" t="s">
        <v>743</v>
      </c>
      <c r="T27" t="s">
        <v>744</v>
      </c>
      <c r="U27">
        <v>202109</v>
      </c>
      <c r="V27" t="s">
        <v>685</v>
      </c>
      <c r="W27">
        <v>7357.13</v>
      </c>
      <c r="X27">
        <v>7357.13</v>
      </c>
      <c r="Y27" t="s">
        <v>691</v>
      </c>
      <c r="Z27">
        <v>941227</v>
      </c>
      <c r="AB27" t="s">
        <v>686</v>
      </c>
      <c r="AC27" t="s">
        <v>7</v>
      </c>
      <c r="AE27" t="s">
        <v>745</v>
      </c>
      <c r="AF27" t="s">
        <v>688</v>
      </c>
      <c r="AH27">
        <v>116516</v>
      </c>
      <c r="AI27" s="1">
        <v>44453</v>
      </c>
      <c r="AJ27" t="s">
        <v>689</v>
      </c>
    </row>
    <row r="28" spans="1:36" x14ac:dyDescent="0.25">
      <c r="A28" t="s">
        <v>3</v>
      </c>
      <c r="B28">
        <v>1</v>
      </c>
      <c r="C28">
        <v>20</v>
      </c>
      <c r="D28">
        <v>908</v>
      </c>
      <c r="E28" t="s">
        <v>677</v>
      </c>
      <c r="F28" t="s">
        <v>4</v>
      </c>
      <c r="G28" s="129" t="s">
        <v>678</v>
      </c>
      <c r="H28" s="129" t="s">
        <v>678</v>
      </c>
      <c r="I28" t="s">
        <v>679</v>
      </c>
      <c r="J28" t="s">
        <v>6</v>
      </c>
      <c r="K28" t="s">
        <v>680</v>
      </c>
      <c r="L28" t="s">
        <v>6</v>
      </c>
      <c r="M28" s="129" t="s">
        <v>681</v>
      </c>
      <c r="N28" t="s">
        <v>5</v>
      </c>
      <c r="O28" t="s">
        <v>8</v>
      </c>
      <c r="Q28" t="s">
        <v>2</v>
      </c>
      <c r="R28" t="s">
        <v>690</v>
      </c>
      <c r="S28" s="129" t="s">
        <v>746</v>
      </c>
      <c r="T28" t="s">
        <v>747</v>
      </c>
      <c r="U28">
        <v>202109</v>
      </c>
      <c r="V28" t="s">
        <v>685</v>
      </c>
      <c r="W28">
        <v>31135.84</v>
      </c>
      <c r="X28">
        <v>31135.84</v>
      </c>
      <c r="Y28" t="s">
        <v>691</v>
      </c>
      <c r="Z28">
        <v>941227</v>
      </c>
      <c r="AB28" t="s">
        <v>686</v>
      </c>
      <c r="AC28" t="s">
        <v>7</v>
      </c>
      <c r="AE28" t="s">
        <v>748</v>
      </c>
      <c r="AF28" t="s">
        <v>688</v>
      </c>
      <c r="AH28">
        <v>116516</v>
      </c>
      <c r="AI28" s="1">
        <v>44460</v>
      </c>
      <c r="AJ28" t="s">
        <v>689</v>
      </c>
    </row>
    <row r="29" spans="1:36" x14ac:dyDescent="0.25">
      <c r="A29" t="s">
        <v>3</v>
      </c>
      <c r="B29">
        <v>1</v>
      </c>
      <c r="C29">
        <v>20</v>
      </c>
      <c r="D29">
        <v>908</v>
      </c>
      <c r="E29" t="s">
        <v>677</v>
      </c>
      <c r="F29" t="s">
        <v>4</v>
      </c>
      <c r="G29" s="129" t="s">
        <v>678</v>
      </c>
      <c r="H29" s="129" t="s">
        <v>678</v>
      </c>
      <c r="I29" t="s">
        <v>679</v>
      </c>
      <c r="J29" t="s">
        <v>6</v>
      </c>
      <c r="K29" t="s">
        <v>680</v>
      </c>
      <c r="L29" t="s">
        <v>6</v>
      </c>
      <c r="M29" s="129" t="s">
        <v>681</v>
      </c>
      <c r="N29" t="s">
        <v>5</v>
      </c>
      <c r="O29" t="s">
        <v>8</v>
      </c>
      <c r="Q29" t="s">
        <v>2</v>
      </c>
      <c r="R29" t="s">
        <v>690</v>
      </c>
      <c r="S29" s="129" t="s">
        <v>749</v>
      </c>
      <c r="T29" t="s">
        <v>750</v>
      </c>
      <c r="U29">
        <v>202109</v>
      </c>
      <c r="V29" t="s">
        <v>685</v>
      </c>
      <c r="W29">
        <v>4984.29</v>
      </c>
      <c r="X29">
        <v>4984.29</v>
      </c>
      <c r="Y29" t="s">
        <v>691</v>
      </c>
      <c r="Z29">
        <v>941227</v>
      </c>
      <c r="AB29" t="s">
        <v>686</v>
      </c>
      <c r="AC29" t="s">
        <v>7</v>
      </c>
      <c r="AE29" t="s">
        <v>751</v>
      </c>
      <c r="AF29" t="s">
        <v>688</v>
      </c>
      <c r="AH29">
        <v>116516</v>
      </c>
      <c r="AI29" s="1">
        <v>44467</v>
      </c>
      <c r="AJ29" t="s">
        <v>689</v>
      </c>
    </row>
    <row r="30" spans="1:36" x14ac:dyDescent="0.25">
      <c r="A30" t="s">
        <v>3</v>
      </c>
      <c r="B30">
        <v>1</v>
      </c>
      <c r="C30">
        <v>20</v>
      </c>
      <c r="D30">
        <v>908</v>
      </c>
      <c r="E30" t="s">
        <v>677</v>
      </c>
      <c r="F30" t="s">
        <v>4</v>
      </c>
      <c r="G30" s="129" t="s">
        <v>678</v>
      </c>
      <c r="H30" s="129" t="s">
        <v>678</v>
      </c>
      <c r="I30" t="s">
        <v>679</v>
      </c>
      <c r="J30" t="s">
        <v>6</v>
      </c>
      <c r="K30" t="s">
        <v>680</v>
      </c>
      <c r="L30" t="s">
        <v>6</v>
      </c>
      <c r="M30" s="129" t="s">
        <v>681</v>
      </c>
      <c r="N30" t="s">
        <v>5</v>
      </c>
      <c r="O30" t="s">
        <v>8</v>
      </c>
      <c r="Q30" t="s">
        <v>2</v>
      </c>
      <c r="R30" t="s">
        <v>690</v>
      </c>
      <c r="S30" s="129" t="s">
        <v>752</v>
      </c>
      <c r="T30" t="s">
        <v>753</v>
      </c>
      <c r="U30">
        <v>202110</v>
      </c>
      <c r="V30" t="s">
        <v>685</v>
      </c>
      <c r="W30">
        <v>30585.5</v>
      </c>
      <c r="X30">
        <v>30585.5</v>
      </c>
      <c r="Y30" t="s">
        <v>691</v>
      </c>
      <c r="Z30">
        <v>941227</v>
      </c>
      <c r="AB30" t="s">
        <v>686</v>
      </c>
      <c r="AC30" t="s">
        <v>7</v>
      </c>
      <c r="AE30" t="s">
        <v>754</v>
      </c>
      <c r="AF30" t="s">
        <v>688</v>
      </c>
      <c r="AH30">
        <v>116516</v>
      </c>
      <c r="AI30" s="1">
        <v>44474</v>
      </c>
      <c r="AJ30" t="s">
        <v>689</v>
      </c>
    </row>
    <row r="31" spans="1:36" x14ac:dyDescent="0.25">
      <c r="A31" t="s">
        <v>3</v>
      </c>
      <c r="B31">
        <v>1</v>
      </c>
      <c r="C31">
        <v>20</v>
      </c>
      <c r="D31">
        <v>908</v>
      </c>
      <c r="E31" t="s">
        <v>677</v>
      </c>
      <c r="F31" t="s">
        <v>4</v>
      </c>
      <c r="G31" s="129" t="s">
        <v>678</v>
      </c>
      <c r="H31" s="129" t="s">
        <v>678</v>
      </c>
      <c r="I31" t="s">
        <v>679</v>
      </c>
      <c r="J31" t="s">
        <v>6</v>
      </c>
      <c r="K31" t="s">
        <v>680</v>
      </c>
      <c r="L31" t="s">
        <v>6</v>
      </c>
      <c r="M31" s="129" t="s">
        <v>681</v>
      </c>
      <c r="N31" t="s">
        <v>5</v>
      </c>
      <c r="O31" t="s">
        <v>8</v>
      </c>
      <c r="Q31" t="s">
        <v>2</v>
      </c>
      <c r="R31" t="s">
        <v>690</v>
      </c>
      <c r="S31" s="129" t="s">
        <v>755</v>
      </c>
      <c r="T31" t="s">
        <v>756</v>
      </c>
      <c r="U31">
        <v>202110</v>
      </c>
      <c r="V31" t="s">
        <v>685</v>
      </c>
      <c r="W31">
        <v>18820.47</v>
      </c>
      <c r="X31">
        <v>18820.47</v>
      </c>
      <c r="Y31" t="s">
        <v>691</v>
      </c>
      <c r="Z31">
        <v>941227</v>
      </c>
      <c r="AB31" t="s">
        <v>686</v>
      </c>
      <c r="AC31" t="s">
        <v>7</v>
      </c>
      <c r="AE31" t="s">
        <v>757</v>
      </c>
      <c r="AF31" t="s">
        <v>688</v>
      </c>
      <c r="AH31">
        <v>116516</v>
      </c>
      <c r="AI31" s="1">
        <v>44481</v>
      </c>
      <c r="AJ31" t="s">
        <v>689</v>
      </c>
    </row>
    <row r="32" spans="1:36" x14ac:dyDescent="0.25">
      <c r="A32" t="s">
        <v>3</v>
      </c>
      <c r="B32">
        <v>1</v>
      </c>
      <c r="C32">
        <v>20</v>
      </c>
      <c r="D32">
        <v>908</v>
      </c>
      <c r="E32" t="s">
        <v>677</v>
      </c>
      <c r="F32" t="s">
        <v>4</v>
      </c>
      <c r="G32" s="129" t="s">
        <v>678</v>
      </c>
      <c r="H32" s="129" t="s">
        <v>678</v>
      </c>
      <c r="I32" t="s">
        <v>679</v>
      </c>
      <c r="J32" t="s">
        <v>6</v>
      </c>
      <c r="K32" t="s">
        <v>680</v>
      </c>
      <c r="L32" t="s">
        <v>6</v>
      </c>
      <c r="M32" s="129" t="s">
        <v>681</v>
      </c>
      <c r="N32" t="s">
        <v>5</v>
      </c>
      <c r="O32" t="s">
        <v>8</v>
      </c>
      <c r="Q32" t="s">
        <v>2</v>
      </c>
      <c r="R32" t="s">
        <v>690</v>
      </c>
      <c r="S32" s="129" t="s">
        <v>758</v>
      </c>
      <c r="T32" t="s">
        <v>759</v>
      </c>
      <c r="U32">
        <v>202110</v>
      </c>
      <c r="V32" t="s">
        <v>685</v>
      </c>
      <c r="W32">
        <v>2416.31</v>
      </c>
      <c r="X32">
        <v>2416.31</v>
      </c>
      <c r="Y32" t="s">
        <v>691</v>
      </c>
      <c r="Z32">
        <v>941227</v>
      </c>
      <c r="AB32" t="s">
        <v>686</v>
      </c>
      <c r="AC32" t="s">
        <v>7</v>
      </c>
      <c r="AE32" t="s">
        <v>760</v>
      </c>
      <c r="AF32" t="s">
        <v>688</v>
      </c>
      <c r="AH32">
        <v>116516</v>
      </c>
      <c r="AI32" s="1">
        <v>44488</v>
      </c>
      <c r="AJ32" t="s">
        <v>689</v>
      </c>
    </row>
    <row r="33" spans="1:36" x14ac:dyDescent="0.25">
      <c r="A33" t="s">
        <v>3</v>
      </c>
      <c r="B33">
        <v>1</v>
      </c>
      <c r="C33">
        <v>20</v>
      </c>
      <c r="D33">
        <v>908</v>
      </c>
      <c r="E33" t="s">
        <v>677</v>
      </c>
      <c r="F33" t="s">
        <v>4</v>
      </c>
      <c r="G33" s="129" t="s">
        <v>678</v>
      </c>
      <c r="H33" s="129" t="s">
        <v>678</v>
      </c>
      <c r="I33" t="s">
        <v>679</v>
      </c>
      <c r="J33" t="s">
        <v>6</v>
      </c>
      <c r="K33" t="s">
        <v>680</v>
      </c>
      <c r="L33" t="s">
        <v>6</v>
      </c>
      <c r="M33" s="129" t="s">
        <v>681</v>
      </c>
      <c r="N33" t="s">
        <v>5</v>
      </c>
      <c r="O33" t="s">
        <v>8</v>
      </c>
      <c r="Q33" t="s">
        <v>2</v>
      </c>
      <c r="R33" t="s">
        <v>690</v>
      </c>
      <c r="S33" s="129" t="s">
        <v>761</v>
      </c>
      <c r="T33" t="s">
        <v>762</v>
      </c>
      <c r="U33">
        <v>202110</v>
      </c>
      <c r="V33" t="s">
        <v>685</v>
      </c>
      <c r="W33">
        <v>29673.83</v>
      </c>
      <c r="X33">
        <v>29673.83</v>
      </c>
      <c r="Y33" t="s">
        <v>691</v>
      </c>
      <c r="Z33">
        <v>941227</v>
      </c>
      <c r="AB33" t="s">
        <v>686</v>
      </c>
      <c r="AC33" t="s">
        <v>7</v>
      </c>
      <c r="AE33" t="s">
        <v>763</v>
      </c>
      <c r="AF33" t="s">
        <v>688</v>
      </c>
      <c r="AH33">
        <v>116516</v>
      </c>
      <c r="AI33" s="1">
        <v>44495</v>
      </c>
      <c r="AJ33" t="s">
        <v>689</v>
      </c>
    </row>
    <row r="34" spans="1:36" x14ac:dyDescent="0.25">
      <c r="A34" t="s">
        <v>3</v>
      </c>
      <c r="B34">
        <v>1</v>
      </c>
      <c r="C34">
        <v>20</v>
      </c>
      <c r="D34">
        <v>908</v>
      </c>
      <c r="E34" t="s">
        <v>677</v>
      </c>
      <c r="F34" t="s">
        <v>4</v>
      </c>
      <c r="G34" s="129" t="s">
        <v>678</v>
      </c>
      <c r="H34" s="129" t="s">
        <v>678</v>
      </c>
      <c r="I34" t="s">
        <v>679</v>
      </c>
      <c r="J34" t="s">
        <v>6</v>
      </c>
      <c r="K34" t="s">
        <v>680</v>
      </c>
      <c r="L34" t="s">
        <v>6</v>
      </c>
      <c r="M34" s="129" t="s">
        <v>681</v>
      </c>
      <c r="N34" t="s">
        <v>5</v>
      </c>
      <c r="O34" t="s">
        <v>8</v>
      </c>
      <c r="Q34" t="s">
        <v>2</v>
      </c>
      <c r="R34" t="s">
        <v>690</v>
      </c>
      <c r="S34" s="129" t="s">
        <v>764</v>
      </c>
      <c r="T34" t="s">
        <v>765</v>
      </c>
      <c r="U34">
        <v>202111</v>
      </c>
      <c r="V34" t="s">
        <v>685</v>
      </c>
      <c r="W34">
        <v>7190</v>
      </c>
      <c r="X34">
        <v>7190</v>
      </c>
      <c r="Y34" t="s">
        <v>691</v>
      </c>
      <c r="Z34">
        <v>941227</v>
      </c>
      <c r="AB34" t="s">
        <v>686</v>
      </c>
      <c r="AC34" t="s">
        <v>7</v>
      </c>
      <c r="AE34" t="s">
        <v>766</v>
      </c>
      <c r="AF34" t="s">
        <v>688</v>
      </c>
      <c r="AH34">
        <v>116516</v>
      </c>
      <c r="AI34" s="1">
        <v>44503</v>
      </c>
      <c r="AJ34" t="s">
        <v>689</v>
      </c>
    </row>
    <row r="35" spans="1:36" x14ac:dyDescent="0.25">
      <c r="A35" t="s">
        <v>3</v>
      </c>
      <c r="B35">
        <v>1</v>
      </c>
      <c r="C35">
        <v>20</v>
      </c>
      <c r="D35">
        <v>908</v>
      </c>
      <c r="E35" t="s">
        <v>677</v>
      </c>
      <c r="F35" t="s">
        <v>4</v>
      </c>
      <c r="G35" s="129" t="s">
        <v>678</v>
      </c>
      <c r="H35" s="129" t="s">
        <v>678</v>
      </c>
      <c r="I35" t="s">
        <v>679</v>
      </c>
      <c r="J35" t="s">
        <v>6</v>
      </c>
      <c r="K35" t="s">
        <v>680</v>
      </c>
      <c r="L35" t="s">
        <v>6</v>
      </c>
      <c r="M35" s="129" t="s">
        <v>681</v>
      </c>
      <c r="N35" t="s">
        <v>5</v>
      </c>
      <c r="O35" t="s">
        <v>8</v>
      </c>
      <c r="Q35" t="s">
        <v>2</v>
      </c>
      <c r="R35" t="s">
        <v>690</v>
      </c>
      <c r="S35" s="129" t="s">
        <v>767</v>
      </c>
      <c r="T35" t="s">
        <v>768</v>
      </c>
      <c r="U35">
        <v>202111</v>
      </c>
      <c r="V35" t="s">
        <v>685</v>
      </c>
      <c r="W35">
        <v>16092.59</v>
      </c>
      <c r="X35">
        <v>16092.59</v>
      </c>
      <c r="Y35" t="s">
        <v>691</v>
      </c>
      <c r="Z35">
        <v>941227</v>
      </c>
      <c r="AB35" t="s">
        <v>686</v>
      </c>
      <c r="AC35" t="s">
        <v>7</v>
      </c>
      <c r="AE35" t="s">
        <v>769</v>
      </c>
      <c r="AF35" t="s">
        <v>688</v>
      </c>
      <c r="AH35">
        <v>116516</v>
      </c>
      <c r="AI35" s="1">
        <v>44509</v>
      </c>
      <c r="AJ35" t="s">
        <v>689</v>
      </c>
    </row>
    <row r="36" spans="1:36" x14ac:dyDescent="0.25">
      <c r="A36" t="s">
        <v>3</v>
      </c>
      <c r="B36">
        <v>1</v>
      </c>
      <c r="C36">
        <v>20</v>
      </c>
      <c r="D36">
        <v>908</v>
      </c>
      <c r="E36" t="s">
        <v>677</v>
      </c>
      <c r="F36" t="s">
        <v>4</v>
      </c>
      <c r="G36" s="129" t="s">
        <v>678</v>
      </c>
      <c r="H36" s="129" t="s">
        <v>678</v>
      </c>
      <c r="I36" t="s">
        <v>679</v>
      </c>
      <c r="J36" t="s">
        <v>6</v>
      </c>
      <c r="K36" t="s">
        <v>680</v>
      </c>
      <c r="L36" t="s">
        <v>6</v>
      </c>
      <c r="M36" s="129" t="s">
        <v>681</v>
      </c>
      <c r="N36" t="s">
        <v>5</v>
      </c>
      <c r="O36" t="s">
        <v>8</v>
      </c>
      <c r="Q36" t="s">
        <v>2</v>
      </c>
      <c r="R36" t="s">
        <v>690</v>
      </c>
      <c r="S36" s="129" t="s">
        <v>770</v>
      </c>
      <c r="T36" t="s">
        <v>771</v>
      </c>
      <c r="U36">
        <v>202111</v>
      </c>
      <c r="V36" t="s">
        <v>685</v>
      </c>
      <c r="W36">
        <v>8870.73</v>
      </c>
      <c r="X36">
        <v>8870.73</v>
      </c>
      <c r="Y36" t="s">
        <v>691</v>
      </c>
      <c r="Z36">
        <v>941227</v>
      </c>
      <c r="AB36" t="s">
        <v>686</v>
      </c>
      <c r="AC36" t="s">
        <v>7</v>
      </c>
      <c r="AE36" t="s">
        <v>772</v>
      </c>
      <c r="AF36" t="s">
        <v>688</v>
      </c>
      <c r="AH36">
        <v>116516</v>
      </c>
      <c r="AI36" s="1">
        <v>44516</v>
      </c>
      <c r="AJ36" t="s">
        <v>689</v>
      </c>
    </row>
    <row r="37" spans="1:36" x14ac:dyDescent="0.25">
      <c r="A37" t="s">
        <v>3</v>
      </c>
      <c r="B37">
        <v>1</v>
      </c>
      <c r="C37">
        <v>20</v>
      </c>
      <c r="D37">
        <v>908</v>
      </c>
      <c r="E37" t="s">
        <v>677</v>
      </c>
      <c r="F37" t="s">
        <v>4</v>
      </c>
      <c r="G37" s="129" t="s">
        <v>678</v>
      </c>
      <c r="H37" s="129" t="s">
        <v>678</v>
      </c>
      <c r="I37" t="s">
        <v>679</v>
      </c>
      <c r="J37" t="s">
        <v>6</v>
      </c>
      <c r="K37" t="s">
        <v>680</v>
      </c>
      <c r="L37" t="s">
        <v>6</v>
      </c>
      <c r="M37" s="129" t="s">
        <v>681</v>
      </c>
      <c r="N37" t="s">
        <v>5</v>
      </c>
      <c r="O37" t="s">
        <v>8</v>
      </c>
      <c r="Q37" t="s">
        <v>2</v>
      </c>
      <c r="R37" t="s">
        <v>690</v>
      </c>
      <c r="S37" s="129" t="s">
        <v>773</v>
      </c>
      <c r="T37" t="s">
        <v>774</v>
      </c>
      <c r="U37">
        <v>202111</v>
      </c>
      <c r="V37" t="s">
        <v>685</v>
      </c>
      <c r="W37">
        <v>14193.75</v>
      </c>
      <c r="X37">
        <v>14193.75</v>
      </c>
      <c r="Y37" t="s">
        <v>691</v>
      </c>
      <c r="Z37">
        <v>941227</v>
      </c>
      <c r="AB37" t="s">
        <v>686</v>
      </c>
      <c r="AC37" t="s">
        <v>7</v>
      </c>
      <c r="AE37" t="s">
        <v>775</v>
      </c>
      <c r="AF37" t="s">
        <v>688</v>
      </c>
      <c r="AH37">
        <v>116516</v>
      </c>
      <c r="AI37" s="1">
        <v>44522</v>
      </c>
      <c r="AJ37" t="s">
        <v>689</v>
      </c>
    </row>
    <row r="38" spans="1:36" x14ac:dyDescent="0.25">
      <c r="A38" t="s">
        <v>3</v>
      </c>
      <c r="B38">
        <v>1</v>
      </c>
      <c r="C38">
        <v>20</v>
      </c>
      <c r="D38">
        <v>908</v>
      </c>
      <c r="E38" t="s">
        <v>677</v>
      </c>
      <c r="F38" t="s">
        <v>4</v>
      </c>
      <c r="G38" s="129" t="s">
        <v>678</v>
      </c>
      <c r="H38" s="129" t="s">
        <v>678</v>
      </c>
      <c r="I38" t="s">
        <v>679</v>
      </c>
      <c r="J38" t="s">
        <v>6</v>
      </c>
      <c r="K38" t="s">
        <v>680</v>
      </c>
      <c r="L38" t="s">
        <v>6</v>
      </c>
      <c r="M38" s="129" t="s">
        <v>681</v>
      </c>
      <c r="N38" t="s">
        <v>5</v>
      </c>
      <c r="O38" t="s">
        <v>8</v>
      </c>
      <c r="Q38" t="s">
        <v>2</v>
      </c>
      <c r="R38" t="s">
        <v>690</v>
      </c>
      <c r="S38" s="129" t="s">
        <v>776</v>
      </c>
      <c r="T38" t="s">
        <v>777</v>
      </c>
      <c r="U38">
        <v>202111</v>
      </c>
      <c r="V38" t="s">
        <v>685</v>
      </c>
      <c r="W38">
        <v>5865</v>
      </c>
      <c r="X38">
        <v>5865</v>
      </c>
      <c r="Y38" t="s">
        <v>691</v>
      </c>
      <c r="Z38">
        <v>941227</v>
      </c>
      <c r="AB38" t="s">
        <v>686</v>
      </c>
      <c r="AC38" t="s">
        <v>7</v>
      </c>
      <c r="AE38" t="s">
        <v>778</v>
      </c>
      <c r="AF38" t="s">
        <v>688</v>
      </c>
      <c r="AH38">
        <v>116516</v>
      </c>
      <c r="AI38" s="1">
        <v>44530</v>
      </c>
      <c r="AJ38" t="s">
        <v>689</v>
      </c>
    </row>
    <row r="39" spans="1:36" x14ac:dyDescent="0.25">
      <c r="A39" t="s">
        <v>3</v>
      </c>
      <c r="B39">
        <v>1</v>
      </c>
      <c r="C39">
        <v>20</v>
      </c>
      <c r="D39">
        <v>908</v>
      </c>
      <c r="E39" t="s">
        <v>677</v>
      </c>
      <c r="F39" t="s">
        <v>4</v>
      </c>
      <c r="G39" s="129" t="s">
        <v>678</v>
      </c>
      <c r="H39" s="129" t="s">
        <v>678</v>
      </c>
      <c r="I39" t="s">
        <v>679</v>
      </c>
      <c r="J39" t="s">
        <v>6</v>
      </c>
      <c r="K39" t="s">
        <v>680</v>
      </c>
      <c r="L39" t="s">
        <v>6</v>
      </c>
      <c r="M39" s="129" t="s">
        <v>681</v>
      </c>
      <c r="N39" t="s">
        <v>5</v>
      </c>
      <c r="O39" t="s">
        <v>8</v>
      </c>
      <c r="Q39" t="s">
        <v>2</v>
      </c>
      <c r="R39" t="s">
        <v>690</v>
      </c>
      <c r="S39" s="129" t="s">
        <v>779</v>
      </c>
      <c r="T39" t="s">
        <v>780</v>
      </c>
      <c r="U39">
        <v>202112</v>
      </c>
      <c r="V39" t="s">
        <v>685</v>
      </c>
      <c r="W39">
        <v>2490.4699999999998</v>
      </c>
      <c r="X39">
        <v>2490.4699999999998</v>
      </c>
      <c r="Y39" t="s">
        <v>691</v>
      </c>
      <c r="Z39">
        <v>941227</v>
      </c>
      <c r="AB39" t="s">
        <v>686</v>
      </c>
      <c r="AC39" t="s">
        <v>7</v>
      </c>
      <c r="AE39" t="s">
        <v>781</v>
      </c>
      <c r="AF39" t="s">
        <v>688</v>
      </c>
      <c r="AH39">
        <v>116516</v>
      </c>
      <c r="AI39" s="1">
        <v>44537</v>
      </c>
      <c r="AJ39" t="s">
        <v>689</v>
      </c>
    </row>
    <row r="40" spans="1:36" x14ac:dyDescent="0.25">
      <c r="A40" t="s">
        <v>3</v>
      </c>
      <c r="B40">
        <v>1</v>
      </c>
      <c r="C40">
        <v>20</v>
      </c>
      <c r="D40">
        <v>908</v>
      </c>
      <c r="E40" t="s">
        <v>677</v>
      </c>
      <c r="F40" t="s">
        <v>4</v>
      </c>
      <c r="G40" s="129" t="s">
        <v>678</v>
      </c>
      <c r="H40" s="129" t="s">
        <v>678</v>
      </c>
      <c r="I40" t="s">
        <v>679</v>
      </c>
      <c r="J40" t="s">
        <v>6</v>
      </c>
      <c r="K40" t="s">
        <v>680</v>
      </c>
      <c r="L40" t="s">
        <v>6</v>
      </c>
      <c r="M40" s="129" t="s">
        <v>681</v>
      </c>
      <c r="N40" t="s">
        <v>5</v>
      </c>
      <c r="O40" t="s">
        <v>8</v>
      </c>
      <c r="Q40" t="s">
        <v>2</v>
      </c>
      <c r="R40" t="s">
        <v>690</v>
      </c>
      <c r="S40" s="129" t="s">
        <v>782</v>
      </c>
      <c r="T40" t="s">
        <v>783</v>
      </c>
      <c r="U40">
        <v>202112</v>
      </c>
      <c r="V40" t="s">
        <v>685</v>
      </c>
      <c r="W40">
        <v>6600.88</v>
      </c>
      <c r="X40">
        <v>6600.88</v>
      </c>
      <c r="Y40" t="s">
        <v>691</v>
      </c>
      <c r="Z40">
        <v>941227</v>
      </c>
      <c r="AB40" t="s">
        <v>686</v>
      </c>
      <c r="AC40" t="s">
        <v>7</v>
      </c>
      <c r="AE40" t="s">
        <v>784</v>
      </c>
      <c r="AF40" t="s">
        <v>688</v>
      </c>
      <c r="AH40">
        <v>116516</v>
      </c>
      <c r="AI40" s="1">
        <v>44544</v>
      </c>
      <c r="AJ40" t="s">
        <v>689</v>
      </c>
    </row>
    <row r="41" spans="1:36" x14ac:dyDescent="0.25">
      <c r="A41" t="s">
        <v>3</v>
      </c>
      <c r="B41">
        <v>1</v>
      </c>
      <c r="C41">
        <v>20</v>
      </c>
      <c r="D41">
        <v>908</v>
      </c>
      <c r="E41" t="s">
        <v>677</v>
      </c>
      <c r="F41" t="s">
        <v>4</v>
      </c>
      <c r="G41" s="129" t="s">
        <v>678</v>
      </c>
      <c r="H41" s="129" t="s">
        <v>678</v>
      </c>
      <c r="I41" t="s">
        <v>679</v>
      </c>
      <c r="J41" t="s">
        <v>6</v>
      </c>
      <c r="K41" t="s">
        <v>680</v>
      </c>
      <c r="L41" t="s">
        <v>6</v>
      </c>
      <c r="M41" s="129" t="s">
        <v>681</v>
      </c>
      <c r="N41" t="s">
        <v>5</v>
      </c>
      <c r="O41" t="s">
        <v>8</v>
      </c>
      <c r="Q41" t="s">
        <v>2</v>
      </c>
      <c r="R41" t="s">
        <v>690</v>
      </c>
      <c r="S41" s="129" t="s">
        <v>785</v>
      </c>
      <c r="T41" t="s">
        <v>786</v>
      </c>
      <c r="U41">
        <v>202112</v>
      </c>
      <c r="V41" t="s">
        <v>685</v>
      </c>
      <c r="W41">
        <v>685.4</v>
      </c>
      <c r="X41">
        <v>685.4</v>
      </c>
      <c r="Y41" t="s">
        <v>691</v>
      </c>
      <c r="Z41">
        <v>941227</v>
      </c>
      <c r="AB41" t="s">
        <v>686</v>
      </c>
      <c r="AC41" t="s">
        <v>7</v>
      </c>
      <c r="AE41" t="s">
        <v>787</v>
      </c>
      <c r="AF41" t="s">
        <v>688</v>
      </c>
      <c r="AH41">
        <v>116516</v>
      </c>
      <c r="AI41" s="1">
        <v>44551</v>
      </c>
      <c r="AJ41" t="s">
        <v>689</v>
      </c>
    </row>
    <row r="42" spans="1:36" x14ac:dyDescent="0.25">
      <c r="A42" t="s">
        <v>3</v>
      </c>
      <c r="B42">
        <v>1</v>
      </c>
      <c r="C42">
        <v>20</v>
      </c>
      <c r="D42">
        <v>908</v>
      </c>
      <c r="E42" t="s">
        <v>677</v>
      </c>
      <c r="F42" t="s">
        <v>4</v>
      </c>
      <c r="G42" s="129" t="s">
        <v>678</v>
      </c>
      <c r="H42" s="129" t="s">
        <v>678</v>
      </c>
      <c r="I42" t="s">
        <v>679</v>
      </c>
      <c r="J42" t="s">
        <v>6</v>
      </c>
      <c r="K42" t="s">
        <v>680</v>
      </c>
      <c r="L42" t="s">
        <v>6</v>
      </c>
      <c r="M42" s="129" t="s">
        <v>681</v>
      </c>
      <c r="N42" t="s">
        <v>5</v>
      </c>
      <c r="O42" t="s">
        <v>8</v>
      </c>
      <c r="Q42" t="s">
        <v>2</v>
      </c>
      <c r="R42" t="s">
        <v>690</v>
      </c>
      <c r="S42" s="129" t="s">
        <v>788</v>
      </c>
      <c r="T42" t="s">
        <v>789</v>
      </c>
      <c r="U42">
        <v>202112</v>
      </c>
      <c r="V42" t="s">
        <v>685</v>
      </c>
      <c r="W42">
        <v>7492.5</v>
      </c>
      <c r="X42">
        <v>7492.5</v>
      </c>
      <c r="Y42" t="s">
        <v>691</v>
      </c>
      <c r="Z42">
        <v>941227</v>
      </c>
      <c r="AB42" t="s">
        <v>686</v>
      </c>
      <c r="AC42" t="s">
        <v>7</v>
      </c>
      <c r="AE42" t="s">
        <v>790</v>
      </c>
      <c r="AF42" t="s">
        <v>688</v>
      </c>
      <c r="AH42">
        <v>116516</v>
      </c>
      <c r="AI42" s="1">
        <v>44558</v>
      </c>
      <c r="AJ42" t="s">
        <v>689</v>
      </c>
    </row>
    <row r="43" spans="1:36" x14ac:dyDescent="0.25">
      <c r="A43" t="s">
        <v>3</v>
      </c>
      <c r="B43">
        <v>1</v>
      </c>
      <c r="C43">
        <v>20</v>
      </c>
      <c r="D43">
        <v>908</v>
      </c>
      <c r="E43" t="s">
        <v>677</v>
      </c>
      <c r="F43" t="s">
        <v>4</v>
      </c>
      <c r="G43" s="129" t="s">
        <v>678</v>
      </c>
      <c r="H43" s="129" t="s">
        <v>678</v>
      </c>
      <c r="I43" t="s">
        <v>679</v>
      </c>
      <c r="J43" t="s">
        <v>6</v>
      </c>
      <c r="K43" t="s">
        <v>680</v>
      </c>
      <c r="L43" t="s">
        <v>6</v>
      </c>
      <c r="M43" s="129" t="s">
        <v>681</v>
      </c>
      <c r="N43" t="s">
        <v>5</v>
      </c>
      <c r="O43" t="s">
        <v>8</v>
      </c>
      <c r="Q43" t="s">
        <v>2</v>
      </c>
      <c r="R43" t="s">
        <v>690</v>
      </c>
      <c r="S43" s="129" t="s">
        <v>791</v>
      </c>
      <c r="T43" t="s">
        <v>792</v>
      </c>
      <c r="U43">
        <v>202201</v>
      </c>
      <c r="V43" t="s">
        <v>685</v>
      </c>
      <c r="W43">
        <v>1678.19</v>
      </c>
      <c r="X43">
        <v>1678.19</v>
      </c>
      <c r="Y43" t="s">
        <v>691</v>
      </c>
      <c r="Z43">
        <v>941227</v>
      </c>
      <c r="AB43" t="s">
        <v>686</v>
      </c>
      <c r="AC43" t="s">
        <v>7</v>
      </c>
      <c r="AE43" t="s">
        <v>793</v>
      </c>
      <c r="AF43" t="s">
        <v>688</v>
      </c>
      <c r="AH43">
        <v>116516</v>
      </c>
      <c r="AI43" s="1">
        <v>44571</v>
      </c>
      <c r="AJ43" t="s">
        <v>689</v>
      </c>
    </row>
    <row r="44" spans="1:36" x14ac:dyDescent="0.25">
      <c r="A44" t="s">
        <v>3</v>
      </c>
      <c r="B44">
        <v>1</v>
      </c>
      <c r="C44">
        <v>20</v>
      </c>
      <c r="D44">
        <v>908</v>
      </c>
      <c r="E44" t="s">
        <v>677</v>
      </c>
      <c r="F44" t="s">
        <v>4</v>
      </c>
      <c r="G44" s="129" t="s">
        <v>678</v>
      </c>
      <c r="H44" s="129" t="s">
        <v>678</v>
      </c>
      <c r="I44" t="s">
        <v>679</v>
      </c>
      <c r="J44" t="s">
        <v>6</v>
      </c>
      <c r="K44" t="s">
        <v>680</v>
      </c>
      <c r="L44" t="s">
        <v>6</v>
      </c>
      <c r="M44" s="129" t="s">
        <v>681</v>
      </c>
      <c r="N44" t="s">
        <v>5</v>
      </c>
      <c r="O44" t="s">
        <v>8</v>
      </c>
      <c r="Q44" t="s">
        <v>2</v>
      </c>
      <c r="R44" t="s">
        <v>690</v>
      </c>
      <c r="S44" s="129" t="s">
        <v>794</v>
      </c>
      <c r="T44" t="s">
        <v>795</v>
      </c>
      <c r="U44">
        <v>202201</v>
      </c>
      <c r="V44" t="s">
        <v>685</v>
      </c>
      <c r="W44">
        <v>7390.15</v>
      </c>
      <c r="X44">
        <v>7390.15</v>
      </c>
      <c r="Y44" t="s">
        <v>691</v>
      </c>
      <c r="Z44">
        <v>941227</v>
      </c>
      <c r="AB44" t="s">
        <v>686</v>
      </c>
      <c r="AC44" t="s">
        <v>7</v>
      </c>
      <c r="AE44" t="s">
        <v>793</v>
      </c>
      <c r="AF44" t="s">
        <v>688</v>
      </c>
      <c r="AH44">
        <v>116516</v>
      </c>
      <c r="AI44" s="1">
        <v>44571</v>
      </c>
      <c r="AJ44" t="s">
        <v>689</v>
      </c>
    </row>
    <row r="45" spans="1:36" x14ac:dyDescent="0.25">
      <c r="A45" t="s">
        <v>3</v>
      </c>
      <c r="B45">
        <v>1</v>
      </c>
      <c r="C45">
        <v>20</v>
      </c>
      <c r="D45">
        <v>908</v>
      </c>
      <c r="E45" t="s">
        <v>677</v>
      </c>
      <c r="F45" t="s">
        <v>4</v>
      </c>
      <c r="G45" s="129" t="s">
        <v>678</v>
      </c>
      <c r="H45" s="129" t="s">
        <v>678</v>
      </c>
      <c r="I45" t="s">
        <v>679</v>
      </c>
      <c r="J45" t="s">
        <v>6</v>
      </c>
      <c r="K45" t="s">
        <v>680</v>
      </c>
      <c r="L45" t="s">
        <v>6</v>
      </c>
      <c r="M45" s="129" t="s">
        <v>681</v>
      </c>
      <c r="N45" t="s">
        <v>5</v>
      </c>
      <c r="O45" t="s">
        <v>8</v>
      </c>
      <c r="Q45" t="s">
        <v>2</v>
      </c>
      <c r="R45" t="s">
        <v>690</v>
      </c>
      <c r="S45" s="129" t="s">
        <v>796</v>
      </c>
      <c r="T45" t="s">
        <v>797</v>
      </c>
      <c r="U45">
        <v>202201</v>
      </c>
      <c r="V45" t="s">
        <v>685</v>
      </c>
      <c r="W45">
        <v>7030</v>
      </c>
      <c r="X45">
        <v>7030</v>
      </c>
      <c r="Y45" t="s">
        <v>691</v>
      </c>
      <c r="Z45">
        <v>941227</v>
      </c>
      <c r="AB45" t="s">
        <v>686</v>
      </c>
      <c r="AC45" t="s">
        <v>7</v>
      </c>
      <c r="AE45" t="s">
        <v>798</v>
      </c>
      <c r="AF45" t="s">
        <v>688</v>
      </c>
      <c r="AH45">
        <v>116516</v>
      </c>
      <c r="AI45" s="1">
        <v>44579</v>
      </c>
      <c r="AJ45" t="s">
        <v>689</v>
      </c>
    </row>
    <row r="46" spans="1:36" x14ac:dyDescent="0.25">
      <c r="A46" t="s">
        <v>3</v>
      </c>
      <c r="B46">
        <v>1</v>
      </c>
      <c r="C46">
        <v>20</v>
      </c>
      <c r="D46">
        <v>908</v>
      </c>
      <c r="E46" t="s">
        <v>677</v>
      </c>
      <c r="F46" t="s">
        <v>4</v>
      </c>
      <c r="G46" s="129" t="s">
        <v>678</v>
      </c>
      <c r="H46" s="129" t="s">
        <v>678</v>
      </c>
      <c r="I46" t="s">
        <v>679</v>
      </c>
      <c r="J46" t="s">
        <v>6</v>
      </c>
      <c r="K46" t="s">
        <v>680</v>
      </c>
      <c r="L46" t="s">
        <v>6</v>
      </c>
      <c r="M46" s="129" t="s">
        <v>681</v>
      </c>
      <c r="N46" t="s">
        <v>5</v>
      </c>
      <c r="O46" t="s">
        <v>8</v>
      </c>
      <c r="Q46" t="s">
        <v>2</v>
      </c>
      <c r="R46" t="s">
        <v>690</v>
      </c>
      <c r="S46" s="129" t="s">
        <v>799</v>
      </c>
      <c r="T46" t="s">
        <v>800</v>
      </c>
      <c r="U46">
        <v>202201</v>
      </c>
      <c r="V46" t="s">
        <v>685</v>
      </c>
      <c r="W46">
        <v>24459.21</v>
      </c>
      <c r="X46">
        <v>24459.21</v>
      </c>
      <c r="Y46" t="s">
        <v>691</v>
      </c>
      <c r="Z46">
        <v>941227</v>
      </c>
      <c r="AB46" t="s">
        <v>686</v>
      </c>
      <c r="AC46" t="s">
        <v>7</v>
      </c>
      <c r="AE46" t="s">
        <v>801</v>
      </c>
      <c r="AF46" t="s">
        <v>688</v>
      </c>
      <c r="AH46">
        <v>116516</v>
      </c>
      <c r="AI46" s="1">
        <v>44586</v>
      </c>
      <c r="AJ46" t="s">
        <v>689</v>
      </c>
    </row>
    <row r="47" spans="1:36" x14ac:dyDescent="0.25">
      <c r="A47" t="s">
        <v>3</v>
      </c>
      <c r="B47">
        <v>1</v>
      </c>
      <c r="C47">
        <v>20</v>
      </c>
      <c r="D47">
        <v>908</v>
      </c>
      <c r="E47" t="s">
        <v>677</v>
      </c>
      <c r="F47" t="s">
        <v>4</v>
      </c>
      <c r="G47" s="129" t="s">
        <v>678</v>
      </c>
      <c r="H47" s="129" t="s">
        <v>678</v>
      </c>
      <c r="I47" t="s">
        <v>679</v>
      </c>
      <c r="J47" t="s">
        <v>6</v>
      </c>
      <c r="K47" t="s">
        <v>680</v>
      </c>
      <c r="L47" t="s">
        <v>6</v>
      </c>
      <c r="M47" s="129" t="s">
        <v>681</v>
      </c>
      <c r="N47" t="s">
        <v>5</v>
      </c>
      <c r="O47" t="s">
        <v>8</v>
      </c>
      <c r="Q47" t="s">
        <v>2</v>
      </c>
      <c r="R47" t="s">
        <v>690</v>
      </c>
      <c r="S47" s="129" t="s">
        <v>802</v>
      </c>
      <c r="T47" t="s">
        <v>803</v>
      </c>
      <c r="U47">
        <v>202203</v>
      </c>
      <c r="V47" t="s">
        <v>685</v>
      </c>
      <c r="W47">
        <v>7913.73</v>
      </c>
      <c r="X47">
        <v>7913.73</v>
      </c>
      <c r="Y47" t="s">
        <v>691</v>
      </c>
      <c r="Z47">
        <v>941227</v>
      </c>
      <c r="AB47" t="s">
        <v>686</v>
      </c>
      <c r="AC47" t="s">
        <v>7</v>
      </c>
      <c r="AE47" t="s">
        <v>804</v>
      </c>
      <c r="AF47" t="s">
        <v>688</v>
      </c>
      <c r="AH47">
        <v>116516</v>
      </c>
      <c r="AI47" s="1">
        <v>44629</v>
      </c>
      <c r="AJ47" t="s">
        <v>689</v>
      </c>
    </row>
    <row r="48" spans="1:36" x14ac:dyDescent="0.25">
      <c r="A48" t="s">
        <v>3</v>
      </c>
      <c r="B48">
        <v>1</v>
      </c>
      <c r="C48">
        <v>20</v>
      </c>
      <c r="D48">
        <v>908</v>
      </c>
      <c r="E48" t="s">
        <v>677</v>
      </c>
      <c r="F48" t="s">
        <v>4</v>
      </c>
      <c r="G48" s="129" t="s">
        <v>678</v>
      </c>
      <c r="H48" s="129" t="s">
        <v>678</v>
      </c>
      <c r="I48" t="s">
        <v>679</v>
      </c>
      <c r="J48" t="s">
        <v>6</v>
      </c>
      <c r="K48" t="s">
        <v>680</v>
      </c>
      <c r="L48" t="s">
        <v>6</v>
      </c>
      <c r="M48" s="129" t="s">
        <v>681</v>
      </c>
      <c r="N48" t="s">
        <v>5</v>
      </c>
      <c r="O48" t="s">
        <v>8</v>
      </c>
      <c r="Q48" t="s">
        <v>2</v>
      </c>
      <c r="R48" t="s">
        <v>690</v>
      </c>
      <c r="S48" s="129" t="s">
        <v>805</v>
      </c>
      <c r="T48" t="s">
        <v>806</v>
      </c>
      <c r="U48">
        <v>202203</v>
      </c>
      <c r="V48" t="s">
        <v>685</v>
      </c>
      <c r="W48">
        <v>19297.330000000002</v>
      </c>
      <c r="X48">
        <v>19297.330000000002</v>
      </c>
      <c r="Y48" t="s">
        <v>691</v>
      </c>
      <c r="Z48">
        <v>941227</v>
      </c>
      <c r="AB48" t="s">
        <v>686</v>
      </c>
      <c r="AC48" t="s">
        <v>7</v>
      </c>
      <c r="AE48" t="s">
        <v>807</v>
      </c>
      <c r="AF48" t="s">
        <v>688</v>
      </c>
      <c r="AH48">
        <v>116516</v>
      </c>
      <c r="AI48" s="1">
        <v>44631</v>
      </c>
      <c r="AJ48" t="s">
        <v>689</v>
      </c>
    </row>
    <row r="49" spans="1:36" x14ac:dyDescent="0.25">
      <c r="A49" t="s">
        <v>3</v>
      </c>
      <c r="B49">
        <v>1</v>
      </c>
      <c r="C49">
        <v>20</v>
      </c>
      <c r="D49">
        <v>908</v>
      </c>
      <c r="E49" t="s">
        <v>677</v>
      </c>
      <c r="F49" t="s">
        <v>4</v>
      </c>
      <c r="G49" s="129" t="s">
        <v>678</v>
      </c>
      <c r="H49" s="129" t="s">
        <v>678</v>
      </c>
      <c r="I49" t="s">
        <v>679</v>
      </c>
      <c r="J49" t="s">
        <v>6</v>
      </c>
      <c r="K49" t="s">
        <v>680</v>
      </c>
      <c r="L49" t="s">
        <v>6</v>
      </c>
      <c r="M49" s="129" t="s">
        <v>681</v>
      </c>
      <c r="N49" t="s">
        <v>5</v>
      </c>
      <c r="O49" t="s">
        <v>8</v>
      </c>
      <c r="Q49" t="s">
        <v>2</v>
      </c>
      <c r="R49" t="s">
        <v>690</v>
      </c>
      <c r="S49" s="129" t="s">
        <v>808</v>
      </c>
      <c r="T49" t="s">
        <v>809</v>
      </c>
      <c r="U49">
        <v>202203</v>
      </c>
      <c r="V49" t="s">
        <v>685</v>
      </c>
      <c r="W49">
        <v>15684.03</v>
      </c>
      <c r="X49">
        <v>15684.03</v>
      </c>
      <c r="Y49" t="s">
        <v>691</v>
      </c>
      <c r="Z49">
        <v>941227</v>
      </c>
      <c r="AB49" t="s">
        <v>686</v>
      </c>
      <c r="AC49" t="s">
        <v>7</v>
      </c>
      <c r="AE49" t="s">
        <v>810</v>
      </c>
      <c r="AF49" t="s">
        <v>688</v>
      </c>
      <c r="AH49">
        <v>116516</v>
      </c>
      <c r="AI49" s="1">
        <v>44642</v>
      </c>
      <c r="AJ49" t="s">
        <v>689</v>
      </c>
    </row>
    <row r="50" spans="1:36" x14ac:dyDescent="0.25">
      <c r="A50" t="s">
        <v>3</v>
      </c>
      <c r="B50">
        <v>1</v>
      </c>
      <c r="C50">
        <v>20</v>
      </c>
      <c r="D50">
        <v>908</v>
      </c>
      <c r="E50" t="s">
        <v>677</v>
      </c>
      <c r="F50" t="s">
        <v>4</v>
      </c>
      <c r="G50" s="129" t="s">
        <v>678</v>
      </c>
      <c r="H50" s="129" t="s">
        <v>678</v>
      </c>
      <c r="I50" t="s">
        <v>679</v>
      </c>
      <c r="J50" t="s">
        <v>6</v>
      </c>
      <c r="K50" t="s">
        <v>680</v>
      </c>
      <c r="L50" t="s">
        <v>6</v>
      </c>
      <c r="M50" s="129" t="s">
        <v>681</v>
      </c>
      <c r="N50" t="s">
        <v>5</v>
      </c>
      <c r="O50" t="s">
        <v>8</v>
      </c>
      <c r="Q50" t="s">
        <v>2</v>
      </c>
      <c r="R50" t="s">
        <v>690</v>
      </c>
      <c r="S50" s="129" t="s">
        <v>811</v>
      </c>
      <c r="T50" t="s">
        <v>812</v>
      </c>
      <c r="U50">
        <v>202204</v>
      </c>
      <c r="V50" t="s">
        <v>685</v>
      </c>
      <c r="W50">
        <v>49848.71</v>
      </c>
      <c r="X50">
        <v>49848.71</v>
      </c>
      <c r="Y50" t="s">
        <v>691</v>
      </c>
      <c r="Z50">
        <v>941227</v>
      </c>
      <c r="AB50" t="s">
        <v>686</v>
      </c>
      <c r="AC50" t="s">
        <v>7</v>
      </c>
      <c r="AE50" t="s">
        <v>813</v>
      </c>
      <c r="AF50" t="s">
        <v>688</v>
      </c>
      <c r="AH50">
        <v>116516</v>
      </c>
      <c r="AI50" s="1">
        <v>44657</v>
      </c>
      <c r="AJ50" t="s">
        <v>689</v>
      </c>
    </row>
    <row r="51" spans="1:36" x14ac:dyDescent="0.25">
      <c r="A51" t="s">
        <v>3</v>
      </c>
      <c r="B51">
        <v>1</v>
      </c>
      <c r="C51">
        <v>20</v>
      </c>
      <c r="D51">
        <v>908</v>
      </c>
      <c r="E51" t="s">
        <v>677</v>
      </c>
      <c r="F51" t="s">
        <v>4</v>
      </c>
      <c r="G51" s="129" t="s">
        <v>678</v>
      </c>
      <c r="H51" s="129" t="s">
        <v>678</v>
      </c>
      <c r="I51" t="s">
        <v>679</v>
      </c>
      <c r="J51" t="s">
        <v>6</v>
      </c>
      <c r="K51" t="s">
        <v>680</v>
      </c>
      <c r="L51" t="s">
        <v>6</v>
      </c>
      <c r="M51" s="129" t="s">
        <v>681</v>
      </c>
      <c r="N51" t="s">
        <v>5</v>
      </c>
      <c r="O51" t="s">
        <v>8</v>
      </c>
      <c r="Q51" t="s">
        <v>2</v>
      </c>
      <c r="R51" t="s">
        <v>690</v>
      </c>
      <c r="S51" s="129" t="s">
        <v>814</v>
      </c>
      <c r="T51" t="s">
        <v>815</v>
      </c>
      <c r="U51">
        <v>202204</v>
      </c>
      <c r="V51" t="s">
        <v>685</v>
      </c>
      <c r="W51">
        <v>46875.23</v>
      </c>
      <c r="X51">
        <v>46875.23</v>
      </c>
      <c r="Y51" t="s">
        <v>691</v>
      </c>
      <c r="Z51">
        <v>941227</v>
      </c>
      <c r="AB51" t="s">
        <v>686</v>
      </c>
      <c r="AC51" t="s">
        <v>7</v>
      </c>
      <c r="AE51" t="s">
        <v>816</v>
      </c>
      <c r="AF51" t="s">
        <v>688</v>
      </c>
      <c r="AH51">
        <v>116516</v>
      </c>
      <c r="AI51" s="1">
        <v>44663</v>
      </c>
      <c r="AJ51" t="s">
        <v>689</v>
      </c>
    </row>
    <row r="52" spans="1:36" x14ac:dyDescent="0.25">
      <c r="A52" t="s">
        <v>3</v>
      </c>
      <c r="B52">
        <v>1</v>
      </c>
      <c r="C52">
        <v>20</v>
      </c>
      <c r="D52">
        <v>908</v>
      </c>
      <c r="E52" t="s">
        <v>677</v>
      </c>
      <c r="F52" t="s">
        <v>4</v>
      </c>
      <c r="G52" s="129" t="s">
        <v>678</v>
      </c>
      <c r="H52" s="129" t="s">
        <v>678</v>
      </c>
      <c r="I52" t="s">
        <v>679</v>
      </c>
      <c r="J52" t="s">
        <v>6</v>
      </c>
      <c r="K52" t="s">
        <v>680</v>
      </c>
      <c r="L52" t="s">
        <v>6</v>
      </c>
      <c r="M52" s="129" t="s">
        <v>681</v>
      </c>
      <c r="N52" t="s">
        <v>5</v>
      </c>
      <c r="O52" t="s">
        <v>8</v>
      </c>
      <c r="Q52" t="s">
        <v>2</v>
      </c>
      <c r="R52" t="s">
        <v>690</v>
      </c>
      <c r="S52" s="129" t="s">
        <v>817</v>
      </c>
      <c r="T52" t="s">
        <v>818</v>
      </c>
      <c r="U52">
        <v>202204</v>
      </c>
      <c r="V52" t="s">
        <v>685</v>
      </c>
      <c r="W52">
        <v>10511.88</v>
      </c>
      <c r="X52">
        <v>10511.88</v>
      </c>
      <c r="Y52" t="s">
        <v>691</v>
      </c>
      <c r="Z52">
        <v>941227</v>
      </c>
      <c r="AB52" t="s">
        <v>686</v>
      </c>
      <c r="AC52" t="s">
        <v>7</v>
      </c>
      <c r="AE52" t="s">
        <v>819</v>
      </c>
      <c r="AF52" t="s">
        <v>688</v>
      </c>
      <c r="AH52">
        <v>116516</v>
      </c>
      <c r="AI52" s="1">
        <v>44670</v>
      </c>
      <c r="AJ52" t="s">
        <v>689</v>
      </c>
    </row>
    <row r="53" spans="1:36" x14ac:dyDescent="0.25">
      <c r="A53" t="s">
        <v>3</v>
      </c>
      <c r="B53">
        <v>1</v>
      </c>
      <c r="C53">
        <v>20</v>
      </c>
      <c r="D53">
        <v>908</v>
      </c>
      <c r="E53" t="s">
        <v>677</v>
      </c>
      <c r="F53" t="s">
        <v>4</v>
      </c>
      <c r="G53" s="129" t="s">
        <v>678</v>
      </c>
      <c r="H53" s="129" t="s">
        <v>678</v>
      </c>
      <c r="I53" t="s">
        <v>679</v>
      </c>
      <c r="J53" t="s">
        <v>6</v>
      </c>
      <c r="K53" t="s">
        <v>680</v>
      </c>
      <c r="L53" t="s">
        <v>6</v>
      </c>
      <c r="M53" s="129" t="s">
        <v>681</v>
      </c>
      <c r="N53" t="s">
        <v>5</v>
      </c>
      <c r="O53">
        <v>34</v>
      </c>
      <c r="Q53" t="s">
        <v>2</v>
      </c>
      <c r="R53" t="s">
        <v>682</v>
      </c>
      <c r="S53" s="129" t="s">
        <v>820</v>
      </c>
      <c r="T53" t="s">
        <v>821</v>
      </c>
      <c r="U53">
        <v>202205</v>
      </c>
      <c r="V53" t="s">
        <v>822</v>
      </c>
      <c r="W53">
        <v>0</v>
      </c>
      <c r="X53">
        <v>-801.08</v>
      </c>
      <c r="Z53">
        <v>941227</v>
      </c>
      <c r="AB53" t="s">
        <v>686</v>
      </c>
      <c r="AC53" t="s">
        <v>7</v>
      </c>
      <c r="AE53" t="s">
        <v>823</v>
      </c>
      <c r="AF53" t="s">
        <v>688</v>
      </c>
      <c r="AH53">
        <v>116516</v>
      </c>
      <c r="AI53" s="1">
        <v>44705</v>
      </c>
      <c r="AJ53" t="s">
        <v>689</v>
      </c>
    </row>
    <row r="54" spans="1:36" x14ac:dyDescent="0.25">
      <c r="A54" t="s">
        <v>3</v>
      </c>
      <c r="B54">
        <v>1</v>
      </c>
      <c r="C54">
        <v>20</v>
      </c>
      <c r="D54">
        <v>908</v>
      </c>
      <c r="E54" t="s">
        <v>677</v>
      </c>
      <c r="F54" t="s">
        <v>4</v>
      </c>
      <c r="G54" s="129" t="s">
        <v>678</v>
      </c>
      <c r="H54" s="129" t="s">
        <v>678</v>
      </c>
      <c r="I54" t="s">
        <v>679</v>
      </c>
      <c r="J54" t="s">
        <v>6</v>
      </c>
      <c r="K54" t="s">
        <v>680</v>
      </c>
      <c r="L54" t="s">
        <v>6</v>
      </c>
      <c r="M54" s="129" t="s">
        <v>681</v>
      </c>
      <c r="N54" t="s">
        <v>5</v>
      </c>
      <c r="O54">
        <v>34</v>
      </c>
      <c r="Q54" t="s">
        <v>2</v>
      </c>
      <c r="R54" t="s">
        <v>682</v>
      </c>
      <c r="S54" s="129" t="s">
        <v>820</v>
      </c>
      <c r="T54" t="s">
        <v>821</v>
      </c>
      <c r="U54">
        <v>202205</v>
      </c>
      <c r="V54" t="s">
        <v>685</v>
      </c>
      <c r="W54">
        <v>0</v>
      </c>
      <c r="X54">
        <v>801.08</v>
      </c>
      <c r="Z54">
        <v>941227</v>
      </c>
      <c r="AB54" t="s">
        <v>686</v>
      </c>
      <c r="AC54" t="s">
        <v>7</v>
      </c>
      <c r="AE54" t="s">
        <v>823</v>
      </c>
      <c r="AF54" t="s">
        <v>688</v>
      </c>
      <c r="AH54">
        <v>116516</v>
      </c>
      <c r="AI54" s="1">
        <v>44705</v>
      </c>
      <c r="AJ54" t="s">
        <v>689</v>
      </c>
    </row>
    <row r="55" spans="1:36" x14ac:dyDescent="0.25">
      <c r="A55" t="s">
        <v>3</v>
      </c>
      <c r="B55">
        <v>1</v>
      </c>
      <c r="C55">
        <v>20</v>
      </c>
      <c r="D55">
        <v>908</v>
      </c>
      <c r="E55" t="s">
        <v>677</v>
      </c>
      <c r="F55" t="s">
        <v>4</v>
      </c>
      <c r="G55" s="129" t="s">
        <v>678</v>
      </c>
      <c r="H55" s="129" t="s">
        <v>678</v>
      </c>
      <c r="I55" t="s">
        <v>679</v>
      </c>
      <c r="J55" t="s">
        <v>6</v>
      </c>
      <c r="K55" t="s">
        <v>680</v>
      </c>
      <c r="L55" t="s">
        <v>6</v>
      </c>
      <c r="M55" s="129" t="s">
        <v>681</v>
      </c>
      <c r="N55" t="s">
        <v>5</v>
      </c>
      <c r="O55">
        <v>34</v>
      </c>
      <c r="Q55" t="s">
        <v>2</v>
      </c>
      <c r="R55" t="s">
        <v>682</v>
      </c>
      <c r="S55" s="129" t="s">
        <v>824</v>
      </c>
      <c r="T55" t="s">
        <v>825</v>
      </c>
      <c r="U55">
        <v>202205</v>
      </c>
      <c r="V55" t="s">
        <v>822</v>
      </c>
      <c r="W55">
        <v>0</v>
      </c>
      <c r="X55">
        <v>-1135.96</v>
      </c>
      <c r="Z55">
        <v>941227</v>
      </c>
      <c r="AB55" t="s">
        <v>686</v>
      </c>
      <c r="AC55" t="s">
        <v>7</v>
      </c>
      <c r="AE55" t="s">
        <v>823</v>
      </c>
      <c r="AF55" t="s">
        <v>688</v>
      </c>
      <c r="AH55">
        <v>116516</v>
      </c>
      <c r="AI55" s="1">
        <v>44705</v>
      </c>
      <c r="AJ55" t="s">
        <v>689</v>
      </c>
    </row>
    <row r="56" spans="1:36" x14ac:dyDescent="0.25">
      <c r="A56" t="s">
        <v>3</v>
      </c>
      <c r="B56">
        <v>1</v>
      </c>
      <c r="C56">
        <v>20</v>
      </c>
      <c r="D56">
        <v>908</v>
      </c>
      <c r="E56" t="s">
        <v>677</v>
      </c>
      <c r="F56" t="s">
        <v>4</v>
      </c>
      <c r="G56" s="129" t="s">
        <v>678</v>
      </c>
      <c r="H56" s="129" t="s">
        <v>678</v>
      </c>
      <c r="I56" t="s">
        <v>679</v>
      </c>
      <c r="J56" t="s">
        <v>6</v>
      </c>
      <c r="K56" t="s">
        <v>680</v>
      </c>
      <c r="L56" t="s">
        <v>6</v>
      </c>
      <c r="M56" s="129" t="s">
        <v>681</v>
      </c>
      <c r="N56" t="s">
        <v>5</v>
      </c>
      <c r="O56">
        <v>34</v>
      </c>
      <c r="Q56" t="s">
        <v>2</v>
      </c>
      <c r="R56" t="s">
        <v>682</v>
      </c>
      <c r="S56" s="129" t="s">
        <v>824</v>
      </c>
      <c r="T56" t="s">
        <v>825</v>
      </c>
      <c r="U56">
        <v>202205</v>
      </c>
      <c r="V56" t="s">
        <v>685</v>
      </c>
      <c r="W56">
        <v>0</v>
      </c>
      <c r="X56">
        <v>1135.96</v>
      </c>
      <c r="Z56">
        <v>941227</v>
      </c>
      <c r="AB56" t="s">
        <v>686</v>
      </c>
      <c r="AC56" t="s">
        <v>7</v>
      </c>
      <c r="AE56" t="s">
        <v>823</v>
      </c>
      <c r="AF56" t="s">
        <v>688</v>
      </c>
      <c r="AH56">
        <v>116516</v>
      </c>
      <c r="AI56" s="1">
        <v>44705</v>
      </c>
      <c r="AJ56" t="s">
        <v>689</v>
      </c>
    </row>
    <row r="57" spans="1:36" x14ac:dyDescent="0.25">
      <c r="A57" t="s">
        <v>3</v>
      </c>
      <c r="B57">
        <v>1</v>
      </c>
      <c r="C57">
        <v>20</v>
      </c>
      <c r="D57">
        <v>908</v>
      </c>
      <c r="E57" t="s">
        <v>677</v>
      </c>
      <c r="F57" t="s">
        <v>4</v>
      </c>
      <c r="G57" s="129" t="s">
        <v>678</v>
      </c>
      <c r="H57" s="129" t="s">
        <v>678</v>
      </c>
      <c r="I57" t="s">
        <v>679</v>
      </c>
      <c r="J57" t="s">
        <v>6</v>
      </c>
      <c r="K57" t="s">
        <v>680</v>
      </c>
      <c r="L57" t="s">
        <v>6</v>
      </c>
      <c r="M57" s="129" t="s">
        <v>681</v>
      </c>
      <c r="N57" t="s">
        <v>5</v>
      </c>
      <c r="O57" t="s">
        <v>8</v>
      </c>
      <c r="Q57" t="s">
        <v>2</v>
      </c>
      <c r="R57" t="s">
        <v>690</v>
      </c>
      <c r="S57" s="129" t="s">
        <v>826</v>
      </c>
      <c r="T57" t="s">
        <v>827</v>
      </c>
      <c r="U57">
        <v>202205</v>
      </c>
      <c r="V57" t="s">
        <v>685</v>
      </c>
      <c r="W57">
        <v>23561.22</v>
      </c>
      <c r="X57">
        <v>23561.22</v>
      </c>
      <c r="Y57" t="s">
        <v>691</v>
      </c>
      <c r="Z57">
        <v>941227</v>
      </c>
      <c r="AB57" t="s">
        <v>686</v>
      </c>
      <c r="AC57" t="s">
        <v>7</v>
      </c>
      <c r="AE57" t="s">
        <v>828</v>
      </c>
      <c r="AF57" t="s">
        <v>688</v>
      </c>
      <c r="AH57">
        <v>116516</v>
      </c>
      <c r="AI57" s="1">
        <v>44693</v>
      </c>
      <c r="AJ57" t="s">
        <v>689</v>
      </c>
    </row>
    <row r="58" spans="1:36" x14ac:dyDescent="0.25">
      <c r="A58" t="s">
        <v>3</v>
      </c>
      <c r="B58">
        <v>1</v>
      </c>
      <c r="C58">
        <v>20</v>
      </c>
      <c r="D58">
        <v>908</v>
      </c>
      <c r="E58" t="s">
        <v>677</v>
      </c>
      <c r="F58" t="s">
        <v>4</v>
      </c>
      <c r="G58" s="129" t="s">
        <v>678</v>
      </c>
      <c r="H58" s="129" t="s">
        <v>678</v>
      </c>
      <c r="I58" t="s">
        <v>679</v>
      </c>
      <c r="J58" t="s">
        <v>6</v>
      </c>
      <c r="K58" t="s">
        <v>680</v>
      </c>
      <c r="L58" t="s">
        <v>6</v>
      </c>
      <c r="M58" s="129" t="s">
        <v>681</v>
      </c>
      <c r="N58" t="s">
        <v>5</v>
      </c>
      <c r="O58" t="s">
        <v>8</v>
      </c>
      <c r="Q58" t="s">
        <v>2</v>
      </c>
      <c r="R58" t="s">
        <v>690</v>
      </c>
      <c r="S58" s="129" t="s">
        <v>829</v>
      </c>
      <c r="T58" t="s">
        <v>830</v>
      </c>
      <c r="U58">
        <v>202205</v>
      </c>
      <c r="V58" t="s">
        <v>685</v>
      </c>
      <c r="W58">
        <v>33410.5</v>
      </c>
      <c r="X58">
        <v>33410.5</v>
      </c>
      <c r="Y58" t="s">
        <v>691</v>
      </c>
      <c r="Z58">
        <v>941227</v>
      </c>
      <c r="AB58" t="s">
        <v>686</v>
      </c>
      <c r="AC58" t="s">
        <v>7</v>
      </c>
      <c r="AE58" t="s">
        <v>831</v>
      </c>
      <c r="AF58" t="s">
        <v>688</v>
      </c>
      <c r="AH58">
        <v>116516</v>
      </c>
      <c r="AI58" s="1">
        <v>44694</v>
      </c>
      <c r="AJ58" t="s">
        <v>689</v>
      </c>
    </row>
    <row r="59" spans="1:36" x14ac:dyDescent="0.25">
      <c r="A59" t="s">
        <v>3</v>
      </c>
      <c r="B59">
        <v>1</v>
      </c>
      <c r="C59">
        <v>20</v>
      </c>
      <c r="D59">
        <v>908</v>
      </c>
      <c r="E59" t="s">
        <v>677</v>
      </c>
      <c r="F59" t="s">
        <v>4</v>
      </c>
      <c r="G59" s="129" t="s">
        <v>678</v>
      </c>
      <c r="H59" s="129" t="s">
        <v>678</v>
      </c>
      <c r="I59" t="s">
        <v>679</v>
      </c>
      <c r="J59" t="s">
        <v>6</v>
      </c>
      <c r="K59" t="s">
        <v>680</v>
      </c>
      <c r="L59" t="s">
        <v>6</v>
      </c>
      <c r="M59" s="129" t="s">
        <v>681</v>
      </c>
      <c r="N59" t="s">
        <v>5</v>
      </c>
      <c r="O59" t="s">
        <v>8</v>
      </c>
      <c r="Q59" t="s">
        <v>2</v>
      </c>
      <c r="R59" t="s">
        <v>690</v>
      </c>
      <c r="S59" s="129" t="s">
        <v>820</v>
      </c>
      <c r="T59" t="s">
        <v>821</v>
      </c>
      <c r="U59">
        <v>202205</v>
      </c>
      <c r="V59" t="s">
        <v>822</v>
      </c>
      <c r="W59">
        <v>-23561.22</v>
      </c>
      <c r="X59">
        <v>-23561.22</v>
      </c>
      <c r="Y59" t="s">
        <v>691</v>
      </c>
      <c r="Z59">
        <v>941227</v>
      </c>
      <c r="AB59" t="s">
        <v>686</v>
      </c>
      <c r="AC59" t="s">
        <v>7</v>
      </c>
      <c r="AE59" t="s">
        <v>823</v>
      </c>
      <c r="AF59" t="s">
        <v>688</v>
      </c>
      <c r="AH59">
        <v>116516</v>
      </c>
      <c r="AI59" s="1">
        <v>44705</v>
      </c>
      <c r="AJ59" t="s">
        <v>689</v>
      </c>
    </row>
    <row r="60" spans="1:36" x14ac:dyDescent="0.25">
      <c r="A60" t="s">
        <v>3</v>
      </c>
      <c r="B60">
        <v>1</v>
      </c>
      <c r="C60">
        <v>20</v>
      </c>
      <c r="D60">
        <v>908</v>
      </c>
      <c r="E60" t="s">
        <v>677</v>
      </c>
      <c r="F60" t="s">
        <v>4</v>
      </c>
      <c r="G60" s="129" t="s">
        <v>678</v>
      </c>
      <c r="H60" s="129" t="s">
        <v>678</v>
      </c>
      <c r="I60" t="s">
        <v>679</v>
      </c>
      <c r="J60" t="s">
        <v>6</v>
      </c>
      <c r="K60" t="s">
        <v>680</v>
      </c>
      <c r="L60" t="s">
        <v>6</v>
      </c>
      <c r="M60" s="129" t="s">
        <v>681</v>
      </c>
      <c r="N60" t="s">
        <v>5</v>
      </c>
      <c r="O60" t="s">
        <v>8</v>
      </c>
      <c r="Q60" t="s">
        <v>2</v>
      </c>
      <c r="R60" t="s">
        <v>690</v>
      </c>
      <c r="S60" s="129" t="s">
        <v>820</v>
      </c>
      <c r="T60" t="s">
        <v>821</v>
      </c>
      <c r="U60">
        <v>202205</v>
      </c>
      <c r="V60" t="s">
        <v>685</v>
      </c>
      <c r="W60">
        <v>23561.22</v>
      </c>
      <c r="X60">
        <v>23561.22</v>
      </c>
      <c r="Y60" t="s">
        <v>691</v>
      </c>
      <c r="Z60">
        <v>941227</v>
      </c>
      <c r="AB60" t="s">
        <v>686</v>
      </c>
      <c r="AC60" t="s">
        <v>7</v>
      </c>
      <c r="AE60" t="s">
        <v>823</v>
      </c>
      <c r="AF60" t="s">
        <v>688</v>
      </c>
      <c r="AH60">
        <v>116516</v>
      </c>
      <c r="AI60" s="1">
        <v>44705</v>
      </c>
      <c r="AJ60" t="s">
        <v>689</v>
      </c>
    </row>
    <row r="61" spans="1:36" x14ac:dyDescent="0.25">
      <c r="A61" t="s">
        <v>3</v>
      </c>
      <c r="B61">
        <v>1</v>
      </c>
      <c r="C61">
        <v>20</v>
      </c>
      <c r="D61">
        <v>908</v>
      </c>
      <c r="E61" t="s">
        <v>677</v>
      </c>
      <c r="F61" t="s">
        <v>4</v>
      </c>
      <c r="G61" s="129" t="s">
        <v>678</v>
      </c>
      <c r="H61" s="129" t="s">
        <v>678</v>
      </c>
      <c r="I61" t="s">
        <v>679</v>
      </c>
      <c r="J61" t="s">
        <v>6</v>
      </c>
      <c r="K61" t="s">
        <v>680</v>
      </c>
      <c r="L61" t="s">
        <v>6</v>
      </c>
      <c r="M61" s="129" t="s">
        <v>681</v>
      </c>
      <c r="N61" t="s">
        <v>5</v>
      </c>
      <c r="O61" t="s">
        <v>8</v>
      </c>
      <c r="Q61" t="s">
        <v>2</v>
      </c>
      <c r="R61" t="s">
        <v>690</v>
      </c>
      <c r="S61" s="129" t="s">
        <v>824</v>
      </c>
      <c r="T61" t="s">
        <v>825</v>
      </c>
      <c r="U61">
        <v>202205</v>
      </c>
      <c r="V61" t="s">
        <v>822</v>
      </c>
      <c r="W61">
        <v>-33410.5</v>
      </c>
      <c r="X61">
        <v>-33410.5</v>
      </c>
      <c r="Y61" t="s">
        <v>691</v>
      </c>
      <c r="Z61">
        <v>941227</v>
      </c>
      <c r="AB61" t="s">
        <v>686</v>
      </c>
      <c r="AC61" t="s">
        <v>7</v>
      </c>
      <c r="AE61" t="s">
        <v>823</v>
      </c>
      <c r="AF61" t="s">
        <v>688</v>
      </c>
      <c r="AH61">
        <v>116516</v>
      </c>
      <c r="AI61" s="1">
        <v>44705</v>
      </c>
      <c r="AJ61" t="s">
        <v>689</v>
      </c>
    </row>
    <row r="62" spans="1:36" x14ac:dyDescent="0.25">
      <c r="A62" t="s">
        <v>3</v>
      </c>
      <c r="B62">
        <v>1</v>
      </c>
      <c r="C62">
        <v>20</v>
      </c>
      <c r="D62">
        <v>908</v>
      </c>
      <c r="E62" t="s">
        <v>677</v>
      </c>
      <c r="F62" t="s">
        <v>4</v>
      </c>
      <c r="G62" s="129" t="s">
        <v>678</v>
      </c>
      <c r="H62" s="129" t="s">
        <v>678</v>
      </c>
      <c r="I62" t="s">
        <v>679</v>
      </c>
      <c r="J62" t="s">
        <v>6</v>
      </c>
      <c r="K62" t="s">
        <v>680</v>
      </c>
      <c r="L62" t="s">
        <v>6</v>
      </c>
      <c r="M62" s="129" t="s">
        <v>681</v>
      </c>
      <c r="N62" t="s">
        <v>5</v>
      </c>
      <c r="O62" t="s">
        <v>8</v>
      </c>
      <c r="Q62" t="s">
        <v>2</v>
      </c>
      <c r="R62" t="s">
        <v>690</v>
      </c>
      <c r="S62" s="129" t="s">
        <v>824</v>
      </c>
      <c r="T62" t="s">
        <v>825</v>
      </c>
      <c r="U62">
        <v>202205</v>
      </c>
      <c r="V62" t="s">
        <v>685</v>
      </c>
      <c r="W62">
        <v>33410.5</v>
      </c>
      <c r="X62">
        <v>33410.5</v>
      </c>
      <c r="Y62" t="s">
        <v>691</v>
      </c>
      <c r="Z62">
        <v>941227</v>
      </c>
      <c r="AB62" t="s">
        <v>686</v>
      </c>
      <c r="AC62" t="s">
        <v>7</v>
      </c>
      <c r="AE62" t="s">
        <v>823</v>
      </c>
      <c r="AF62" t="s">
        <v>688</v>
      </c>
      <c r="AH62">
        <v>116516</v>
      </c>
      <c r="AI62" s="1">
        <v>44705</v>
      </c>
      <c r="AJ62" t="s">
        <v>689</v>
      </c>
    </row>
    <row r="63" spans="1:36" x14ac:dyDescent="0.25">
      <c r="A63" t="s">
        <v>3</v>
      </c>
      <c r="B63">
        <v>1</v>
      </c>
      <c r="C63">
        <v>20</v>
      </c>
      <c r="D63">
        <v>908</v>
      </c>
      <c r="E63" t="s">
        <v>677</v>
      </c>
      <c r="F63" t="s">
        <v>4</v>
      </c>
      <c r="G63" s="129" t="s">
        <v>678</v>
      </c>
      <c r="H63" s="129" t="s">
        <v>678</v>
      </c>
      <c r="I63" t="s">
        <v>679</v>
      </c>
      <c r="J63" t="s">
        <v>6</v>
      </c>
      <c r="K63" t="s">
        <v>680</v>
      </c>
      <c r="L63" t="s">
        <v>6</v>
      </c>
      <c r="M63" s="129" t="s">
        <v>681</v>
      </c>
      <c r="N63" t="s">
        <v>5</v>
      </c>
      <c r="O63" t="s">
        <v>8</v>
      </c>
      <c r="Q63" t="s">
        <v>2</v>
      </c>
      <c r="R63" t="s">
        <v>690</v>
      </c>
      <c r="S63" s="129" t="s">
        <v>832</v>
      </c>
      <c r="T63" t="s">
        <v>833</v>
      </c>
      <c r="U63">
        <v>202205</v>
      </c>
      <c r="V63" t="s">
        <v>685</v>
      </c>
      <c r="W63">
        <v>6763.31</v>
      </c>
      <c r="X63">
        <v>6763.31</v>
      </c>
      <c r="Y63" t="s">
        <v>691</v>
      </c>
      <c r="Z63">
        <v>941227</v>
      </c>
      <c r="AB63" t="s">
        <v>686</v>
      </c>
      <c r="AC63" t="s">
        <v>7</v>
      </c>
      <c r="AE63" t="s">
        <v>834</v>
      </c>
      <c r="AF63" t="s">
        <v>688</v>
      </c>
      <c r="AH63">
        <v>116516</v>
      </c>
      <c r="AI63" s="1">
        <v>44706</v>
      </c>
      <c r="AJ63" t="s">
        <v>689</v>
      </c>
    </row>
    <row r="64" spans="1:36" x14ac:dyDescent="0.25">
      <c r="A64" t="s">
        <v>3</v>
      </c>
      <c r="B64">
        <v>1</v>
      </c>
      <c r="C64">
        <v>20</v>
      </c>
      <c r="D64">
        <v>908</v>
      </c>
      <c r="E64" t="s">
        <v>677</v>
      </c>
      <c r="F64" t="s">
        <v>4</v>
      </c>
      <c r="G64" s="129" t="s">
        <v>678</v>
      </c>
      <c r="H64" s="129" t="s">
        <v>678</v>
      </c>
      <c r="I64" t="s">
        <v>679</v>
      </c>
      <c r="J64" t="s">
        <v>6</v>
      </c>
      <c r="K64" t="s">
        <v>680</v>
      </c>
      <c r="L64" t="s">
        <v>6</v>
      </c>
      <c r="M64" s="129" t="s">
        <v>681</v>
      </c>
      <c r="N64" t="s">
        <v>5</v>
      </c>
      <c r="O64" t="s">
        <v>8</v>
      </c>
      <c r="Q64" t="s">
        <v>2</v>
      </c>
      <c r="R64" t="s">
        <v>690</v>
      </c>
      <c r="S64" s="129" t="s">
        <v>835</v>
      </c>
      <c r="T64" t="s">
        <v>836</v>
      </c>
      <c r="U64">
        <v>202206</v>
      </c>
      <c r="V64" t="s">
        <v>685</v>
      </c>
      <c r="W64">
        <v>9003.76</v>
      </c>
      <c r="X64">
        <v>9003.76</v>
      </c>
      <c r="Y64" t="s">
        <v>691</v>
      </c>
      <c r="Z64">
        <v>941227</v>
      </c>
      <c r="AB64" t="s">
        <v>686</v>
      </c>
      <c r="AC64" t="s">
        <v>7</v>
      </c>
      <c r="AE64" t="s">
        <v>837</v>
      </c>
      <c r="AF64" t="s">
        <v>688</v>
      </c>
      <c r="AH64">
        <v>116516</v>
      </c>
      <c r="AI64" s="1">
        <v>44720</v>
      </c>
      <c r="AJ64" t="s">
        <v>689</v>
      </c>
    </row>
    <row r="65" spans="1:36" x14ac:dyDescent="0.25">
      <c r="A65" t="s">
        <v>3</v>
      </c>
      <c r="B65">
        <v>1</v>
      </c>
      <c r="C65">
        <v>20</v>
      </c>
      <c r="D65">
        <v>908</v>
      </c>
      <c r="E65" t="s">
        <v>677</v>
      </c>
      <c r="F65" t="s">
        <v>4</v>
      </c>
      <c r="G65" s="129" t="s">
        <v>678</v>
      </c>
      <c r="H65" s="129" t="s">
        <v>678</v>
      </c>
      <c r="I65" t="s">
        <v>679</v>
      </c>
      <c r="J65" t="s">
        <v>6</v>
      </c>
      <c r="K65" t="s">
        <v>680</v>
      </c>
      <c r="L65" t="s">
        <v>6</v>
      </c>
      <c r="M65" s="129" t="s">
        <v>681</v>
      </c>
      <c r="N65" t="s">
        <v>5</v>
      </c>
      <c r="O65" t="s">
        <v>8</v>
      </c>
      <c r="Q65" t="s">
        <v>2</v>
      </c>
      <c r="R65" t="s">
        <v>690</v>
      </c>
      <c r="S65" s="129" t="s">
        <v>838</v>
      </c>
      <c r="T65" t="s">
        <v>839</v>
      </c>
      <c r="U65">
        <v>202206</v>
      </c>
      <c r="V65" t="s">
        <v>685</v>
      </c>
      <c r="W65">
        <v>16964.61</v>
      </c>
      <c r="X65">
        <v>16964.61</v>
      </c>
      <c r="Y65" t="s">
        <v>691</v>
      </c>
      <c r="Z65">
        <v>941227</v>
      </c>
      <c r="AB65" t="s">
        <v>686</v>
      </c>
      <c r="AC65" t="s">
        <v>7</v>
      </c>
      <c r="AE65" t="s">
        <v>840</v>
      </c>
      <c r="AF65" t="s">
        <v>688</v>
      </c>
      <c r="AH65">
        <v>116516</v>
      </c>
      <c r="AI65" s="1">
        <v>44726</v>
      </c>
      <c r="AJ65" t="s">
        <v>689</v>
      </c>
    </row>
    <row r="66" spans="1:36" x14ac:dyDescent="0.25">
      <c r="A66" t="s">
        <v>3</v>
      </c>
      <c r="B66">
        <v>1</v>
      </c>
      <c r="C66">
        <v>20</v>
      </c>
      <c r="D66">
        <v>908</v>
      </c>
      <c r="E66" t="s">
        <v>677</v>
      </c>
      <c r="F66" t="s">
        <v>4</v>
      </c>
      <c r="G66" s="129" t="s">
        <v>678</v>
      </c>
      <c r="H66" s="129" t="s">
        <v>678</v>
      </c>
      <c r="I66" t="s">
        <v>679</v>
      </c>
      <c r="J66" t="s">
        <v>6</v>
      </c>
      <c r="K66" t="s">
        <v>680</v>
      </c>
      <c r="L66" t="s">
        <v>6</v>
      </c>
      <c r="M66" s="129" t="s">
        <v>681</v>
      </c>
      <c r="N66" t="s">
        <v>5</v>
      </c>
      <c r="O66" t="s">
        <v>8</v>
      </c>
      <c r="Q66" t="s">
        <v>2</v>
      </c>
      <c r="R66" t="s">
        <v>690</v>
      </c>
      <c r="S66" s="129" t="s">
        <v>841</v>
      </c>
      <c r="T66" t="s">
        <v>842</v>
      </c>
      <c r="U66">
        <v>202206</v>
      </c>
      <c r="V66" t="s">
        <v>685</v>
      </c>
      <c r="W66">
        <v>7469.09</v>
      </c>
      <c r="X66">
        <v>7469.09</v>
      </c>
      <c r="Y66" t="s">
        <v>691</v>
      </c>
      <c r="Z66">
        <v>941227</v>
      </c>
      <c r="AB66" t="s">
        <v>686</v>
      </c>
      <c r="AC66" t="s">
        <v>7</v>
      </c>
      <c r="AE66" t="s">
        <v>843</v>
      </c>
      <c r="AF66" t="s">
        <v>688</v>
      </c>
      <c r="AH66">
        <v>116516</v>
      </c>
      <c r="AI66" s="1">
        <v>44740</v>
      </c>
      <c r="AJ66" t="s">
        <v>689</v>
      </c>
    </row>
    <row r="67" spans="1:36" x14ac:dyDescent="0.25">
      <c r="A67" t="s">
        <v>3</v>
      </c>
      <c r="B67">
        <v>1</v>
      </c>
      <c r="C67">
        <v>20</v>
      </c>
      <c r="D67">
        <v>908</v>
      </c>
      <c r="E67" t="s">
        <v>677</v>
      </c>
      <c r="F67" t="s">
        <v>4</v>
      </c>
      <c r="G67" s="129" t="s">
        <v>678</v>
      </c>
      <c r="H67" s="129" t="s">
        <v>678</v>
      </c>
      <c r="I67" t="s">
        <v>679</v>
      </c>
      <c r="J67" t="s">
        <v>6</v>
      </c>
      <c r="K67" t="s">
        <v>680</v>
      </c>
      <c r="L67" t="s">
        <v>6</v>
      </c>
      <c r="M67" s="129" t="s">
        <v>681</v>
      </c>
      <c r="N67" t="s">
        <v>5</v>
      </c>
      <c r="O67" t="s">
        <v>8</v>
      </c>
      <c r="Q67" t="s">
        <v>2</v>
      </c>
      <c r="R67" t="s">
        <v>690</v>
      </c>
      <c r="S67" s="129" t="s">
        <v>844</v>
      </c>
      <c r="T67" t="s">
        <v>845</v>
      </c>
      <c r="U67">
        <v>202207</v>
      </c>
      <c r="V67" t="s">
        <v>685</v>
      </c>
      <c r="W67">
        <v>22754.67</v>
      </c>
      <c r="X67">
        <v>22754.67</v>
      </c>
      <c r="Y67" t="s">
        <v>691</v>
      </c>
      <c r="Z67">
        <v>941227</v>
      </c>
      <c r="AB67" t="s">
        <v>686</v>
      </c>
      <c r="AC67" t="s">
        <v>7</v>
      </c>
      <c r="AE67" t="s">
        <v>846</v>
      </c>
      <c r="AF67" t="s">
        <v>688</v>
      </c>
      <c r="AH67">
        <v>116516</v>
      </c>
      <c r="AI67" s="1">
        <v>44754</v>
      </c>
      <c r="AJ67" t="s">
        <v>689</v>
      </c>
    </row>
    <row r="68" spans="1:36" x14ac:dyDescent="0.25">
      <c r="A68" t="s">
        <v>3</v>
      </c>
      <c r="B68">
        <v>1</v>
      </c>
      <c r="C68">
        <v>20</v>
      </c>
      <c r="D68">
        <v>908</v>
      </c>
      <c r="E68" t="s">
        <v>677</v>
      </c>
      <c r="F68" t="s">
        <v>4</v>
      </c>
      <c r="G68" s="129" t="s">
        <v>678</v>
      </c>
      <c r="H68" s="129" t="s">
        <v>678</v>
      </c>
      <c r="I68" t="s">
        <v>679</v>
      </c>
      <c r="J68" t="s">
        <v>6</v>
      </c>
      <c r="K68" t="s">
        <v>680</v>
      </c>
      <c r="L68" t="s">
        <v>6</v>
      </c>
      <c r="M68" s="129" t="s">
        <v>681</v>
      </c>
      <c r="N68" t="s">
        <v>5</v>
      </c>
      <c r="O68" t="s">
        <v>8</v>
      </c>
      <c r="Q68" t="s">
        <v>2</v>
      </c>
      <c r="R68" t="s">
        <v>690</v>
      </c>
      <c r="S68" s="129" t="s">
        <v>847</v>
      </c>
      <c r="T68" t="s">
        <v>848</v>
      </c>
      <c r="U68">
        <v>202207</v>
      </c>
      <c r="V68" t="s">
        <v>685</v>
      </c>
      <c r="W68">
        <v>12373.41</v>
      </c>
      <c r="X68">
        <v>12373.41</v>
      </c>
      <c r="Y68" t="s">
        <v>691</v>
      </c>
      <c r="Z68">
        <v>941227</v>
      </c>
      <c r="AB68" t="s">
        <v>686</v>
      </c>
      <c r="AC68" t="s">
        <v>7</v>
      </c>
      <c r="AE68" t="s">
        <v>849</v>
      </c>
      <c r="AF68" t="s">
        <v>688</v>
      </c>
      <c r="AH68">
        <v>116516</v>
      </c>
      <c r="AI68" s="1">
        <v>44761</v>
      </c>
      <c r="AJ68" t="s">
        <v>689</v>
      </c>
    </row>
    <row r="69" spans="1:36" x14ac:dyDescent="0.25">
      <c r="A69" t="s">
        <v>3</v>
      </c>
      <c r="B69">
        <v>1</v>
      </c>
      <c r="C69">
        <v>20</v>
      </c>
      <c r="D69">
        <v>908</v>
      </c>
      <c r="E69" t="s">
        <v>677</v>
      </c>
      <c r="F69" t="s">
        <v>4</v>
      </c>
      <c r="G69" s="129" t="s">
        <v>678</v>
      </c>
      <c r="H69" s="129" t="s">
        <v>678</v>
      </c>
      <c r="I69" t="s">
        <v>679</v>
      </c>
      <c r="J69" t="s">
        <v>6</v>
      </c>
      <c r="K69" t="s">
        <v>680</v>
      </c>
      <c r="L69" t="s">
        <v>6</v>
      </c>
      <c r="M69" s="129" t="s">
        <v>681</v>
      </c>
      <c r="N69" t="s">
        <v>5</v>
      </c>
      <c r="O69" t="s">
        <v>8</v>
      </c>
      <c r="Q69" t="s">
        <v>2</v>
      </c>
      <c r="R69" t="s">
        <v>690</v>
      </c>
      <c r="S69" s="129" t="s">
        <v>850</v>
      </c>
      <c r="T69" t="s">
        <v>851</v>
      </c>
      <c r="U69">
        <v>202207</v>
      </c>
      <c r="V69" t="s">
        <v>685</v>
      </c>
      <c r="W69">
        <v>6447.05</v>
      </c>
      <c r="X69">
        <v>6447.05</v>
      </c>
      <c r="Y69" t="s">
        <v>691</v>
      </c>
      <c r="Z69">
        <v>941227</v>
      </c>
      <c r="AB69" t="s">
        <v>686</v>
      </c>
      <c r="AC69" t="s">
        <v>7</v>
      </c>
      <c r="AE69" t="s">
        <v>852</v>
      </c>
      <c r="AF69" t="s">
        <v>688</v>
      </c>
      <c r="AH69">
        <v>116516</v>
      </c>
      <c r="AI69" s="1">
        <v>44771</v>
      </c>
      <c r="AJ69" t="s">
        <v>689</v>
      </c>
    </row>
    <row r="70" spans="1:36" x14ac:dyDescent="0.25">
      <c r="A70" t="s">
        <v>3</v>
      </c>
      <c r="B70">
        <v>1</v>
      </c>
      <c r="C70">
        <v>20</v>
      </c>
      <c r="D70">
        <v>908</v>
      </c>
      <c r="E70" t="s">
        <v>677</v>
      </c>
      <c r="F70" t="s">
        <v>4</v>
      </c>
      <c r="G70" s="129" t="s">
        <v>678</v>
      </c>
      <c r="H70" s="129" t="s">
        <v>678</v>
      </c>
      <c r="I70" t="s">
        <v>679</v>
      </c>
      <c r="J70" t="s">
        <v>6</v>
      </c>
      <c r="K70" t="s">
        <v>680</v>
      </c>
      <c r="L70" t="s">
        <v>6</v>
      </c>
      <c r="M70" s="129" t="s">
        <v>681</v>
      </c>
      <c r="N70" t="s">
        <v>5</v>
      </c>
      <c r="O70" t="s">
        <v>8</v>
      </c>
      <c r="Q70" t="s">
        <v>2</v>
      </c>
      <c r="R70" t="s">
        <v>690</v>
      </c>
      <c r="S70" s="129" t="s">
        <v>853</v>
      </c>
      <c r="T70" t="s">
        <v>854</v>
      </c>
      <c r="U70">
        <v>202208</v>
      </c>
      <c r="V70" t="s">
        <v>685</v>
      </c>
      <c r="W70">
        <v>5655.72</v>
      </c>
      <c r="X70">
        <v>5655.72</v>
      </c>
      <c r="Y70" t="s">
        <v>691</v>
      </c>
      <c r="Z70">
        <v>941227</v>
      </c>
      <c r="AB70" t="s">
        <v>686</v>
      </c>
      <c r="AC70" t="s">
        <v>7</v>
      </c>
      <c r="AE70" t="s">
        <v>855</v>
      </c>
      <c r="AF70" t="s">
        <v>688</v>
      </c>
      <c r="AH70">
        <v>116516</v>
      </c>
      <c r="AI70" s="1">
        <v>44790</v>
      </c>
      <c r="AJ70" t="s">
        <v>689</v>
      </c>
    </row>
    <row r="71" spans="1:36" x14ac:dyDescent="0.25">
      <c r="A71" t="s">
        <v>3</v>
      </c>
      <c r="B71">
        <v>1</v>
      </c>
      <c r="C71">
        <v>20</v>
      </c>
      <c r="D71">
        <v>908</v>
      </c>
      <c r="E71" t="s">
        <v>677</v>
      </c>
      <c r="F71" t="s">
        <v>4</v>
      </c>
      <c r="G71" s="129" t="s">
        <v>678</v>
      </c>
      <c r="H71" s="129" t="s">
        <v>678</v>
      </c>
      <c r="I71" t="s">
        <v>679</v>
      </c>
      <c r="J71" t="s">
        <v>6</v>
      </c>
      <c r="K71" t="s">
        <v>680</v>
      </c>
      <c r="L71" t="s">
        <v>6</v>
      </c>
      <c r="M71" s="129" t="s">
        <v>681</v>
      </c>
      <c r="N71" t="s">
        <v>5</v>
      </c>
      <c r="O71" t="s">
        <v>8</v>
      </c>
      <c r="Q71" t="s">
        <v>2</v>
      </c>
      <c r="R71" t="s">
        <v>690</v>
      </c>
      <c r="S71" s="129" t="s">
        <v>856</v>
      </c>
      <c r="T71" t="s">
        <v>857</v>
      </c>
      <c r="U71">
        <v>202208</v>
      </c>
      <c r="V71" t="s">
        <v>685</v>
      </c>
      <c r="W71">
        <v>28780.27</v>
      </c>
      <c r="X71">
        <v>28780.27</v>
      </c>
      <c r="Y71" t="s">
        <v>691</v>
      </c>
      <c r="Z71">
        <v>941227</v>
      </c>
      <c r="AB71" t="s">
        <v>686</v>
      </c>
      <c r="AC71" t="s">
        <v>7</v>
      </c>
      <c r="AE71" t="s">
        <v>858</v>
      </c>
      <c r="AF71" t="s">
        <v>688</v>
      </c>
      <c r="AH71">
        <v>116516</v>
      </c>
      <c r="AI71" s="1">
        <v>44798</v>
      </c>
      <c r="AJ71" t="s">
        <v>689</v>
      </c>
    </row>
    <row r="72" spans="1:36" x14ac:dyDescent="0.25">
      <c r="A72" t="s">
        <v>3</v>
      </c>
      <c r="B72">
        <v>1</v>
      </c>
      <c r="C72">
        <v>20</v>
      </c>
      <c r="D72">
        <v>908</v>
      </c>
      <c r="E72" t="s">
        <v>677</v>
      </c>
      <c r="F72" t="s">
        <v>4</v>
      </c>
      <c r="G72" s="129" t="s">
        <v>678</v>
      </c>
      <c r="H72" s="129" t="s">
        <v>678</v>
      </c>
      <c r="I72" t="s">
        <v>679</v>
      </c>
      <c r="J72" t="s">
        <v>6</v>
      </c>
      <c r="K72" t="s">
        <v>680</v>
      </c>
      <c r="L72" t="s">
        <v>6</v>
      </c>
      <c r="M72" s="129" t="s">
        <v>681</v>
      </c>
      <c r="N72" t="s">
        <v>5</v>
      </c>
      <c r="O72" t="s">
        <v>8</v>
      </c>
      <c r="Q72" t="s">
        <v>2</v>
      </c>
      <c r="R72" t="s">
        <v>690</v>
      </c>
      <c r="S72" s="129" t="s">
        <v>859</v>
      </c>
      <c r="T72" t="s">
        <v>860</v>
      </c>
      <c r="U72">
        <v>202209</v>
      </c>
      <c r="V72" t="s">
        <v>685</v>
      </c>
      <c r="W72">
        <v>30750.97</v>
      </c>
      <c r="X72">
        <v>30750.97</v>
      </c>
      <c r="Y72" t="s">
        <v>691</v>
      </c>
      <c r="Z72">
        <v>941227</v>
      </c>
      <c r="AB72" t="s">
        <v>686</v>
      </c>
      <c r="AC72" t="s">
        <v>7</v>
      </c>
      <c r="AE72" t="s">
        <v>861</v>
      </c>
      <c r="AF72" t="s">
        <v>688</v>
      </c>
      <c r="AH72">
        <v>116516</v>
      </c>
      <c r="AI72" s="1">
        <v>44818</v>
      </c>
      <c r="AJ72" t="s">
        <v>689</v>
      </c>
    </row>
    <row r="73" spans="1:36" x14ac:dyDescent="0.25">
      <c r="A73" t="s">
        <v>3</v>
      </c>
      <c r="B73">
        <v>1</v>
      </c>
      <c r="C73">
        <v>20</v>
      </c>
      <c r="D73">
        <v>908</v>
      </c>
      <c r="E73" t="s">
        <v>677</v>
      </c>
      <c r="F73" t="s">
        <v>4</v>
      </c>
      <c r="G73" s="129" t="s">
        <v>678</v>
      </c>
      <c r="H73" s="129" t="s">
        <v>678</v>
      </c>
      <c r="I73" t="s">
        <v>679</v>
      </c>
      <c r="J73" t="s">
        <v>6</v>
      </c>
      <c r="K73" t="s">
        <v>680</v>
      </c>
      <c r="L73" t="s">
        <v>6</v>
      </c>
      <c r="M73" s="129" t="s">
        <v>681</v>
      </c>
      <c r="N73" t="s">
        <v>5</v>
      </c>
      <c r="O73" t="s">
        <v>8</v>
      </c>
      <c r="Q73" t="s">
        <v>2</v>
      </c>
      <c r="R73" t="s">
        <v>690</v>
      </c>
      <c r="S73" s="129" t="s">
        <v>862</v>
      </c>
      <c r="T73" t="s">
        <v>863</v>
      </c>
      <c r="U73">
        <v>202209</v>
      </c>
      <c r="V73" t="s">
        <v>685</v>
      </c>
      <c r="W73">
        <v>8012.7</v>
      </c>
      <c r="X73">
        <v>8012.7</v>
      </c>
      <c r="Y73" t="s">
        <v>691</v>
      </c>
      <c r="Z73">
        <v>941227</v>
      </c>
      <c r="AB73" t="s">
        <v>686</v>
      </c>
      <c r="AC73" t="s">
        <v>7</v>
      </c>
      <c r="AE73" t="s">
        <v>864</v>
      </c>
      <c r="AF73" t="s">
        <v>688</v>
      </c>
      <c r="AH73">
        <v>116516</v>
      </c>
      <c r="AI73" s="1">
        <v>44824</v>
      </c>
      <c r="AJ73" t="s">
        <v>689</v>
      </c>
    </row>
    <row r="74" spans="1:36" x14ac:dyDescent="0.25">
      <c r="A74" t="s">
        <v>3</v>
      </c>
      <c r="B74">
        <v>1</v>
      </c>
      <c r="C74">
        <v>20</v>
      </c>
      <c r="D74">
        <v>908</v>
      </c>
      <c r="E74" t="s">
        <v>677</v>
      </c>
      <c r="F74" t="s">
        <v>4</v>
      </c>
      <c r="G74" s="129" t="s">
        <v>678</v>
      </c>
      <c r="H74" s="129" t="s">
        <v>678</v>
      </c>
      <c r="I74" t="s">
        <v>679</v>
      </c>
      <c r="J74" t="s">
        <v>6</v>
      </c>
      <c r="K74" t="s">
        <v>680</v>
      </c>
      <c r="L74" t="s">
        <v>6</v>
      </c>
      <c r="M74" s="129" t="s">
        <v>681</v>
      </c>
      <c r="N74" t="s">
        <v>5</v>
      </c>
      <c r="O74" t="s">
        <v>8</v>
      </c>
      <c r="Q74" t="s">
        <v>2</v>
      </c>
      <c r="R74" t="s">
        <v>690</v>
      </c>
      <c r="S74" s="129" t="s">
        <v>865</v>
      </c>
      <c r="T74" t="s">
        <v>866</v>
      </c>
      <c r="U74">
        <v>202209</v>
      </c>
      <c r="V74" t="s">
        <v>685</v>
      </c>
      <c r="W74">
        <v>21813.13</v>
      </c>
      <c r="X74">
        <v>21813.13</v>
      </c>
      <c r="Y74" t="s">
        <v>691</v>
      </c>
      <c r="Z74">
        <v>941227</v>
      </c>
      <c r="AB74" t="s">
        <v>686</v>
      </c>
      <c r="AC74" t="s">
        <v>7</v>
      </c>
      <c r="AE74" t="s">
        <v>867</v>
      </c>
      <c r="AF74" t="s">
        <v>688</v>
      </c>
      <c r="AH74">
        <v>116516</v>
      </c>
      <c r="AI74" s="1">
        <v>44832</v>
      </c>
      <c r="AJ74" t="s">
        <v>689</v>
      </c>
    </row>
    <row r="75" spans="1:36" x14ac:dyDescent="0.25">
      <c r="A75" t="s">
        <v>3</v>
      </c>
      <c r="B75">
        <v>1</v>
      </c>
      <c r="C75">
        <v>20</v>
      </c>
      <c r="D75">
        <v>908</v>
      </c>
      <c r="E75" t="s">
        <v>677</v>
      </c>
      <c r="F75" t="s">
        <v>4</v>
      </c>
      <c r="G75" s="129" t="s">
        <v>678</v>
      </c>
      <c r="H75" s="129" t="s">
        <v>678</v>
      </c>
      <c r="I75" t="s">
        <v>679</v>
      </c>
      <c r="J75" t="s">
        <v>6</v>
      </c>
      <c r="K75" t="s">
        <v>680</v>
      </c>
      <c r="L75" t="s">
        <v>6</v>
      </c>
      <c r="M75" s="129" t="s">
        <v>681</v>
      </c>
      <c r="N75" t="s">
        <v>5</v>
      </c>
      <c r="O75" t="s">
        <v>8</v>
      </c>
      <c r="Q75" t="s">
        <v>2</v>
      </c>
      <c r="R75" t="s">
        <v>690</v>
      </c>
      <c r="S75" s="129" t="s">
        <v>868</v>
      </c>
      <c r="T75" t="s">
        <v>869</v>
      </c>
      <c r="U75">
        <v>202209</v>
      </c>
      <c r="V75" t="s">
        <v>685</v>
      </c>
      <c r="W75">
        <v>4348.3</v>
      </c>
      <c r="X75">
        <v>4348.3</v>
      </c>
      <c r="Y75" t="s">
        <v>691</v>
      </c>
      <c r="Z75">
        <v>941227</v>
      </c>
      <c r="AB75" t="s">
        <v>686</v>
      </c>
      <c r="AC75" t="s">
        <v>7</v>
      </c>
      <c r="AE75" t="s">
        <v>870</v>
      </c>
      <c r="AF75" t="s">
        <v>688</v>
      </c>
      <c r="AH75">
        <v>116516</v>
      </c>
      <c r="AI75" s="1">
        <v>44834</v>
      </c>
      <c r="AJ75" t="s">
        <v>689</v>
      </c>
    </row>
    <row r="76" spans="1:36" x14ac:dyDescent="0.25">
      <c r="A76" t="s">
        <v>3</v>
      </c>
      <c r="B76">
        <v>1</v>
      </c>
      <c r="C76">
        <v>20</v>
      </c>
      <c r="D76">
        <v>908</v>
      </c>
      <c r="E76" t="s">
        <v>677</v>
      </c>
      <c r="F76" t="s">
        <v>4</v>
      </c>
      <c r="G76" s="129" t="s">
        <v>678</v>
      </c>
      <c r="H76" s="129" t="s">
        <v>678</v>
      </c>
      <c r="I76" t="s">
        <v>679</v>
      </c>
      <c r="J76" t="s">
        <v>6</v>
      </c>
      <c r="K76" t="s">
        <v>680</v>
      </c>
      <c r="L76" t="s">
        <v>6</v>
      </c>
      <c r="M76" s="129" t="s">
        <v>681</v>
      </c>
      <c r="N76" t="s">
        <v>5</v>
      </c>
      <c r="O76" t="s">
        <v>8</v>
      </c>
      <c r="Q76" t="s">
        <v>2</v>
      </c>
      <c r="R76" t="s">
        <v>690</v>
      </c>
      <c r="S76" s="129" t="s">
        <v>871</v>
      </c>
      <c r="T76" t="s">
        <v>872</v>
      </c>
      <c r="U76">
        <v>202210</v>
      </c>
      <c r="V76" t="s">
        <v>685</v>
      </c>
      <c r="W76">
        <v>100.49</v>
      </c>
      <c r="X76">
        <v>100.49</v>
      </c>
      <c r="Y76" t="s">
        <v>691</v>
      </c>
      <c r="Z76">
        <v>941227</v>
      </c>
      <c r="AB76" t="s">
        <v>686</v>
      </c>
      <c r="AC76" t="s">
        <v>7</v>
      </c>
      <c r="AE76" t="s">
        <v>873</v>
      </c>
      <c r="AF76" t="s">
        <v>688</v>
      </c>
      <c r="AH76">
        <v>116516</v>
      </c>
      <c r="AI76" s="1">
        <v>44839</v>
      </c>
      <c r="AJ76" t="s">
        <v>689</v>
      </c>
    </row>
    <row r="77" spans="1:36" x14ac:dyDescent="0.25">
      <c r="A77" t="s">
        <v>3</v>
      </c>
      <c r="B77">
        <v>1</v>
      </c>
      <c r="C77">
        <v>20</v>
      </c>
      <c r="D77">
        <v>908</v>
      </c>
      <c r="E77" t="s">
        <v>677</v>
      </c>
      <c r="F77" t="s">
        <v>4</v>
      </c>
      <c r="G77" s="129" t="s">
        <v>678</v>
      </c>
      <c r="H77" s="129" t="s">
        <v>678</v>
      </c>
      <c r="I77" t="s">
        <v>679</v>
      </c>
      <c r="J77" t="s">
        <v>6</v>
      </c>
      <c r="K77" t="s">
        <v>680</v>
      </c>
      <c r="L77" t="s">
        <v>6</v>
      </c>
      <c r="M77" s="129" t="s">
        <v>681</v>
      </c>
      <c r="N77" t="s">
        <v>5</v>
      </c>
      <c r="O77" t="s">
        <v>8</v>
      </c>
      <c r="Q77" t="s">
        <v>2</v>
      </c>
      <c r="R77" t="s">
        <v>690</v>
      </c>
      <c r="S77" s="129" t="s">
        <v>874</v>
      </c>
      <c r="T77" t="s">
        <v>875</v>
      </c>
      <c r="U77">
        <v>202210</v>
      </c>
      <c r="V77" t="s">
        <v>685</v>
      </c>
      <c r="W77">
        <v>17960.84</v>
      </c>
      <c r="X77">
        <v>17960.84</v>
      </c>
      <c r="Y77" t="s">
        <v>691</v>
      </c>
      <c r="Z77">
        <v>941227</v>
      </c>
      <c r="AB77" t="s">
        <v>686</v>
      </c>
      <c r="AC77" t="s">
        <v>7</v>
      </c>
      <c r="AE77" t="s">
        <v>876</v>
      </c>
      <c r="AF77" t="s">
        <v>688</v>
      </c>
      <c r="AH77">
        <v>116516</v>
      </c>
      <c r="AI77" s="1">
        <v>44846</v>
      </c>
      <c r="AJ77" t="s">
        <v>689</v>
      </c>
    </row>
    <row r="78" spans="1:36" x14ac:dyDescent="0.25">
      <c r="A78" t="s">
        <v>3</v>
      </c>
      <c r="B78">
        <v>1</v>
      </c>
      <c r="C78">
        <v>20</v>
      </c>
      <c r="D78">
        <v>908</v>
      </c>
      <c r="E78" t="s">
        <v>677</v>
      </c>
      <c r="F78" t="s">
        <v>4</v>
      </c>
      <c r="G78" s="129" t="s">
        <v>678</v>
      </c>
      <c r="H78" s="129" t="s">
        <v>678</v>
      </c>
      <c r="I78" t="s">
        <v>679</v>
      </c>
      <c r="J78" t="s">
        <v>6</v>
      </c>
      <c r="K78" t="s">
        <v>680</v>
      </c>
      <c r="L78" t="s">
        <v>6</v>
      </c>
      <c r="M78" s="129" t="s">
        <v>681</v>
      </c>
      <c r="N78" t="s">
        <v>5</v>
      </c>
      <c r="O78" t="s">
        <v>8</v>
      </c>
      <c r="Q78" t="s">
        <v>2</v>
      </c>
      <c r="R78" t="s">
        <v>690</v>
      </c>
      <c r="S78" s="129" t="s">
        <v>877</v>
      </c>
      <c r="T78" t="s">
        <v>878</v>
      </c>
      <c r="U78">
        <v>202210</v>
      </c>
      <c r="V78" t="s">
        <v>685</v>
      </c>
      <c r="W78">
        <v>6694.21</v>
      </c>
      <c r="X78">
        <v>6694.21</v>
      </c>
      <c r="Y78" t="s">
        <v>691</v>
      </c>
      <c r="Z78">
        <v>941227</v>
      </c>
      <c r="AB78" t="s">
        <v>686</v>
      </c>
      <c r="AC78" t="s">
        <v>7</v>
      </c>
      <c r="AE78" t="s">
        <v>879</v>
      </c>
      <c r="AF78" t="s">
        <v>688</v>
      </c>
      <c r="AH78">
        <v>116516</v>
      </c>
      <c r="AI78" s="1">
        <v>44852</v>
      </c>
      <c r="AJ78" t="s">
        <v>689</v>
      </c>
    </row>
    <row r="79" spans="1:36" x14ac:dyDescent="0.25">
      <c r="A79" t="s">
        <v>3</v>
      </c>
      <c r="B79">
        <v>1</v>
      </c>
      <c r="C79">
        <v>20</v>
      </c>
      <c r="D79">
        <v>908</v>
      </c>
      <c r="E79" t="s">
        <v>677</v>
      </c>
      <c r="F79" t="s">
        <v>4</v>
      </c>
      <c r="G79" s="129" t="s">
        <v>678</v>
      </c>
      <c r="H79" s="129" t="s">
        <v>678</v>
      </c>
      <c r="I79" t="s">
        <v>679</v>
      </c>
      <c r="J79" t="s">
        <v>6</v>
      </c>
      <c r="K79" t="s">
        <v>680</v>
      </c>
      <c r="L79" t="s">
        <v>6</v>
      </c>
      <c r="M79" s="129" t="s">
        <v>681</v>
      </c>
      <c r="N79" t="s">
        <v>5</v>
      </c>
      <c r="O79" t="s">
        <v>8</v>
      </c>
      <c r="Q79" t="s">
        <v>2</v>
      </c>
      <c r="R79" t="s">
        <v>690</v>
      </c>
      <c r="S79" s="129" t="s">
        <v>880</v>
      </c>
      <c r="T79" t="s">
        <v>881</v>
      </c>
      <c r="U79">
        <v>202211</v>
      </c>
      <c r="V79" t="s">
        <v>685</v>
      </c>
      <c r="W79">
        <v>9827.25</v>
      </c>
      <c r="X79">
        <v>9827.25</v>
      </c>
      <c r="Y79" t="s">
        <v>691</v>
      </c>
      <c r="Z79">
        <v>941227</v>
      </c>
      <c r="AB79" t="s">
        <v>686</v>
      </c>
      <c r="AC79" t="s">
        <v>7</v>
      </c>
      <c r="AE79" t="s">
        <v>882</v>
      </c>
      <c r="AF79" t="s">
        <v>688</v>
      </c>
      <c r="AH79">
        <v>116516</v>
      </c>
      <c r="AI79" s="1">
        <v>44869</v>
      </c>
      <c r="AJ79" t="s">
        <v>689</v>
      </c>
    </row>
    <row r="80" spans="1:36" x14ac:dyDescent="0.25">
      <c r="A80" t="s">
        <v>3</v>
      </c>
      <c r="B80">
        <v>1</v>
      </c>
      <c r="C80">
        <v>20</v>
      </c>
      <c r="D80">
        <v>908</v>
      </c>
      <c r="E80" t="s">
        <v>677</v>
      </c>
      <c r="F80" t="s">
        <v>4</v>
      </c>
      <c r="G80" s="129" t="s">
        <v>678</v>
      </c>
      <c r="H80" s="129" t="s">
        <v>678</v>
      </c>
      <c r="I80" t="s">
        <v>679</v>
      </c>
      <c r="J80" t="s">
        <v>6</v>
      </c>
      <c r="K80" t="s">
        <v>680</v>
      </c>
      <c r="L80" t="s">
        <v>6</v>
      </c>
      <c r="M80" s="129" t="s">
        <v>681</v>
      </c>
      <c r="N80" t="s">
        <v>5</v>
      </c>
      <c r="O80" t="s">
        <v>8</v>
      </c>
      <c r="Q80" t="s">
        <v>2</v>
      </c>
      <c r="R80" t="s">
        <v>690</v>
      </c>
      <c r="S80" s="129" t="s">
        <v>883</v>
      </c>
      <c r="T80" t="s">
        <v>884</v>
      </c>
      <c r="U80">
        <v>202211</v>
      </c>
      <c r="V80" t="s">
        <v>685</v>
      </c>
      <c r="W80">
        <v>17089.84</v>
      </c>
      <c r="X80">
        <v>17089.84</v>
      </c>
      <c r="Y80" t="s">
        <v>691</v>
      </c>
      <c r="Z80">
        <v>941227</v>
      </c>
      <c r="AB80" t="s">
        <v>686</v>
      </c>
      <c r="AC80" t="s">
        <v>7</v>
      </c>
      <c r="AE80" t="s">
        <v>882</v>
      </c>
      <c r="AF80" t="s">
        <v>688</v>
      </c>
      <c r="AH80">
        <v>116516</v>
      </c>
      <c r="AI80" s="1">
        <v>44869</v>
      </c>
      <c r="AJ80" t="s">
        <v>689</v>
      </c>
    </row>
    <row r="81" spans="1:36" x14ac:dyDescent="0.25">
      <c r="A81" t="s">
        <v>3</v>
      </c>
      <c r="B81">
        <v>1</v>
      </c>
      <c r="C81">
        <v>20</v>
      </c>
      <c r="D81">
        <v>908</v>
      </c>
      <c r="E81" t="s">
        <v>677</v>
      </c>
      <c r="F81" t="s">
        <v>4</v>
      </c>
      <c r="G81" s="129" t="s">
        <v>678</v>
      </c>
      <c r="H81" s="129" t="s">
        <v>678</v>
      </c>
      <c r="I81" t="s">
        <v>679</v>
      </c>
      <c r="J81" t="s">
        <v>6</v>
      </c>
      <c r="K81" t="s">
        <v>680</v>
      </c>
      <c r="L81" t="s">
        <v>6</v>
      </c>
      <c r="M81" s="129" t="s">
        <v>681</v>
      </c>
      <c r="N81" t="s">
        <v>5</v>
      </c>
      <c r="O81" t="s">
        <v>8</v>
      </c>
      <c r="Q81" t="s">
        <v>2</v>
      </c>
      <c r="R81" t="s">
        <v>690</v>
      </c>
      <c r="S81" s="129" t="s">
        <v>885</v>
      </c>
      <c r="T81" t="s">
        <v>886</v>
      </c>
      <c r="U81">
        <v>202211</v>
      </c>
      <c r="V81" t="s">
        <v>685</v>
      </c>
      <c r="W81">
        <v>5155.1099999999997</v>
      </c>
      <c r="X81">
        <v>5155.1099999999997</v>
      </c>
      <c r="Y81" t="s">
        <v>691</v>
      </c>
      <c r="Z81">
        <v>941227</v>
      </c>
      <c r="AB81" t="s">
        <v>686</v>
      </c>
      <c r="AC81" t="s">
        <v>7</v>
      </c>
      <c r="AE81" t="s">
        <v>887</v>
      </c>
      <c r="AF81" t="s">
        <v>688</v>
      </c>
      <c r="AH81">
        <v>116516</v>
      </c>
      <c r="AI81" s="1">
        <v>44874</v>
      </c>
      <c r="AJ81" t="s">
        <v>689</v>
      </c>
    </row>
    <row r="82" spans="1:36" x14ac:dyDescent="0.25">
      <c r="A82" t="s">
        <v>3</v>
      </c>
      <c r="B82">
        <v>1</v>
      </c>
      <c r="C82">
        <v>20</v>
      </c>
      <c r="D82">
        <v>908</v>
      </c>
      <c r="E82" t="s">
        <v>677</v>
      </c>
      <c r="F82" t="s">
        <v>4</v>
      </c>
      <c r="G82" s="129" t="s">
        <v>678</v>
      </c>
      <c r="H82" s="129" t="s">
        <v>678</v>
      </c>
      <c r="I82" t="s">
        <v>679</v>
      </c>
      <c r="J82" t="s">
        <v>6</v>
      </c>
      <c r="K82" t="s">
        <v>680</v>
      </c>
      <c r="L82" t="s">
        <v>6</v>
      </c>
      <c r="M82" s="129" t="s">
        <v>681</v>
      </c>
      <c r="N82" t="s">
        <v>5</v>
      </c>
      <c r="O82" t="s">
        <v>8</v>
      </c>
      <c r="Q82" t="s">
        <v>2</v>
      </c>
      <c r="R82" t="s">
        <v>690</v>
      </c>
      <c r="S82" s="129" t="s">
        <v>888</v>
      </c>
      <c r="T82" t="s">
        <v>889</v>
      </c>
      <c r="U82">
        <v>202211</v>
      </c>
      <c r="V82" t="s">
        <v>685</v>
      </c>
      <c r="W82">
        <v>8023.29</v>
      </c>
      <c r="X82">
        <v>8023.29</v>
      </c>
      <c r="Y82" t="s">
        <v>691</v>
      </c>
      <c r="Z82">
        <v>941227</v>
      </c>
      <c r="AB82" t="s">
        <v>686</v>
      </c>
      <c r="AC82" t="s">
        <v>7</v>
      </c>
      <c r="AE82" t="s">
        <v>890</v>
      </c>
      <c r="AF82" t="s">
        <v>688</v>
      </c>
      <c r="AH82">
        <v>116516</v>
      </c>
      <c r="AI82" s="1">
        <v>44881</v>
      </c>
      <c r="AJ82" t="s">
        <v>689</v>
      </c>
    </row>
    <row r="83" spans="1:36" x14ac:dyDescent="0.25">
      <c r="A83" t="s">
        <v>3</v>
      </c>
      <c r="B83">
        <v>1</v>
      </c>
      <c r="C83">
        <v>20</v>
      </c>
      <c r="D83">
        <v>908</v>
      </c>
      <c r="E83" t="s">
        <v>677</v>
      </c>
      <c r="F83" t="s">
        <v>4</v>
      </c>
      <c r="G83" s="129" t="s">
        <v>678</v>
      </c>
      <c r="H83" s="129" t="s">
        <v>678</v>
      </c>
      <c r="I83" t="s">
        <v>679</v>
      </c>
      <c r="J83" t="s">
        <v>6</v>
      </c>
      <c r="K83" t="s">
        <v>680</v>
      </c>
      <c r="L83" t="s">
        <v>6</v>
      </c>
      <c r="M83" s="129" t="s">
        <v>681</v>
      </c>
      <c r="N83" t="s">
        <v>5</v>
      </c>
      <c r="O83" t="s">
        <v>8</v>
      </c>
      <c r="Q83" t="s">
        <v>2</v>
      </c>
      <c r="R83" t="s">
        <v>690</v>
      </c>
      <c r="S83" s="129" t="s">
        <v>891</v>
      </c>
      <c r="T83" t="s">
        <v>892</v>
      </c>
      <c r="U83">
        <v>202211</v>
      </c>
      <c r="V83" t="s">
        <v>685</v>
      </c>
      <c r="W83">
        <v>6774.76</v>
      </c>
      <c r="X83">
        <v>6774.76</v>
      </c>
      <c r="Y83" t="s">
        <v>691</v>
      </c>
      <c r="Z83">
        <v>941227</v>
      </c>
      <c r="AB83" t="s">
        <v>686</v>
      </c>
      <c r="AC83" t="s">
        <v>7</v>
      </c>
      <c r="AE83" t="s">
        <v>893</v>
      </c>
      <c r="AF83" t="s">
        <v>688</v>
      </c>
      <c r="AH83">
        <v>116516</v>
      </c>
      <c r="AI83" s="1">
        <v>44887</v>
      </c>
      <c r="AJ83" t="s">
        <v>689</v>
      </c>
    </row>
    <row r="84" spans="1:36" x14ac:dyDescent="0.25">
      <c r="A84" t="s">
        <v>3</v>
      </c>
      <c r="B84">
        <v>1</v>
      </c>
      <c r="C84">
        <v>20</v>
      </c>
      <c r="D84">
        <v>908</v>
      </c>
      <c r="E84" t="s">
        <v>677</v>
      </c>
      <c r="F84" t="s">
        <v>4</v>
      </c>
      <c r="G84" s="129" t="s">
        <v>678</v>
      </c>
      <c r="H84" s="129" t="s">
        <v>678</v>
      </c>
      <c r="I84" t="s">
        <v>679</v>
      </c>
      <c r="J84" t="s">
        <v>6</v>
      </c>
      <c r="K84" t="s">
        <v>680</v>
      </c>
      <c r="L84" t="s">
        <v>6</v>
      </c>
      <c r="M84" s="129" t="s">
        <v>681</v>
      </c>
      <c r="N84" t="s">
        <v>5</v>
      </c>
      <c r="O84" t="s">
        <v>8</v>
      </c>
      <c r="Q84" t="s">
        <v>2</v>
      </c>
      <c r="R84" t="s">
        <v>690</v>
      </c>
      <c r="S84" s="129" t="s">
        <v>894</v>
      </c>
      <c r="T84" t="s">
        <v>895</v>
      </c>
      <c r="U84">
        <v>202211</v>
      </c>
      <c r="V84" t="s">
        <v>685</v>
      </c>
      <c r="W84">
        <v>11340.25</v>
      </c>
      <c r="X84">
        <v>11340.25</v>
      </c>
      <c r="Y84" t="s">
        <v>691</v>
      </c>
      <c r="Z84">
        <v>941227</v>
      </c>
      <c r="AB84" t="s">
        <v>686</v>
      </c>
      <c r="AC84" t="s">
        <v>7</v>
      </c>
      <c r="AE84" t="s">
        <v>896</v>
      </c>
      <c r="AF84" t="s">
        <v>688</v>
      </c>
      <c r="AH84">
        <v>116516</v>
      </c>
      <c r="AI84" s="1">
        <v>44894</v>
      </c>
      <c r="AJ84" t="s">
        <v>689</v>
      </c>
    </row>
    <row r="85" spans="1:36" x14ac:dyDescent="0.25">
      <c r="A85" t="s">
        <v>3</v>
      </c>
      <c r="B85">
        <v>1</v>
      </c>
      <c r="C85">
        <v>20</v>
      </c>
      <c r="D85">
        <v>908</v>
      </c>
      <c r="E85" t="s">
        <v>677</v>
      </c>
      <c r="F85" t="s">
        <v>4</v>
      </c>
      <c r="G85" s="129" t="s">
        <v>678</v>
      </c>
      <c r="H85" s="129" t="s">
        <v>678</v>
      </c>
      <c r="I85" t="s">
        <v>679</v>
      </c>
      <c r="J85" t="s">
        <v>6</v>
      </c>
      <c r="K85" t="s">
        <v>680</v>
      </c>
      <c r="L85" t="s">
        <v>6</v>
      </c>
      <c r="M85" s="129" t="s">
        <v>681</v>
      </c>
      <c r="N85" t="s">
        <v>5</v>
      </c>
      <c r="O85" t="s">
        <v>8</v>
      </c>
      <c r="P85" t="s">
        <v>338</v>
      </c>
      <c r="Q85" t="s">
        <v>679</v>
      </c>
      <c r="R85" t="s">
        <v>2</v>
      </c>
      <c r="U85">
        <v>202212</v>
      </c>
      <c r="V85" t="s">
        <v>685</v>
      </c>
      <c r="W85">
        <v>0</v>
      </c>
      <c r="X85">
        <v>43302.23</v>
      </c>
      <c r="Z85">
        <v>941227</v>
      </c>
      <c r="AB85" t="s">
        <v>686</v>
      </c>
      <c r="AC85" t="s">
        <v>339</v>
      </c>
      <c r="AE85" t="s">
        <v>897</v>
      </c>
      <c r="AF85" t="s">
        <v>898</v>
      </c>
      <c r="AH85" t="s">
        <v>679</v>
      </c>
      <c r="AI85" s="1">
        <v>44932</v>
      </c>
      <c r="AJ85" t="s">
        <v>689</v>
      </c>
    </row>
    <row r="86" spans="1:36" x14ac:dyDescent="0.25">
      <c r="A86" t="s">
        <v>3</v>
      </c>
      <c r="B86">
        <v>1</v>
      </c>
      <c r="C86">
        <v>20</v>
      </c>
      <c r="D86">
        <v>908</v>
      </c>
      <c r="E86" t="s">
        <v>677</v>
      </c>
      <c r="F86" t="s">
        <v>4</v>
      </c>
      <c r="G86" s="129" t="s">
        <v>678</v>
      </c>
      <c r="H86" s="129" t="s">
        <v>678</v>
      </c>
      <c r="I86" t="s">
        <v>679</v>
      </c>
      <c r="J86" t="s">
        <v>6</v>
      </c>
      <c r="K86" t="s">
        <v>680</v>
      </c>
      <c r="L86" t="s">
        <v>6</v>
      </c>
      <c r="M86" s="129" t="s">
        <v>681</v>
      </c>
      <c r="N86" t="s">
        <v>5</v>
      </c>
      <c r="O86" t="s">
        <v>8</v>
      </c>
      <c r="Q86" t="s">
        <v>2</v>
      </c>
      <c r="R86" t="s">
        <v>690</v>
      </c>
      <c r="S86" s="129" t="s">
        <v>899</v>
      </c>
      <c r="T86" t="s">
        <v>900</v>
      </c>
      <c r="U86">
        <v>202212</v>
      </c>
      <c r="V86" t="s">
        <v>685</v>
      </c>
      <c r="W86">
        <v>32045.23</v>
      </c>
      <c r="X86">
        <v>32045.23</v>
      </c>
      <c r="Y86" t="s">
        <v>691</v>
      </c>
      <c r="Z86">
        <v>941227</v>
      </c>
      <c r="AB86" t="s">
        <v>686</v>
      </c>
      <c r="AC86" t="s">
        <v>7</v>
      </c>
      <c r="AE86" t="s">
        <v>901</v>
      </c>
      <c r="AF86" t="s">
        <v>688</v>
      </c>
      <c r="AH86">
        <v>116516</v>
      </c>
      <c r="AI86" s="1">
        <v>44909</v>
      </c>
      <c r="AJ86" t="s">
        <v>689</v>
      </c>
    </row>
    <row r="87" spans="1:36" x14ac:dyDescent="0.25">
      <c r="A87" t="s">
        <v>3</v>
      </c>
      <c r="B87">
        <v>1</v>
      </c>
      <c r="C87">
        <v>20</v>
      </c>
      <c r="D87">
        <v>908</v>
      </c>
      <c r="E87" t="s">
        <v>677</v>
      </c>
      <c r="F87" t="s">
        <v>4</v>
      </c>
      <c r="G87" s="129" t="s">
        <v>678</v>
      </c>
      <c r="H87" s="129" t="s">
        <v>678</v>
      </c>
      <c r="I87" t="s">
        <v>679</v>
      </c>
      <c r="J87" t="s">
        <v>6</v>
      </c>
      <c r="K87" t="s">
        <v>680</v>
      </c>
      <c r="L87" t="s">
        <v>6</v>
      </c>
      <c r="M87" s="129" t="s">
        <v>681</v>
      </c>
      <c r="N87" t="s">
        <v>5</v>
      </c>
      <c r="O87">
        <v>34</v>
      </c>
      <c r="Q87" t="s">
        <v>2</v>
      </c>
      <c r="R87" t="s">
        <v>682</v>
      </c>
      <c r="S87" s="129" t="s">
        <v>902</v>
      </c>
      <c r="T87" t="s">
        <v>903</v>
      </c>
      <c r="U87">
        <v>202301</v>
      </c>
      <c r="V87" t="s">
        <v>685</v>
      </c>
      <c r="W87">
        <v>0</v>
      </c>
      <c r="X87">
        <v>1700</v>
      </c>
      <c r="Z87">
        <v>1016837</v>
      </c>
      <c r="AB87" t="s">
        <v>686</v>
      </c>
      <c r="AC87" t="s">
        <v>7</v>
      </c>
      <c r="AE87" t="s">
        <v>904</v>
      </c>
      <c r="AF87" t="s">
        <v>688</v>
      </c>
      <c r="AH87">
        <v>116516</v>
      </c>
      <c r="AI87" s="1">
        <v>44953</v>
      </c>
      <c r="AJ87" t="s">
        <v>689</v>
      </c>
    </row>
    <row r="88" spans="1:36" x14ac:dyDescent="0.25">
      <c r="A88" t="s">
        <v>3</v>
      </c>
      <c r="B88">
        <v>1</v>
      </c>
      <c r="C88">
        <v>20</v>
      </c>
      <c r="D88">
        <v>908</v>
      </c>
      <c r="E88" t="s">
        <v>677</v>
      </c>
      <c r="F88" t="s">
        <v>4</v>
      </c>
      <c r="G88" s="129" t="s">
        <v>678</v>
      </c>
      <c r="H88" s="129" t="s">
        <v>678</v>
      </c>
      <c r="I88" t="s">
        <v>679</v>
      </c>
      <c r="J88" t="s">
        <v>6</v>
      </c>
      <c r="K88" t="s">
        <v>680</v>
      </c>
      <c r="L88" t="s">
        <v>6</v>
      </c>
      <c r="M88" s="129" t="s">
        <v>681</v>
      </c>
      <c r="N88" t="s">
        <v>5</v>
      </c>
      <c r="O88" t="s">
        <v>8</v>
      </c>
      <c r="P88" t="s">
        <v>338</v>
      </c>
      <c r="Q88" t="s">
        <v>679</v>
      </c>
      <c r="R88" t="s">
        <v>2</v>
      </c>
      <c r="U88">
        <v>202301</v>
      </c>
      <c r="V88" t="s">
        <v>822</v>
      </c>
      <c r="W88">
        <v>0</v>
      </c>
      <c r="X88">
        <v>-43302.23</v>
      </c>
      <c r="Z88">
        <v>941227</v>
      </c>
      <c r="AB88" t="s">
        <v>686</v>
      </c>
      <c r="AC88" t="s">
        <v>339</v>
      </c>
      <c r="AE88" t="s">
        <v>905</v>
      </c>
      <c r="AF88" t="s">
        <v>898</v>
      </c>
      <c r="AH88" t="s">
        <v>679</v>
      </c>
      <c r="AI88" s="1">
        <v>44951</v>
      </c>
      <c r="AJ88" t="s">
        <v>689</v>
      </c>
    </row>
    <row r="89" spans="1:36" x14ac:dyDescent="0.25">
      <c r="A89" t="s">
        <v>3</v>
      </c>
      <c r="B89">
        <v>1</v>
      </c>
      <c r="C89">
        <v>20</v>
      </c>
      <c r="D89">
        <v>908</v>
      </c>
      <c r="E89" t="s">
        <v>677</v>
      </c>
      <c r="F89" t="s">
        <v>4</v>
      </c>
      <c r="G89" s="129" t="s">
        <v>678</v>
      </c>
      <c r="H89" s="129" t="s">
        <v>678</v>
      </c>
      <c r="I89" t="s">
        <v>679</v>
      </c>
      <c r="J89" t="s">
        <v>6</v>
      </c>
      <c r="K89" t="s">
        <v>680</v>
      </c>
      <c r="L89" t="s">
        <v>6</v>
      </c>
      <c r="M89" s="129" t="s">
        <v>681</v>
      </c>
      <c r="N89" t="s">
        <v>5</v>
      </c>
      <c r="O89" t="s">
        <v>8</v>
      </c>
      <c r="Q89" t="s">
        <v>2</v>
      </c>
      <c r="R89" t="s">
        <v>690</v>
      </c>
      <c r="S89" s="129" t="s">
        <v>906</v>
      </c>
      <c r="T89" t="s">
        <v>907</v>
      </c>
      <c r="U89">
        <v>202301</v>
      </c>
      <c r="V89" t="s">
        <v>685</v>
      </c>
      <c r="W89">
        <v>43302.23</v>
      </c>
      <c r="X89">
        <v>43302.23</v>
      </c>
      <c r="Y89" t="s">
        <v>691</v>
      </c>
      <c r="Z89">
        <v>941227</v>
      </c>
      <c r="AB89" t="s">
        <v>686</v>
      </c>
      <c r="AC89" t="s">
        <v>7</v>
      </c>
      <c r="AE89" t="s">
        <v>908</v>
      </c>
      <c r="AF89" t="s">
        <v>688</v>
      </c>
      <c r="AH89">
        <v>116516</v>
      </c>
      <c r="AI89" s="1">
        <v>44935</v>
      </c>
      <c r="AJ89" t="s">
        <v>689</v>
      </c>
    </row>
    <row r="90" spans="1:36" x14ac:dyDescent="0.25">
      <c r="A90" t="s">
        <v>3</v>
      </c>
      <c r="B90">
        <v>1</v>
      </c>
      <c r="C90">
        <v>20</v>
      </c>
      <c r="D90">
        <v>908</v>
      </c>
      <c r="E90" t="s">
        <v>677</v>
      </c>
      <c r="F90" t="s">
        <v>4</v>
      </c>
      <c r="G90" s="129" t="s">
        <v>678</v>
      </c>
      <c r="H90" s="129" t="s">
        <v>678</v>
      </c>
      <c r="I90" t="s">
        <v>679</v>
      </c>
      <c r="J90" t="s">
        <v>6</v>
      </c>
      <c r="K90" t="s">
        <v>680</v>
      </c>
      <c r="L90" t="s">
        <v>6</v>
      </c>
      <c r="M90" s="129" t="s">
        <v>681</v>
      </c>
      <c r="N90" t="s">
        <v>5</v>
      </c>
      <c r="O90" t="s">
        <v>8</v>
      </c>
      <c r="Q90" t="s">
        <v>2</v>
      </c>
      <c r="R90" t="s">
        <v>438</v>
      </c>
      <c r="S90" s="129" t="s">
        <v>902</v>
      </c>
      <c r="T90" t="s">
        <v>903</v>
      </c>
      <c r="U90">
        <v>202301</v>
      </c>
      <c r="V90" t="s">
        <v>685</v>
      </c>
      <c r="W90">
        <v>46190.58</v>
      </c>
      <c r="X90">
        <v>46190.58</v>
      </c>
      <c r="Y90" t="s">
        <v>691</v>
      </c>
      <c r="Z90">
        <v>1016837</v>
      </c>
      <c r="AB90" t="s">
        <v>686</v>
      </c>
      <c r="AC90" t="s">
        <v>7</v>
      </c>
      <c r="AE90" t="s">
        <v>904</v>
      </c>
      <c r="AF90" t="s">
        <v>688</v>
      </c>
      <c r="AH90">
        <v>116516</v>
      </c>
      <c r="AI90" s="1">
        <v>44953</v>
      </c>
      <c r="AJ90" t="s">
        <v>689</v>
      </c>
    </row>
    <row r="91" spans="1:36" x14ac:dyDescent="0.25">
      <c r="A91" t="s">
        <v>3</v>
      </c>
      <c r="B91">
        <v>1</v>
      </c>
      <c r="C91">
        <v>20</v>
      </c>
      <c r="D91">
        <v>908</v>
      </c>
      <c r="E91" t="s">
        <v>677</v>
      </c>
      <c r="F91" t="s">
        <v>4</v>
      </c>
      <c r="G91" s="129" t="s">
        <v>678</v>
      </c>
      <c r="H91" s="129" t="s">
        <v>678</v>
      </c>
      <c r="I91" t="s">
        <v>679</v>
      </c>
      <c r="J91" t="s">
        <v>6</v>
      </c>
      <c r="K91" t="s">
        <v>680</v>
      </c>
      <c r="L91" t="s">
        <v>6</v>
      </c>
      <c r="M91" s="129" t="s">
        <v>681</v>
      </c>
      <c r="N91" t="s">
        <v>5</v>
      </c>
      <c r="O91" t="s">
        <v>8</v>
      </c>
      <c r="Q91" t="s">
        <v>679</v>
      </c>
      <c r="R91" t="s">
        <v>340</v>
      </c>
      <c r="U91">
        <v>202301</v>
      </c>
      <c r="V91" t="s">
        <v>822</v>
      </c>
      <c r="W91">
        <v>0</v>
      </c>
      <c r="X91">
        <v>-0.01</v>
      </c>
      <c r="AB91" t="s">
        <v>686</v>
      </c>
      <c r="AC91" t="s">
        <v>341</v>
      </c>
      <c r="AE91" t="s">
        <v>909</v>
      </c>
      <c r="AF91" t="s">
        <v>898</v>
      </c>
      <c r="AH91" t="s">
        <v>679</v>
      </c>
      <c r="AI91" s="1">
        <v>44956</v>
      </c>
      <c r="AJ91" t="s">
        <v>689</v>
      </c>
    </row>
    <row r="92" spans="1:36" x14ac:dyDescent="0.25">
      <c r="A92" t="s">
        <v>3</v>
      </c>
      <c r="B92">
        <v>1</v>
      </c>
      <c r="C92">
        <v>20</v>
      </c>
      <c r="D92">
        <v>908</v>
      </c>
      <c r="E92" t="s">
        <v>677</v>
      </c>
      <c r="F92" t="s">
        <v>4</v>
      </c>
      <c r="G92" s="129" t="s">
        <v>678</v>
      </c>
      <c r="H92" s="129" t="s">
        <v>678</v>
      </c>
      <c r="I92" t="s">
        <v>679</v>
      </c>
      <c r="J92" t="s">
        <v>6</v>
      </c>
      <c r="K92" t="s">
        <v>680</v>
      </c>
      <c r="L92" t="s">
        <v>6</v>
      </c>
      <c r="M92" s="129" t="s">
        <v>681</v>
      </c>
      <c r="N92" t="s">
        <v>5</v>
      </c>
      <c r="O92" t="s">
        <v>8</v>
      </c>
      <c r="Q92" t="s">
        <v>2</v>
      </c>
      <c r="R92" t="s">
        <v>438</v>
      </c>
      <c r="S92" s="129" t="s">
        <v>910</v>
      </c>
      <c r="T92" t="s">
        <v>911</v>
      </c>
      <c r="U92">
        <v>202302</v>
      </c>
      <c r="V92" t="s">
        <v>685</v>
      </c>
      <c r="W92">
        <v>23696.11</v>
      </c>
      <c r="X92">
        <v>23696.11</v>
      </c>
      <c r="Y92" t="s">
        <v>691</v>
      </c>
      <c r="Z92">
        <v>1016837</v>
      </c>
      <c r="AB92" t="s">
        <v>686</v>
      </c>
      <c r="AC92" t="s">
        <v>7</v>
      </c>
      <c r="AE92" t="s">
        <v>912</v>
      </c>
      <c r="AF92" t="s">
        <v>688</v>
      </c>
      <c r="AH92">
        <v>116516</v>
      </c>
      <c r="AI92" s="1">
        <v>44966</v>
      </c>
      <c r="AJ92" t="s">
        <v>689</v>
      </c>
    </row>
    <row r="93" spans="1:36" x14ac:dyDescent="0.25">
      <c r="A93" t="s">
        <v>3</v>
      </c>
      <c r="B93">
        <v>1</v>
      </c>
      <c r="C93">
        <v>20</v>
      </c>
      <c r="D93">
        <v>908</v>
      </c>
      <c r="E93" t="s">
        <v>677</v>
      </c>
      <c r="F93" t="s">
        <v>4</v>
      </c>
      <c r="G93" s="129" t="s">
        <v>678</v>
      </c>
      <c r="H93" s="129" t="s">
        <v>678</v>
      </c>
      <c r="I93" t="s">
        <v>679</v>
      </c>
      <c r="J93" t="s">
        <v>6</v>
      </c>
      <c r="K93" t="s">
        <v>680</v>
      </c>
      <c r="L93" t="s">
        <v>6</v>
      </c>
      <c r="M93" s="129" t="s">
        <v>681</v>
      </c>
      <c r="N93" t="s">
        <v>5</v>
      </c>
      <c r="O93" t="s">
        <v>8</v>
      </c>
      <c r="Q93" t="s">
        <v>2</v>
      </c>
      <c r="R93" t="s">
        <v>438</v>
      </c>
      <c r="S93" s="129" t="s">
        <v>913</v>
      </c>
      <c r="T93" t="s">
        <v>914</v>
      </c>
      <c r="U93">
        <v>202302</v>
      </c>
      <c r="V93" t="s">
        <v>685</v>
      </c>
      <c r="W93">
        <v>8877.92</v>
      </c>
      <c r="X93">
        <v>8877.92</v>
      </c>
      <c r="Y93" t="s">
        <v>691</v>
      </c>
      <c r="Z93">
        <v>1016837</v>
      </c>
      <c r="AB93" t="s">
        <v>686</v>
      </c>
      <c r="AC93" t="s">
        <v>7</v>
      </c>
      <c r="AE93" t="s">
        <v>915</v>
      </c>
      <c r="AF93" t="s">
        <v>688</v>
      </c>
      <c r="AH93">
        <v>116516</v>
      </c>
      <c r="AI93" s="1">
        <v>44973</v>
      </c>
      <c r="AJ93" t="s">
        <v>689</v>
      </c>
    </row>
    <row r="94" spans="1:36" x14ac:dyDescent="0.25">
      <c r="A94" t="s">
        <v>3</v>
      </c>
      <c r="B94">
        <v>1</v>
      </c>
      <c r="C94">
        <v>20</v>
      </c>
      <c r="D94">
        <v>908</v>
      </c>
      <c r="E94" t="s">
        <v>677</v>
      </c>
      <c r="F94" t="s">
        <v>4</v>
      </c>
      <c r="G94" s="129" t="s">
        <v>678</v>
      </c>
      <c r="H94" s="129" t="s">
        <v>678</v>
      </c>
      <c r="I94" t="s">
        <v>679</v>
      </c>
      <c r="J94" t="s">
        <v>6</v>
      </c>
      <c r="K94" t="s">
        <v>680</v>
      </c>
      <c r="L94" t="s">
        <v>6</v>
      </c>
      <c r="M94" s="129" t="s">
        <v>681</v>
      </c>
      <c r="N94" t="s">
        <v>5</v>
      </c>
      <c r="O94" t="s">
        <v>8</v>
      </c>
      <c r="Q94" t="s">
        <v>2</v>
      </c>
      <c r="R94" t="s">
        <v>438</v>
      </c>
      <c r="S94" s="129" t="s">
        <v>916</v>
      </c>
      <c r="T94" t="s">
        <v>917</v>
      </c>
      <c r="U94">
        <v>202302</v>
      </c>
      <c r="V94" t="s">
        <v>685</v>
      </c>
      <c r="W94">
        <v>13174.28</v>
      </c>
      <c r="X94">
        <v>13174.28</v>
      </c>
      <c r="Y94" t="s">
        <v>691</v>
      </c>
      <c r="Z94">
        <v>1016837</v>
      </c>
      <c r="AB94" t="s">
        <v>686</v>
      </c>
      <c r="AC94" t="s">
        <v>7</v>
      </c>
      <c r="AE94" t="s">
        <v>918</v>
      </c>
      <c r="AF94" t="s">
        <v>688</v>
      </c>
      <c r="AH94">
        <v>116516</v>
      </c>
      <c r="AI94" s="1">
        <v>44980</v>
      </c>
      <c r="AJ94" t="s">
        <v>689</v>
      </c>
    </row>
    <row r="95" spans="1:36" x14ac:dyDescent="0.25">
      <c r="A95" t="s">
        <v>3</v>
      </c>
      <c r="B95">
        <v>1</v>
      </c>
      <c r="C95">
        <v>20</v>
      </c>
      <c r="D95">
        <v>908</v>
      </c>
      <c r="E95" t="s">
        <v>677</v>
      </c>
      <c r="F95" t="s">
        <v>4</v>
      </c>
      <c r="G95" s="129" t="s">
        <v>678</v>
      </c>
      <c r="H95" s="129" t="s">
        <v>678</v>
      </c>
      <c r="I95" t="s">
        <v>679</v>
      </c>
      <c r="J95" t="s">
        <v>6</v>
      </c>
      <c r="K95" t="s">
        <v>680</v>
      </c>
      <c r="L95" t="s">
        <v>6</v>
      </c>
      <c r="M95" s="129" t="s">
        <v>681</v>
      </c>
      <c r="N95" t="s">
        <v>5</v>
      </c>
      <c r="O95" t="s">
        <v>8</v>
      </c>
      <c r="Q95" t="s">
        <v>2</v>
      </c>
      <c r="R95" t="s">
        <v>438</v>
      </c>
      <c r="S95" s="129" t="s">
        <v>919</v>
      </c>
      <c r="T95" t="s">
        <v>920</v>
      </c>
      <c r="U95">
        <v>202302</v>
      </c>
      <c r="V95" t="s">
        <v>685</v>
      </c>
      <c r="W95">
        <v>4658.0600000000004</v>
      </c>
      <c r="X95">
        <v>4658.0600000000004</v>
      </c>
      <c r="Y95" t="s">
        <v>691</v>
      </c>
      <c r="Z95">
        <v>1016837</v>
      </c>
      <c r="AB95" t="s">
        <v>686</v>
      </c>
      <c r="AC95" t="s">
        <v>7</v>
      </c>
      <c r="AE95" t="s">
        <v>921</v>
      </c>
      <c r="AF95" t="s">
        <v>688</v>
      </c>
      <c r="AH95">
        <v>116516</v>
      </c>
      <c r="AI95" s="1">
        <v>44985</v>
      </c>
      <c r="AJ95" t="s">
        <v>689</v>
      </c>
    </row>
    <row r="96" spans="1:36" x14ac:dyDescent="0.25">
      <c r="A96" t="s">
        <v>3</v>
      </c>
      <c r="B96">
        <v>1</v>
      </c>
      <c r="C96">
        <v>20</v>
      </c>
      <c r="D96">
        <v>908</v>
      </c>
      <c r="E96" t="s">
        <v>677</v>
      </c>
      <c r="F96" t="s">
        <v>4</v>
      </c>
      <c r="G96" s="129" t="s">
        <v>678</v>
      </c>
      <c r="H96" s="129" t="s">
        <v>678</v>
      </c>
      <c r="I96" t="s">
        <v>679</v>
      </c>
      <c r="J96" t="s">
        <v>6</v>
      </c>
      <c r="K96" t="s">
        <v>680</v>
      </c>
      <c r="L96" t="s">
        <v>6</v>
      </c>
      <c r="M96" s="129" t="s">
        <v>681</v>
      </c>
      <c r="N96" t="s">
        <v>5</v>
      </c>
      <c r="O96" t="s">
        <v>8</v>
      </c>
      <c r="Q96" t="s">
        <v>679</v>
      </c>
      <c r="R96" t="s">
        <v>340</v>
      </c>
      <c r="U96">
        <v>202302</v>
      </c>
      <c r="V96" t="s">
        <v>822</v>
      </c>
      <c r="W96">
        <v>0</v>
      </c>
      <c r="X96">
        <v>-45.17</v>
      </c>
      <c r="AB96" t="s">
        <v>686</v>
      </c>
      <c r="AC96" t="s">
        <v>341</v>
      </c>
      <c r="AE96" t="s">
        <v>922</v>
      </c>
      <c r="AF96" t="s">
        <v>898</v>
      </c>
      <c r="AH96" t="s">
        <v>679</v>
      </c>
      <c r="AI96" s="1">
        <v>44978</v>
      </c>
      <c r="AJ96" t="s">
        <v>689</v>
      </c>
    </row>
    <row r="97" spans="1:36" x14ac:dyDescent="0.25">
      <c r="A97" t="s">
        <v>3</v>
      </c>
      <c r="B97">
        <v>1</v>
      </c>
      <c r="C97">
        <v>20</v>
      </c>
      <c r="D97">
        <v>908</v>
      </c>
      <c r="E97" t="s">
        <v>677</v>
      </c>
      <c r="F97" t="s">
        <v>4</v>
      </c>
      <c r="G97" s="129" t="s">
        <v>678</v>
      </c>
      <c r="H97" s="129" t="s">
        <v>678</v>
      </c>
      <c r="I97" t="s">
        <v>679</v>
      </c>
      <c r="J97" t="s">
        <v>6</v>
      </c>
      <c r="K97" t="s">
        <v>680</v>
      </c>
      <c r="L97" t="s">
        <v>6</v>
      </c>
      <c r="M97" s="129" t="s">
        <v>681</v>
      </c>
      <c r="N97" t="s">
        <v>5</v>
      </c>
      <c r="O97" t="s">
        <v>8</v>
      </c>
      <c r="Q97" t="s">
        <v>2</v>
      </c>
      <c r="R97" t="s">
        <v>438</v>
      </c>
      <c r="S97" s="129" t="s">
        <v>923</v>
      </c>
      <c r="T97" t="s">
        <v>924</v>
      </c>
      <c r="U97">
        <v>202303</v>
      </c>
      <c r="V97" t="s">
        <v>685</v>
      </c>
      <c r="W97">
        <v>662.39</v>
      </c>
      <c r="X97">
        <v>662.39</v>
      </c>
      <c r="Y97" t="s">
        <v>691</v>
      </c>
      <c r="Z97">
        <v>1016837</v>
      </c>
      <c r="AB97" t="s">
        <v>686</v>
      </c>
      <c r="AC97" t="s">
        <v>7</v>
      </c>
      <c r="AE97" t="s">
        <v>925</v>
      </c>
      <c r="AF97" t="s">
        <v>688</v>
      </c>
      <c r="AH97">
        <v>116516</v>
      </c>
      <c r="AI97" s="1">
        <v>44994</v>
      </c>
      <c r="AJ97" t="s">
        <v>689</v>
      </c>
    </row>
    <row r="98" spans="1:36" x14ac:dyDescent="0.25">
      <c r="A98" t="s">
        <v>3</v>
      </c>
      <c r="B98">
        <v>1</v>
      </c>
      <c r="C98">
        <v>20</v>
      </c>
      <c r="D98">
        <v>908</v>
      </c>
      <c r="E98" t="s">
        <v>677</v>
      </c>
      <c r="F98" t="s">
        <v>4</v>
      </c>
      <c r="G98" s="129" t="s">
        <v>678</v>
      </c>
      <c r="H98" s="129" t="s">
        <v>678</v>
      </c>
      <c r="I98" t="s">
        <v>679</v>
      </c>
      <c r="J98" t="s">
        <v>6</v>
      </c>
      <c r="K98" t="s">
        <v>680</v>
      </c>
      <c r="L98" t="s">
        <v>6</v>
      </c>
      <c r="M98" s="129" t="s">
        <v>681</v>
      </c>
      <c r="N98" t="s">
        <v>5</v>
      </c>
      <c r="O98" t="s">
        <v>8</v>
      </c>
      <c r="Q98" t="s">
        <v>2</v>
      </c>
      <c r="R98" t="s">
        <v>438</v>
      </c>
      <c r="S98" s="129" t="s">
        <v>926</v>
      </c>
      <c r="T98" t="s">
        <v>927</v>
      </c>
      <c r="U98">
        <v>202303</v>
      </c>
      <c r="V98" t="s">
        <v>685</v>
      </c>
      <c r="W98">
        <v>7531.27</v>
      </c>
      <c r="X98">
        <v>7531.27</v>
      </c>
      <c r="Y98" t="s">
        <v>691</v>
      </c>
      <c r="Z98">
        <v>1016837</v>
      </c>
      <c r="AB98" t="s">
        <v>686</v>
      </c>
      <c r="AC98" t="s">
        <v>7</v>
      </c>
      <c r="AE98" t="s">
        <v>928</v>
      </c>
      <c r="AF98" t="s">
        <v>688</v>
      </c>
      <c r="AH98">
        <v>116516</v>
      </c>
      <c r="AI98" s="1">
        <v>45001</v>
      </c>
      <c r="AJ98" t="s">
        <v>689</v>
      </c>
    </row>
    <row r="99" spans="1:36" x14ac:dyDescent="0.25">
      <c r="A99" t="s">
        <v>3</v>
      </c>
      <c r="B99">
        <v>1</v>
      </c>
      <c r="C99">
        <v>20</v>
      </c>
      <c r="D99">
        <v>908</v>
      </c>
      <c r="E99" t="s">
        <v>677</v>
      </c>
      <c r="F99" t="s">
        <v>4</v>
      </c>
      <c r="G99" s="129" t="s">
        <v>678</v>
      </c>
      <c r="H99" s="129" t="s">
        <v>678</v>
      </c>
      <c r="I99" t="s">
        <v>679</v>
      </c>
      <c r="J99" t="s">
        <v>6</v>
      </c>
      <c r="K99" t="s">
        <v>680</v>
      </c>
      <c r="L99" t="s">
        <v>6</v>
      </c>
      <c r="M99" s="129" t="s">
        <v>681</v>
      </c>
      <c r="N99" t="s">
        <v>5</v>
      </c>
      <c r="O99" t="s">
        <v>8</v>
      </c>
      <c r="Q99" t="s">
        <v>2</v>
      </c>
      <c r="R99" t="s">
        <v>438</v>
      </c>
      <c r="S99" s="129" t="s">
        <v>929</v>
      </c>
      <c r="T99" t="s">
        <v>930</v>
      </c>
      <c r="U99">
        <v>202303</v>
      </c>
      <c r="V99" t="s">
        <v>685</v>
      </c>
      <c r="W99">
        <v>7903.84</v>
      </c>
      <c r="X99">
        <v>7903.84</v>
      </c>
      <c r="Y99" t="s">
        <v>691</v>
      </c>
      <c r="Z99">
        <v>1016837</v>
      </c>
      <c r="AB99" t="s">
        <v>686</v>
      </c>
      <c r="AC99" t="s">
        <v>7</v>
      </c>
      <c r="AE99" t="s">
        <v>931</v>
      </c>
      <c r="AF99" t="s">
        <v>688</v>
      </c>
      <c r="AH99">
        <v>116516</v>
      </c>
      <c r="AI99" s="1">
        <v>45006</v>
      </c>
      <c r="AJ99" t="s">
        <v>689</v>
      </c>
    </row>
    <row r="100" spans="1:36" x14ac:dyDescent="0.25">
      <c r="A100" t="s">
        <v>3</v>
      </c>
      <c r="B100">
        <v>1</v>
      </c>
      <c r="C100">
        <v>20</v>
      </c>
      <c r="D100">
        <v>908</v>
      </c>
      <c r="E100" t="s">
        <v>677</v>
      </c>
      <c r="F100" t="s">
        <v>4</v>
      </c>
      <c r="G100" s="129" t="s">
        <v>678</v>
      </c>
      <c r="H100" s="129" t="s">
        <v>678</v>
      </c>
      <c r="I100" t="s">
        <v>679</v>
      </c>
      <c r="J100" t="s">
        <v>6</v>
      </c>
      <c r="K100" t="s">
        <v>680</v>
      </c>
      <c r="L100" t="s">
        <v>6</v>
      </c>
      <c r="M100" s="129" t="s">
        <v>681</v>
      </c>
      <c r="N100" t="s">
        <v>5</v>
      </c>
      <c r="O100" t="s">
        <v>8</v>
      </c>
      <c r="Q100" t="s">
        <v>2</v>
      </c>
      <c r="R100" t="s">
        <v>438</v>
      </c>
      <c r="S100" s="129" t="s">
        <v>932</v>
      </c>
      <c r="T100" t="s">
        <v>933</v>
      </c>
      <c r="U100">
        <v>202304</v>
      </c>
      <c r="V100" t="s">
        <v>685</v>
      </c>
      <c r="W100">
        <v>1873.41</v>
      </c>
      <c r="X100">
        <v>1873.41</v>
      </c>
      <c r="Y100" t="s">
        <v>691</v>
      </c>
      <c r="Z100">
        <v>1016837</v>
      </c>
      <c r="AB100" t="s">
        <v>686</v>
      </c>
      <c r="AC100" t="s">
        <v>7</v>
      </c>
      <c r="AE100" t="s">
        <v>372</v>
      </c>
      <c r="AF100" t="s">
        <v>688</v>
      </c>
      <c r="AH100">
        <v>116516</v>
      </c>
      <c r="AI100" s="1">
        <v>45026</v>
      </c>
      <c r="AJ100" t="s">
        <v>689</v>
      </c>
    </row>
    <row r="101" spans="1:36" x14ac:dyDescent="0.25">
      <c r="A101" t="s">
        <v>3</v>
      </c>
      <c r="B101">
        <v>1</v>
      </c>
      <c r="C101">
        <v>20</v>
      </c>
      <c r="D101">
        <v>908</v>
      </c>
      <c r="E101" t="s">
        <v>677</v>
      </c>
      <c r="F101" t="s">
        <v>4</v>
      </c>
      <c r="G101" s="129" t="s">
        <v>678</v>
      </c>
      <c r="H101" s="129" t="s">
        <v>678</v>
      </c>
      <c r="I101" t="s">
        <v>679</v>
      </c>
      <c r="J101" t="s">
        <v>6</v>
      </c>
      <c r="K101" t="s">
        <v>680</v>
      </c>
      <c r="L101" t="s">
        <v>6</v>
      </c>
      <c r="M101" s="129" t="s">
        <v>681</v>
      </c>
      <c r="N101" t="s">
        <v>5</v>
      </c>
      <c r="O101" t="s">
        <v>8</v>
      </c>
      <c r="Q101" t="s">
        <v>2</v>
      </c>
      <c r="R101" t="s">
        <v>438</v>
      </c>
      <c r="S101" s="129" t="s">
        <v>934</v>
      </c>
      <c r="T101" t="s">
        <v>935</v>
      </c>
      <c r="U101">
        <v>202304</v>
      </c>
      <c r="V101" t="s">
        <v>685</v>
      </c>
      <c r="W101">
        <v>8355.2800000000007</v>
      </c>
      <c r="X101">
        <v>8355.2800000000007</v>
      </c>
      <c r="Y101" t="s">
        <v>691</v>
      </c>
      <c r="Z101">
        <v>1016837</v>
      </c>
      <c r="AB101" t="s">
        <v>686</v>
      </c>
      <c r="AC101" t="s">
        <v>7</v>
      </c>
      <c r="AE101" t="s">
        <v>373</v>
      </c>
      <c r="AF101" t="s">
        <v>688</v>
      </c>
      <c r="AH101">
        <v>116516</v>
      </c>
      <c r="AI101" s="1">
        <v>45028</v>
      </c>
      <c r="AJ101" t="s">
        <v>689</v>
      </c>
    </row>
    <row r="102" spans="1:36" x14ac:dyDescent="0.25">
      <c r="A102" t="s">
        <v>3</v>
      </c>
      <c r="B102">
        <v>1</v>
      </c>
      <c r="C102">
        <v>20</v>
      </c>
      <c r="D102">
        <v>908</v>
      </c>
      <c r="E102" t="s">
        <v>677</v>
      </c>
      <c r="F102" t="s">
        <v>4</v>
      </c>
      <c r="G102" s="129" t="s">
        <v>678</v>
      </c>
      <c r="H102" s="129" t="s">
        <v>678</v>
      </c>
      <c r="I102" t="s">
        <v>679</v>
      </c>
      <c r="J102" t="s">
        <v>6</v>
      </c>
      <c r="K102" t="s">
        <v>680</v>
      </c>
      <c r="L102" t="s">
        <v>6</v>
      </c>
      <c r="M102" s="129" t="s">
        <v>681</v>
      </c>
      <c r="N102" t="s">
        <v>5</v>
      </c>
      <c r="O102" t="s">
        <v>8</v>
      </c>
      <c r="Q102" t="s">
        <v>2</v>
      </c>
      <c r="R102" t="s">
        <v>438</v>
      </c>
      <c r="S102" s="129" t="s">
        <v>936</v>
      </c>
      <c r="T102" t="s">
        <v>937</v>
      </c>
      <c r="U102">
        <v>202304</v>
      </c>
      <c r="V102" t="s">
        <v>685</v>
      </c>
      <c r="W102">
        <v>8758.83</v>
      </c>
      <c r="X102">
        <v>8758.83</v>
      </c>
      <c r="Y102" t="s">
        <v>691</v>
      </c>
      <c r="Z102">
        <v>1016837</v>
      </c>
      <c r="AB102" t="s">
        <v>686</v>
      </c>
      <c r="AC102" t="s">
        <v>7</v>
      </c>
      <c r="AE102" t="s">
        <v>374</v>
      </c>
      <c r="AF102" t="s">
        <v>688</v>
      </c>
      <c r="AH102">
        <v>116516</v>
      </c>
      <c r="AI102" s="1">
        <v>45035</v>
      </c>
      <c r="AJ102" t="s">
        <v>689</v>
      </c>
    </row>
    <row r="103" spans="1:36" x14ac:dyDescent="0.25">
      <c r="A103" t="s">
        <v>3</v>
      </c>
      <c r="B103">
        <v>1</v>
      </c>
      <c r="C103">
        <v>20</v>
      </c>
      <c r="D103">
        <v>908</v>
      </c>
      <c r="E103" t="s">
        <v>677</v>
      </c>
      <c r="F103" t="s">
        <v>4</v>
      </c>
      <c r="G103" s="129" t="s">
        <v>678</v>
      </c>
      <c r="H103" s="129" t="s">
        <v>678</v>
      </c>
      <c r="I103" t="s">
        <v>679</v>
      </c>
      <c r="J103" t="s">
        <v>6</v>
      </c>
      <c r="K103" t="s">
        <v>680</v>
      </c>
      <c r="L103" t="s">
        <v>6</v>
      </c>
      <c r="M103" s="129" t="s">
        <v>681</v>
      </c>
      <c r="N103" t="s">
        <v>5</v>
      </c>
      <c r="O103" t="s">
        <v>8</v>
      </c>
      <c r="Q103" t="s">
        <v>2</v>
      </c>
      <c r="R103" t="s">
        <v>438</v>
      </c>
      <c r="S103" s="129" t="s">
        <v>938</v>
      </c>
      <c r="T103" t="s">
        <v>939</v>
      </c>
      <c r="U103">
        <v>202304</v>
      </c>
      <c r="V103" t="s">
        <v>685</v>
      </c>
      <c r="W103">
        <v>4122.6099999999997</v>
      </c>
      <c r="X103">
        <v>4122.6099999999997</v>
      </c>
      <c r="Y103" t="s">
        <v>691</v>
      </c>
      <c r="Z103">
        <v>1016837</v>
      </c>
      <c r="AB103" t="s">
        <v>686</v>
      </c>
      <c r="AC103" t="s">
        <v>7</v>
      </c>
      <c r="AE103" t="s">
        <v>375</v>
      </c>
      <c r="AF103" t="s">
        <v>688</v>
      </c>
      <c r="AH103">
        <v>116516</v>
      </c>
      <c r="AI103" s="1">
        <v>45042</v>
      </c>
      <c r="AJ103" t="s">
        <v>689</v>
      </c>
    </row>
    <row r="104" spans="1:36" x14ac:dyDescent="0.25">
      <c r="A104" t="s">
        <v>3</v>
      </c>
      <c r="B104">
        <v>1</v>
      </c>
      <c r="C104">
        <v>20</v>
      </c>
      <c r="D104">
        <v>908</v>
      </c>
      <c r="E104" t="s">
        <v>677</v>
      </c>
      <c r="F104" t="s">
        <v>4</v>
      </c>
      <c r="G104" s="129" t="s">
        <v>678</v>
      </c>
      <c r="H104" s="129" t="s">
        <v>678</v>
      </c>
      <c r="I104" t="s">
        <v>679</v>
      </c>
      <c r="J104" t="s">
        <v>6</v>
      </c>
      <c r="K104" t="s">
        <v>680</v>
      </c>
      <c r="L104" t="s">
        <v>6</v>
      </c>
      <c r="M104" s="129" t="s">
        <v>681</v>
      </c>
      <c r="N104" t="s">
        <v>5</v>
      </c>
      <c r="O104" t="s">
        <v>8</v>
      </c>
      <c r="Q104" t="s">
        <v>2</v>
      </c>
      <c r="R104" t="s">
        <v>438</v>
      </c>
      <c r="S104" s="129" t="s">
        <v>940</v>
      </c>
      <c r="T104" t="s">
        <v>941</v>
      </c>
      <c r="U104">
        <v>202305</v>
      </c>
      <c r="V104" t="s">
        <v>685</v>
      </c>
      <c r="W104">
        <v>4978.3100000000004</v>
      </c>
      <c r="X104">
        <v>4978.3100000000004</v>
      </c>
      <c r="Y104" t="s">
        <v>691</v>
      </c>
      <c r="Z104">
        <v>1016837</v>
      </c>
      <c r="AB104" t="s">
        <v>686</v>
      </c>
      <c r="AC104" t="s">
        <v>7</v>
      </c>
      <c r="AE104" t="s">
        <v>942</v>
      </c>
      <c r="AF104" t="s">
        <v>688</v>
      </c>
      <c r="AH104">
        <v>116516</v>
      </c>
      <c r="AI104" s="1">
        <v>45054</v>
      </c>
      <c r="AJ104" t="s">
        <v>689</v>
      </c>
    </row>
    <row r="105" spans="1:36" x14ac:dyDescent="0.25">
      <c r="A105" t="s">
        <v>3</v>
      </c>
      <c r="B105">
        <v>1</v>
      </c>
      <c r="C105">
        <v>20</v>
      </c>
      <c r="D105">
        <v>908</v>
      </c>
      <c r="E105" t="s">
        <v>677</v>
      </c>
      <c r="F105" t="s">
        <v>4</v>
      </c>
      <c r="G105" s="129" t="s">
        <v>678</v>
      </c>
      <c r="H105" s="129" t="s">
        <v>678</v>
      </c>
      <c r="I105" t="s">
        <v>679</v>
      </c>
      <c r="J105" t="s">
        <v>6</v>
      </c>
      <c r="K105" t="s">
        <v>680</v>
      </c>
      <c r="L105" t="s">
        <v>6</v>
      </c>
      <c r="M105" s="129" t="s">
        <v>681</v>
      </c>
      <c r="N105" t="s">
        <v>5</v>
      </c>
      <c r="O105" t="s">
        <v>8</v>
      </c>
      <c r="Q105" t="s">
        <v>2</v>
      </c>
      <c r="R105" t="s">
        <v>438</v>
      </c>
      <c r="S105" s="129" t="s">
        <v>943</v>
      </c>
      <c r="T105" t="s">
        <v>944</v>
      </c>
      <c r="U105">
        <v>202305</v>
      </c>
      <c r="V105" t="s">
        <v>685</v>
      </c>
      <c r="W105">
        <v>3595.06</v>
      </c>
      <c r="X105">
        <v>3595.06</v>
      </c>
      <c r="Y105" t="s">
        <v>691</v>
      </c>
      <c r="Z105">
        <v>1016837</v>
      </c>
      <c r="AB105" t="s">
        <v>686</v>
      </c>
      <c r="AC105" t="s">
        <v>7</v>
      </c>
      <c r="AE105" t="s">
        <v>945</v>
      </c>
      <c r="AF105" t="s">
        <v>688</v>
      </c>
      <c r="AH105">
        <v>116516</v>
      </c>
      <c r="AI105" s="1">
        <v>45064</v>
      </c>
      <c r="AJ105" t="s">
        <v>689</v>
      </c>
    </row>
    <row r="106" spans="1:36" x14ac:dyDescent="0.25">
      <c r="A106" t="s">
        <v>3</v>
      </c>
      <c r="B106">
        <v>1</v>
      </c>
      <c r="C106">
        <v>20</v>
      </c>
      <c r="D106">
        <v>908</v>
      </c>
      <c r="E106" t="s">
        <v>677</v>
      </c>
      <c r="F106" t="s">
        <v>4</v>
      </c>
      <c r="G106" s="129" t="s">
        <v>678</v>
      </c>
      <c r="H106" s="129" t="s">
        <v>678</v>
      </c>
      <c r="I106" t="s">
        <v>679</v>
      </c>
      <c r="J106" t="s">
        <v>6</v>
      </c>
      <c r="K106" t="s">
        <v>680</v>
      </c>
      <c r="L106" t="s">
        <v>6</v>
      </c>
      <c r="M106" s="129" t="s">
        <v>681</v>
      </c>
      <c r="N106" t="s">
        <v>5</v>
      </c>
      <c r="O106" t="s">
        <v>8</v>
      </c>
      <c r="Q106" t="s">
        <v>2</v>
      </c>
      <c r="R106" t="s">
        <v>438</v>
      </c>
      <c r="S106" s="129" t="s">
        <v>946</v>
      </c>
      <c r="T106" t="s">
        <v>947</v>
      </c>
      <c r="U106">
        <v>202305</v>
      </c>
      <c r="V106" t="s">
        <v>685</v>
      </c>
      <c r="W106">
        <v>11413.69</v>
      </c>
      <c r="X106">
        <v>11413.69</v>
      </c>
      <c r="Y106" t="s">
        <v>691</v>
      </c>
      <c r="Z106">
        <v>1016837</v>
      </c>
      <c r="AB106" t="s">
        <v>686</v>
      </c>
      <c r="AC106" t="s">
        <v>7</v>
      </c>
      <c r="AE106" t="s">
        <v>948</v>
      </c>
      <c r="AF106" t="s">
        <v>688</v>
      </c>
      <c r="AH106">
        <v>116516</v>
      </c>
      <c r="AI106" s="1">
        <v>45070</v>
      </c>
      <c r="AJ106" t="s">
        <v>689</v>
      </c>
    </row>
    <row r="107" spans="1:36" x14ac:dyDescent="0.25">
      <c r="A107" t="s">
        <v>3</v>
      </c>
      <c r="B107">
        <v>1</v>
      </c>
      <c r="C107">
        <v>20</v>
      </c>
      <c r="D107">
        <v>908</v>
      </c>
      <c r="E107" t="s">
        <v>677</v>
      </c>
      <c r="F107" t="s">
        <v>4</v>
      </c>
      <c r="G107" s="129" t="s">
        <v>678</v>
      </c>
      <c r="H107" s="129" t="s">
        <v>678</v>
      </c>
      <c r="I107" t="s">
        <v>679</v>
      </c>
      <c r="J107" t="s">
        <v>6</v>
      </c>
      <c r="K107" t="s">
        <v>680</v>
      </c>
      <c r="L107" t="s">
        <v>6</v>
      </c>
      <c r="M107" s="129" t="s">
        <v>681</v>
      </c>
      <c r="N107" t="s">
        <v>5</v>
      </c>
      <c r="O107" t="s">
        <v>8</v>
      </c>
      <c r="Q107" t="s">
        <v>2</v>
      </c>
      <c r="R107" t="s">
        <v>438</v>
      </c>
      <c r="S107" s="129" t="s">
        <v>949</v>
      </c>
      <c r="T107" t="s">
        <v>950</v>
      </c>
      <c r="U107">
        <v>202306</v>
      </c>
      <c r="V107" t="s">
        <v>685</v>
      </c>
      <c r="W107">
        <v>492.41</v>
      </c>
      <c r="X107">
        <v>492.41</v>
      </c>
      <c r="Y107" t="s">
        <v>691</v>
      </c>
      <c r="Z107">
        <v>1016837</v>
      </c>
      <c r="AB107" t="s">
        <v>686</v>
      </c>
      <c r="AC107" t="s">
        <v>7</v>
      </c>
      <c r="AE107" t="s">
        <v>951</v>
      </c>
      <c r="AF107" t="s">
        <v>688</v>
      </c>
      <c r="AH107">
        <v>116516</v>
      </c>
      <c r="AI107" s="1">
        <v>45086</v>
      </c>
      <c r="AJ107" t="s">
        <v>689</v>
      </c>
    </row>
    <row r="108" spans="1:36" x14ac:dyDescent="0.25">
      <c r="A108" t="s">
        <v>3</v>
      </c>
      <c r="B108">
        <v>1</v>
      </c>
      <c r="C108">
        <v>20</v>
      </c>
      <c r="D108">
        <v>908</v>
      </c>
      <c r="E108" t="s">
        <v>677</v>
      </c>
      <c r="F108" t="s">
        <v>4</v>
      </c>
      <c r="G108" s="129" t="s">
        <v>678</v>
      </c>
      <c r="H108" s="129" t="s">
        <v>678</v>
      </c>
      <c r="I108" t="s">
        <v>679</v>
      </c>
      <c r="J108" t="s">
        <v>6</v>
      </c>
      <c r="K108" t="s">
        <v>680</v>
      </c>
      <c r="L108" t="s">
        <v>6</v>
      </c>
      <c r="M108" s="129" t="s">
        <v>681</v>
      </c>
      <c r="N108" t="s">
        <v>5</v>
      </c>
      <c r="O108" t="s">
        <v>8</v>
      </c>
      <c r="Q108" t="s">
        <v>2</v>
      </c>
      <c r="R108" t="s">
        <v>438</v>
      </c>
      <c r="S108" s="129" t="s">
        <v>952</v>
      </c>
      <c r="T108" t="s">
        <v>953</v>
      </c>
      <c r="U108">
        <v>202306</v>
      </c>
      <c r="V108" t="s">
        <v>685</v>
      </c>
      <c r="W108">
        <v>4946.8999999999996</v>
      </c>
      <c r="X108">
        <v>4946.8999999999996</v>
      </c>
      <c r="Y108" t="s">
        <v>691</v>
      </c>
      <c r="Z108">
        <v>1016837</v>
      </c>
      <c r="AB108" t="s">
        <v>686</v>
      </c>
      <c r="AC108" t="s">
        <v>7</v>
      </c>
      <c r="AE108" t="s">
        <v>954</v>
      </c>
      <c r="AF108" t="s">
        <v>688</v>
      </c>
      <c r="AH108">
        <v>116516</v>
      </c>
      <c r="AI108" s="1">
        <v>45092</v>
      </c>
      <c r="AJ108" t="s">
        <v>689</v>
      </c>
    </row>
    <row r="109" spans="1:36" x14ac:dyDescent="0.25">
      <c r="A109" t="s">
        <v>3</v>
      </c>
      <c r="B109">
        <v>1</v>
      </c>
      <c r="C109">
        <v>20</v>
      </c>
      <c r="D109">
        <v>908</v>
      </c>
      <c r="E109" t="s">
        <v>677</v>
      </c>
      <c r="F109" t="s">
        <v>4</v>
      </c>
      <c r="G109" s="129" t="s">
        <v>678</v>
      </c>
      <c r="H109" s="129" t="s">
        <v>678</v>
      </c>
      <c r="I109" t="s">
        <v>679</v>
      </c>
      <c r="J109" t="s">
        <v>6</v>
      </c>
      <c r="K109" t="s">
        <v>680</v>
      </c>
      <c r="L109" t="s">
        <v>6</v>
      </c>
      <c r="M109" s="129" t="s">
        <v>681</v>
      </c>
      <c r="N109" t="s">
        <v>5</v>
      </c>
      <c r="O109" t="s">
        <v>8</v>
      </c>
      <c r="Q109" t="s">
        <v>2</v>
      </c>
      <c r="R109" t="s">
        <v>438</v>
      </c>
      <c r="S109" s="129" t="s">
        <v>955</v>
      </c>
      <c r="T109" t="s">
        <v>956</v>
      </c>
      <c r="U109">
        <v>202306</v>
      </c>
      <c r="V109" t="s">
        <v>685</v>
      </c>
      <c r="W109">
        <v>13949.52</v>
      </c>
      <c r="X109">
        <v>13949.52</v>
      </c>
      <c r="Y109" t="s">
        <v>691</v>
      </c>
      <c r="Z109">
        <v>1016837</v>
      </c>
      <c r="AB109" t="s">
        <v>686</v>
      </c>
      <c r="AC109" t="s">
        <v>7</v>
      </c>
      <c r="AE109" t="s">
        <v>957</v>
      </c>
      <c r="AF109" t="s">
        <v>688</v>
      </c>
      <c r="AH109">
        <v>116516</v>
      </c>
      <c r="AI109" s="1">
        <v>45097</v>
      </c>
      <c r="AJ109" t="s">
        <v>689</v>
      </c>
    </row>
    <row r="110" spans="1:36" x14ac:dyDescent="0.25">
      <c r="A110" t="s">
        <v>3</v>
      </c>
      <c r="B110">
        <v>1</v>
      </c>
      <c r="C110">
        <v>20</v>
      </c>
      <c r="D110">
        <v>908</v>
      </c>
      <c r="E110" t="s">
        <v>677</v>
      </c>
      <c r="F110" t="s">
        <v>4</v>
      </c>
      <c r="G110" s="129" t="s">
        <v>678</v>
      </c>
      <c r="H110" s="129" t="s">
        <v>678</v>
      </c>
      <c r="I110" t="s">
        <v>679</v>
      </c>
      <c r="J110" t="s">
        <v>6</v>
      </c>
      <c r="K110" t="s">
        <v>680</v>
      </c>
      <c r="L110" t="s">
        <v>6</v>
      </c>
      <c r="M110" s="129" t="s">
        <v>681</v>
      </c>
      <c r="N110" t="s">
        <v>5</v>
      </c>
      <c r="O110">
        <v>34</v>
      </c>
      <c r="Q110" t="s">
        <v>679</v>
      </c>
      <c r="R110" t="s">
        <v>439</v>
      </c>
      <c r="U110">
        <v>202307</v>
      </c>
      <c r="V110" t="s">
        <v>685</v>
      </c>
      <c r="W110">
        <v>0</v>
      </c>
      <c r="X110">
        <v>994.92</v>
      </c>
      <c r="AA110" t="s">
        <v>3</v>
      </c>
      <c r="AB110" t="s">
        <v>686</v>
      </c>
      <c r="AC110" t="s">
        <v>440</v>
      </c>
      <c r="AE110" t="s">
        <v>958</v>
      </c>
      <c r="AF110" t="s">
        <v>898</v>
      </c>
      <c r="AH110" t="s">
        <v>679</v>
      </c>
      <c r="AI110" s="1">
        <v>45138</v>
      </c>
      <c r="AJ110" t="s">
        <v>689</v>
      </c>
    </row>
    <row r="111" spans="1:36" x14ac:dyDescent="0.25">
      <c r="A111" t="s">
        <v>3</v>
      </c>
      <c r="B111">
        <v>1</v>
      </c>
      <c r="C111">
        <v>20</v>
      </c>
      <c r="D111">
        <v>908</v>
      </c>
      <c r="E111" t="s">
        <v>677</v>
      </c>
      <c r="F111" t="s">
        <v>4</v>
      </c>
      <c r="G111" s="129" t="s">
        <v>678</v>
      </c>
      <c r="H111" s="129" t="s">
        <v>678</v>
      </c>
      <c r="I111" t="s">
        <v>679</v>
      </c>
      <c r="J111" t="s">
        <v>6</v>
      </c>
      <c r="K111" t="s">
        <v>680</v>
      </c>
      <c r="L111" t="s">
        <v>6</v>
      </c>
      <c r="M111" s="129" t="s">
        <v>681</v>
      </c>
      <c r="N111" t="s">
        <v>5</v>
      </c>
      <c r="O111">
        <v>34</v>
      </c>
      <c r="Q111" t="s">
        <v>679</v>
      </c>
      <c r="R111" t="s">
        <v>439</v>
      </c>
      <c r="U111">
        <v>202307</v>
      </c>
      <c r="V111" t="s">
        <v>685</v>
      </c>
      <c r="W111">
        <v>0</v>
      </c>
      <c r="X111">
        <v>244.42</v>
      </c>
      <c r="AA111" t="s">
        <v>3</v>
      </c>
      <c r="AB111" t="s">
        <v>686</v>
      </c>
      <c r="AC111" t="s">
        <v>440</v>
      </c>
      <c r="AE111" t="s">
        <v>959</v>
      </c>
      <c r="AF111" t="s">
        <v>898</v>
      </c>
      <c r="AH111" t="s">
        <v>679</v>
      </c>
      <c r="AI111" s="1">
        <v>45138</v>
      </c>
      <c r="AJ111" t="s">
        <v>689</v>
      </c>
    </row>
    <row r="112" spans="1:36" x14ac:dyDescent="0.25">
      <c r="A112" t="s">
        <v>3</v>
      </c>
      <c r="B112">
        <v>1</v>
      </c>
      <c r="C112">
        <v>20</v>
      </c>
      <c r="D112">
        <v>908</v>
      </c>
      <c r="E112" t="s">
        <v>677</v>
      </c>
      <c r="F112" t="s">
        <v>4</v>
      </c>
      <c r="G112" s="129" t="s">
        <v>678</v>
      </c>
      <c r="H112" s="129" t="s">
        <v>678</v>
      </c>
      <c r="I112" t="s">
        <v>679</v>
      </c>
      <c r="J112" t="s">
        <v>6</v>
      </c>
      <c r="K112" t="s">
        <v>680</v>
      </c>
      <c r="L112" t="s">
        <v>6</v>
      </c>
      <c r="M112" s="129" t="s">
        <v>681</v>
      </c>
      <c r="N112" t="s">
        <v>5</v>
      </c>
      <c r="O112">
        <v>34</v>
      </c>
      <c r="Q112" t="s">
        <v>679</v>
      </c>
      <c r="R112" t="s">
        <v>439</v>
      </c>
      <c r="U112">
        <v>202307</v>
      </c>
      <c r="V112" t="s">
        <v>685</v>
      </c>
      <c r="W112">
        <v>0</v>
      </c>
      <c r="X112">
        <v>94.06</v>
      </c>
      <c r="AA112" t="s">
        <v>3</v>
      </c>
      <c r="AB112" t="s">
        <v>686</v>
      </c>
      <c r="AC112" t="s">
        <v>440</v>
      </c>
      <c r="AE112" t="s">
        <v>960</v>
      </c>
      <c r="AF112" t="s">
        <v>898</v>
      </c>
      <c r="AH112" t="s">
        <v>679</v>
      </c>
      <c r="AI112" s="1">
        <v>45138</v>
      </c>
      <c r="AJ112" t="s">
        <v>689</v>
      </c>
    </row>
    <row r="113" spans="1:36" x14ac:dyDescent="0.25">
      <c r="A113" t="s">
        <v>3</v>
      </c>
      <c r="B113">
        <v>1</v>
      </c>
      <c r="C113">
        <v>20</v>
      </c>
      <c r="D113">
        <v>908</v>
      </c>
      <c r="E113" t="s">
        <v>677</v>
      </c>
      <c r="F113" t="s">
        <v>4</v>
      </c>
      <c r="G113" s="129" t="s">
        <v>678</v>
      </c>
      <c r="H113" s="129" t="s">
        <v>678</v>
      </c>
      <c r="I113" t="s">
        <v>679</v>
      </c>
      <c r="J113" t="s">
        <v>6</v>
      </c>
      <c r="K113" t="s">
        <v>680</v>
      </c>
      <c r="L113" t="s">
        <v>6</v>
      </c>
      <c r="M113" s="129" t="s">
        <v>681</v>
      </c>
      <c r="N113" t="s">
        <v>5</v>
      </c>
      <c r="O113" t="s">
        <v>8</v>
      </c>
      <c r="Q113" t="s">
        <v>2</v>
      </c>
      <c r="R113" t="s">
        <v>438</v>
      </c>
      <c r="S113">
        <v>100004773</v>
      </c>
      <c r="T113" t="s">
        <v>961</v>
      </c>
      <c r="U113">
        <v>202307</v>
      </c>
      <c r="V113" t="s">
        <v>685</v>
      </c>
      <c r="W113">
        <v>29622.67</v>
      </c>
      <c r="X113">
        <v>29622.67</v>
      </c>
      <c r="Y113" t="s">
        <v>962</v>
      </c>
      <c r="Z113">
        <v>1016837</v>
      </c>
      <c r="AB113" t="s">
        <v>686</v>
      </c>
      <c r="AC113" t="s">
        <v>7</v>
      </c>
      <c r="AE113" t="s">
        <v>963</v>
      </c>
      <c r="AF113" t="s">
        <v>688</v>
      </c>
      <c r="AH113">
        <v>116516</v>
      </c>
      <c r="AI113" s="1">
        <v>45119</v>
      </c>
      <c r="AJ113" t="s">
        <v>689</v>
      </c>
    </row>
    <row r="114" spans="1:36" x14ac:dyDescent="0.25">
      <c r="A114" t="s">
        <v>3</v>
      </c>
      <c r="B114">
        <v>1</v>
      </c>
      <c r="C114">
        <v>20</v>
      </c>
      <c r="D114">
        <v>908</v>
      </c>
      <c r="E114" t="s">
        <v>677</v>
      </c>
      <c r="F114" t="s">
        <v>4</v>
      </c>
      <c r="G114" s="129" t="s">
        <v>678</v>
      </c>
      <c r="H114" s="129" t="s">
        <v>678</v>
      </c>
      <c r="I114" t="s">
        <v>679</v>
      </c>
      <c r="J114" t="s">
        <v>6</v>
      </c>
      <c r="K114" t="s">
        <v>680</v>
      </c>
      <c r="L114" t="s">
        <v>6</v>
      </c>
      <c r="M114" s="129" t="s">
        <v>681</v>
      </c>
      <c r="N114" t="s">
        <v>5</v>
      </c>
      <c r="O114" t="s">
        <v>8</v>
      </c>
      <c r="Q114" t="s">
        <v>2</v>
      </c>
      <c r="R114" t="s">
        <v>438</v>
      </c>
      <c r="S114">
        <v>100014358</v>
      </c>
      <c r="T114" t="s">
        <v>964</v>
      </c>
      <c r="U114">
        <v>202307</v>
      </c>
      <c r="V114" t="s">
        <v>685</v>
      </c>
      <c r="W114">
        <v>9296.7000000000007</v>
      </c>
      <c r="X114">
        <v>9296.7000000000007</v>
      </c>
      <c r="Y114" t="s">
        <v>962</v>
      </c>
      <c r="Z114">
        <v>1016837</v>
      </c>
      <c r="AB114" t="s">
        <v>686</v>
      </c>
      <c r="AC114" t="s">
        <v>7</v>
      </c>
      <c r="AE114" t="s">
        <v>965</v>
      </c>
      <c r="AF114" t="s">
        <v>688</v>
      </c>
      <c r="AH114">
        <v>116516</v>
      </c>
      <c r="AI114" s="1">
        <v>45130</v>
      </c>
      <c r="AJ114" t="s">
        <v>689</v>
      </c>
    </row>
    <row r="115" spans="1:36" x14ac:dyDescent="0.25">
      <c r="A115" t="s">
        <v>3</v>
      </c>
      <c r="B115">
        <v>1</v>
      </c>
      <c r="C115">
        <v>20</v>
      </c>
      <c r="D115">
        <v>908</v>
      </c>
      <c r="E115" t="s">
        <v>677</v>
      </c>
      <c r="F115" t="s">
        <v>4</v>
      </c>
      <c r="G115" s="129" t="s">
        <v>678</v>
      </c>
      <c r="H115" s="129" t="s">
        <v>678</v>
      </c>
      <c r="I115" t="s">
        <v>679</v>
      </c>
      <c r="J115" t="s">
        <v>6</v>
      </c>
      <c r="K115" t="s">
        <v>680</v>
      </c>
      <c r="L115" t="s">
        <v>6</v>
      </c>
      <c r="M115" s="129" t="s">
        <v>681</v>
      </c>
      <c r="N115" t="s">
        <v>5</v>
      </c>
      <c r="O115" t="s">
        <v>8</v>
      </c>
      <c r="Q115" t="s">
        <v>2</v>
      </c>
      <c r="R115" t="s">
        <v>438</v>
      </c>
      <c r="S115">
        <v>100018071</v>
      </c>
      <c r="T115" t="s">
        <v>966</v>
      </c>
      <c r="U115">
        <v>202307</v>
      </c>
      <c r="V115" t="s">
        <v>685</v>
      </c>
      <c r="W115">
        <v>15108.69</v>
      </c>
      <c r="X115">
        <v>15108.69</v>
      </c>
      <c r="Y115" t="s">
        <v>962</v>
      </c>
      <c r="Z115">
        <v>1016837</v>
      </c>
      <c r="AB115" t="s">
        <v>686</v>
      </c>
      <c r="AC115" t="s">
        <v>7</v>
      </c>
      <c r="AE115" t="s">
        <v>967</v>
      </c>
      <c r="AF115" t="s">
        <v>688</v>
      </c>
      <c r="AH115">
        <v>116516</v>
      </c>
      <c r="AI115" s="1">
        <v>45132</v>
      </c>
      <c r="AJ115" t="s">
        <v>689</v>
      </c>
    </row>
    <row r="116" spans="1:36" x14ac:dyDescent="0.25">
      <c r="A116" t="s">
        <v>3</v>
      </c>
      <c r="B116">
        <v>1</v>
      </c>
      <c r="C116">
        <v>20</v>
      </c>
      <c r="D116">
        <v>908</v>
      </c>
      <c r="E116" t="s">
        <v>677</v>
      </c>
      <c r="F116" t="s">
        <v>4</v>
      </c>
      <c r="G116" s="129" t="s">
        <v>678</v>
      </c>
      <c r="H116" s="129" t="s">
        <v>678</v>
      </c>
      <c r="I116" t="s">
        <v>679</v>
      </c>
      <c r="J116" t="s">
        <v>6</v>
      </c>
      <c r="K116" t="s">
        <v>680</v>
      </c>
      <c r="L116" t="s">
        <v>6</v>
      </c>
      <c r="M116" s="129" t="s">
        <v>681</v>
      </c>
      <c r="N116" t="s">
        <v>5</v>
      </c>
      <c r="O116">
        <v>34</v>
      </c>
      <c r="Q116" t="s">
        <v>679</v>
      </c>
      <c r="R116" t="s">
        <v>439</v>
      </c>
      <c r="U116">
        <v>202308</v>
      </c>
      <c r="V116" t="s">
        <v>685</v>
      </c>
      <c r="W116">
        <v>0</v>
      </c>
      <c r="X116">
        <v>188.68</v>
      </c>
      <c r="AA116" t="s">
        <v>3</v>
      </c>
      <c r="AB116" t="s">
        <v>686</v>
      </c>
      <c r="AC116" t="s">
        <v>440</v>
      </c>
      <c r="AE116" t="s">
        <v>968</v>
      </c>
      <c r="AF116" t="s">
        <v>898</v>
      </c>
      <c r="AH116" t="s">
        <v>679</v>
      </c>
      <c r="AI116" s="1">
        <v>45169</v>
      </c>
      <c r="AJ116" t="s">
        <v>689</v>
      </c>
    </row>
    <row r="117" spans="1:36" x14ac:dyDescent="0.25">
      <c r="A117" t="s">
        <v>3</v>
      </c>
      <c r="B117">
        <v>1</v>
      </c>
      <c r="C117">
        <v>20</v>
      </c>
      <c r="D117">
        <v>908</v>
      </c>
      <c r="E117" t="s">
        <v>677</v>
      </c>
      <c r="F117" t="s">
        <v>4</v>
      </c>
      <c r="G117" s="129" t="s">
        <v>678</v>
      </c>
      <c r="H117" s="129" t="s">
        <v>678</v>
      </c>
      <c r="I117" t="s">
        <v>679</v>
      </c>
      <c r="J117" t="s">
        <v>6</v>
      </c>
      <c r="K117" t="s">
        <v>680</v>
      </c>
      <c r="L117" t="s">
        <v>6</v>
      </c>
      <c r="M117" s="129" t="s">
        <v>681</v>
      </c>
      <c r="N117" t="s">
        <v>5</v>
      </c>
      <c r="O117">
        <v>34</v>
      </c>
      <c r="Q117" t="s">
        <v>679</v>
      </c>
      <c r="R117" t="s">
        <v>439</v>
      </c>
      <c r="U117">
        <v>202308</v>
      </c>
      <c r="V117" t="s">
        <v>685</v>
      </c>
      <c r="W117">
        <v>0</v>
      </c>
      <c r="X117">
        <v>130.41</v>
      </c>
      <c r="AA117" t="s">
        <v>3</v>
      </c>
      <c r="AB117" t="s">
        <v>686</v>
      </c>
      <c r="AC117" t="s">
        <v>440</v>
      </c>
      <c r="AE117" t="s">
        <v>969</v>
      </c>
      <c r="AF117" t="s">
        <v>898</v>
      </c>
      <c r="AH117" t="s">
        <v>679</v>
      </c>
      <c r="AI117" s="1">
        <v>45169</v>
      </c>
      <c r="AJ117" t="s">
        <v>689</v>
      </c>
    </row>
    <row r="118" spans="1:36" x14ac:dyDescent="0.25">
      <c r="A118" t="s">
        <v>3</v>
      </c>
      <c r="B118">
        <v>1</v>
      </c>
      <c r="C118">
        <v>20</v>
      </c>
      <c r="D118">
        <v>908</v>
      </c>
      <c r="E118" t="s">
        <v>677</v>
      </c>
      <c r="F118" t="s">
        <v>4</v>
      </c>
      <c r="G118" s="129" t="s">
        <v>678</v>
      </c>
      <c r="H118" s="129" t="s">
        <v>678</v>
      </c>
      <c r="I118" t="s">
        <v>679</v>
      </c>
      <c r="J118" t="s">
        <v>6</v>
      </c>
      <c r="K118" t="s">
        <v>680</v>
      </c>
      <c r="L118" t="s">
        <v>6</v>
      </c>
      <c r="M118" s="129" t="s">
        <v>681</v>
      </c>
      <c r="N118" t="s">
        <v>5</v>
      </c>
      <c r="O118" t="s">
        <v>8</v>
      </c>
      <c r="Q118" t="s">
        <v>2</v>
      </c>
      <c r="R118" t="s">
        <v>438</v>
      </c>
      <c r="S118">
        <v>100023171</v>
      </c>
      <c r="T118" t="s">
        <v>970</v>
      </c>
      <c r="U118">
        <v>202308</v>
      </c>
      <c r="V118" t="s">
        <v>685</v>
      </c>
      <c r="W118">
        <v>12964.32</v>
      </c>
      <c r="X118">
        <v>12964.32</v>
      </c>
      <c r="Y118" t="s">
        <v>962</v>
      </c>
      <c r="Z118">
        <v>1016837</v>
      </c>
      <c r="AB118" t="s">
        <v>686</v>
      </c>
      <c r="AC118" t="s">
        <v>7</v>
      </c>
      <c r="AE118" t="s">
        <v>971</v>
      </c>
      <c r="AF118" t="s">
        <v>688</v>
      </c>
      <c r="AH118">
        <v>116516</v>
      </c>
      <c r="AI118" s="1">
        <v>45155</v>
      </c>
      <c r="AJ118" t="s">
        <v>689</v>
      </c>
    </row>
    <row r="119" spans="1:36" x14ac:dyDescent="0.25">
      <c r="A119" t="s">
        <v>3</v>
      </c>
      <c r="B119">
        <v>1</v>
      </c>
      <c r="C119">
        <v>20</v>
      </c>
      <c r="D119">
        <v>908</v>
      </c>
      <c r="E119" t="s">
        <v>677</v>
      </c>
      <c r="F119" t="s">
        <v>4</v>
      </c>
      <c r="G119" s="129" t="s">
        <v>678</v>
      </c>
      <c r="H119" s="129" t="s">
        <v>678</v>
      </c>
      <c r="I119" t="s">
        <v>679</v>
      </c>
      <c r="J119" t="s">
        <v>6</v>
      </c>
      <c r="K119" t="s">
        <v>680</v>
      </c>
      <c r="L119" t="s">
        <v>6</v>
      </c>
      <c r="M119" s="129" t="s">
        <v>681</v>
      </c>
      <c r="N119" t="s">
        <v>5</v>
      </c>
      <c r="O119" t="s">
        <v>8</v>
      </c>
      <c r="Q119" t="s">
        <v>2</v>
      </c>
      <c r="R119" t="s">
        <v>438</v>
      </c>
      <c r="S119">
        <v>100034877</v>
      </c>
      <c r="T119" t="s">
        <v>972</v>
      </c>
      <c r="U119">
        <v>202308</v>
      </c>
      <c r="V119" t="s">
        <v>685</v>
      </c>
      <c r="W119">
        <v>7629.26</v>
      </c>
      <c r="X119">
        <v>7629.26</v>
      </c>
      <c r="Y119" t="s">
        <v>962</v>
      </c>
      <c r="Z119">
        <v>1016837</v>
      </c>
      <c r="AB119" t="s">
        <v>686</v>
      </c>
      <c r="AC119" t="s">
        <v>7</v>
      </c>
      <c r="AE119" t="s">
        <v>973</v>
      </c>
      <c r="AF119" t="s">
        <v>688</v>
      </c>
      <c r="AH119">
        <v>116516</v>
      </c>
      <c r="AI119" s="1">
        <v>45155</v>
      </c>
      <c r="AJ119" t="s">
        <v>689</v>
      </c>
    </row>
    <row r="120" spans="1:36" x14ac:dyDescent="0.25">
      <c r="A120" t="s">
        <v>3</v>
      </c>
      <c r="B120">
        <v>1</v>
      </c>
      <c r="C120">
        <v>20</v>
      </c>
      <c r="D120">
        <v>908</v>
      </c>
      <c r="E120" t="s">
        <v>677</v>
      </c>
      <c r="F120" t="s">
        <v>4</v>
      </c>
      <c r="G120" s="129" t="s">
        <v>678</v>
      </c>
      <c r="H120" s="129" t="s">
        <v>678</v>
      </c>
      <c r="I120" t="s">
        <v>679</v>
      </c>
      <c r="J120" t="s">
        <v>6</v>
      </c>
      <c r="K120" t="s">
        <v>680</v>
      </c>
      <c r="L120" t="s">
        <v>6</v>
      </c>
      <c r="M120" s="129" t="s">
        <v>681</v>
      </c>
      <c r="N120" t="s">
        <v>5</v>
      </c>
      <c r="O120" t="s">
        <v>8</v>
      </c>
      <c r="Q120" t="s">
        <v>2</v>
      </c>
      <c r="R120" t="s">
        <v>438</v>
      </c>
      <c r="S120">
        <v>100038949</v>
      </c>
      <c r="T120" t="s">
        <v>974</v>
      </c>
      <c r="U120">
        <v>202308</v>
      </c>
      <c r="V120" t="s">
        <v>685</v>
      </c>
      <c r="W120">
        <v>11551.69</v>
      </c>
      <c r="X120">
        <v>11551.69</v>
      </c>
      <c r="Y120" t="s">
        <v>962</v>
      </c>
      <c r="Z120">
        <v>1016837</v>
      </c>
      <c r="AB120" t="s">
        <v>686</v>
      </c>
      <c r="AC120" t="s">
        <v>7</v>
      </c>
      <c r="AE120" t="s">
        <v>975</v>
      </c>
      <c r="AF120" t="s">
        <v>688</v>
      </c>
      <c r="AH120">
        <v>116516</v>
      </c>
      <c r="AI120" s="1">
        <v>45155</v>
      </c>
      <c r="AJ120" t="s">
        <v>689</v>
      </c>
    </row>
    <row r="121" spans="1:36" x14ac:dyDescent="0.25">
      <c r="A121" t="s">
        <v>3</v>
      </c>
      <c r="B121">
        <v>1</v>
      </c>
      <c r="C121">
        <v>20</v>
      </c>
      <c r="D121">
        <v>908</v>
      </c>
      <c r="E121" t="s">
        <v>677</v>
      </c>
      <c r="F121" t="s">
        <v>4</v>
      </c>
      <c r="G121" s="129" t="s">
        <v>678</v>
      </c>
      <c r="H121" s="129" t="s">
        <v>678</v>
      </c>
      <c r="I121" t="s">
        <v>679</v>
      </c>
      <c r="J121" t="s">
        <v>6</v>
      </c>
      <c r="K121" t="s">
        <v>680</v>
      </c>
      <c r="L121" t="s">
        <v>6</v>
      </c>
      <c r="M121" s="129" t="s">
        <v>681</v>
      </c>
      <c r="N121" t="s">
        <v>5</v>
      </c>
      <c r="O121" t="s">
        <v>8</v>
      </c>
      <c r="Q121" t="s">
        <v>2</v>
      </c>
      <c r="R121" t="s">
        <v>438</v>
      </c>
      <c r="S121">
        <v>100047243</v>
      </c>
      <c r="T121" t="s">
        <v>976</v>
      </c>
      <c r="U121">
        <v>202308</v>
      </c>
      <c r="V121" t="s">
        <v>685</v>
      </c>
      <c r="W121">
        <v>12267.62</v>
      </c>
      <c r="X121">
        <v>12267.62</v>
      </c>
      <c r="Y121" t="s">
        <v>962</v>
      </c>
      <c r="Z121">
        <v>1016837</v>
      </c>
      <c r="AB121" t="s">
        <v>686</v>
      </c>
      <c r="AC121" t="s">
        <v>7</v>
      </c>
      <c r="AE121" t="s">
        <v>977</v>
      </c>
      <c r="AF121" t="s">
        <v>688</v>
      </c>
      <c r="AH121">
        <v>116516</v>
      </c>
      <c r="AI121" s="1">
        <v>45162</v>
      </c>
      <c r="AJ121" t="s">
        <v>689</v>
      </c>
    </row>
    <row r="122" spans="1:36" x14ac:dyDescent="0.25">
      <c r="A122" t="s">
        <v>3</v>
      </c>
      <c r="B122">
        <v>1</v>
      </c>
      <c r="C122">
        <v>20</v>
      </c>
      <c r="D122">
        <v>908</v>
      </c>
      <c r="E122" t="s">
        <v>677</v>
      </c>
      <c r="F122" t="s">
        <v>4</v>
      </c>
      <c r="G122" s="129" t="s">
        <v>678</v>
      </c>
      <c r="H122" s="129" t="s">
        <v>678</v>
      </c>
      <c r="I122" t="s">
        <v>679</v>
      </c>
      <c r="J122" t="s">
        <v>6</v>
      </c>
      <c r="K122" t="s">
        <v>680</v>
      </c>
      <c r="L122" t="s">
        <v>6</v>
      </c>
      <c r="M122" s="129" t="s">
        <v>681</v>
      </c>
      <c r="N122" t="s">
        <v>5</v>
      </c>
      <c r="O122" t="s">
        <v>8</v>
      </c>
      <c r="Q122" t="s">
        <v>2</v>
      </c>
      <c r="R122" t="s">
        <v>438</v>
      </c>
      <c r="S122">
        <v>100053418</v>
      </c>
      <c r="T122" t="s">
        <v>978</v>
      </c>
      <c r="U122">
        <v>202308</v>
      </c>
      <c r="V122" t="s">
        <v>685</v>
      </c>
      <c r="W122">
        <v>15646.6</v>
      </c>
      <c r="X122">
        <v>15646.6</v>
      </c>
      <c r="Y122" t="s">
        <v>962</v>
      </c>
      <c r="Z122">
        <v>1016837</v>
      </c>
      <c r="AB122" t="s">
        <v>686</v>
      </c>
      <c r="AC122" t="s">
        <v>7</v>
      </c>
      <c r="AE122" t="s">
        <v>979</v>
      </c>
      <c r="AF122" t="s">
        <v>688</v>
      </c>
      <c r="AH122">
        <v>116516</v>
      </c>
      <c r="AI122" s="1">
        <v>45168</v>
      </c>
      <c r="AJ122" t="s">
        <v>689</v>
      </c>
    </row>
    <row r="123" spans="1:36" x14ac:dyDescent="0.25">
      <c r="A123" t="s">
        <v>3</v>
      </c>
      <c r="B123">
        <v>1</v>
      </c>
      <c r="C123">
        <v>20</v>
      </c>
      <c r="D123">
        <v>908</v>
      </c>
      <c r="E123" t="s">
        <v>677</v>
      </c>
      <c r="F123" t="s">
        <v>4</v>
      </c>
      <c r="G123" s="129" t="s">
        <v>678</v>
      </c>
      <c r="H123" s="129" t="s">
        <v>678</v>
      </c>
      <c r="I123" t="s">
        <v>679</v>
      </c>
      <c r="J123" t="s">
        <v>6</v>
      </c>
      <c r="K123" t="s">
        <v>680</v>
      </c>
      <c r="L123" t="s">
        <v>980</v>
      </c>
      <c r="M123" s="129" t="s">
        <v>681</v>
      </c>
      <c r="N123" t="s">
        <v>5</v>
      </c>
      <c r="O123">
        <v>34</v>
      </c>
      <c r="Q123" t="s">
        <v>679</v>
      </c>
      <c r="R123" t="s">
        <v>439</v>
      </c>
      <c r="U123">
        <v>202309</v>
      </c>
      <c r="V123" t="s">
        <v>685</v>
      </c>
      <c r="W123">
        <v>0</v>
      </c>
      <c r="X123">
        <v>0.18</v>
      </c>
      <c r="AA123" t="s">
        <v>3</v>
      </c>
      <c r="AB123" t="s">
        <v>686</v>
      </c>
      <c r="AC123" t="s">
        <v>440</v>
      </c>
      <c r="AE123" t="s">
        <v>448</v>
      </c>
      <c r="AF123" t="s">
        <v>898</v>
      </c>
      <c r="AH123" t="s">
        <v>679</v>
      </c>
      <c r="AI123" s="1">
        <v>45199</v>
      </c>
      <c r="AJ123" t="s">
        <v>689</v>
      </c>
    </row>
    <row r="124" spans="1:36" x14ac:dyDescent="0.25">
      <c r="A124" t="s">
        <v>3</v>
      </c>
      <c r="B124">
        <v>1</v>
      </c>
      <c r="C124">
        <v>20</v>
      </c>
      <c r="D124">
        <v>908</v>
      </c>
      <c r="E124" t="s">
        <v>677</v>
      </c>
      <c r="F124" t="s">
        <v>4</v>
      </c>
      <c r="G124" s="129" t="s">
        <v>678</v>
      </c>
      <c r="H124" s="129" t="s">
        <v>678</v>
      </c>
      <c r="I124" t="s">
        <v>679</v>
      </c>
      <c r="J124" t="s">
        <v>6</v>
      </c>
      <c r="K124" t="s">
        <v>680</v>
      </c>
      <c r="L124" t="s">
        <v>981</v>
      </c>
      <c r="M124" s="129" t="s">
        <v>681</v>
      </c>
      <c r="N124" t="s">
        <v>5</v>
      </c>
      <c r="O124">
        <v>34</v>
      </c>
      <c r="Q124" t="s">
        <v>679</v>
      </c>
      <c r="R124" t="s">
        <v>439</v>
      </c>
      <c r="U124">
        <v>202309</v>
      </c>
      <c r="V124" t="s">
        <v>685</v>
      </c>
      <c r="W124">
        <v>0</v>
      </c>
      <c r="X124">
        <v>49.63</v>
      </c>
      <c r="AA124" t="s">
        <v>3</v>
      </c>
      <c r="AB124" t="s">
        <v>686</v>
      </c>
      <c r="AC124" t="s">
        <v>440</v>
      </c>
      <c r="AE124" t="s">
        <v>448</v>
      </c>
      <c r="AF124" t="s">
        <v>898</v>
      </c>
      <c r="AH124" t="s">
        <v>679</v>
      </c>
      <c r="AI124" s="1">
        <v>45199</v>
      </c>
      <c r="AJ124" t="s">
        <v>689</v>
      </c>
    </row>
    <row r="125" spans="1:36" x14ac:dyDescent="0.25">
      <c r="A125" t="s">
        <v>3</v>
      </c>
      <c r="B125">
        <v>1</v>
      </c>
      <c r="C125">
        <v>20</v>
      </c>
      <c r="D125">
        <v>908</v>
      </c>
      <c r="E125" t="s">
        <v>677</v>
      </c>
      <c r="F125" t="s">
        <v>4</v>
      </c>
      <c r="G125" s="129" t="s">
        <v>678</v>
      </c>
      <c r="H125" s="129" t="s">
        <v>678</v>
      </c>
      <c r="I125" t="s">
        <v>679</v>
      </c>
      <c r="J125" t="s">
        <v>6</v>
      </c>
      <c r="K125" t="s">
        <v>680</v>
      </c>
      <c r="L125" t="s">
        <v>982</v>
      </c>
      <c r="M125" s="129" t="s">
        <v>681</v>
      </c>
      <c r="N125" t="s">
        <v>5</v>
      </c>
      <c r="O125">
        <v>34</v>
      </c>
      <c r="Q125" t="s">
        <v>679</v>
      </c>
      <c r="R125" t="s">
        <v>439</v>
      </c>
      <c r="U125">
        <v>202309</v>
      </c>
      <c r="V125" t="s">
        <v>685</v>
      </c>
      <c r="W125">
        <v>0</v>
      </c>
      <c r="X125">
        <v>0.59</v>
      </c>
      <c r="AA125" t="s">
        <v>3</v>
      </c>
      <c r="AB125" t="s">
        <v>686</v>
      </c>
      <c r="AC125" t="s">
        <v>440</v>
      </c>
      <c r="AE125" t="s">
        <v>449</v>
      </c>
      <c r="AF125" t="s">
        <v>898</v>
      </c>
      <c r="AH125" t="s">
        <v>679</v>
      </c>
      <c r="AI125" s="1">
        <v>45199</v>
      </c>
      <c r="AJ125" t="s">
        <v>689</v>
      </c>
    </row>
    <row r="126" spans="1:36" x14ac:dyDescent="0.25">
      <c r="A126" t="s">
        <v>3</v>
      </c>
      <c r="B126">
        <v>1</v>
      </c>
      <c r="C126">
        <v>20</v>
      </c>
      <c r="D126">
        <v>908</v>
      </c>
      <c r="E126" t="s">
        <v>677</v>
      </c>
      <c r="F126" t="s">
        <v>4</v>
      </c>
      <c r="G126" s="129" t="s">
        <v>678</v>
      </c>
      <c r="H126" s="129" t="s">
        <v>678</v>
      </c>
      <c r="I126" t="s">
        <v>679</v>
      </c>
      <c r="J126" t="s">
        <v>6</v>
      </c>
      <c r="K126" t="s">
        <v>680</v>
      </c>
      <c r="L126" t="s">
        <v>983</v>
      </c>
      <c r="M126" s="129" t="s">
        <v>681</v>
      </c>
      <c r="N126" t="s">
        <v>5</v>
      </c>
      <c r="O126">
        <v>34</v>
      </c>
      <c r="Q126" t="s">
        <v>679</v>
      </c>
      <c r="R126" t="s">
        <v>439</v>
      </c>
      <c r="U126">
        <v>202309</v>
      </c>
      <c r="V126" t="s">
        <v>685</v>
      </c>
      <c r="W126">
        <v>0</v>
      </c>
      <c r="X126">
        <v>26.4</v>
      </c>
      <c r="AA126" t="s">
        <v>3</v>
      </c>
      <c r="AB126" t="s">
        <v>686</v>
      </c>
      <c r="AC126" t="s">
        <v>440</v>
      </c>
      <c r="AE126" t="s">
        <v>449</v>
      </c>
      <c r="AF126" t="s">
        <v>898</v>
      </c>
      <c r="AH126" t="s">
        <v>679</v>
      </c>
      <c r="AI126" s="1">
        <v>45199</v>
      </c>
      <c r="AJ126" t="s">
        <v>689</v>
      </c>
    </row>
    <row r="127" spans="1:36" x14ac:dyDescent="0.25">
      <c r="A127" t="s">
        <v>3</v>
      </c>
      <c r="B127">
        <v>1</v>
      </c>
      <c r="C127">
        <v>20</v>
      </c>
      <c r="D127">
        <v>908</v>
      </c>
      <c r="E127" t="s">
        <v>677</v>
      </c>
      <c r="F127" t="s">
        <v>4</v>
      </c>
      <c r="G127" s="129" t="s">
        <v>678</v>
      </c>
      <c r="H127" s="129" t="s">
        <v>678</v>
      </c>
      <c r="I127" t="s">
        <v>679</v>
      </c>
      <c r="J127" t="s">
        <v>6</v>
      </c>
      <c r="K127" t="s">
        <v>680</v>
      </c>
      <c r="L127" t="s">
        <v>984</v>
      </c>
      <c r="M127" s="129" t="s">
        <v>681</v>
      </c>
      <c r="N127" t="s">
        <v>5</v>
      </c>
      <c r="O127">
        <v>34</v>
      </c>
      <c r="Q127" t="s">
        <v>679</v>
      </c>
      <c r="R127" t="s">
        <v>439</v>
      </c>
      <c r="U127">
        <v>202309</v>
      </c>
      <c r="V127" t="s">
        <v>685</v>
      </c>
      <c r="W127">
        <v>0</v>
      </c>
      <c r="X127">
        <v>40.840000000000003</v>
      </c>
      <c r="AA127" t="s">
        <v>3</v>
      </c>
      <c r="AB127" t="s">
        <v>686</v>
      </c>
      <c r="AC127" t="s">
        <v>440</v>
      </c>
      <c r="AE127" t="s">
        <v>449</v>
      </c>
      <c r="AF127" t="s">
        <v>898</v>
      </c>
      <c r="AH127" t="s">
        <v>679</v>
      </c>
      <c r="AI127" s="1">
        <v>45199</v>
      </c>
      <c r="AJ127" t="s">
        <v>689</v>
      </c>
    </row>
    <row r="128" spans="1:36" x14ac:dyDescent="0.25">
      <c r="A128" t="s">
        <v>3</v>
      </c>
      <c r="B128">
        <v>1</v>
      </c>
      <c r="C128">
        <v>20</v>
      </c>
      <c r="D128">
        <v>908</v>
      </c>
      <c r="E128" t="s">
        <v>677</v>
      </c>
      <c r="F128" t="s">
        <v>4</v>
      </c>
      <c r="G128" s="129" t="s">
        <v>678</v>
      </c>
      <c r="H128" s="129" t="s">
        <v>678</v>
      </c>
      <c r="I128" t="s">
        <v>679</v>
      </c>
      <c r="J128" t="s">
        <v>6</v>
      </c>
      <c r="K128" t="s">
        <v>680</v>
      </c>
      <c r="L128" t="s">
        <v>985</v>
      </c>
      <c r="M128" s="129" t="s">
        <v>681</v>
      </c>
      <c r="N128" t="s">
        <v>5</v>
      </c>
      <c r="O128">
        <v>34</v>
      </c>
      <c r="Q128" t="s">
        <v>679</v>
      </c>
      <c r="R128" t="s">
        <v>439</v>
      </c>
      <c r="U128">
        <v>202309</v>
      </c>
      <c r="V128" t="s">
        <v>685</v>
      </c>
      <c r="W128">
        <v>0</v>
      </c>
      <c r="X128">
        <v>6.52</v>
      </c>
      <c r="AA128" t="s">
        <v>3</v>
      </c>
      <c r="AB128" t="s">
        <v>686</v>
      </c>
      <c r="AC128" t="s">
        <v>440</v>
      </c>
      <c r="AE128" t="s">
        <v>448</v>
      </c>
      <c r="AF128" t="s">
        <v>898</v>
      </c>
      <c r="AH128" t="s">
        <v>679</v>
      </c>
      <c r="AI128" s="1">
        <v>45199</v>
      </c>
      <c r="AJ128" t="s">
        <v>689</v>
      </c>
    </row>
    <row r="129" spans="1:36" x14ac:dyDescent="0.25">
      <c r="A129" t="s">
        <v>3</v>
      </c>
      <c r="B129">
        <v>1</v>
      </c>
      <c r="C129">
        <v>20</v>
      </c>
      <c r="D129">
        <v>908</v>
      </c>
      <c r="E129" t="s">
        <v>677</v>
      </c>
      <c r="F129" t="s">
        <v>4</v>
      </c>
      <c r="G129" s="129" t="s">
        <v>678</v>
      </c>
      <c r="H129" s="129" t="s">
        <v>678</v>
      </c>
      <c r="I129" t="s">
        <v>679</v>
      </c>
      <c r="J129" t="s">
        <v>6</v>
      </c>
      <c r="K129" t="s">
        <v>680</v>
      </c>
      <c r="L129" t="s">
        <v>986</v>
      </c>
      <c r="M129" s="129" t="s">
        <v>681</v>
      </c>
      <c r="N129" t="s">
        <v>5</v>
      </c>
      <c r="O129">
        <v>34</v>
      </c>
      <c r="Q129" t="s">
        <v>679</v>
      </c>
      <c r="R129" t="s">
        <v>439</v>
      </c>
      <c r="U129">
        <v>202309</v>
      </c>
      <c r="V129" t="s">
        <v>685</v>
      </c>
      <c r="W129">
        <v>0</v>
      </c>
      <c r="X129">
        <v>0.28000000000000003</v>
      </c>
      <c r="AA129" t="s">
        <v>3</v>
      </c>
      <c r="AB129" t="s">
        <v>686</v>
      </c>
      <c r="AC129" t="s">
        <v>440</v>
      </c>
      <c r="AE129" t="s">
        <v>449</v>
      </c>
      <c r="AF129" t="s">
        <v>898</v>
      </c>
      <c r="AH129" t="s">
        <v>679</v>
      </c>
      <c r="AI129" s="1">
        <v>45199</v>
      </c>
      <c r="AJ129" t="s">
        <v>689</v>
      </c>
    </row>
    <row r="130" spans="1:36" x14ac:dyDescent="0.25">
      <c r="A130" t="s">
        <v>3</v>
      </c>
      <c r="B130">
        <v>1</v>
      </c>
      <c r="C130">
        <v>20</v>
      </c>
      <c r="D130">
        <v>908</v>
      </c>
      <c r="E130" t="s">
        <v>677</v>
      </c>
      <c r="F130" t="s">
        <v>4</v>
      </c>
      <c r="G130" s="129" t="s">
        <v>678</v>
      </c>
      <c r="H130" s="129" t="s">
        <v>678</v>
      </c>
      <c r="I130" t="s">
        <v>679</v>
      </c>
      <c r="J130" t="s">
        <v>6</v>
      </c>
      <c r="K130" t="s">
        <v>680</v>
      </c>
      <c r="L130" t="s">
        <v>987</v>
      </c>
      <c r="M130" s="129" t="s">
        <v>681</v>
      </c>
      <c r="N130" t="s">
        <v>5</v>
      </c>
      <c r="O130">
        <v>34</v>
      </c>
      <c r="Q130" t="s">
        <v>679</v>
      </c>
      <c r="R130" t="s">
        <v>439</v>
      </c>
      <c r="U130">
        <v>202309</v>
      </c>
      <c r="V130" t="s">
        <v>685</v>
      </c>
      <c r="W130">
        <v>0</v>
      </c>
      <c r="X130">
        <v>181.39</v>
      </c>
      <c r="AA130" t="s">
        <v>3</v>
      </c>
      <c r="AB130" t="s">
        <v>686</v>
      </c>
      <c r="AC130" t="s">
        <v>440</v>
      </c>
      <c r="AE130" t="s">
        <v>448</v>
      </c>
      <c r="AF130" t="s">
        <v>898</v>
      </c>
      <c r="AH130" t="s">
        <v>679</v>
      </c>
      <c r="AI130" s="1">
        <v>45199</v>
      </c>
      <c r="AJ130" t="s">
        <v>689</v>
      </c>
    </row>
    <row r="131" spans="1:36" x14ac:dyDescent="0.25">
      <c r="A131" t="s">
        <v>3</v>
      </c>
      <c r="B131">
        <v>1</v>
      </c>
      <c r="C131">
        <v>20</v>
      </c>
      <c r="D131">
        <v>908</v>
      </c>
      <c r="E131" t="s">
        <v>677</v>
      </c>
      <c r="F131" t="s">
        <v>4</v>
      </c>
      <c r="G131" s="129" t="s">
        <v>678</v>
      </c>
      <c r="H131" s="129" t="s">
        <v>678</v>
      </c>
      <c r="I131" t="s">
        <v>679</v>
      </c>
      <c r="J131" t="s">
        <v>6</v>
      </c>
      <c r="K131" t="s">
        <v>680</v>
      </c>
      <c r="L131" t="s">
        <v>988</v>
      </c>
      <c r="M131" s="129" t="s">
        <v>681</v>
      </c>
      <c r="N131" t="s">
        <v>5</v>
      </c>
      <c r="O131">
        <v>34</v>
      </c>
      <c r="Q131" t="s">
        <v>679</v>
      </c>
      <c r="R131" t="s">
        <v>439</v>
      </c>
      <c r="U131">
        <v>202309</v>
      </c>
      <c r="V131" t="s">
        <v>685</v>
      </c>
      <c r="W131">
        <v>0</v>
      </c>
      <c r="X131">
        <v>29.21</v>
      </c>
      <c r="AA131" t="s">
        <v>3</v>
      </c>
      <c r="AB131" t="s">
        <v>686</v>
      </c>
      <c r="AC131" t="s">
        <v>440</v>
      </c>
      <c r="AE131" t="s">
        <v>450</v>
      </c>
      <c r="AF131" t="s">
        <v>898</v>
      </c>
      <c r="AH131" t="s">
        <v>679</v>
      </c>
      <c r="AI131" s="1">
        <v>45199</v>
      </c>
      <c r="AJ131" t="s">
        <v>689</v>
      </c>
    </row>
    <row r="132" spans="1:36" x14ac:dyDescent="0.25">
      <c r="A132" t="s">
        <v>3</v>
      </c>
      <c r="B132">
        <v>1</v>
      </c>
      <c r="C132">
        <v>20</v>
      </c>
      <c r="D132">
        <v>908</v>
      </c>
      <c r="E132" t="s">
        <v>677</v>
      </c>
      <c r="F132" t="s">
        <v>4</v>
      </c>
      <c r="G132" s="129" t="s">
        <v>678</v>
      </c>
      <c r="H132" s="129" t="s">
        <v>678</v>
      </c>
      <c r="I132" t="s">
        <v>679</v>
      </c>
      <c r="J132" t="s">
        <v>6</v>
      </c>
      <c r="K132" t="s">
        <v>680</v>
      </c>
      <c r="L132" t="s">
        <v>989</v>
      </c>
      <c r="M132" s="129" t="s">
        <v>681</v>
      </c>
      <c r="N132" t="s">
        <v>5</v>
      </c>
      <c r="O132">
        <v>34</v>
      </c>
      <c r="Q132" t="s">
        <v>679</v>
      </c>
      <c r="R132" t="s">
        <v>439</v>
      </c>
      <c r="U132">
        <v>202309</v>
      </c>
      <c r="V132" t="s">
        <v>685</v>
      </c>
      <c r="W132">
        <v>0</v>
      </c>
      <c r="X132">
        <v>6.11</v>
      </c>
      <c r="AA132" t="s">
        <v>3</v>
      </c>
      <c r="AB132" t="s">
        <v>686</v>
      </c>
      <c r="AC132" t="s">
        <v>440</v>
      </c>
      <c r="AE132" t="s">
        <v>448</v>
      </c>
      <c r="AF132" t="s">
        <v>898</v>
      </c>
      <c r="AH132" t="s">
        <v>679</v>
      </c>
      <c r="AI132" s="1">
        <v>45199</v>
      </c>
      <c r="AJ132" t="s">
        <v>689</v>
      </c>
    </row>
    <row r="133" spans="1:36" x14ac:dyDescent="0.25">
      <c r="A133" t="s">
        <v>3</v>
      </c>
      <c r="B133">
        <v>1</v>
      </c>
      <c r="C133">
        <v>20</v>
      </c>
      <c r="D133">
        <v>908</v>
      </c>
      <c r="E133" t="s">
        <v>677</v>
      </c>
      <c r="F133" t="s">
        <v>4</v>
      </c>
      <c r="G133" s="129" t="s">
        <v>678</v>
      </c>
      <c r="H133" s="129" t="s">
        <v>678</v>
      </c>
      <c r="I133" t="s">
        <v>679</v>
      </c>
      <c r="J133" t="s">
        <v>6</v>
      </c>
      <c r="K133" t="s">
        <v>680</v>
      </c>
      <c r="L133" t="s">
        <v>6</v>
      </c>
      <c r="M133" s="129" t="s">
        <v>681</v>
      </c>
      <c r="N133" t="s">
        <v>5</v>
      </c>
      <c r="O133">
        <v>34</v>
      </c>
      <c r="Q133" t="s">
        <v>679</v>
      </c>
      <c r="R133" t="s">
        <v>446</v>
      </c>
      <c r="U133">
        <v>202309</v>
      </c>
      <c r="V133" t="s">
        <v>685</v>
      </c>
      <c r="W133">
        <v>0</v>
      </c>
      <c r="X133">
        <v>619.54</v>
      </c>
      <c r="AB133" t="s">
        <v>686</v>
      </c>
      <c r="AC133" t="s">
        <v>612</v>
      </c>
      <c r="AE133" t="s">
        <v>451</v>
      </c>
      <c r="AF133" t="s">
        <v>898</v>
      </c>
      <c r="AH133" t="s">
        <v>679</v>
      </c>
      <c r="AI133" s="1">
        <v>45205</v>
      </c>
      <c r="AJ133" t="s">
        <v>689</v>
      </c>
    </row>
    <row r="134" spans="1:36" x14ac:dyDescent="0.25">
      <c r="A134" t="s">
        <v>3</v>
      </c>
      <c r="B134">
        <v>1</v>
      </c>
      <c r="C134">
        <v>20</v>
      </c>
      <c r="D134">
        <v>908</v>
      </c>
      <c r="E134" t="s">
        <v>677</v>
      </c>
      <c r="F134" t="s">
        <v>4</v>
      </c>
      <c r="G134" s="129" t="s">
        <v>678</v>
      </c>
      <c r="H134" s="129" t="s">
        <v>678</v>
      </c>
      <c r="I134" t="s">
        <v>679</v>
      </c>
      <c r="J134" t="s">
        <v>6</v>
      </c>
      <c r="K134" t="s">
        <v>680</v>
      </c>
      <c r="L134" t="s">
        <v>6</v>
      </c>
      <c r="M134" s="129" t="s">
        <v>681</v>
      </c>
      <c r="N134" t="s">
        <v>5</v>
      </c>
      <c r="O134">
        <v>34</v>
      </c>
      <c r="Q134" t="s">
        <v>679</v>
      </c>
      <c r="R134" t="s">
        <v>447</v>
      </c>
      <c r="U134">
        <v>202309</v>
      </c>
      <c r="V134" t="s">
        <v>822</v>
      </c>
      <c r="W134">
        <v>0</v>
      </c>
      <c r="X134">
        <v>-1333.4</v>
      </c>
      <c r="AB134" t="s">
        <v>686</v>
      </c>
      <c r="AC134" t="s">
        <v>612</v>
      </c>
      <c r="AE134" t="s">
        <v>451</v>
      </c>
      <c r="AF134" t="s">
        <v>898</v>
      </c>
      <c r="AH134" t="s">
        <v>679</v>
      </c>
      <c r="AI134" s="1">
        <v>45205</v>
      </c>
      <c r="AJ134" t="s">
        <v>689</v>
      </c>
    </row>
    <row r="135" spans="1:36" x14ac:dyDescent="0.25">
      <c r="A135" t="s">
        <v>3</v>
      </c>
      <c r="B135">
        <v>1</v>
      </c>
      <c r="C135">
        <v>20</v>
      </c>
      <c r="D135">
        <v>908</v>
      </c>
      <c r="E135" t="s">
        <v>677</v>
      </c>
      <c r="F135" t="s">
        <v>4</v>
      </c>
      <c r="G135" s="129" t="s">
        <v>678</v>
      </c>
      <c r="H135" s="129" t="s">
        <v>678</v>
      </c>
      <c r="I135" t="s">
        <v>679</v>
      </c>
      <c r="J135" t="s">
        <v>6</v>
      </c>
      <c r="K135" t="s">
        <v>680</v>
      </c>
      <c r="L135" t="s">
        <v>6</v>
      </c>
      <c r="M135" s="129" t="s">
        <v>681</v>
      </c>
      <c r="N135" t="s">
        <v>5</v>
      </c>
      <c r="O135" t="s">
        <v>8</v>
      </c>
      <c r="Q135" t="s">
        <v>2</v>
      </c>
      <c r="R135" t="s">
        <v>438</v>
      </c>
      <c r="S135">
        <v>100067731</v>
      </c>
      <c r="T135" t="s">
        <v>990</v>
      </c>
      <c r="U135">
        <v>202309</v>
      </c>
      <c r="V135" t="s">
        <v>685</v>
      </c>
      <c r="W135">
        <v>14834.43</v>
      </c>
      <c r="X135">
        <v>14834.43</v>
      </c>
      <c r="Y135" t="s">
        <v>962</v>
      </c>
      <c r="Z135">
        <v>1016837</v>
      </c>
      <c r="AB135" t="s">
        <v>686</v>
      </c>
      <c r="AC135" t="s">
        <v>7</v>
      </c>
      <c r="AE135" t="s">
        <v>455</v>
      </c>
      <c r="AF135" t="s">
        <v>688</v>
      </c>
      <c r="AH135">
        <v>116516</v>
      </c>
      <c r="AI135" s="1">
        <v>45183</v>
      </c>
      <c r="AJ135" t="s">
        <v>689</v>
      </c>
    </row>
    <row r="136" spans="1:36" x14ac:dyDescent="0.25">
      <c r="A136" t="s">
        <v>3</v>
      </c>
      <c r="B136">
        <v>1</v>
      </c>
      <c r="C136">
        <v>20</v>
      </c>
      <c r="D136">
        <v>908</v>
      </c>
      <c r="E136" t="s">
        <v>677</v>
      </c>
      <c r="F136" t="s">
        <v>4</v>
      </c>
      <c r="G136" s="129" t="s">
        <v>678</v>
      </c>
      <c r="H136" s="129" t="s">
        <v>678</v>
      </c>
      <c r="I136" t="s">
        <v>679</v>
      </c>
      <c r="J136" t="s">
        <v>6</v>
      </c>
      <c r="K136" t="s">
        <v>680</v>
      </c>
      <c r="L136" t="s">
        <v>6</v>
      </c>
      <c r="M136" s="129" t="s">
        <v>681</v>
      </c>
      <c r="N136" t="s">
        <v>5</v>
      </c>
      <c r="O136" t="s">
        <v>8</v>
      </c>
      <c r="Q136" t="s">
        <v>2</v>
      </c>
      <c r="R136" t="s">
        <v>438</v>
      </c>
      <c r="S136">
        <v>100079956</v>
      </c>
      <c r="T136" t="s">
        <v>991</v>
      </c>
      <c r="U136">
        <v>202309</v>
      </c>
      <c r="V136" t="s">
        <v>685</v>
      </c>
      <c r="W136">
        <v>15466.99</v>
      </c>
      <c r="X136">
        <v>15466.99</v>
      </c>
      <c r="Y136" t="s">
        <v>962</v>
      </c>
      <c r="Z136">
        <v>1016837</v>
      </c>
      <c r="AB136" t="s">
        <v>686</v>
      </c>
      <c r="AC136" t="s">
        <v>7</v>
      </c>
      <c r="AE136" t="s">
        <v>456</v>
      </c>
      <c r="AF136" t="s">
        <v>688</v>
      </c>
      <c r="AH136">
        <v>116516</v>
      </c>
      <c r="AI136" s="1">
        <v>45194</v>
      </c>
      <c r="AJ136" t="s">
        <v>689</v>
      </c>
    </row>
    <row r="137" spans="1:36" x14ac:dyDescent="0.25">
      <c r="A137" t="s">
        <v>3</v>
      </c>
      <c r="B137">
        <v>1</v>
      </c>
      <c r="C137">
        <v>20</v>
      </c>
      <c r="D137">
        <v>908</v>
      </c>
      <c r="E137" t="s">
        <v>677</v>
      </c>
      <c r="F137" t="s">
        <v>4</v>
      </c>
      <c r="G137" s="129" t="s">
        <v>678</v>
      </c>
      <c r="H137" s="129" t="s">
        <v>678</v>
      </c>
      <c r="I137" t="s">
        <v>679</v>
      </c>
      <c r="J137" t="s">
        <v>6</v>
      </c>
      <c r="K137" t="s">
        <v>680</v>
      </c>
      <c r="L137" t="s">
        <v>6</v>
      </c>
      <c r="M137" s="129" t="s">
        <v>681</v>
      </c>
      <c r="N137" t="s">
        <v>5</v>
      </c>
      <c r="O137" t="s">
        <v>8</v>
      </c>
      <c r="Q137" t="s">
        <v>2</v>
      </c>
      <c r="R137" t="s">
        <v>438</v>
      </c>
      <c r="S137">
        <v>100081960</v>
      </c>
      <c r="T137" t="s">
        <v>992</v>
      </c>
      <c r="U137">
        <v>202309</v>
      </c>
      <c r="V137" t="s">
        <v>685</v>
      </c>
      <c r="W137">
        <v>7827.07</v>
      </c>
      <c r="X137">
        <v>7827.07</v>
      </c>
      <c r="Y137" t="s">
        <v>962</v>
      </c>
      <c r="Z137">
        <v>1016837</v>
      </c>
      <c r="AB137" t="s">
        <v>686</v>
      </c>
      <c r="AC137" t="s">
        <v>7</v>
      </c>
      <c r="AE137" t="s">
        <v>457</v>
      </c>
      <c r="AF137" t="s">
        <v>688</v>
      </c>
      <c r="AH137">
        <v>116516</v>
      </c>
      <c r="AI137" s="1">
        <v>45196</v>
      </c>
      <c r="AJ137" t="s">
        <v>689</v>
      </c>
    </row>
    <row r="138" spans="1:36" x14ac:dyDescent="0.25">
      <c r="A138" t="s">
        <v>3</v>
      </c>
      <c r="B138">
        <v>1</v>
      </c>
      <c r="C138">
        <v>20</v>
      </c>
      <c r="D138">
        <v>908</v>
      </c>
      <c r="E138" t="s">
        <v>677</v>
      </c>
      <c r="F138" t="s">
        <v>4</v>
      </c>
      <c r="G138" s="129" t="s">
        <v>678</v>
      </c>
      <c r="H138" s="129" t="s">
        <v>678</v>
      </c>
      <c r="I138" t="s">
        <v>679</v>
      </c>
      <c r="J138" t="s">
        <v>6</v>
      </c>
      <c r="K138" t="s">
        <v>680</v>
      </c>
      <c r="L138" t="s">
        <v>993</v>
      </c>
      <c r="M138" s="129" t="s">
        <v>681</v>
      </c>
      <c r="N138" t="s">
        <v>5</v>
      </c>
      <c r="O138">
        <v>34</v>
      </c>
      <c r="Q138" t="s">
        <v>679</v>
      </c>
      <c r="R138" t="s">
        <v>439</v>
      </c>
      <c r="U138">
        <v>202309</v>
      </c>
      <c r="V138" t="s">
        <v>685</v>
      </c>
      <c r="W138">
        <v>0</v>
      </c>
      <c r="X138">
        <v>13.63</v>
      </c>
      <c r="AA138" t="s">
        <v>3</v>
      </c>
      <c r="AB138" t="s">
        <v>686</v>
      </c>
      <c r="AC138" t="s">
        <v>440</v>
      </c>
      <c r="AE138" t="s">
        <v>452</v>
      </c>
      <c r="AF138" t="s">
        <v>898</v>
      </c>
      <c r="AH138" t="s">
        <v>679</v>
      </c>
      <c r="AI138" s="1">
        <v>45199</v>
      </c>
      <c r="AJ138" t="s">
        <v>689</v>
      </c>
    </row>
    <row r="139" spans="1:36" x14ac:dyDescent="0.25">
      <c r="A139" t="s">
        <v>3</v>
      </c>
      <c r="B139">
        <v>1</v>
      </c>
      <c r="C139">
        <v>20</v>
      </c>
      <c r="D139">
        <v>908</v>
      </c>
      <c r="E139" t="s">
        <v>677</v>
      </c>
      <c r="F139" t="s">
        <v>4</v>
      </c>
      <c r="G139" s="129" t="s">
        <v>678</v>
      </c>
      <c r="H139" s="129" t="s">
        <v>678</v>
      </c>
      <c r="I139" t="s">
        <v>679</v>
      </c>
      <c r="J139" t="s">
        <v>6</v>
      </c>
      <c r="K139" t="s">
        <v>680</v>
      </c>
      <c r="L139" t="s">
        <v>679</v>
      </c>
      <c r="M139" s="129" t="s">
        <v>681</v>
      </c>
      <c r="N139" t="s">
        <v>5</v>
      </c>
      <c r="O139">
        <v>34</v>
      </c>
      <c r="Q139" t="s">
        <v>679</v>
      </c>
      <c r="R139" t="s">
        <v>439</v>
      </c>
      <c r="U139">
        <v>202309</v>
      </c>
      <c r="V139" t="s">
        <v>685</v>
      </c>
      <c r="W139">
        <v>0</v>
      </c>
      <c r="X139">
        <v>13.17</v>
      </c>
      <c r="AA139" t="s">
        <v>3</v>
      </c>
      <c r="AB139" t="s">
        <v>686</v>
      </c>
      <c r="AC139" t="s">
        <v>440</v>
      </c>
      <c r="AE139" t="s">
        <v>453</v>
      </c>
      <c r="AF139" t="s">
        <v>898</v>
      </c>
      <c r="AH139" t="s">
        <v>679</v>
      </c>
      <c r="AI139" s="1">
        <v>45199</v>
      </c>
      <c r="AJ139" t="s">
        <v>689</v>
      </c>
    </row>
    <row r="140" spans="1:36" x14ac:dyDescent="0.25">
      <c r="A140" t="s">
        <v>3</v>
      </c>
      <c r="B140">
        <v>1</v>
      </c>
      <c r="C140">
        <v>20</v>
      </c>
      <c r="D140">
        <v>908</v>
      </c>
      <c r="E140" t="s">
        <v>677</v>
      </c>
      <c r="F140" t="s">
        <v>4</v>
      </c>
      <c r="G140" s="129" t="s">
        <v>678</v>
      </c>
      <c r="H140" s="129" t="s">
        <v>678</v>
      </c>
      <c r="I140" t="s">
        <v>679</v>
      </c>
      <c r="J140" t="s">
        <v>6</v>
      </c>
      <c r="K140" t="s">
        <v>680</v>
      </c>
      <c r="L140" t="s">
        <v>679</v>
      </c>
      <c r="M140" s="129" t="s">
        <v>681</v>
      </c>
      <c r="N140" t="s">
        <v>5</v>
      </c>
      <c r="O140">
        <v>34</v>
      </c>
      <c r="Q140" t="s">
        <v>679</v>
      </c>
      <c r="R140" t="s">
        <v>439</v>
      </c>
      <c r="U140">
        <v>202309</v>
      </c>
      <c r="V140" t="s">
        <v>685</v>
      </c>
      <c r="W140">
        <v>0</v>
      </c>
      <c r="X140">
        <v>33.619999999999997</v>
      </c>
      <c r="AA140" t="s">
        <v>3</v>
      </c>
      <c r="AB140" t="s">
        <v>686</v>
      </c>
      <c r="AC140" t="s">
        <v>440</v>
      </c>
      <c r="AE140" t="s">
        <v>454</v>
      </c>
      <c r="AF140" t="s">
        <v>898</v>
      </c>
      <c r="AH140" t="s">
        <v>679</v>
      </c>
      <c r="AI140" s="1">
        <v>45199</v>
      </c>
      <c r="AJ140" t="s">
        <v>689</v>
      </c>
    </row>
    <row r="141" spans="1:36" x14ac:dyDescent="0.25">
      <c r="A141" t="s">
        <v>3</v>
      </c>
      <c r="B141">
        <v>1</v>
      </c>
      <c r="C141">
        <v>20</v>
      </c>
      <c r="D141">
        <v>908</v>
      </c>
      <c r="E141" t="s">
        <v>677</v>
      </c>
      <c r="F141" t="s">
        <v>4</v>
      </c>
      <c r="G141" s="129" t="s">
        <v>678</v>
      </c>
      <c r="H141" s="129" t="s">
        <v>678</v>
      </c>
      <c r="I141" t="s">
        <v>679</v>
      </c>
      <c r="J141" t="s">
        <v>6</v>
      </c>
      <c r="K141" t="s">
        <v>680</v>
      </c>
      <c r="L141" t="s">
        <v>981</v>
      </c>
      <c r="M141" s="129" t="s">
        <v>681</v>
      </c>
      <c r="N141" t="s">
        <v>5</v>
      </c>
      <c r="O141">
        <v>34</v>
      </c>
      <c r="Q141" t="s">
        <v>679</v>
      </c>
      <c r="R141" t="s">
        <v>439</v>
      </c>
      <c r="U141">
        <v>202310</v>
      </c>
      <c r="V141" t="s">
        <v>685</v>
      </c>
      <c r="W141">
        <v>0</v>
      </c>
      <c r="X141">
        <v>59.61</v>
      </c>
      <c r="AA141" t="s">
        <v>3</v>
      </c>
      <c r="AB141" t="s">
        <v>686</v>
      </c>
      <c r="AC141" t="s">
        <v>440</v>
      </c>
      <c r="AE141" t="s">
        <v>994</v>
      </c>
      <c r="AF141" t="s">
        <v>898</v>
      </c>
      <c r="AH141" t="s">
        <v>679</v>
      </c>
      <c r="AI141" s="1">
        <v>45230</v>
      </c>
      <c r="AJ141" t="s">
        <v>689</v>
      </c>
    </row>
    <row r="142" spans="1:36" x14ac:dyDescent="0.25">
      <c r="A142" t="s">
        <v>3</v>
      </c>
      <c r="B142">
        <v>1</v>
      </c>
      <c r="C142">
        <v>20</v>
      </c>
      <c r="D142">
        <v>908</v>
      </c>
      <c r="E142" t="s">
        <v>677</v>
      </c>
      <c r="F142" t="s">
        <v>4</v>
      </c>
      <c r="G142" s="129" t="s">
        <v>678</v>
      </c>
      <c r="H142" s="129" t="s">
        <v>678</v>
      </c>
      <c r="I142" t="s">
        <v>679</v>
      </c>
      <c r="J142" t="s">
        <v>6</v>
      </c>
      <c r="K142" t="s">
        <v>680</v>
      </c>
      <c r="L142" t="s">
        <v>982</v>
      </c>
      <c r="M142" s="129" t="s">
        <v>681</v>
      </c>
      <c r="N142" t="s">
        <v>5</v>
      </c>
      <c r="O142">
        <v>34</v>
      </c>
      <c r="Q142" t="s">
        <v>679</v>
      </c>
      <c r="R142" t="s">
        <v>439</v>
      </c>
      <c r="U142">
        <v>202310</v>
      </c>
      <c r="V142" t="s">
        <v>685</v>
      </c>
      <c r="W142">
        <v>0</v>
      </c>
      <c r="X142">
        <v>2.0499999999999998</v>
      </c>
      <c r="AA142" t="s">
        <v>3</v>
      </c>
      <c r="AB142" t="s">
        <v>686</v>
      </c>
      <c r="AC142" t="s">
        <v>440</v>
      </c>
      <c r="AE142" t="s">
        <v>995</v>
      </c>
      <c r="AF142" t="s">
        <v>898</v>
      </c>
      <c r="AH142" t="s">
        <v>679</v>
      </c>
      <c r="AI142" s="1">
        <v>45230</v>
      </c>
      <c r="AJ142" t="s">
        <v>689</v>
      </c>
    </row>
    <row r="143" spans="1:36" x14ac:dyDescent="0.25">
      <c r="A143" t="s">
        <v>3</v>
      </c>
      <c r="B143">
        <v>1</v>
      </c>
      <c r="C143">
        <v>20</v>
      </c>
      <c r="D143">
        <v>908</v>
      </c>
      <c r="E143" t="s">
        <v>677</v>
      </c>
      <c r="F143" t="s">
        <v>4</v>
      </c>
      <c r="G143" s="129" t="s">
        <v>678</v>
      </c>
      <c r="H143" s="129" t="s">
        <v>678</v>
      </c>
      <c r="I143" t="s">
        <v>679</v>
      </c>
      <c r="J143" t="s">
        <v>6</v>
      </c>
      <c r="K143" t="s">
        <v>680</v>
      </c>
      <c r="L143" t="s">
        <v>983</v>
      </c>
      <c r="M143" s="129" t="s">
        <v>681</v>
      </c>
      <c r="N143" t="s">
        <v>5</v>
      </c>
      <c r="O143">
        <v>34</v>
      </c>
      <c r="Q143" t="s">
        <v>679</v>
      </c>
      <c r="R143" t="s">
        <v>439</v>
      </c>
      <c r="U143">
        <v>202310</v>
      </c>
      <c r="V143" t="s">
        <v>685</v>
      </c>
      <c r="W143">
        <v>0</v>
      </c>
      <c r="X143">
        <v>22.21</v>
      </c>
      <c r="AA143" t="s">
        <v>3</v>
      </c>
      <c r="AB143" t="s">
        <v>686</v>
      </c>
      <c r="AC143" t="s">
        <v>440</v>
      </c>
      <c r="AE143" t="s">
        <v>996</v>
      </c>
      <c r="AF143" t="s">
        <v>898</v>
      </c>
      <c r="AH143" t="s">
        <v>679</v>
      </c>
      <c r="AI143" s="1">
        <v>45230</v>
      </c>
      <c r="AJ143" t="s">
        <v>689</v>
      </c>
    </row>
    <row r="144" spans="1:36" x14ac:dyDescent="0.25">
      <c r="A144" t="s">
        <v>3</v>
      </c>
      <c r="B144">
        <v>1</v>
      </c>
      <c r="C144">
        <v>20</v>
      </c>
      <c r="D144">
        <v>908</v>
      </c>
      <c r="E144" t="s">
        <v>677</v>
      </c>
      <c r="F144" t="s">
        <v>4</v>
      </c>
      <c r="G144" s="129" t="s">
        <v>678</v>
      </c>
      <c r="H144" s="129" t="s">
        <v>678</v>
      </c>
      <c r="I144" t="s">
        <v>679</v>
      </c>
      <c r="J144" t="s">
        <v>6</v>
      </c>
      <c r="K144" t="s">
        <v>680</v>
      </c>
      <c r="L144" t="s">
        <v>984</v>
      </c>
      <c r="M144" s="129" t="s">
        <v>681</v>
      </c>
      <c r="N144" t="s">
        <v>5</v>
      </c>
      <c r="O144">
        <v>34</v>
      </c>
      <c r="Q144" t="s">
        <v>679</v>
      </c>
      <c r="R144" t="s">
        <v>439</v>
      </c>
      <c r="U144">
        <v>202310</v>
      </c>
      <c r="V144" t="s">
        <v>685</v>
      </c>
      <c r="W144">
        <v>0</v>
      </c>
      <c r="X144">
        <v>28.66</v>
      </c>
      <c r="AA144" t="s">
        <v>3</v>
      </c>
      <c r="AB144" t="s">
        <v>686</v>
      </c>
      <c r="AC144" t="s">
        <v>440</v>
      </c>
      <c r="AE144" t="s">
        <v>997</v>
      </c>
      <c r="AF144" t="s">
        <v>898</v>
      </c>
      <c r="AH144" t="s">
        <v>679</v>
      </c>
      <c r="AI144" s="1">
        <v>45230</v>
      </c>
      <c r="AJ144" t="s">
        <v>689</v>
      </c>
    </row>
    <row r="145" spans="1:36" x14ac:dyDescent="0.25">
      <c r="A145" t="s">
        <v>3</v>
      </c>
      <c r="B145">
        <v>1</v>
      </c>
      <c r="C145">
        <v>20</v>
      </c>
      <c r="D145">
        <v>908</v>
      </c>
      <c r="E145" t="s">
        <v>677</v>
      </c>
      <c r="F145" t="s">
        <v>4</v>
      </c>
      <c r="G145" s="129" t="s">
        <v>678</v>
      </c>
      <c r="H145" s="129" t="s">
        <v>678</v>
      </c>
      <c r="I145" t="s">
        <v>679</v>
      </c>
      <c r="J145" t="s">
        <v>6</v>
      </c>
      <c r="K145" t="s">
        <v>680</v>
      </c>
      <c r="L145" t="s">
        <v>985</v>
      </c>
      <c r="M145" s="129" t="s">
        <v>681</v>
      </c>
      <c r="N145" t="s">
        <v>5</v>
      </c>
      <c r="O145">
        <v>34</v>
      </c>
      <c r="Q145" t="s">
        <v>679</v>
      </c>
      <c r="R145" t="s">
        <v>439</v>
      </c>
      <c r="U145">
        <v>202310</v>
      </c>
      <c r="V145" t="s">
        <v>685</v>
      </c>
      <c r="W145">
        <v>0</v>
      </c>
      <c r="X145">
        <v>5.51</v>
      </c>
      <c r="AA145" t="s">
        <v>3</v>
      </c>
      <c r="AB145" t="s">
        <v>686</v>
      </c>
      <c r="AC145" t="s">
        <v>440</v>
      </c>
      <c r="AE145" t="s">
        <v>998</v>
      </c>
      <c r="AF145" t="s">
        <v>898</v>
      </c>
      <c r="AH145" t="s">
        <v>679</v>
      </c>
      <c r="AI145" s="1">
        <v>45230</v>
      </c>
      <c r="AJ145" t="s">
        <v>689</v>
      </c>
    </row>
    <row r="146" spans="1:36" x14ac:dyDescent="0.25">
      <c r="A146" t="s">
        <v>3</v>
      </c>
      <c r="B146">
        <v>1</v>
      </c>
      <c r="C146">
        <v>20</v>
      </c>
      <c r="D146">
        <v>908</v>
      </c>
      <c r="E146" t="s">
        <v>677</v>
      </c>
      <c r="F146" t="s">
        <v>4</v>
      </c>
      <c r="G146" s="129" t="s">
        <v>678</v>
      </c>
      <c r="H146" s="129" t="s">
        <v>678</v>
      </c>
      <c r="I146" t="s">
        <v>679</v>
      </c>
      <c r="J146" t="s">
        <v>6</v>
      </c>
      <c r="K146" t="s">
        <v>680</v>
      </c>
      <c r="L146" t="s">
        <v>986</v>
      </c>
      <c r="M146" s="129" t="s">
        <v>681</v>
      </c>
      <c r="N146" t="s">
        <v>5</v>
      </c>
      <c r="O146">
        <v>34</v>
      </c>
      <c r="Q146" t="s">
        <v>679</v>
      </c>
      <c r="R146" t="s">
        <v>439</v>
      </c>
      <c r="U146">
        <v>202310</v>
      </c>
      <c r="V146" t="s">
        <v>685</v>
      </c>
      <c r="W146">
        <v>0</v>
      </c>
      <c r="X146">
        <v>0.33</v>
      </c>
      <c r="AA146" t="s">
        <v>3</v>
      </c>
      <c r="AB146" t="s">
        <v>686</v>
      </c>
      <c r="AC146" t="s">
        <v>440</v>
      </c>
      <c r="AE146" t="s">
        <v>999</v>
      </c>
      <c r="AF146" t="s">
        <v>898</v>
      </c>
      <c r="AH146" t="s">
        <v>679</v>
      </c>
      <c r="AI146" s="1">
        <v>45230</v>
      </c>
      <c r="AJ146" t="s">
        <v>689</v>
      </c>
    </row>
    <row r="147" spans="1:36" x14ac:dyDescent="0.25">
      <c r="A147" t="s">
        <v>3</v>
      </c>
      <c r="B147">
        <v>1</v>
      </c>
      <c r="C147">
        <v>20</v>
      </c>
      <c r="D147">
        <v>908</v>
      </c>
      <c r="E147" t="s">
        <v>677</v>
      </c>
      <c r="F147" t="s">
        <v>4</v>
      </c>
      <c r="G147" s="129" t="s">
        <v>678</v>
      </c>
      <c r="H147" s="129" t="s">
        <v>678</v>
      </c>
      <c r="I147" t="s">
        <v>679</v>
      </c>
      <c r="J147" t="s">
        <v>6</v>
      </c>
      <c r="K147" t="s">
        <v>680</v>
      </c>
      <c r="L147" t="s">
        <v>1000</v>
      </c>
      <c r="M147" s="129" t="s">
        <v>681</v>
      </c>
      <c r="N147" t="s">
        <v>5</v>
      </c>
      <c r="O147">
        <v>34</v>
      </c>
      <c r="Q147" t="s">
        <v>679</v>
      </c>
      <c r="R147" t="s">
        <v>439</v>
      </c>
      <c r="U147">
        <v>202310</v>
      </c>
      <c r="V147" t="s">
        <v>685</v>
      </c>
      <c r="W147">
        <v>0</v>
      </c>
      <c r="X147">
        <v>0.06</v>
      </c>
      <c r="AA147" t="s">
        <v>3</v>
      </c>
      <c r="AB147" t="s">
        <v>686</v>
      </c>
      <c r="AC147" t="s">
        <v>440</v>
      </c>
      <c r="AE147" t="s">
        <v>1001</v>
      </c>
      <c r="AF147" t="s">
        <v>898</v>
      </c>
      <c r="AH147" t="s">
        <v>679</v>
      </c>
      <c r="AI147" s="1">
        <v>45230</v>
      </c>
      <c r="AJ147" t="s">
        <v>689</v>
      </c>
    </row>
    <row r="148" spans="1:36" x14ac:dyDescent="0.25">
      <c r="A148" t="s">
        <v>3</v>
      </c>
      <c r="B148">
        <v>1</v>
      </c>
      <c r="C148">
        <v>20</v>
      </c>
      <c r="D148">
        <v>908</v>
      </c>
      <c r="E148" t="s">
        <v>677</v>
      </c>
      <c r="F148" t="s">
        <v>4</v>
      </c>
      <c r="G148" s="129" t="s">
        <v>678</v>
      </c>
      <c r="H148" s="129" t="s">
        <v>678</v>
      </c>
      <c r="I148" t="s">
        <v>679</v>
      </c>
      <c r="J148" t="s">
        <v>6</v>
      </c>
      <c r="K148" t="s">
        <v>680</v>
      </c>
      <c r="L148" t="s">
        <v>987</v>
      </c>
      <c r="M148" s="129" t="s">
        <v>681</v>
      </c>
      <c r="N148" t="s">
        <v>5</v>
      </c>
      <c r="O148">
        <v>34</v>
      </c>
      <c r="Q148" t="s">
        <v>679</v>
      </c>
      <c r="R148" t="s">
        <v>439</v>
      </c>
      <c r="U148">
        <v>202310</v>
      </c>
      <c r="V148" t="s">
        <v>685</v>
      </c>
      <c r="W148">
        <v>0</v>
      </c>
      <c r="X148">
        <v>106.49</v>
      </c>
      <c r="AA148" t="s">
        <v>3</v>
      </c>
      <c r="AB148" t="s">
        <v>686</v>
      </c>
      <c r="AC148" t="s">
        <v>440</v>
      </c>
      <c r="AE148" t="s">
        <v>1002</v>
      </c>
      <c r="AF148" t="s">
        <v>898</v>
      </c>
      <c r="AH148" t="s">
        <v>679</v>
      </c>
      <c r="AI148" s="1">
        <v>45230</v>
      </c>
      <c r="AJ148" t="s">
        <v>689</v>
      </c>
    </row>
    <row r="149" spans="1:36" x14ac:dyDescent="0.25">
      <c r="A149" t="s">
        <v>3</v>
      </c>
      <c r="B149">
        <v>1</v>
      </c>
      <c r="C149">
        <v>20</v>
      </c>
      <c r="D149">
        <v>908</v>
      </c>
      <c r="E149" t="s">
        <v>677</v>
      </c>
      <c r="F149" t="s">
        <v>4</v>
      </c>
      <c r="G149" s="129" t="s">
        <v>678</v>
      </c>
      <c r="H149" s="129" t="s">
        <v>678</v>
      </c>
      <c r="I149" t="s">
        <v>679</v>
      </c>
      <c r="J149" t="s">
        <v>6</v>
      </c>
      <c r="K149" t="s">
        <v>680</v>
      </c>
      <c r="L149" t="s">
        <v>988</v>
      </c>
      <c r="M149" s="129" t="s">
        <v>681</v>
      </c>
      <c r="N149" t="s">
        <v>5</v>
      </c>
      <c r="O149">
        <v>34</v>
      </c>
      <c r="Q149" t="s">
        <v>679</v>
      </c>
      <c r="R149" t="s">
        <v>439</v>
      </c>
      <c r="U149">
        <v>202310</v>
      </c>
      <c r="V149" t="s">
        <v>685</v>
      </c>
      <c r="W149">
        <v>0</v>
      </c>
      <c r="X149">
        <v>31.67</v>
      </c>
      <c r="AA149" t="s">
        <v>3</v>
      </c>
      <c r="AB149" t="s">
        <v>686</v>
      </c>
      <c r="AC149" t="s">
        <v>440</v>
      </c>
      <c r="AE149" t="s">
        <v>1003</v>
      </c>
      <c r="AF149" t="s">
        <v>898</v>
      </c>
      <c r="AH149" t="s">
        <v>679</v>
      </c>
      <c r="AI149" s="1">
        <v>45230</v>
      </c>
      <c r="AJ149" t="s">
        <v>689</v>
      </c>
    </row>
    <row r="150" spans="1:36" x14ac:dyDescent="0.25">
      <c r="A150" t="s">
        <v>3</v>
      </c>
      <c r="B150">
        <v>1</v>
      </c>
      <c r="C150">
        <v>20</v>
      </c>
      <c r="D150">
        <v>908</v>
      </c>
      <c r="E150" t="s">
        <v>677</v>
      </c>
      <c r="F150" t="s">
        <v>4</v>
      </c>
      <c r="G150" s="129" t="s">
        <v>678</v>
      </c>
      <c r="H150" s="129" t="s">
        <v>678</v>
      </c>
      <c r="I150" t="s">
        <v>679</v>
      </c>
      <c r="J150" t="s">
        <v>6</v>
      </c>
      <c r="K150" t="s">
        <v>680</v>
      </c>
      <c r="L150" t="s">
        <v>989</v>
      </c>
      <c r="M150" s="129" t="s">
        <v>681</v>
      </c>
      <c r="N150" t="s">
        <v>5</v>
      </c>
      <c r="O150">
        <v>34</v>
      </c>
      <c r="Q150" t="s">
        <v>679</v>
      </c>
      <c r="R150" t="s">
        <v>439</v>
      </c>
      <c r="U150">
        <v>202310</v>
      </c>
      <c r="V150" t="s">
        <v>685</v>
      </c>
      <c r="W150">
        <v>0</v>
      </c>
      <c r="X150">
        <v>10.89</v>
      </c>
      <c r="AA150" t="s">
        <v>3</v>
      </c>
      <c r="AB150" t="s">
        <v>686</v>
      </c>
      <c r="AC150" t="s">
        <v>440</v>
      </c>
      <c r="AE150" t="s">
        <v>1004</v>
      </c>
      <c r="AF150" t="s">
        <v>898</v>
      </c>
      <c r="AH150" t="s">
        <v>679</v>
      </c>
      <c r="AI150" s="1">
        <v>45230</v>
      </c>
      <c r="AJ150" t="s">
        <v>689</v>
      </c>
    </row>
    <row r="151" spans="1:36" x14ac:dyDescent="0.25">
      <c r="A151" t="s">
        <v>3</v>
      </c>
      <c r="B151">
        <v>1</v>
      </c>
      <c r="C151">
        <v>20</v>
      </c>
      <c r="D151">
        <v>908</v>
      </c>
      <c r="E151" t="s">
        <v>677</v>
      </c>
      <c r="F151" t="s">
        <v>4</v>
      </c>
      <c r="G151" s="129" t="s">
        <v>678</v>
      </c>
      <c r="H151" s="129" t="s">
        <v>678</v>
      </c>
      <c r="I151" t="s">
        <v>679</v>
      </c>
      <c r="J151" t="s">
        <v>6</v>
      </c>
      <c r="K151" t="s">
        <v>680</v>
      </c>
      <c r="L151" t="s">
        <v>6</v>
      </c>
      <c r="M151" s="129" t="s">
        <v>681</v>
      </c>
      <c r="N151" t="s">
        <v>5</v>
      </c>
      <c r="O151" t="s">
        <v>8</v>
      </c>
      <c r="Q151" t="s">
        <v>2</v>
      </c>
      <c r="R151" t="s">
        <v>438</v>
      </c>
      <c r="S151">
        <v>100099339</v>
      </c>
      <c r="T151" t="s">
        <v>1005</v>
      </c>
      <c r="U151">
        <v>202310</v>
      </c>
      <c r="V151" t="s">
        <v>685</v>
      </c>
      <c r="W151">
        <v>33006.47</v>
      </c>
      <c r="X151">
        <v>33006.47</v>
      </c>
      <c r="Y151" t="s">
        <v>962</v>
      </c>
      <c r="Z151">
        <v>1016837</v>
      </c>
      <c r="AB151" t="s">
        <v>686</v>
      </c>
      <c r="AC151" t="s">
        <v>7</v>
      </c>
      <c r="AE151" t="s">
        <v>1006</v>
      </c>
      <c r="AF151" t="s">
        <v>688</v>
      </c>
      <c r="AH151">
        <v>116516</v>
      </c>
      <c r="AI151" s="1">
        <v>45214</v>
      </c>
      <c r="AJ151" t="s">
        <v>689</v>
      </c>
    </row>
    <row r="152" spans="1:36" x14ac:dyDescent="0.25">
      <c r="A152" t="s">
        <v>3</v>
      </c>
      <c r="B152">
        <v>1</v>
      </c>
      <c r="C152">
        <v>20</v>
      </c>
      <c r="D152">
        <v>908</v>
      </c>
      <c r="E152" t="s">
        <v>677</v>
      </c>
      <c r="F152" t="s">
        <v>4</v>
      </c>
      <c r="G152" s="129" t="s">
        <v>678</v>
      </c>
      <c r="H152" s="129" t="s">
        <v>678</v>
      </c>
      <c r="I152" t="s">
        <v>679</v>
      </c>
      <c r="J152" t="s">
        <v>6</v>
      </c>
      <c r="K152" t="s">
        <v>680</v>
      </c>
      <c r="L152" t="s">
        <v>6</v>
      </c>
      <c r="M152" s="129" t="s">
        <v>681</v>
      </c>
      <c r="N152" t="s">
        <v>5</v>
      </c>
      <c r="O152" t="s">
        <v>8</v>
      </c>
      <c r="Q152" t="s">
        <v>2</v>
      </c>
      <c r="R152" t="s">
        <v>438</v>
      </c>
      <c r="S152">
        <v>100114297</v>
      </c>
      <c r="T152" t="s">
        <v>1007</v>
      </c>
      <c r="U152">
        <v>202310</v>
      </c>
      <c r="V152" t="s">
        <v>685</v>
      </c>
      <c r="W152">
        <v>14489.75</v>
      </c>
      <c r="X152">
        <v>14489.75</v>
      </c>
      <c r="Y152" t="s">
        <v>962</v>
      </c>
      <c r="Z152">
        <v>1016837</v>
      </c>
      <c r="AB152" t="s">
        <v>686</v>
      </c>
      <c r="AC152" t="s">
        <v>7</v>
      </c>
      <c r="AE152" t="s">
        <v>1008</v>
      </c>
      <c r="AF152" t="s">
        <v>688</v>
      </c>
      <c r="AH152">
        <v>116516</v>
      </c>
      <c r="AI152" s="1">
        <v>45224</v>
      </c>
      <c r="AJ152" t="s">
        <v>689</v>
      </c>
    </row>
    <row r="153" spans="1:36" x14ac:dyDescent="0.25">
      <c r="A153" t="s">
        <v>3</v>
      </c>
      <c r="B153">
        <v>1</v>
      </c>
      <c r="C153">
        <v>20</v>
      </c>
      <c r="D153">
        <v>908</v>
      </c>
      <c r="E153" t="s">
        <v>677</v>
      </c>
      <c r="F153" t="s">
        <v>4</v>
      </c>
      <c r="G153" s="129" t="s">
        <v>678</v>
      </c>
      <c r="H153" s="129" t="s">
        <v>678</v>
      </c>
      <c r="I153" t="s">
        <v>679</v>
      </c>
      <c r="J153" t="s">
        <v>6</v>
      </c>
      <c r="K153" t="s">
        <v>680</v>
      </c>
      <c r="L153" t="s">
        <v>6</v>
      </c>
      <c r="M153" s="129" t="s">
        <v>681</v>
      </c>
      <c r="N153" t="s">
        <v>5</v>
      </c>
      <c r="O153" t="s">
        <v>8</v>
      </c>
      <c r="Q153" t="s">
        <v>2</v>
      </c>
      <c r="R153" t="s">
        <v>438</v>
      </c>
      <c r="S153">
        <v>100120351</v>
      </c>
      <c r="T153" t="s">
        <v>1009</v>
      </c>
      <c r="U153">
        <v>202310</v>
      </c>
      <c r="V153" t="s">
        <v>685</v>
      </c>
      <c r="W153">
        <v>13783.27</v>
      </c>
      <c r="X153">
        <v>13783.27</v>
      </c>
      <c r="Y153" t="s">
        <v>962</v>
      </c>
      <c r="Z153">
        <v>1016837</v>
      </c>
      <c r="AB153" t="s">
        <v>686</v>
      </c>
      <c r="AC153" t="s">
        <v>7</v>
      </c>
      <c r="AE153" t="s">
        <v>1010</v>
      </c>
      <c r="AF153" t="s">
        <v>688</v>
      </c>
      <c r="AH153">
        <v>116516</v>
      </c>
      <c r="AI153" s="1">
        <v>45230</v>
      </c>
      <c r="AJ153" t="s">
        <v>689</v>
      </c>
    </row>
    <row r="154" spans="1:36" x14ac:dyDescent="0.25">
      <c r="A154" t="s">
        <v>3</v>
      </c>
      <c r="B154">
        <v>1</v>
      </c>
      <c r="C154">
        <v>20</v>
      </c>
      <c r="D154">
        <v>908</v>
      </c>
      <c r="E154" t="s">
        <v>677</v>
      </c>
      <c r="F154" t="s">
        <v>4</v>
      </c>
      <c r="G154" s="129" t="s">
        <v>678</v>
      </c>
      <c r="H154" s="129" t="s">
        <v>678</v>
      </c>
      <c r="I154" t="s">
        <v>679</v>
      </c>
      <c r="J154" t="s">
        <v>6</v>
      </c>
      <c r="K154" t="s">
        <v>680</v>
      </c>
      <c r="L154" t="s">
        <v>993</v>
      </c>
      <c r="M154" s="129" t="s">
        <v>681</v>
      </c>
      <c r="N154" t="s">
        <v>5</v>
      </c>
      <c r="O154">
        <v>34</v>
      </c>
      <c r="Q154" t="s">
        <v>679</v>
      </c>
      <c r="R154" t="s">
        <v>439</v>
      </c>
      <c r="U154">
        <v>202310</v>
      </c>
      <c r="V154" t="s">
        <v>685</v>
      </c>
      <c r="W154">
        <v>0</v>
      </c>
      <c r="X154">
        <v>12.75</v>
      </c>
      <c r="AA154" t="s">
        <v>3</v>
      </c>
      <c r="AB154" t="s">
        <v>686</v>
      </c>
      <c r="AC154" t="s">
        <v>440</v>
      </c>
      <c r="AE154" t="s">
        <v>1011</v>
      </c>
      <c r="AF154" t="s">
        <v>898</v>
      </c>
      <c r="AH154" t="s">
        <v>679</v>
      </c>
      <c r="AI154" s="1">
        <v>45230</v>
      </c>
      <c r="AJ154" t="s">
        <v>689</v>
      </c>
    </row>
    <row r="155" spans="1:36" x14ac:dyDescent="0.25">
      <c r="A155" t="s">
        <v>3</v>
      </c>
      <c r="B155">
        <v>1</v>
      </c>
      <c r="C155">
        <v>20</v>
      </c>
      <c r="D155">
        <v>908</v>
      </c>
      <c r="E155" t="s">
        <v>677</v>
      </c>
      <c r="F155" t="s">
        <v>4</v>
      </c>
      <c r="G155" s="129" t="s">
        <v>678</v>
      </c>
      <c r="H155" s="129" t="s">
        <v>678</v>
      </c>
      <c r="I155" t="s">
        <v>679</v>
      </c>
      <c r="J155" t="s">
        <v>6</v>
      </c>
      <c r="K155" t="s">
        <v>680</v>
      </c>
      <c r="L155" t="s">
        <v>679</v>
      </c>
      <c r="M155" s="129" t="s">
        <v>681</v>
      </c>
      <c r="N155" t="s">
        <v>5</v>
      </c>
      <c r="O155">
        <v>34</v>
      </c>
      <c r="Q155" t="s">
        <v>679</v>
      </c>
      <c r="R155" t="s">
        <v>439</v>
      </c>
      <c r="U155">
        <v>202310</v>
      </c>
      <c r="V155" t="s">
        <v>685</v>
      </c>
      <c r="W155">
        <v>0</v>
      </c>
      <c r="X155">
        <v>10.98</v>
      </c>
      <c r="AA155" t="s">
        <v>3</v>
      </c>
      <c r="AB155" t="s">
        <v>686</v>
      </c>
      <c r="AC155" t="s">
        <v>440</v>
      </c>
      <c r="AE155" t="s">
        <v>1012</v>
      </c>
      <c r="AF155" t="s">
        <v>898</v>
      </c>
      <c r="AH155" t="s">
        <v>679</v>
      </c>
      <c r="AI155" s="1">
        <v>45230</v>
      </c>
      <c r="AJ155" t="s">
        <v>689</v>
      </c>
    </row>
    <row r="156" spans="1:36" x14ac:dyDescent="0.25">
      <c r="A156" t="s">
        <v>3</v>
      </c>
      <c r="B156">
        <v>1</v>
      </c>
      <c r="C156">
        <v>20</v>
      </c>
      <c r="D156">
        <v>908</v>
      </c>
      <c r="E156" t="s">
        <v>677</v>
      </c>
      <c r="F156" t="s">
        <v>4</v>
      </c>
      <c r="G156" s="129" t="s">
        <v>678</v>
      </c>
      <c r="H156" s="129" t="s">
        <v>678</v>
      </c>
      <c r="I156" t="s">
        <v>679</v>
      </c>
      <c r="J156" t="s">
        <v>6</v>
      </c>
      <c r="K156" t="s">
        <v>680</v>
      </c>
      <c r="L156" t="s">
        <v>679</v>
      </c>
      <c r="M156" s="129" t="s">
        <v>681</v>
      </c>
      <c r="N156" t="s">
        <v>5</v>
      </c>
      <c r="O156">
        <v>34</v>
      </c>
      <c r="Q156" t="s">
        <v>679</v>
      </c>
      <c r="R156" t="s">
        <v>439</v>
      </c>
      <c r="U156">
        <v>202310</v>
      </c>
      <c r="V156" t="s">
        <v>685</v>
      </c>
      <c r="W156">
        <v>0</v>
      </c>
      <c r="X156">
        <v>27.87</v>
      </c>
      <c r="AA156" t="s">
        <v>3</v>
      </c>
      <c r="AB156" t="s">
        <v>686</v>
      </c>
      <c r="AC156" t="s">
        <v>440</v>
      </c>
      <c r="AE156" t="s">
        <v>1011</v>
      </c>
      <c r="AF156" t="s">
        <v>898</v>
      </c>
      <c r="AH156" t="s">
        <v>679</v>
      </c>
      <c r="AI156" s="1">
        <v>45230</v>
      </c>
      <c r="AJ156" t="s">
        <v>689</v>
      </c>
    </row>
    <row r="157" spans="1:36" x14ac:dyDescent="0.25">
      <c r="A157" t="s">
        <v>3</v>
      </c>
      <c r="B157">
        <v>1</v>
      </c>
      <c r="C157">
        <v>20</v>
      </c>
      <c r="D157">
        <v>908</v>
      </c>
      <c r="E157" t="s">
        <v>677</v>
      </c>
      <c r="F157" t="s">
        <v>4</v>
      </c>
      <c r="G157" s="129" t="s">
        <v>678</v>
      </c>
      <c r="H157" s="129" t="s">
        <v>678</v>
      </c>
      <c r="I157" t="s">
        <v>679</v>
      </c>
      <c r="J157" t="s">
        <v>6</v>
      </c>
      <c r="K157" t="s">
        <v>680</v>
      </c>
      <c r="L157" t="s">
        <v>981</v>
      </c>
      <c r="M157" s="129" t="s">
        <v>681</v>
      </c>
      <c r="N157" t="s">
        <v>5</v>
      </c>
      <c r="O157">
        <v>34</v>
      </c>
      <c r="Q157" t="s">
        <v>679</v>
      </c>
      <c r="R157" t="s">
        <v>439</v>
      </c>
      <c r="U157">
        <v>202311</v>
      </c>
      <c r="V157" t="s">
        <v>685</v>
      </c>
      <c r="W157">
        <v>0</v>
      </c>
      <c r="X157">
        <v>33.119999999999997</v>
      </c>
      <c r="AA157" t="s">
        <v>3</v>
      </c>
      <c r="AB157" t="s">
        <v>686</v>
      </c>
      <c r="AC157" t="s">
        <v>440</v>
      </c>
      <c r="AE157" t="s">
        <v>1013</v>
      </c>
      <c r="AF157" t="s">
        <v>898</v>
      </c>
      <c r="AH157" t="s">
        <v>679</v>
      </c>
      <c r="AI157" s="1">
        <v>45260</v>
      </c>
      <c r="AJ157" t="s">
        <v>689</v>
      </c>
    </row>
    <row r="158" spans="1:36" x14ac:dyDescent="0.25">
      <c r="A158" t="s">
        <v>3</v>
      </c>
      <c r="B158">
        <v>1</v>
      </c>
      <c r="C158">
        <v>20</v>
      </c>
      <c r="D158">
        <v>908</v>
      </c>
      <c r="E158" t="s">
        <v>677</v>
      </c>
      <c r="F158" t="s">
        <v>4</v>
      </c>
      <c r="G158" s="129" t="s">
        <v>678</v>
      </c>
      <c r="H158" s="129" t="s">
        <v>678</v>
      </c>
      <c r="I158" t="s">
        <v>679</v>
      </c>
      <c r="J158" t="s">
        <v>6</v>
      </c>
      <c r="K158" t="s">
        <v>680</v>
      </c>
      <c r="L158" t="s">
        <v>982</v>
      </c>
      <c r="M158" s="129" t="s">
        <v>681</v>
      </c>
      <c r="N158" t="s">
        <v>5</v>
      </c>
      <c r="O158">
        <v>34</v>
      </c>
      <c r="Q158" t="s">
        <v>679</v>
      </c>
      <c r="R158" t="s">
        <v>439</v>
      </c>
      <c r="U158">
        <v>202311</v>
      </c>
      <c r="V158" t="s">
        <v>685</v>
      </c>
      <c r="W158">
        <v>0</v>
      </c>
      <c r="X158">
        <v>1.06</v>
      </c>
      <c r="AA158" t="s">
        <v>3</v>
      </c>
      <c r="AB158" t="s">
        <v>686</v>
      </c>
      <c r="AC158" t="s">
        <v>440</v>
      </c>
      <c r="AE158" t="s">
        <v>1014</v>
      </c>
      <c r="AF158" t="s">
        <v>898</v>
      </c>
      <c r="AH158" t="s">
        <v>679</v>
      </c>
      <c r="AI158" s="1">
        <v>45260</v>
      </c>
      <c r="AJ158" t="s">
        <v>689</v>
      </c>
    </row>
    <row r="159" spans="1:36" x14ac:dyDescent="0.25">
      <c r="A159" t="s">
        <v>3</v>
      </c>
      <c r="B159">
        <v>1</v>
      </c>
      <c r="C159">
        <v>20</v>
      </c>
      <c r="D159">
        <v>908</v>
      </c>
      <c r="E159" t="s">
        <v>677</v>
      </c>
      <c r="F159" t="s">
        <v>4</v>
      </c>
      <c r="G159" s="129" t="s">
        <v>678</v>
      </c>
      <c r="H159" s="129" t="s">
        <v>678</v>
      </c>
      <c r="I159" t="s">
        <v>679</v>
      </c>
      <c r="J159" t="s">
        <v>6</v>
      </c>
      <c r="K159" t="s">
        <v>680</v>
      </c>
      <c r="L159" t="s">
        <v>983</v>
      </c>
      <c r="M159" s="129" t="s">
        <v>681</v>
      </c>
      <c r="N159" t="s">
        <v>5</v>
      </c>
      <c r="O159">
        <v>34</v>
      </c>
      <c r="Q159" t="s">
        <v>679</v>
      </c>
      <c r="R159" t="s">
        <v>439</v>
      </c>
      <c r="U159">
        <v>202311</v>
      </c>
      <c r="V159" t="s">
        <v>685</v>
      </c>
      <c r="W159">
        <v>0</v>
      </c>
      <c r="X159">
        <v>7.16</v>
      </c>
      <c r="AA159" t="s">
        <v>3</v>
      </c>
      <c r="AB159" t="s">
        <v>686</v>
      </c>
      <c r="AC159" t="s">
        <v>440</v>
      </c>
      <c r="AE159" t="s">
        <v>1015</v>
      </c>
      <c r="AF159" t="s">
        <v>898</v>
      </c>
      <c r="AH159" t="s">
        <v>679</v>
      </c>
      <c r="AI159" s="1">
        <v>45260</v>
      </c>
      <c r="AJ159" t="s">
        <v>689</v>
      </c>
    </row>
    <row r="160" spans="1:36" x14ac:dyDescent="0.25">
      <c r="A160" t="s">
        <v>3</v>
      </c>
      <c r="B160">
        <v>1</v>
      </c>
      <c r="C160">
        <v>20</v>
      </c>
      <c r="D160">
        <v>908</v>
      </c>
      <c r="E160" t="s">
        <v>677</v>
      </c>
      <c r="F160" t="s">
        <v>4</v>
      </c>
      <c r="G160" s="129" t="s">
        <v>678</v>
      </c>
      <c r="H160" s="129" t="s">
        <v>678</v>
      </c>
      <c r="I160" t="s">
        <v>679</v>
      </c>
      <c r="J160" t="s">
        <v>6</v>
      </c>
      <c r="K160" t="s">
        <v>680</v>
      </c>
      <c r="L160" t="s">
        <v>984</v>
      </c>
      <c r="M160" s="129" t="s">
        <v>681</v>
      </c>
      <c r="N160" t="s">
        <v>5</v>
      </c>
      <c r="O160">
        <v>34</v>
      </c>
      <c r="Q160" t="s">
        <v>679</v>
      </c>
      <c r="R160" t="s">
        <v>439</v>
      </c>
      <c r="U160">
        <v>202311</v>
      </c>
      <c r="V160" t="s">
        <v>685</v>
      </c>
      <c r="W160">
        <v>0</v>
      </c>
      <c r="X160">
        <v>11.54</v>
      </c>
      <c r="AA160" t="s">
        <v>3</v>
      </c>
      <c r="AB160" t="s">
        <v>686</v>
      </c>
      <c r="AC160" t="s">
        <v>440</v>
      </c>
      <c r="AE160" t="s">
        <v>1016</v>
      </c>
      <c r="AF160" t="s">
        <v>898</v>
      </c>
      <c r="AH160" t="s">
        <v>679</v>
      </c>
      <c r="AI160" s="1">
        <v>45260</v>
      </c>
      <c r="AJ160" t="s">
        <v>689</v>
      </c>
    </row>
    <row r="161" spans="1:36" x14ac:dyDescent="0.25">
      <c r="A161" t="s">
        <v>3</v>
      </c>
      <c r="B161">
        <v>1</v>
      </c>
      <c r="C161">
        <v>20</v>
      </c>
      <c r="D161">
        <v>908</v>
      </c>
      <c r="E161" t="s">
        <v>677</v>
      </c>
      <c r="F161" t="s">
        <v>4</v>
      </c>
      <c r="G161" s="129" t="s">
        <v>678</v>
      </c>
      <c r="H161" s="129" t="s">
        <v>678</v>
      </c>
      <c r="I161" t="s">
        <v>679</v>
      </c>
      <c r="J161" t="s">
        <v>6</v>
      </c>
      <c r="K161" t="s">
        <v>680</v>
      </c>
      <c r="L161" t="s">
        <v>985</v>
      </c>
      <c r="M161" s="129" t="s">
        <v>681</v>
      </c>
      <c r="N161" t="s">
        <v>5</v>
      </c>
      <c r="O161">
        <v>34</v>
      </c>
      <c r="Q161" t="s">
        <v>679</v>
      </c>
      <c r="R161" t="s">
        <v>439</v>
      </c>
      <c r="U161">
        <v>202311</v>
      </c>
      <c r="V161" t="s">
        <v>685</v>
      </c>
      <c r="W161">
        <v>0</v>
      </c>
      <c r="X161">
        <v>1.68</v>
      </c>
      <c r="AA161" t="s">
        <v>3</v>
      </c>
      <c r="AB161" t="s">
        <v>686</v>
      </c>
      <c r="AC161" t="s">
        <v>440</v>
      </c>
      <c r="AE161" t="s">
        <v>1017</v>
      </c>
      <c r="AF161" t="s">
        <v>898</v>
      </c>
      <c r="AH161" t="s">
        <v>679</v>
      </c>
      <c r="AI161" s="1">
        <v>45260</v>
      </c>
      <c r="AJ161" t="s">
        <v>689</v>
      </c>
    </row>
    <row r="162" spans="1:36" x14ac:dyDescent="0.25">
      <c r="A162" t="s">
        <v>3</v>
      </c>
      <c r="B162">
        <v>1</v>
      </c>
      <c r="C162">
        <v>20</v>
      </c>
      <c r="D162">
        <v>908</v>
      </c>
      <c r="E162" t="s">
        <v>677</v>
      </c>
      <c r="F162" t="s">
        <v>4</v>
      </c>
      <c r="G162" s="129" t="s">
        <v>678</v>
      </c>
      <c r="H162" s="129" t="s">
        <v>678</v>
      </c>
      <c r="I162" t="s">
        <v>679</v>
      </c>
      <c r="J162" t="s">
        <v>6</v>
      </c>
      <c r="K162" t="s">
        <v>680</v>
      </c>
      <c r="L162" t="s">
        <v>986</v>
      </c>
      <c r="M162" s="129" t="s">
        <v>681</v>
      </c>
      <c r="N162" t="s">
        <v>5</v>
      </c>
      <c r="O162">
        <v>34</v>
      </c>
      <c r="Q162" t="s">
        <v>679</v>
      </c>
      <c r="R162" t="s">
        <v>439</v>
      </c>
      <c r="U162">
        <v>202311</v>
      </c>
      <c r="V162" t="s">
        <v>685</v>
      </c>
      <c r="W162">
        <v>0</v>
      </c>
      <c r="X162">
        <v>0.12</v>
      </c>
      <c r="AA162" t="s">
        <v>3</v>
      </c>
      <c r="AB162" t="s">
        <v>686</v>
      </c>
      <c r="AC162" t="s">
        <v>440</v>
      </c>
      <c r="AE162" t="s">
        <v>1018</v>
      </c>
      <c r="AF162" t="s">
        <v>898</v>
      </c>
      <c r="AH162" t="s">
        <v>679</v>
      </c>
      <c r="AI162" s="1">
        <v>45260</v>
      </c>
      <c r="AJ162" t="s">
        <v>689</v>
      </c>
    </row>
    <row r="163" spans="1:36" x14ac:dyDescent="0.25">
      <c r="A163" t="s">
        <v>3</v>
      </c>
      <c r="B163">
        <v>1</v>
      </c>
      <c r="C163">
        <v>20</v>
      </c>
      <c r="D163">
        <v>908</v>
      </c>
      <c r="E163" t="s">
        <v>677</v>
      </c>
      <c r="F163" t="s">
        <v>4</v>
      </c>
      <c r="G163" s="129" t="s">
        <v>678</v>
      </c>
      <c r="H163" s="129" t="s">
        <v>678</v>
      </c>
      <c r="I163" t="s">
        <v>679</v>
      </c>
      <c r="J163" t="s">
        <v>6</v>
      </c>
      <c r="K163" t="s">
        <v>680</v>
      </c>
      <c r="L163" t="s">
        <v>987</v>
      </c>
      <c r="M163" s="129" t="s">
        <v>681</v>
      </c>
      <c r="N163" t="s">
        <v>5</v>
      </c>
      <c r="O163">
        <v>34</v>
      </c>
      <c r="Q163" t="s">
        <v>679</v>
      </c>
      <c r="R163" t="s">
        <v>439</v>
      </c>
      <c r="U163">
        <v>202311</v>
      </c>
      <c r="V163" t="s">
        <v>685</v>
      </c>
      <c r="W163">
        <v>0</v>
      </c>
      <c r="X163">
        <v>49.6</v>
      </c>
      <c r="AA163" t="s">
        <v>3</v>
      </c>
      <c r="AB163" t="s">
        <v>686</v>
      </c>
      <c r="AC163" t="s">
        <v>440</v>
      </c>
      <c r="AE163" t="s">
        <v>1019</v>
      </c>
      <c r="AF163" t="s">
        <v>898</v>
      </c>
      <c r="AH163" t="s">
        <v>679</v>
      </c>
      <c r="AI163" s="1">
        <v>45260</v>
      </c>
      <c r="AJ163" t="s">
        <v>689</v>
      </c>
    </row>
    <row r="164" spans="1:36" x14ac:dyDescent="0.25">
      <c r="A164" t="s">
        <v>3</v>
      </c>
      <c r="B164">
        <v>1</v>
      </c>
      <c r="C164">
        <v>20</v>
      </c>
      <c r="D164">
        <v>908</v>
      </c>
      <c r="E164" t="s">
        <v>677</v>
      </c>
      <c r="F164" t="s">
        <v>4</v>
      </c>
      <c r="G164" s="129" t="s">
        <v>678</v>
      </c>
      <c r="H164" s="129" t="s">
        <v>678</v>
      </c>
      <c r="I164" t="s">
        <v>679</v>
      </c>
      <c r="J164" t="s">
        <v>6</v>
      </c>
      <c r="K164" t="s">
        <v>680</v>
      </c>
      <c r="L164" t="s">
        <v>988</v>
      </c>
      <c r="M164" s="129" t="s">
        <v>681</v>
      </c>
      <c r="N164" t="s">
        <v>5</v>
      </c>
      <c r="O164">
        <v>34</v>
      </c>
      <c r="Q164" t="s">
        <v>679</v>
      </c>
      <c r="R164" t="s">
        <v>439</v>
      </c>
      <c r="U164">
        <v>202311</v>
      </c>
      <c r="V164" t="s">
        <v>685</v>
      </c>
      <c r="W164">
        <v>0</v>
      </c>
      <c r="X164">
        <v>9.51</v>
      </c>
      <c r="AA164" t="s">
        <v>3</v>
      </c>
      <c r="AB164" t="s">
        <v>686</v>
      </c>
      <c r="AC164" t="s">
        <v>440</v>
      </c>
      <c r="AE164" t="s">
        <v>1020</v>
      </c>
      <c r="AF164" t="s">
        <v>898</v>
      </c>
      <c r="AH164" t="s">
        <v>679</v>
      </c>
      <c r="AI164" s="1">
        <v>45260</v>
      </c>
      <c r="AJ164" t="s">
        <v>689</v>
      </c>
    </row>
    <row r="165" spans="1:36" x14ac:dyDescent="0.25">
      <c r="A165" t="s">
        <v>3</v>
      </c>
      <c r="B165">
        <v>1</v>
      </c>
      <c r="C165">
        <v>20</v>
      </c>
      <c r="D165">
        <v>908</v>
      </c>
      <c r="E165" t="s">
        <v>677</v>
      </c>
      <c r="F165" t="s">
        <v>4</v>
      </c>
      <c r="G165" s="129" t="s">
        <v>678</v>
      </c>
      <c r="H165" s="129" t="s">
        <v>678</v>
      </c>
      <c r="I165" t="s">
        <v>679</v>
      </c>
      <c r="J165" t="s">
        <v>6</v>
      </c>
      <c r="K165" t="s">
        <v>680</v>
      </c>
      <c r="L165" t="s">
        <v>989</v>
      </c>
      <c r="M165" s="129" t="s">
        <v>681</v>
      </c>
      <c r="N165" t="s">
        <v>5</v>
      </c>
      <c r="O165">
        <v>34</v>
      </c>
      <c r="Q165" t="s">
        <v>679</v>
      </c>
      <c r="R165" t="s">
        <v>439</v>
      </c>
      <c r="U165">
        <v>202311</v>
      </c>
      <c r="V165" t="s">
        <v>685</v>
      </c>
      <c r="W165">
        <v>0</v>
      </c>
      <c r="X165">
        <v>3.85</v>
      </c>
      <c r="AA165" t="s">
        <v>3</v>
      </c>
      <c r="AB165" t="s">
        <v>686</v>
      </c>
      <c r="AC165" t="s">
        <v>440</v>
      </c>
      <c r="AE165" t="s">
        <v>1014</v>
      </c>
      <c r="AF165" t="s">
        <v>898</v>
      </c>
      <c r="AH165" t="s">
        <v>679</v>
      </c>
      <c r="AI165" s="1">
        <v>45260</v>
      </c>
      <c r="AJ165" t="s">
        <v>689</v>
      </c>
    </row>
    <row r="166" spans="1:36" x14ac:dyDescent="0.25">
      <c r="A166" t="s">
        <v>3</v>
      </c>
      <c r="B166">
        <v>1</v>
      </c>
      <c r="C166">
        <v>20</v>
      </c>
      <c r="D166">
        <v>908</v>
      </c>
      <c r="E166" t="s">
        <v>677</v>
      </c>
      <c r="F166" t="s">
        <v>4</v>
      </c>
      <c r="G166" s="129" t="s">
        <v>678</v>
      </c>
      <c r="H166" s="129" t="s">
        <v>678</v>
      </c>
      <c r="I166" t="s">
        <v>679</v>
      </c>
      <c r="J166" t="s">
        <v>6</v>
      </c>
      <c r="K166" t="s">
        <v>680</v>
      </c>
      <c r="L166" t="s">
        <v>6</v>
      </c>
      <c r="M166" s="129" t="s">
        <v>681</v>
      </c>
      <c r="N166" t="s">
        <v>5</v>
      </c>
      <c r="O166">
        <v>34</v>
      </c>
      <c r="Q166" t="s">
        <v>679</v>
      </c>
      <c r="R166" t="s">
        <v>467</v>
      </c>
      <c r="U166">
        <v>202311</v>
      </c>
      <c r="V166" t="s">
        <v>685</v>
      </c>
      <c r="W166">
        <v>0</v>
      </c>
      <c r="X166">
        <v>346.77</v>
      </c>
      <c r="AB166" t="s">
        <v>686</v>
      </c>
      <c r="AC166" t="s">
        <v>612</v>
      </c>
      <c r="AE166" t="s">
        <v>1021</v>
      </c>
      <c r="AF166" t="s">
        <v>898</v>
      </c>
      <c r="AH166" t="s">
        <v>679</v>
      </c>
      <c r="AI166" s="1">
        <v>45267</v>
      </c>
      <c r="AJ166" t="s">
        <v>689</v>
      </c>
    </row>
    <row r="167" spans="1:36" x14ac:dyDescent="0.25">
      <c r="A167" t="s">
        <v>3</v>
      </c>
      <c r="B167">
        <v>1</v>
      </c>
      <c r="C167">
        <v>20</v>
      </c>
      <c r="D167">
        <v>908</v>
      </c>
      <c r="E167" t="s">
        <v>677</v>
      </c>
      <c r="F167" t="s">
        <v>4</v>
      </c>
      <c r="G167" s="129" t="s">
        <v>678</v>
      </c>
      <c r="H167" s="129" t="s">
        <v>678</v>
      </c>
      <c r="I167" t="s">
        <v>679</v>
      </c>
      <c r="J167" t="s">
        <v>6</v>
      </c>
      <c r="K167" t="s">
        <v>680</v>
      </c>
      <c r="L167" t="s">
        <v>6</v>
      </c>
      <c r="M167" s="129" t="s">
        <v>681</v>
      </c>
      <c r="N167" t="s">
        <v>5</v>
      </c>
      <c r="O167" t="s">
        <v>8</v>
      </c>
      <c r="Q167" t="s">
        <v>2</v>
      </c>
      <c r="R167" t="s">
        <v>438</v>
      </c>
      <c r="S167">
        <v>100131310</v>
      </c>
      <c r="T167" t="s">
        <v>1022</v>
      </c>
      <c r="U167">
        <v>202311</v>
      </c>
      <c r="V167" t="s">
        <v>685</v>
      </c>
      <c r="W167">
        <v>2326.25</v>
      </c>
      <c r="X167">
        <v>2326.25</v>
      </c>
      <c r="Y167" t="s">
        <v>962</v>
      </c>
      <c r="Z167">
        <v>1016837</v>
      </c>
      <c r="AB167" t="s">
        <v>686</v>
      </c>
      <c r="AC167" t="s">
        <v>7</v>
      </c>
      <c r="AE167" t="s">
        <v>1023</v>
      </c>
      <c r="AF167" t="s">
        <v>688</v>
      </c>
      <c r="AH167">
        <v>116516</v>
      </c>
      <c r="AI167" s="1">
        <v>45240</v>
      </c>
      <c r="AJ167" t="s">
        <v>689</v>
      </c>
    </row>
    <row r="168" spans="1:36" x14ac:dyDescent="0.25">
      <c r="A168" t="s">
        <v>3</v>
      </c>
      <c r="B168">
        <v>1</v>
      </c>
      <c r="C168">
        <v>20</v>
      </c>
      <c r="D168">
        <v>908</v>
      </c>
      <c r="E168" t="s">
        <v>677</v>
      </c>
      <c r="F168" t="s">
        <v>4</v>
      </c>
      <c r="G168" s="129" t="s">
        <v>678</v>
      </c>
      <c r="H168" s="129" t="s">
        <v>678</v>
      </c>
      <c r="I168" t="s">
        <v>679</v>
      </c>
      <c r="J168" t="s">
        <v>6</v>
      </c>
      <c r="K168" t="s">
        <v>680</v>
      </c>
      <c r="L168" t="s">
        <v>6</v>
      </c>
      <c r="M168" s="129" t="s">
        <v>681</v>
      </c>
      <c r="N168" t="s">
        <v>5</v>
      </c>
      <c r="O168" t="s">
        <v>8</v>
      </c>
      <c r="Q168" t="s">
        <v>2</v>
      </c>
      <c r="R168" t="s">
        <v>438</v>
      </c>
      <c r="S168">
        <v>100143299</v>
      </c>
      <c r="T168" t="s">
        <v>1024</v>
      </c>
      <c r="U168">
        <v>202311</v>
      </c>
      <c r="V168" t="s">
        <v>685</v>
      </c>
      <c r="W168">
        <v>6796.34</v>
      </c>
      <c r="X168">
        <v>6796.34</v>
      </c>
      <c r="Y168" t="s">
        <v>962</v>
      </c>
      <c r="Z168">
        <v>1016837</v>
      </c>
      <c r="AB168" t="s">
        <v>686</v>
      </c>
      <c r="AC168" t="s">
        <v>7</v>
      </c>
      <c r="AE168" t="s">
        <v>1025</v>
      </c>
      <c r="AF168" t="s">
        <v>688</v>
      </c>
      <c r="AH168">
        <v>116516</v>
      </c>
      <c r="AI168" s="1">
        <v>45250</v>
      </c>
      <c r="AJ168" t="s">
        <v>689</v>
      </c>
    </row>
    <row r="169" spans="1:36" x14ac:dyDescent="0.25">
      <c r="A169" t="s">
        <v>3</v>
      </c>
      <c r="B169">
        <v>1</v>
      </c>
      <c r="C169">
        <v>20</v>
      </c>
      <c r="D169">
        <v>908</v>
      </c>
      <c r="E169" t="s">
        <v>677</v>
      </c>
      <c r="F169" t="s">
        <v>4</v>
      </c>
      <c r="G169" s="129" t="s">
        <v>678</v>
      </c>
      <c r="H169" s="129" t="s">
        <v>678</v>
      </c>
      <c r="I169" t="s">
        <v>679</v>
      </c>
      <c r="J169" t="s">
        <v>6</v>
      </c>
      <c r="K169" t="s">
        <v>680</v>
      </c>
      <c r="L169" t="s">
        <v>6</v>
      </c>
      <c r="M169" s="129" t="s">
        <v>681</v>
      </c>
      <c r="N169" t="s">
        <v>5</v>
      </c>
      <c r="O169" t="s">
        <v>8</v>
      </c>
      <c r="Q169" t="s">
        <v>2</v>
      </c>
      <c r="R169" t="s">
        <v>438</v>
      </c>
      <c r="S169">
        <v>100151241</v>
      </c>
      <c r="T169" t="s">
        <v>1026</v>
      </c>
      <c r="U169">
        <v>202311</v>
      </c>
      <c r="V169" t="s">
        <v>685</v>
      </c>
      <c r="W169">
        <v>8975.09</v>
      </c>
      <c r="X169">
        <v>8975.09</v>
      </c>
      <c r="Y169" t="s">
        <v>962</v>
      </c>
      <c r="Z169">
        <v>1016837</v>
      </c>
      <c r="AB169" t="s">
        <v>686</v>
      </c>
      <c r="AC169" t="s">
        <v>7</v>
      </c>
      <c r="AE169" t="s">
        <v>1027</v>
      </c>
      <c r="AF169" t="s">
        <v>688</v>
      </c>
      <c r="AH169">
        <v>116516</v>
      </c>
      <c r="AI169" s="1">
        <v>45258</v>
      </c>
      <c r="AJ169" t="s">
        <v>689</v>
      </c>
    </row>
    <row r="170" spans="1:36" x14ac:dyDescent="0.25">
      <c r="A170" t="s">
        <v>3</v>
      </c>
      <c r="B170">
        <v>1</v>
      </c>
      <c r="C170">
        <v>20</v>
      </c>
      <c r="D170">
        <v>908</v>
      </c>
      <c r="E170" t="s">
        <v>677</v>
      </c>
      <c r="F170" t="s">
        <v>4</v>
      </c>
      <c r="G170" s="129" t="s">
        <v>678</v>
      </c>
      <c r="H170" s="129" t="s">
        <v>678</v>
      </c>
      <c r="I170" t="s">
        <v>679</v>
      </c>
      <c r="J170" t="s">
        <v>6</v>
      </c>
      <c r="K170" t="s">
        <v>680</v>
      </c>
      <c r="L170" t="s">
        <v>993</v>
      </c>
      <c r="M170" s="129" t="s">
        <v>681</v>
      </c>
      <c r="N170" t="s">
        <v>5</v>
      </c>
      <c r="O170">
        <v>34</v>
      </c>
      <c r="Q170" t="s">
        <v>679</v>
      </c>
      <c r="R170" t="s">
        <v>439</v>
      </c>
      <c r="U170">
        <v>202311</v>
      </c>
      <c r="V170" t="s">
        <v>685</v>
      </c>
      <c r="W170">
        <v>0</v>
      </c>
      <c r="X170">
        <v>5.21</v>
      </c>
      <c r="AA170" t="s">
        <v>3</v>
      </c>
      <c r="AB170" t="s">
        <v>686</v>
      </c>
      <c r="AC170" t="s">
        <v>440</v>
      </c>
      <c r="AE170" t="s">
        <v>1028</v>
      </c>
      <c r="AF170" t="s">
        <v>898</v>
      </c>
      <c r="AH170" t="s">
        <v>679</v>
      </c>
      <c r="AI170" s="1">
        <v>45260</v>
      </c>
      <c r="AJ170" t="s">
        <v>689</v>
      </c>
    </row>
    <row r="171" spans="1:36" x14ac:dyDescent="0.25">
      <c r="A171" t="s">
        <v>3</v>
      </c>
      <c r="B171">
        <v>1</v>
      </c>
      <c r="C171">
        <v>20</v>
      </c>
      <c r="D171">
        <v>908</v>
      </c>
      <c r="E171" t="s">
        <v>677</v>
      </c>
      <c r="F171" t="s">
        <v>4</v>
      </c>
      <c r="G171" s="129" t="s">
        <v>678</v>
      </c>
      <c r="H171" s="129" t="s">
        <v>678</v>
      </c>
      <c r="I171" t="s">
        <v>679</v>
      </c>
      <c r="J171" t="s">
        <v>6</v>
      </c>
      <c r="K171" t="s">
        <v>680</v>
      </c>
      <c r="L171" t="s">
        <v>679</v>
      </c>
      <c r="M171" s="129" t="s">
        <v>681</v>
      </c>
      <c r="N171" t="s">
        <v>5</v>
      </c>
      <c r="O171">
        <v>34</v>
      </c>
      <c r="Q171" t="s">
        <v>679</v>
      </c>
      <c r="R171" t="s">
        <v>439</v>
      </c>
      <c r="U171">
        <v>202311</v>
      </c>
      <c r="V171" t="s">
        <v>685</v>
      </c>
      <c r="W171">
        <v>0</v>
      </c>
      <c r="X171">
        <v>10.19</v>
      </c>
      <c r="AA171" t="s">
        <v>3</v>
      </c>
      <c r="AB171" t="s">
        <v>686</v>
      </c>
      <c r="AC171" t="s">
        <v>440</v>
      </c>
      <c r="AE171" t="s">
        <v>1029</v>
      </c>
      <c r="AF171" t="s">
        <v>898</v>
      </c>
      <c r="AH171" t="s">
        <v>679</v>
      </c>
      <c r="AI171" s="1">
        <v>45260</v>
      </c>
      <c r="AJ171" t="s">
        <v>689</v>
      </c>
    </row>
    <row r="172" spans="1:36" x14ac:dyDescent="0.25">
      <c r="A172" t="s">
        <v>3</v>
      </c>
      <c r="B172">
        <v>1</v>
      </c>
      <c r="C172">
        <v>20</v>
      </c>
      <c r="D172">
        <v>908</v>
      </c>
      <c r="E172" t="s">
        <v>677</v>
      </c>
      <c r="F172" t="s">
        <v>4</v>
      </c>
      <c r="G172" s="129" t="s">
        <v>678</v>
      </c>
      <c r="H172" s="129" t="s">
        <v>678</v>
      </c>
      <c r="I172" t="s">
        <v>679</v>
      </c>
      <c r="J172" t="s">
        <v>6</v>
      </c>
      <c r="K172" t="s">
        <v>680</v>
      </c>
      <c r="L172" t="s">
        <v>679</v>
      </c>
      <c r="M172" s="129" t="s">
        <v>681</v>
      </c>
      <c r="N172" t="s">
        <v>5</v>
      </c>
      <c r="O172">
        <v>34</v>
      </c>
      <c r="Q172" t="s">
        <v>679</v>
      </c>
      <c r="R172" t="s">
        <v>439</v>
      </c>
      <c r="U172">
        <v>202311</v>
      </c>
      <c r="V172" t="s">
        <v>685</v>
      </c>
      <c r="W172">
        <v>0</v>
      </c>
      <c r="X172">
        <v>4.43</v>
      </c>
      <c r="AA172" t="s">
        <v>3</v>
      </c>
      <c r="AB172" t="s">
        <v>686</v>
      </c>
      <c r="AC172" t="s">
        <v>440</v>
      </c>
      <c r="AE172" t="s">
        <v>1030</v>
      </c>
      <c r="AF172" t="s">
        <v>898</v>
      </c>
      <c r="AH172" t="s">
        <v>679</v>
      </c>
      <c r="AI172" s="1">
        <v>45260</v>
      </c>
      <c r="AJ172" t="s">
        <v>689</v>
      </c>
    </row>
    <row r="173" spans="1:36" x14ac:dyDescent="0.25">
      <c r="A173" t="s">
        <v>3</v>
      </c>
      <c r="B173">
        <v>1</v>
      </c>
      <c r="C173">
        <v>20</v>
      </c>
      <c r="D173">
        <v>908</v>
      </c>
      <c r="E173" t="s">
        <v>677</v>
      </c>
      <c r="F173" t="s">
        <v>4</v>
      </c>
      <c r="G173" s="129" t="s">
        <v>678</v>
      </c>
      <c r="H173" s="129" t="s">
        <v>678</v>
      </c>
      <c r="I173" t="s">
        <v>679</v>
      </c>
      <c r="J173" t="s">
        <v>6</v>
      </c>
      <c r="K173" t="s">
        <v>680</v>
      </c>
      <c r="L173" t="s">
        <v>980</v>
      </c>
      <c r="M173" s="129" t="s">
        <v>681</v>
      </c>
      <c r="N173" t="s">
        <v>5</v>
      </c>
      <c r="O173">
        <v>34</v>
      </c>
      <c r="Q173" t="s">
        <v>679</v>
      </c>
      <c r="R173" t="s">
        <v>439</v>
      </c>
      <c r="U173">
        <v>202312</v>
      </c>
      <c r="V173" t="s">
        <v>685</v>
      </c>
      <c r="W173">
        <v>0</v>
      </c>
      <c r="X173">
        <v>7.0000000000000007E-2</v>
      </c>
      <c r="AA173" t="s">
        <v>3</v>
      </c>
      <c r="AB173" t="s">
        <v>686</v>
      </c>
      <c r="AC173" t="s">
        <v>440</v>
      </c>
      <c r="AE173" t="s">
        <v>1031</v>
      </c>
      <c r="AF173" t="s">
        <v>898</v>
      </c>
      <c r="AH173" t="s">
        <v>679</v>
      </c>
      <c r="AI173" s="1">
        <v>45291</v>
      </c>
      <c r="AJ173" t="s">
        <v>689</v>
      </c>
    </row>
    <row r="174" spans="1:36" x14ac:dyDescent="0.25">
      <c r="A174" t="s">
        <v>3</v>
      </c>
      <c r="B174">
        <v>1</v>
      </c>
      <c r="C174">
        <v>20</v>
      </c>
      <c r="D174">
        <v>908</v>
      </c>
      <c r="E174" t="s">
        <v>677</v>
      </c>
      <c r="F174" t="s">
        <v>4</v>
      </c>
      <c r="G174" s="129" t="s">
        <v>678</v>
      </c>
      <c r="H174" s="129" t="s">
        <v>678</v>
      </c>
      <c r="I174" t="s">
        <v>679</v>
      </c>
      <c r="J174" t="s">
        <v>6</v>
      </c>
      <c r="K174" t="s">
        <v>680</v>
      </c>
      <c r="L174" t="s">
        <v>981</v>
      </c>
      <c r="M174" s="129" t="s">
        <v>681</v>
      </c>
      <c r="N174" t="s">
        <v>5</v>
      </c>
      <c r="O174">
        <v>34</v>
      </c>
      <c r="Q174" t="s">
        <v>679</v>
      </c>
      <c r="R174" t="s">
        <v>439</v>
      </c>
      <c r="U174">
        <v>202312</v>
      </c>
      <c r="V174" t="s">
        <v>685</v>
      </c>
      <c r="W174">
        <v>0</v>
      </c>
      <c r="X174">
        <v>45.03</v>
      </c>
      <c r="AA174" t="s">
        <v>3</v>
      </c>
      <c r="AB174" t="s">
        <v>686</v>
      </c>
      <c r="AC174" t="s">
        <v>440</v>
      </c>
      <c r="AE174" t="s">
        <v>1032</v>
      </c>
      <c r="AF174" t="s">
        <v>898</v>
      </c>
      <c r="AH174" t="s">
        <v>679</v>
      </c>
      <c r="AI174" s="1">
        <v>45291</v>
      </c>
      <c r="AJ174" t="s">
        <v>689</v>
      </c>
    </row>
    <row r="175" spans="1:36" x14ac:dyDescent="0.25">
      <c r="A175" t="s">
        <v>3</v>
      </c>
      <c r="B175">
        <v>1</v>
      </c>
      <c r="C175">
        <v>20</v>
      </c>
      <c r="D175">
        <v>908</v>
      </c>
      <c r="E175" t="s">
        <v>677</v>
      </c>
      <c r="F175" t="s">
        <v>4</v>
      </c>
      <c r="G175" s="129" t="s">
        <v>678</v>
      </c>
      <c r="H175" s="129" t="s">
        <v>678</v>
      </c>
      <c r="I175" t="s">
        <v>679</v>
      </c>
      <c r="J175" t="s">
        <v>6</v>
      </c>
      <c r="K175" t="s">
        <v>680</v>
      </c>
      <c r="L175" t="s">
        <v>982</v>
      </c>
      <c r="M175" s="129" t="s">
        <v>681</v>
      </c>
      <c r="N175" t="s">
        <v>5</v>
      </c>
      <c r="O175">
        <v>34</v>
      </c>
      <c r="Q175" t="s">
        <v>679</v>
      </c>
      <c r="R175" t="s">
        <v>439</v>
      </c>
      <c r="U175">
        <v>202312</v>
      </c>
      <c r="V175" t="s">
        <v>685</v>
      </c>
      <c r="W175">
        <v>0</v>
      </c>
      <c r="X175">
        <v>0.77</v>
      </c>
      <c r="AA175" t="s">
        <v>3</v>
      </c>
      <c r="AB175" t="s">
        <v>686</v>
      </c>
      <c r="AC175" t="s">
        <v>440</v>
      </c>
      <c r="AE175" t="s">
        <v>1033</v>
      </c>
      <c r="AF175" t="s">
        <v>898</v>
      </c>
      <c r="AH175" t="s">
        <v>679</v>
      </c>
      <c r="AI175" s="1">
        <v>45291</v>
      </c>
      <c r="AJ175" t="s">
        <v>689</v>
      </c>
    </row>
    <row r="176" spans="1:36" x14ac:dyDescent="0.25">
      <c r="A176" t="s">
        <v>3</v>
      </c>
      <c r="B176">
        <v>1</v>
      </c>
      <c r="C176">
        <v>20</v>
      </c>
      <c r="D176">
        <v>908</v>
      </c>
      <c r="E176" t="s">
        <v>677</v>
      </c>
      <c r="F176" t="s">
        <v>4</v>
      </c>
      <c r="G176" s="129" t="s">
        <v>678</v>
      </c>
      <c r="H176" s="129" t="s">
        <v>678</v>
      </c>
      <c r="I176" t="s">
        <v>679</v>
      </c>
      <c r="J176" t="s">
        <v>6</v>
      </c>
      <c r="K176" t="s">
        <v>680</v>
      </c>
      <c r="L176" t="s">
        <v>983</v>
      </c>
      <c r="M176" s="129" t="s">
        <v>681</v>
      </c>
      <c r="N176" t="s">
        <v>5</v>
      </c>
      <c r="O176">
        <v>34</v>
      </c>
      <c r="Q176" t="s">
        <v>679</v>
      </c>
      <c r="R176" t="s">
        <v>439</v>
      </c>
      <c r="U176">
        <v>202312</v>
      </c>
      <c r="V176" t="s">
        <v>685</v>
      </c>
      <c r="W176">
        <v>0</v>
      </c>
      <c r="X176">
        <v>14.56</v>
      </c>
      <c r="AA176" t="s">
        <v>3</v>
      </c>
      <c r="AB176" t="s">
        <v>686</v>
      </c>
      <c r="AC176" t="s">
        <v>440</v>
      </c>
      <c r="AE176" t="s">
        <v>1034</v>
      </c>
      <c r="AF176" t="s">
        <v>898</v>
      </c>
      <c r="AH176" t="s">
        <v>679</v>
      </c>
      <c r="AI176" s="1">
        <v>45291</v>
      </c>
      <c r="AJ176" t="s">
        <v>689</v>
      </c>
    </row>
    <row r="177" spans="1:36" x14ac:dyDescent="0.25">
      <c r="A177" t="s">
        <v>3</v>
      </c>
      <c r="B177">
        <v>1</v>
      </c>
      <c r="C177">
        <v>20</v>
      </c>
      <c r="D177">
        <v>908</v>
      </c>
      <c r="E177" t="s">
        <v>677</v>
      </c>
      <c r="F177" t="s">
        <v>4</v>
      </c>
      <c r="G177" s="129" t="s">
        <v>678</v>
      </c>
      <c r="H177" s="129" t="s">
        <v>678</v>
      </c>
      <c r="I177" t="s">
        <v>679</v>
      </c>
      <c r="J177" t="s">
        <v>6</v>
      </c>
      <c r="K177" t="s">
        <v>680</v>
      </c>
      <c r="L177" t="s">
        <v>984</v>
      </c>
      <c r="M177" s="129" t="s">
        <v>681</v>
      </c>
      <c r="N177" t="s">
        <v>5</v>
      </c>
      <c r="O177">
        <v>34</v>
      </c>
      <c r="Q177" t="s">
        <v>679</v>
      </c>
      <c r="R177" t="s">
        <v>439</v>
      </c>
      <c r="U177">
        <v>202312</v>
      </c>
      <c r="V177" t="s">
        <v>685</v>
      </c>
      <c r="W177">
        <v>0</v>
      </c>
      <c r="X177">
        <v>19.34</v>
      </c>
      <c r="AA177" t="s">
        <v>3</v>
      </c>
      <c r="AB177" t="s">
        <v>686</v>
      </c>
      <c r="AC177" t="s">
        <v>440</v>
      </c>
      <c r="AE177" t="s">
        <v>1035</v>
      </c>
      <c r="AF177" t="s">
        <v>898</v>
      </c>
      <c r="AH177" t="s">
        <v>679</v>
      </c>
      <c r="AI177" s="1">
        <v>45291</v>
      </c>
      <c r="AJ177" t="s">
        <v>689</v>
      </c>
    </row>
    <row r="178" spans="1:36" x14ac:dyDescent="0.25">
      <c r="A178" t="s">
        <v>3</v>
      </c>
      <c r="B178">
        <v>1</v>
      </c>
      <c r="C178">
        <v>20</v>
      </c>
      <c r="D178">
        <v>908</v>
      </c>
      <c r="E178" t="s">
        <v>677</v>
      </c>
      <c r="F178" t="s">
        <v>4</v>
      </c>
      <c r="G178" s="129" t="s">
        <v>678</v>
      </c>
      <c r="H178" s="129" t="s">
        <v>678</v>
      </c>
      <c r="I178" t="s">
        <v>679</v>
      </c>
      <c r="J178" t="s">
        <v>6</v>
      </c>
      <c r="K178" t="s">
        <v>680</v>
      </c>
      <c r="L178" t="s">
        <v>985</v>
      </c>
      <c r="M178" s="129" t="s">
        <v>681</v>
      </c>
      <c r="N178" t="s">
        <v>5</v>
      </c>
      <c r="O178">
        <v>34</v>
      </c>
      <c r="Q178" t="s">
        <v>679</v>
      </c>
      <c r="R178" t="s">
        <v>439</v>
      </c>
      <c r="U178">
        <v>202312</v>
      </c>
      <c r="V178" t="s">
        <v>685</v>
      </c>
      <c r="W178">
        <v>0</v>
      </c>
      <c r="X178">
        <v>3.59</v>
      </c>
      <c r="AA178" t="s">
        <v>3</v>
      </c>
      <c r="AB178" t="s">
        <v>686</v>
      </c>
      <c r="AC178" t="s">
        <v>440</v>
      </c>
      <c r="AE178" t="s">
        <v>1036</v>
      </c>
      <c r="AF178" t="s">
        <v>898</v>
      </c>
      <c r="AH178" t="s">
        <v>679</v>
      </c>
      <c r="AI178" s="1">
        <v>45291</v>
      </c>
      <c r="AJ178" t="s">
        <v>689</v>
      </c>
    </row>
    <row r="179" spans="1:36" x14ac:dyDescent="0.25">
      <c r="A179" t="s">
        <v>3</v>
      </c>
      <c r="B179">
        <v>1</v>
      </c>
      <c r="C179">
        <v>20</v>
      </c>
      <c r="D179">
        <v>908</v>
      </c>
      <c r="E179" t="s">
        <v>677</v>
      </c>
      <c r="F179" t="s">
        <v>4</v>
      </c>
      <c r="G179" s="129" t="s">
        <v>678</v>
      </c>
      <c r="H179" s="129" t="s">
        <v>678</v>
      </c>
      <c r="I179" t="s">
        <v>679</v>
      </c>
      <c r="J179" t="s">
        <v>6</v>
      </c>
      <c r="K179" t="s">
        <v>680</v>
      </c>
      <c r="L179" t="s">
        <v>986</v>
      </c>
      <c r="M179" s="129" t="s">
        <v>681</v>
      </c>
      <c r="N179" t="s">
        <v>5</v>
      </c>
      <c r="O179">
        <v>34</v>
      </c>
      <c r="Q179" t="s">
        <v>679</v>
      </c>
      <c r="R179" t="s">
        <v>439</v>
      </c>
      <c r="U179">
        <v>202312</v>
      </c>
      <c r="V179" t="s">
        <v>685</v>
      </c>
      <c r="W179">
        <v>0</v>
      </c>
      <c r="X179">
        <v>0.08</v>
      </c>
      <c r="AA179" t="s">
        <v>3</v>
      </c>
      <c r="AB179" t="s">
        <v>686</v>
      </c>
      <c r="AC179" t="s">
        <v>440</v>
      </c>
      <c r="AE179" t="s">
        <v>1037</v>
      </c>
      <c r="AF179" t="s">
        <v>898</v>
      </c>
      <c r="AH179" t="s">
        <v>679</v>
      </c>
      <c r="AI179" s="1">
        <v>45291</v>
      </c>
      <c r="AJ179" t="s">
        <v>689</v>
      </c>
    </row>
    <row r="180" spans="1:36" x14ac:dyDescent="0.25">
      <c r="A180" t="s">
        <v>3</v>
      </c>
      <c r="B180">
        <v>1</v>
      </c>
      <c r="C180">
        <v>20</v>
      </c>
      <c r="D180">
        <v>908</v>
      </c>
      <c r="E180" t="s">
        <v>677</v>
      </c>
      <c r="F180" t="s">
        <v>4</v>
      </c>
      <c r="G180" s="129" t="s">
        <v>678</v>
      </c>
      <c r="H180" s="129" t="s">
        <v>678</v>
      </c>
      <c r="I180" t="s">
        <v>679</v>
      </c>
      <c r="J180" t="s">
        <v>6</v>
      </c>
      <c r="K180" t="s">
        <v>680</v>
      </c>
      <c r="L180" t="s">
        <v>987</v>
      </c>
      <c r="M180" s="129" t="s">
        <v>681</v>
      </c>
      <c r="N180" t="s">
        <v>5</v>
      </c>
      <c r="O180">
        <v>34</v>
      </c>
      <c r="Q180" t="s">
        <v>679</v>
      </c>
      <c r="R180" t="s">
        <v>439</v>
      </c>
      <c r="U180">
        <v>202312</v>
      </c>
      <c r="V180" t="s">
        <v>685</v>
      </c>
      <c r="W180">
        <v>0</v>
      </c>
      <c r="X180">
        <v>89.81</v>
      </c>
      <c r="AA180" t="s">
        <v>3</v>
      </c>
      <c r="AB180" t="s">
        <v>686</v>
      </c>
      <c r="AC180" t="s">
        <v>440</v>
      </c>
      <c r="AE180" t="s">
        <v>1038</v>
      </c>
      <c r="AF180" t="s">
        <v>898</v>
      </c>
      <c r="AH180" t="s">
        <v>679</v>
      </c>
      <c r="AI180" s="1">
        <v>45291</v>
      </c>
      <c r="AJ180" t="s">
        <v>689</v>
      </c>
    </row>
    <row r="181" spans="1:36" x14ac:dyDescent="0.25">
      <c r="A181" t="s">
        <v>3</v>
      </c>
      <c r="B181">
        <v>1</v>
      </c>
      <c r="C181">
        <v>20</v>
      </c>
      <c r="D181">
        <v>908</v>
      </c>
      <c r="E181" t="s">
        <v>677</v>
      </c>
      <c r="F181" t="s">
        <v>4</v>
      </c>
      <c r="G181" s="129" t="s">
        <v>678</v>
      </c>
      <c r="H181" s="129" t="s">
        <v>678</v>
      </c>
      <c r="I181" t="s">
        <v>679</v>
      </c>
      <c r="J181" t="s">
        <v>6</v>
      </c>
      <c r="K181" t="s">
        <v>680</v>
      </c>
      <c r="L181" t="s">
        <v>988</v>
      </c>
      <c r="M181" s="129" t="s">
        <v>681</v>
      </c>
      <c r="N181" t="s">
        <v>5</v>
      </c>
      <c r="O181">
        <v>34</v>
      </c>
      <c r="Q181" t="s">
        <v>679</v>
      </c>
      <c r="R181" t="s">
        <v>439</v>
      </c>
      <c r="U181">
        <v>202312</v>
      </c>
      <c r="V181" t="s">
        <v>685</v>
      </c>
      <c r="W181">
        <v>0</v>
      </c>
      <c r="X181">
        <v>17.53</v>
      </c>
      <c r="AA181" t="s">
        <v>3</v>
      </c>
      <c r="AB181" t="s">
        <v>686</v>
      </c>
      <c r="AC181" t="s">
        <v>440</v>
      </c>
      <c r="AE181" t="s">
        <v>1039</v>
      </c>
      <c r="AF181" t="s">
        <v>898</v>
      </c>
      <c r="AH181" t="s">
        <v>679</v>
      </c>
      <c r="AI181" s="1">
        <v>45291</v>
      </c>
      <c r="AJ181" t="s">
        <v>689</v>
      </c>
    </row>
    <row r="182" spans="1:36" x14ac:dyDescent="0.25">
      <c r="A182" t="s">
        <v>3</v>
      </c>
      <c r="B182">
        <v>1</v>
      </c>
      <c r="C182">
        <v>20</v>
      </c>
      <c r="D182">
        <v>908</v>
      </c>
      <c r="E182" t="s">
        <v>677</v>
      </c>
      <c r="F182" t="s">
        <v>4</v>
      </c>
      <c r="G182" s="129" t="s">
        <v>678</v>
      </c>
      <c r="H182" s="129" t="s">
        <v>678</v>
      </c>
      <c r="I182" t="s">
        <v>679</v>
      </c>
      <c r="J182" t="s">
        <v>6</v>
      </c>
      <c r="K182" t="s">
        <v>680</v>
      </c>
      <c r="L182" t="s">
        <v>989</v>
      </c>
      <c r="M182" s="129" t="s">
        <v>681</v>
      </c>
      <c r="N182" t="s">
        <v>5</v>
      </c>
      <c r="O182">
        <v>34</v>
      </c>
      <c r="Q182" t="s">
        <v>679</v>
      </c>
      <c r="R182" t="s">
        <v>439</v>
      </c>
      <c r="U182">
        <v>202312</v>
      </c>
      <c r="V182" t="s">
        <v>685</v>
      </c>
      <c r="W182">
        <v>0</v>
      </c>
      <c r="X182">
        <v>6.85</v>
      </c>
      <c r="AA182" t="s">
        <v>3</v>
      </c>
      <c r="AB182" t="s">
        <v>686</v>
      </c>
      <c r="AC182" t="s">
        <v>440</v>
      </c>
      <c r="AE182" t="s">
        <v>1040</v>
      </c>
      <c r="AF182" t="s">
        <v>898</v>
      </c>
      <c r="AH182" t="s">
        <v>679</v>
      </c>
      <c r="AI182" s="1">
        <v>45291</v>
      </c>
      <c r="AJ182" t="s">
        <v>689</v>
      </c>
    </row>
    <row r="183" spans="1:36" x14ac:dyDescent="0.25">
      <c r="A183" t="s">
        <v>3</v>
      </c>
      <c r="B183">
        <v>1</v>
      </c>
      <c r="C183">
        <v>20</v>
      </c>
      <c r="D183">
        <v>908</v>
      </c>
      <c r="E183" t="s">
        <v>677</v>
      </c>
      <c r="F183" t="s">
        <v>4</v>
      </c>
      <c r="G183" s="129" t="s">
        <v>678</v>
      </c>
      <c r="H183" s="129" t="s">
        <v>678</v>
      </c>
      <c r="I183" t="s">
        <v>679</v>
      </c>
      <c r="J183" t="s">
        <v>6</v>
      </c>
      <c r="K183" t="s">
        <v>680</v>
      </c>
      <c r="L183" t="s">
        <v>6</v>
      </c>
      <c r="M183" s="129" t="s">
        <v>681</v>
      </c>
      <c r="N183" t="s">
        <v>5</v>
      </c>
      <c r="O183">
        <v>34</v>
      </c>
      <c r="Q183" t="s">
        <v>679</v>
      </c>
      <c r="R183" t="s">
        <v>467</v>
      </c>
      <c r="U183">
        <v>202312</v>
      </c>
      <c r="V183" t="s">
        <v>685</v>
      </c>
      <c r="W183">
        <v>0</v>
      </c>
      <c r="X183">
        <v>58.56</v>
      </c>
      <c r="AB183" t="s">
        <v>686</v>
      </c>
      <c r="AC183" t="s">
        <v>612</v>
      </c>
      <c r="AE183" t="s">
        <v>1041</v>
      </c>
      <c r="AF183" t="s">
        <v>898</v>
      </c>
      <c r="AH183" t="s">
        <v>679</v>
      </c>
      <c r="AI183" s="1">
        <v>45300</v>
      </c>
      <c r="AJ183" t="s">
        <v>689</v>
      </c>
    </row>
    <row r="184" spans="1:36" x14ac:dyDescent="0.25">
      <c r="A184" t="s">
        <v>3</v>
      </c>
      <c r="B184">
        <v>1</v>
      </c>
      <c r="C184">
        <v>20</v>
      </c>
      <c r="D184">
        <v>908</v>
      </c>
      <c r="E184" t="s">
        <v>677</v>
      </c>
      <c r="F184" t="s">
        <v>4</v>
      </c>
      <c r="G184" s="129" t="s">
        <v>678</v>
      </c>
      <c r="H184" s="129" t="s">
        <v>678</v>
      </c>
      <c r="I184" t="s">
        <v>679</v>
      </c>
      <c r="J184" t="s">
        <v>6</v>
      </c>
      <c r="K184" t="s">
        <v>680</v>
      </c>
      <c r="L184" t="s">
        <v>6</v>
      </c>
      <c r="M184" s="129" t="s">
        <v>681</v>
      </c>
      <c r="N184" t="s">
        <v>5</v>
      </c>
      <c r="O184" t="s">
        <v>8</v>
      </c>
      <c r="Q184" t="s">
        <v>2</v>
      </c>
      <c r="R184" t="s">
        <v>438</v>
      </c>
      <c r="S184">
        <v>100164700</v>
      </c>
      <c r="T184" t="s">
        <v>1042</v>
      </c>
      <c r="U184">
        <v>202312</v>
      </c>
      <c r="V184" t="s">
        <v>685</v>
      </c>
      <c r="W184">
        <v>16330.05</v>
      </c>
      <c r="X184">
        <v>16330.05</v>
      </c>
      <c r="Y184" t="s">
        <v>962</v>
      </c>
      <c r="Z184">
        <v>1016837</v>
      </c>
      <c r="AB184" t="s">
        <v>686</v>
      </c>
      <c r="AC184" t="s">
        <v>7</v>
      </c>
      <c r="AE184" t="s">
        <v>1043</v>
      </c>
      <c r="AF184" t="s">
        <v>688</v>
      </c>
      <c r="AH184">
        <v>116516</v>
      </c>
      <c r="AI184" s="1">
        <v>45269</v>
      </c>
      <c r="AJ184" t="s">
        <v>689</v>
      </c>
    </row>
    <row r="185" spans="1:36" x14ac:dyDescent="0.25">
      <c r="A185" t="s">
        <v>3</v>
      </c>
      <c r="B185">
        <v>1</v>
      </c>
      <c r="C185">
        <v>20</v>
      </c>
      <c r="D185">
        <v>908</v>
      </c>
      <c r="E185" t="s">
        <v>677</v>
      </c>
      <c r="F185" t="s">
        <v>4</v>
      </c>
      <c r="G185" s="129" t="s">
        <v>678</v>
      </c>
      <c r="H185" s="129" t="s">
        <v>678</v>
      </c>
      <c r="I185" t="s">
        <v>679</v>
      </c>
      <c r="J185" t="s">
        <v>6</v>
      </c>
      <c r="K185" t="s">
        <v>680</v>
      </c>
      <c r="L185" t="s">
        <v>6</v>
      </c>
      <c r="M185" s="129" t="s">
        <v>681</v>
      </c>
      <c r="N185" t="s">
        <v>5</v>
      </c>
      <c r="O185" t="s">
        <v>8</v>
      </c>
      <c r="Q185" t="s">
        <v>2</v>
      </c>
      <c r="R185" t="s">
        <v>438</v>
      </c>
      <c r="S185">
        <v>100176281</v>
      </c>
      <c r="T185" t="s">
        <v>1044</v>
      </c>
      <c r="U185">
        <v>202312</v>
      </c>
      <c r="V185" t="s">
        <v>685</v>
      </c>
      <c r="W185">
        <v>589.33000000000004</v>
      </c>
      <c r="X185">
        <v>589.33000000000004</v>
      </c>
      <c r="Y185" t="s">
        <v>962</v>
      </c>
      <c r="Z185">
        <v>1016837</v>
      </c>
      <c r="AB185" t="s">
        <v>686</v>
      </c>
      <c r="AC185" t="s">
        <v>7</v>
      </c>
      <c r="AE185" t="s">
        <v>1045</v>
      </c>
      <c r="AF185" t="s">
        <v>688</v>
      </c>
      <c r="AH185">
        <v>116516</v>
      </c>
      <c r="AI185" s="1">
        <v>45278</v>
      </c>
      <c r="AJ185" t="s">
        <v>689</v>
      </c>
    </row>
    <row r="186" spans="1:36" x14ac:dyDescent="0.25">
      <c r="A186" t="s">
        <v>3</v>
      </c>
      <c r="B186">
        <v>1</v>
      </c>
      <c r="C186">
        <v>20</v>
      </c>
      <c r="D186">
        <v>908</v>
      </c>
      <c r="E186" t="s">
        <v>677</v>
      </c>
      <c r="F186" t="s">
        <v>4</v>
      </c>
      <c r="G186" s="129" t="s">
        <v>678</v>
      </c>
      <c r="H186" s="129" t="s">
        <v>678</v>
      </c>
      <c r="I186" t="s">
        <v>679</v>
      </c>
      <c r="J186" t="s">
        <v>6</v>
      </c>
      <c r="K186" t="s">
        <v>680</v>
      </c>
      <c r="L186" t="s">
        <v>6</v>
      </c>
      <c r="M186" s="129" t="s">
        <v>681</v>
      </c>
      <c r="N186" t="s">
        <v>5</v>
      </c>
      <c r="O186" t="s">
        <v>8</v>
      </c>
      <c r="Q186" t="s">
        <v>2</v>
      </c>
      <c r="R186" t="s">
        <v>438</v>
      </c>
      <c r="S186">
        <v>100180028</v>
      </c>
      <c r="T186" t="s">
        <v>1046</v>
      </c>
      <c r="U186">
        <v>202312</v>
      </c>
      <c r="V186" t="s">
        <v>685</v>
      </c>
      <c r="W186">
        <v>4592.57</v>
      </c>
      <c r="X186">
        <v>4592.57</v>
      </c>
      <c r="Y186" t="s">
        <v>962</v>
      </c>
      <c r="Z186">
        <v>1016837</v>
      </c>
      <c r="AB186" t="s">
        <v>686</v>
      </c>
      <c r="AC186" t="s">
        <v>7</v>
      </c>
      <c r="AE186" t="s">
        <v>1047</v>
      </c>
      <c r="AF186" t="s">
        <v>688</v>
      </c>
      <c r="AH186">
        <v>116516</v>
      </c>
      <c r="AI186" s="1">
        <v>45280</v>
      </c>
      <c r="AJ186" t="s">
        <v>689</v>
      </c>
    </row>
    <row r="187" spans="1:36" x14ac:dyDescent="0.25">
      <c r="A187" t="s">
        <v>3</v>
      </c>
      <c r="B187">
        <v>1</v>
      </c>
      <c r="C187">
        <v>20</v>
      </c>
      <c r="D187">
        <v>908</v>
      </c>
      <c r="E187" t="s">
        <v>677</v>
      </c>
      <c r="F187" t="s">
        <v>4</v>
      </c>
      <c r="G187" s="129" t="s">
        <v>678</v>
      </c>
      <c r="H187" s="129" t="s">
        <v>678</v>
      </c>
      <c r="I187" t="s">
        <v>679</v>
      </c>
      <c r="J187" t="s">
        <v>6</v>
      </c>
      <c r="K187" t="s">
        <v>680</v>
      </c>
      <c r="L187" t="s">
        <v>993</v>
      </c>
      <c r="M187" s="129" t="s">
        <v>681</v>
      </c>
      <c r="N187" t="s">
        <v>5</v>
      </c>
      <c r="O187">
        <v>34</v>
      </c>
      <c r="Q187" t="s">
        <v>679</v>
      </c>
      <c r="R187" t="s">
        <v>439</v>
      </c>
      <c r="U187">
        <v>202312</v>
      </c>
      <c r="V187" t="s">
        <v>685</v>
      </c>
      <c r="W187">
        <v>0</v>
      </c>
      <c r="X187">
        <v>9.7100000000000009</v>
      </c>
      <c r="AA187" t="s">
        <v>3</v>
      </c>
      <c r="AB187" t="s">
        <v>686</v>
      </c>
      <c r="AC187" t="s">
        <v>440</v>
      </c>
      <c r="AE187" t="s">
        <v>1048</v>
      </c>
      <c r="AF187" t="s">
        <v>898</v>
      </c>
      <c r="AH187" t="s">
        <v>679</v>
      </c>
      <c r="AI187" s="1">
        <v>45291</v>
      </c>
      <c r="AJ187" t="s">
        <v>689</v>
      </c>
    </row>
    <row r="188" spans="1:36" x14ac:dyDescent="0.25">
      <c r="A188" t="s">
        <v>3</v>
      </c>
      <c r="B188">
        <v>1</v>
      </c>
      <c r="C188">
        <v>20</v>
      </c>
      <c r="D188">
        <v>908</v>
      </c>
      <c r="E188" t="s">
        <v>677</v>
      </c>
      <c r="F188" t="s">
        <v>4</v>
      </c>
      <c r="G188" s="129" t="s">
        <v>678</v>
      </c>
      <c r="H188" s="129" t="s">
        <v>678</v>
      </c>
      <c r="I188" t="s">
        <v>679</v>
      </c>
      <c r="J188" t="s">
        <v>6</v>
      </c>
      <c r="K188" t="s">
        <v>680</v>
      </c>
      <c r="L188" t="s">
        <v>679</v>
      </c>
      <c r="M188" s="129" t="s">
        <v>681</v>
      </c>
      <c r="N188" t="s">
        <v>5</v>
      </c>
      <c r="O188">
        <v>34</v>
      </c>
      <c r="Q188" t="s">
        <v>679</v>
      </c>
      <c r="R188" t="s">
        <v>439</v>
      </c>
      <c r="U188">
        <v>202312</v>
      </c>
      <c r="V188" t="s">
        <v>685</v>
      </c>
      <c r="W188">
        <v>0</v>
      </c>
      <c r="X188">
        <v>3.77</v>
      </c>
      <c r="AA188" t="s">
        <v>3</v>
      </c>
      <c r="AB188" t="s">
        <v>686</v>
      </c>
      <c r="AC188" t="s">
        <v>440</v>
      </c>
      <c r="AE188" t="s">
        <v>1032</v>
      </c>
      <c r="AF188" t="s">
        <v>898</v>
      </c>
      <c r="AH188" t="s">
        <v>679</v>
      </c>
      <c r="AI188" s="1">
        <v>45291</v>
      </c>
      <c r="AJ188" t="s">
        <v>689</v>
      </c>
    </row>
    <row r="189" spans="1:36" x14ac:dyDescent="0.25">
      <c r="A189" t="s">
        <v>3</v>
      </c>
      <c r="B189">
        <v>1</v>
      </c>
      <c r="C189">
        <v>20</v>
      </c>
      <c r="D189">
        <v>908</v>
      </c>
      <c r="E189" t="s">
        <v>677</v>
      </c>
      <c r="F189" t="s">
        <v>4</v>
      </c>
      <c r="G189" s="129" t="s">
        <v>678</v>
      </c>
      <c r="H189" s="129" t="s">
        <v>678</v>
      </c>
      <c r="I189" t="s">
        <v>679</v>
      </c>
      <c r="J189" t="s">
        <v>6</v>
      </c>
      <c r="K189" t="s">
        <v>680</v>
      </c>
      <c r="L189" t="s">
        <v>679</v>
      </c>
      <c r="M189" s="129" t="s">
        <v>681</v>
      </c>
      <c r="N189" t="s">
        <v>5</v>
      </c>
      <c r="O189">
        <v>34</v>
      </c>
      <c r="Q189" t="s">
        <v>679</v>
      </c>
      <c r="R189" t="s">
        <v>439</v>
      </c>
      <c r="U189">
        <v>202312</v>
      </c>
      <c r="V189" t="s">
        <v>685</v>
      </c>
      <c r="W189">
        <v>0</v>
      </c>
      <c r="X189">
        <v>8.69</v>
      </c>
      <c r="AA189" t="s">
        <v>3</v>
      </c>
      <c r="AB189" t="s">
        <v>686</v>
      </c>
      <c r="AC189" t="s">
        <v>440</v>
      </c>
      <c r="AE189" t="s">
        <v>1048</v>
      </c>
      <c r="AF189" t="s">
        <v>898</v>
      </c>
      <c r="AH189" t="s">
        <v>679</v>
      </c>
      <c r="AI189" s="1">
        <v>45291</v>
      </c>
      <c r="AJ189" t="s">
        <v>689</v>
      </c>
    </row>
    <row r="190" spans="1:36" x14ac:dyDescent="0.25">
      <c r="A190" t="s">
        <v>3</v>
      </c>
      <c r="B190">
        <v>1</v>
      </c>
      <c r="C190">
        <v>20</v>
      </c>
      <c r="D190">
        <v>908</v>
      </c>
      <c r="E190" t="s">
        <v>677</v>
      </c>
      <c r="F190" t="s">
        <v>4</v>
      </c>
      <c r="G190" s="129" t="s">
        <v>678</v>
      </c>
      <c r="H190" s="129" t="s">
        <v>678</v>
      </c>
      <c r="I190" t="s">
        <v>679</v>
      </c>
      <c r="J190" t="s">
        <v>6</v>
      </c>
      <c r="K190" t="s">
        <v>680</v>
      </c>
      <c r="L190" t="s">
        <v>981</v>
      </c>
      <c r="M190" s="129" t="s">
        <v>681</v>
      </c>
      <c r="N190" t="s">
        <v>5</v>
      </c>
      <c r="O190">
        <v>34</v>
      </c>
      <c r="Q190" t="s">
        <v>679</v>
      </c>
      <c r="R190" t="s">
        <v>439</v>
      </c>
      <c r="U190">
        <v>202401</v>
      </c>
      <c r="V190" t="s">
        <v>685</v>
      </c>
      <c r="W190">
        <v>0</v>
      </c>
      <c r="X190">
        <v>26.88</v>
      </c>
      <c r="AA190" t="s">
        <v>3</v>
      </c>
      <c r="AB190" t="s">
        <v>686</v>
      </c>
      <c r="AC190" t="s">
        <v>440</v>
      </c>
      <c r="AE190" t="s">
        <v>1049</v>
      </c>
      <c r="AF190" t="s">
        <v>898</v>
      </c>
      <c r="AH190" t="s">
        <v>679</v>
      </c>
      <c r="AI190" s="1">
        <v>45322</v>
      </c>
      <c r="AJ190" t="s">
        <v>689</v>
      </c>
    </row>
    <row r="191" spans="1:36" x14ac:dyDescent="0.25">
      <c r="A191" t="s">
        <v>3</v>
      </c>
      <c r="B191">
        <v>1</v>
      </c>
      <c r="C191">
        <v>20</v>
      </c>
      <c r="D191">
        <v>908</v>
      </c>
      <c r="E191" t="s">
        <v>677</v>
      </c>
      <c r="F191" t="s">
        <v>4</v>
      </c>
      <c r="G191" s="129" t="s">
        <v>678</v>
      </c>
      <c r="H191" s="129" t="s">
        <v>678</v>
      </c>
      <c r="I191" t="s">
        <v>679</v>
      </c>
      <c r="J191" t="s">
        <v>6</v>
      </c>
      <c r="K191" t="s">
        <v>680</v>
      </c>
      <c r="L191" t="s">
        <v>982</v>
      </c>
      <c r="M191" s="129" t="s">
        <v>681</v>
      </c>
      <c r="N191" t="s">
        <v>5</v>
      </c>
      <c r="O191">
        <v>34</v>
      </c>
      <c r="Q191" t="s">
        <v>679</v>
      </c>
      <c r="R191" t="s">
        <v>439</v>
      </c>
      <c r="U191">
        <v>202401</v>
      </c>
      <c r="V191" t="s">
        <v>685</v>
      </c>
      <c r="W191">
        <v>0</v>
      </c>
      <c r="X191">
        <v>0.95</v>
      </c>
      <c r="AA191" t="s">
        <v>3</v>
      </c>
      <c r="AB191" t="s">
        <v>686</v>
      </c>
      <c r="AC191" t="s">
        <v>440</v>
      </c>
      <c r="AE191" t="s">
        <v>1050</v>
      </c>
      <c r="AF191" t="s">
        <v>898</v>
      </c>
      <c r="AH191" t="s">
        <v>679</v>
      </c>
      <c r="AI191" s="1">
        <v>45322</v>
      </c>
      <c r="AJ191" t="s">
        <v>689</v>
      </c>
    </row>
    <row r="192" spans="1:36" x14ac:dyDescent="0.25">
      <c r="A192" t="s">
        <v>3</v>
      </c>
      <c r="B192">
        <v>1</v>
      </c>
      <c r="C192">
        <v>20</v>
      </c>
      <c r="D192">
        <v>908</v>
      </c>
      <c r="E192" t="s">
        <v>677</v>
      </c>
      <c r="F192" t="s">
        <v>4</v>
      </c>
      <c r="G192" s="129" t="s">
        <v>678</v>
      </c>
      <c r="H192" s="129" t="s">
        <v>678</v>
      </c>
      <c r="I192" t="s">
        <v>679</v>
      </c>
      <c r="J192" t="s">
        <v>6</v>
      </c>
      <c r="K192" t="s">
        <v>680</v>
      </c>
      <c r="L192" t="s">
        <v>983</v>
      </c>
      <c r="M192" s="129" t="s">
        <v>681</v>
      </c>
      <c r="N192" t="s">
        <v>5</v>
      </c>
      <c r="O192">
        <v>34</v>
      </c>
      <c r="Q192" t="s">
        <v>679</v>
      </c>
      <c r="R192" t="s">
        <v>439</v>
      </c>
      <c r="U192">
        <v>202401</v>
      </c>
      <c r="V192" t="s">
        <v>685</v>
      </c>
      <c r="W192">
        <v>0</v>
      </c>
      <c r="X192">
        <v>9.83</v>
      </c>
      <c r="AA192" t="s">
        <v>3</v>
      </c>
      <c r="AB192" t="s">
        <v>686</v>
      </c>
      <c r="AC192" t="s">
        <v>440</v>
      </c>
      <c r="AE192" t="s">
        <v>1051</v>
      </c>
      <c r="AF192" t="s">
        <v>898</v>
      </c>
      <c r="AH192" t="s">
        <v>679</v>
      </c>
      <c r="AI192" s="1">
        <v>45322</v>
      </c>
      <c r="AJ192" t="s">
        <v>689</v>
      </c>
    </row>
    <row r="193" spans="1:36" x14ac:dyDescent="0.25">
      <c r="A193" t="s">
        <v>3</v>
      </c>
      <c r="B193">
        <v>1</v>
      </c>
      <c r="C193">
        <v>20</v>
      </c>
      <c r="D193">
        <v>908</v>
      </c>
      <c r="E193" t="s">
        <v>677</v>
      </c>
      <c r="F193" t="s">
        <v>4</v>
      </c>
      <c r="G193" s="129" t="s">
        <v>678</v>
      </c>
      <c r="H193" s="129" t="s">
        <v>678</v>
      </c>
      <c r="I193" t="s">
        <v>679</v>
      </c>
      <c r="J193" t="s">
        <v>6</v>
      </c>
      <c r="K193" t="s">
        <v>680</v>
      </c>
      <c r="L193" t="s">
        <v>984</v>
      </c>
      <c r="M193" s="129" t="s">
        <v>681</v>
      </c>
      <c r="N193" t="s">
        <v>5</v>
      </c>
      <c r="O193">
        <v>34</v>
      </c>
      <c r="Q193" t="s">
        <v>679</v>
      </c>
      <c r="R193" t="s">
        <v>439</v>
      </c>
      <c r="U193">
        <v>202401</v>
      </c>
      <c r="V193" t="s">
        <v>685</v>
      </c>
      <c r="W193">
        <v>0</v>
      </c>
      <c r="X193">
        <v>9.43</v>
      </c>
      <c r="AA193" t="s">
        <v>3</v>
      </c>
      <c r="AB193" t="s">
        <v>686</v>
      </c>
      <c r="AC193" t="s">
        <v>440</v>
      </c>
      <c r="AE193" t="s">
        <v>1052</v>
      </c>
      <c r="AF193" t="s">
        <v>898</v>
      </c>
      <c r="AH193" t="s">
        <v>679</v>
      </c>
      <c r="AI193" s="1">
        <v>45322</v>
      </c>
      <c r="AJ193" t="s">
        <v>689</v>
      </c>
    </row>
    <row r="194" spans="1:36" x14ac:dyDescent="0.25">
      <c r="A194" t="s">
        <v>3</v>
      </c>
      <c r="B194">
        <v>1</v>
      </c>
      <c r="C194">
        <v>20</v>
      </c>
      <c r="D194">
        <v>908</v>
      </c>
      <c r="E194" t="s">
        <v>677</v>
      </c>
      <c r="F194" t="s">
        <v>4</v>
      </c>
      <c r="G194" s="129" t="s">
        <v>678</v>
      </c>
      <c r="H194" s="129" t="s">
        <v>678</v>
      </c>
      <c r="I194" t="s">
        <v>679</v>
      </c>
      <c r="J194" t="s">
        <v>6</v>
      </c>
      <c r="K194" t="s">
        <v>680</v>
      </c>
      <c r="L194" t="s">
        <v>985</v>
      </c>
      <c r="M194" s="129" t="s">
        <v>681</v>
      </c>
      <c r="N194" t="s">
        <v>5</v>
      </c>
      <c r="O194">
        <v>34</v>
      </c>
      <c r="Q194" t="s">
        <v>679</v>
      </c>
      <c r="R194" t="s">
        <v>439</v>
      </c>
      <c r="U194">
        <v>202401</v>
      </c>
      <c r="V194" t="s">
        <v>685</v>
      </c>
      <c r="W194">
        <v>0</v>
      </c>
      <c r="X194">
        <v>2.0699999999999998</v>
      </c>
      <c r="AA194" t="s">
        <v>3</v>
      </c>
      <c r="AB194" t="s">
        <v>686</v>
      </c>
      <c r="AC194" t="s">
        <v>440</v>
      </c>
      <c r="AE194" t="s">
        <v>1053</v>
      </c>
      <c r="AF194" t="s">
        <v>898</v>
      </c>
      <c r="AH194" t="s">
        <v>679</v>
      </c>
      <c r="AI194" s="1">
        <v>45322</v>
      </c>
      <c r="AJ194" t="s">
        <v>689</v>
      </c>
    </row>
    <row r="195" spans="1:36" x14ac:dyDescent="0.25">
      <c r="A195" t="s">
        <v>3</v>
      </c>
      <c r="B195">
        <v>1</v>
      </c>
      <c r="C195">
        <v>20</v>
      </c>
      <c r="D195">
        <v>908</v>
      </c>
      <c r="E195" t="s">
        <v>677</v>
      </c>
      <c r="F195" t="s">
        <v>4</v>
      </c>
      <c r="G195" s="129" t="s">
        <v>678</v>
      </c>
      <c r="H195" s="129" t="s">
        <v>678</v>
      </c>
      <c r="I195" t="s">
        <v>679</v>
      </c>
      <c r="J195" t="s">
        <v>6</v>
      </c>
      <c r="K195" t="s">
        <v>680</v>
      </c>
      <c r="L195" t="s">
        <v>986</v>
      </c>
      <c r="M195" s="129" t="s">
        <v>681</v>
      </c>
      <c r="N195" t="s">
        <v>5</v>
      </c>
      <c r="O195">
        <v>34</v>
      </c>
      <c r="Q195" t="s">
        <v>679</v>
      </c>
      <c r="R195" t="s">
        <v>439</v>
      </c>
      <c r="U195">
        <v>202401</v>
      </c>
      <c r="V195" t="s">
        <v>685</v>
      </c>
      <c r="W195">
        <v>0</v>
      </c>
      <c r="X195">
        <v>0.05</v>
      </c>
      <c r="AA195" t="s">
        <v>3</v>
      </c>
      <c r="AB195" t="s">
        <v>686</v>
      </c>
      <c r="AC195" t="s">
        <v>440</v>
      </c>
      <c r="AE195" t="s">
        <v>1054</v>
      </c>
      <c r="AF195" t="s">
        <v>898</v>
      </c>
      <c r="AH195" t="s">
        <v>679</v>
      </c>
      <c r="AI195" s="1">
        <v>45322</v>
      </c>
      <c r="AJ195" t="s">
        <v>689</v>
      </c>
    </row>
    <row r="196" spans="1:36" x14ac:dyDescent="0.25">
      <c r="A196" t="s">
        <v>3</v>
      </c>
      <c r="B196">
        <v>1</v>
      </c>
      <c r="C196">
        <v>20</v>
      </c>
      <c r="D196">
        <v>908</v>
      </c>
      <c r="E196" t="s">
        <v>677</v>
      </c>
      <c r="F196" t="s">
        <v>4</v>
      </c>
      <c r="G196" s="129" t="s">
        <v>678</v>
      </c>
      <c r="H196" s="129" t="s">
        <v>678</v>
      </c>
      <c r="I196" t="s">
        <v>679</v>
      </c>
      <c r="J196" t="s">
        <v>6</v>
      </c>
      <c r="K196" t="s">
        <v>680</v>
      </c>
      <c r="L196" t="s">
        <v>1000</v>
      </c>
      <c r="M196" s="129" t="s">
        <v>681</v>
      </c>
      <c r="N196" t="s">
        <v>5</v>
      </c>
      <c r="O196">
        <v>34</v>
      </c>
      <c r="Q196" t="s">
        <v>679</v>
      </c>
      <c r="R196" t="s">
        <v>439</v>
      </c>
      <c r="U196">
        <v>202401</v>
      </c>
      <c r="V196" t="s">
        <v>685</v>
      </c>
      <c r="W196">
        <v>0</v>
      </c>
      <c r="X196">
        <v>0.02</v>
      </c>
      <c r="AA196" t="s">
        <v>3</v>
      </c>
      <c r="AB196" t="s">
        <v>686</v>
      </c>
      <c r="AC196" t="s">
        <v>440</v>
      </c>
      <c r="AE196" t="s">
        <v>1055</v>
      </c>
      <c r="AF196" t="s">
        <v>898</v>
      </c>
      <c r="AH196" t="s">
        <v>679</v>
      </c>
      <c r="AI196" s="1">
        <v>45322</v>
      </c>
      <c r="AJ196" t="s">
        <v>689</v>
      </c>
    </row>
    <row r="197" spans="1:36" x14ac:dyDescent="0.25">
      <c r="A197" t="s">
        <v>3</v>
      </c>
      <c r="B197">
        <v>1</v>
      </c>
      <c r="C197">
        <v>20</v>
      </c>
      <c r="D197">
        <v>908</v>
      </c>
      <c r="E197" t="s">
        <v>677</v>
      </c>
      <c r="F197" t="s">
        <v>4</v>
      </c>
      <c r="G197" s="129" t="s">
        <v>678</v>
      </c>
      <c r="H197" s="129" t="s">
        <v>678</v>
      </c>
      <c r="I197" t="s">
        <v>679</v>
      </c>
      <c r="J197" t="s">
        <v>6</v>
      </c>
      <c r="K197" t="s">
        <v>680</v>
      </c>
      <c r="L197" t="s">
        <v>987</v>
      </c>
      <c r="M197" s="129" t="s">
        <v>681</v>
      </c>
      <c r="N197" t="s">
        <v>5</v>
      </c>
      <c r="O197">
        <v>34</v>
      </c>
      <c r="Q197" t="s">
        <v>679</v>
      </c>
      <c r="R197" t="s">
        <v>439</v>
      </c>
      <c r="U197">
        <v>202401</v>
      </c>
      <c r="V197" t="s">
        <v>685</v>
      </c>
      <c r="W197">
        <v>0</v>
      </c>
      <c r="X197">
        <v>42.63</v>
      </c>
      <c r="AA197" t="s">
        <v>3</v>
      </c>
      <c r="AB197" t="s">
        <v>686</v>
      </c>
      <c r="AC197" t="s">
        <v>440</v>
      </c>
      <c r="AE197" t="s">
        <v>1056</v>
      </c>
      <c r="AF197" t="s">
        <v>898</v>
      </c>
      <c r="AH197" t="s">
        <v>679</v>
      </c>
      <c r="AI197" s="1">
        <v>45322</v>
      </c>
      <c r="AJ197" t="s">
        <v>689</v>
      </c>
    </row>
    <row r="198" spans="1:36" x14ac:dyDescent="0.25">
      <c r="A198" t="s">
        <v>3</v>
      </c>
      <c r="B198">
        <v>1</v>
      </c>
      <c r="C198">
        <v>20</v>
      </c>
      <c r="D198">
        <v>908</v>
      </c>
      <c r="E198" t="s">
        <v>677</v>
      </c>
      <c r="F198" t="s">
        <v>4</v>
      </c>
      <c r="G198" s="129" t="s">
        <v>678</v>
      </c>
      <c r="H198" s="129" t="s">
        <v>678</v>
      </c>
      <c r="I198" t="s">
        <v>679</v>
      </c>
      <c r="J198" t="s">
        <v>6</v>
      </c>
      <c r="K198" t="s">
        <v>680</v>
      </c>
      <c r="L198" t="s">
        <v>988</v>
      </c>
      <c r="M198" s="129" t="s">
        <v>681</v>
      </c>
      <c r="N198" t="s">
        <v>5</v>
      </c>
      <c r="O198">
        <v>34</v>
      </c>
      <c r="Q198" t="s">
        <v>679</v>
      </c>
      <c r="R198" t="s">
        <v>439</v>
      </c>
      <c r="U198">
        <v>202401</v>
      </c>
      <c r="V198" t="s">
        <v>685</v>
      </c>
      <c r="W198">
        <v>0</v>
      </c>
      <c r="X198">
        <v>10.48</v>
      </c>
      <c r="AA198" t="s">
        <v>3</v>
      </c>
      <c r="AB198" t="s">
        <v>686</v>
      </c>
      <c r="AC198" t="s">
        <v>440</v>
      </c>
      <c r="AE198" t="s">
        <v>1056</v>
      </c>
      <c r="AF198" t="s">
        <v>898</v>
      </c>
      <c r="AH198" t="s">
        <v>679</v>
      </c>
      <c r="AI198" s="1">
        <v>45322</v>
      </c>
      <c r="AJ198" t="s">
        <v>689</v>
      </c>
    </row>
    <row r="199" spans="1:36" x14ac:dyDescent="0.25">
      <c r="A199" t="s">
        <v>3</v>
      </c>
      <c r="B199">
        <v>1</v>
      </c>
      <c r="C199">
        <v>20</v>
      </c>
      <c r="D199">
        <v>908</v>
      </c>
      <c r="E199" t="s">
        <v>677</v>
      </c>
      <c r="F199" t="s">
        <v>4</v>
      </c>
      <c r="G199" s="129" t="s">
        <v>678</v>
      </c>
      <c r="H199" s="129" t="s">
        <v>678</v>
      </c>
      <c r="I199" t="s">
        <v>679</v>
      </c>
      <c r="J199" t="s">
        <v>6</v>
      </c>
      <c r="K199" t="s">
        <v>680</v>
      </c>
      <c r="L199" t="s">
        <v>989</v>
      </c>
      <c r="M199" s="129" t="s">
        <v>681</v>
      </c>
      <c r="N199" t="s">
        <v>5</v>
      </c>
      <c r="O199">
        <v>34</v>
      </c>
      <c r="Q199" t="s">
        <v>679</v>
      </c>
      <c r="R199" t="s">
        <v>439</v>
      </c>
      <c r="U199">
        <v>202401</v>
      </c>
      <c r="V199" t="s">
        <v>685</v>
      </c>
      <c r="W199">
        <v>0</v>
      </c>
      <c r="X199">
        <v>3.34</v>
      </c>
      <c r="AA199" t="s">
        <v>3</v>
      </c>
      <c r="AB199" t="s">
        <v>686</v>
      </c>
      <c r="AC199" t="s">
        <v>440</v>
      </c>
      <c r="AE199" t="s">
        <v>1057</v>
      </c>
      <c r="AF199" t="s">
        <v>898</v>
      </c>
      <c r="AH199" t="s">
        <v>679</v>
      </c>
      <c r="AI199" s="1">
        <v>45322</v>
      </c>
      <c r="AJ199" t="s">
        <v>689</v>
      </c>
    </row>
    <row r="200" spans="1:36" x14ac:dyDescent="0.25">
      <c r="A200" t="s">
        <v>3</v>
      </c>
      <c r="B200">
        <v>1</v>
      </c>
      <c r="C200">
        <v>20</v>
      </c>
      <c r="D200">
        <v>908</v>
      </c>
      <c r="E200" t="s">
        <v>677</v>
      </c>
      <c r="F200" t="s">
        <v>4</v>
      </c>
      <c r="G200" s="129" t="s">
        <v>678</v>
      </c>
      <c r="H200" s="129" t="s">
        <v>678</v>
      </c>
      <c r="I200" t="s">
        <v>679</v>
      </c>
      <c r="J200" t="s">
        <v>6</v>
      </c>
      <c r="K200" t="s">
        <v>680</v>
      </c>
      <c r="L200" t="s">
        <v>6</v>
      </c>
      <c r="M200" s="129" t="s">
        <v>681</v>
      </c>
      <c r="N200" t="s">
        <v>5</v>
      </c>
      <c r="O200" t="s">
        <v>8</v>
      </c>
      <c r="Q200" t="s">
        <v>2</v>
      </c>
      <c r="R200" t="s">
        <v>438</v>
      </c>
      <c r="S200">
        <v>100198293</v>
      </c>
      <c r="T200" t="s">
        <v>1058</v>
      </c>
      <c r="U200">
        <v>202401</v>
      </c>
      <c r="V200" t="s">
        <v>685</v>
      </c>
      <c r="W200">
        <v>14538.25</v>
      </c>
      <c r="X200">
        <v>14538.25</v>
      </c>
      <c r="Y200" t="s">
        <v>962</v>
      </c>
      <c r="Z200">
        <v>1016837</v>
      </c>
      <c r="AB200" t="s">
        <v>686</v>
      </c>
      <c r="AC200" t="s">
        <v>7</v>
      </c>
      <c r="AE200" t="s">
        <v>1059</v>
      </c>
      <c r="AF200" t="s">
        <v>688</v>
      </c>
      <c r="AH200">
        <v>116516</v>
      </c>
      <c r="AI200" s="1">
        <v>45301</v>
      </c>
      <c r="AJ200" t="s">
        <v>689</v>
      </c>
    </row>
    <row r="201" spans="1:36" x14ac:dyDescent="0.25">
      <c r="A201" t="s">
        <v>3</v>
      </c>
      <c r="B201">
        <v>1</v>
      </c>
      <c r="C201">
        <v>20</v>
      </c>
      <c r="D201">
        <v>908</v>
      </c>
      <c r="E201" t="s">
        <v>677</v>
      </c>
      <c r="F201" t="s">
        <v>4</v>
      </c>
      <c r="G201" s="129" t="s">
        <v>678</v>
      </c>
      <c r="H201" s="129" t="s">
        <v>678</v>
      </c>
      <c r="I201" t="s">
        <v>679</v>
      </c>
      <c r="J201" t="s">
        <v>6</v>
      </c>
      <c r="K201" t="s">
        <v>680</v>
      </c>
      <c r="L201" t="s">
        <v>993</v>
      </c>
      <c r="M201" s="129" t="s">
        <v>681</v>
      </c>
      <c r="N201" t="s">
        <v>5</v>
      </c>
      <c r="O201">
        <v>34</v>
      </c>
      <c r="Q201" t="s">
        <v>679</v>
      </c>
      <c r="R201" t="s">
        <v>439</v>
      </c>
      <c r="U201">
        <v>202401</v>
      </c>
      <c r="V201" t="s">
        <v>685</v>
      </c>
      <c r="W201">
        <v>0</v>
      </c>
      <c r="X201">
        <v>6.32</v>
      </c>
      <c r="AA201" t="s">
        <v>3</v>
      </c>
      <c r="AB201" t="s">
        <v>686</v>
      </c>
      <c r="AC201" t="s">
        <v>440</v>
      </c>
      <c r="AE201" t="s">
        <v>1060</v>
      </c>
      <c r="AF201" t="s">
        <v>898</v>
      </c>
      <c r="AH201" t="s">
        <v>679</v>
      </c>
      <c r="AI201" s="1">
        <v>45322</v>
      </c>
      <c r="AJ201" t="s">
        <v>689</v>
      </c>
    </row>
    <row r="202" spans="1:36" x14ac:dyDescent="0.25">
      <c r="A202" t="s">
        <v>3</v>
      </c>
      <c r="B202">
        <v>1</v>
      </c>
      <c r="C202">
        <v>20</v>
      </c>
      <c r="D202">
        <v>908</v>
      </c>
      <c r="E202" t="s">
        <v>677</v>
      </c>
      <c r="F202" t="s">
        <v>4</v>
      </c>
      <c r="G202" s="129" t="s">
        <v>678</v>
      </c>
      <c r="H202" s="129" t="s">
        <v>678</v>
      </c>
      <c r="I202" t="s">
        <v>679</v>
      </c>
      <c r="J202" t="s">
        <v>6</v>
      </c>
      <c r="K202" t="s">
        <v>680</v>
      </c>
      <c r="L202" t="s">
        <v>679</v>
      </c>
      <c r="M202" s="129" t="s">
        <v>681</v>
      </c>
      <c r="N202" t="s">
        <v>5</v>
      </c>
      <c r="O202">
        <v>34</v>
      </c>
      <c r="Q202" t="s">
        <v>679</v>
      </c>
      <c r="R202" t="s">
        <v>439</v>
      </c>
      <c r="U202">
        <v>202401</v>
      </c>
      <c r="V202" t="s">
        <v>685</v>
      </c>
      <c r="W202">
        <v>0</v>
      </c>
      <c r="X202">
        <v>4.67</v>
      </c>
      <c r="AA202" t="s">
        <v>3</v>
      </c>
      <c r="AB202" t="s">
        <v>686</v>
      </c>
      <c r="AC202" t="s">
        <v>440</v>
      </c>
      <c r="AE202" t="s">
        <v>1057</v>
      </c>
      <c r="AF202" t="s">
        <v>898</v>
      </c>
      <c r="AH202" t="s">
        <v>679</v>
      </c>
      <c r="AI202" s="1">
        <v>45322</v>
      </c>
      <c r="AJ202" t="s">
        <v>689</v>
      </c>
    </row>
    <row r="203" spans="1:36" x14ac:dyDescent="0.25">
      <c r="A203" t="s">
        <v>3</v>
      </c>
      <c r="B203">
        <v>1</v>
      </c>
      <c r="C203">
        <v>20</v>
      </c>
      <c r="D203">
        <v>908</v>
      </c>
      <c r="E203" t="s">
        <v>677</v>
      </c>
      <c r="F203" t="s">
        <v>4</v>
      </c>
      <c r="G203" s="129" t="s">
        <v>678</v>
      </c>
      <c r="H203" s="129" t="s">
        <v>678</v>
      </c>
      <c r="I203" t="s">
        <v>679</v>
      </c>
      <c r="J203" t="s">
        <v>6</v>
      </c>
      <c r="K203" t="s">
        <v>680</v>
      </c>
      <c r="L203" t="s">
        <v>679</v>
      </c>
      <c r="M203" s="129" t="s">
        <v>681</v>
      </c>
      <c r="N203" t="s">
        <v>5</v>
      </c>
      <c r="O203">
        <v>34</v>
      </c>
      <c r="Q203" t="s">
        <v>679</v>
      </c>
      <c r="R203" t="s">
        <v>439</v>
      </c>
      <c r="U203">
        <v>202401</v>
      </c>
      <c r="V203" t="s">
        <v>685</v>
      </c>
      <c r="W203">
        <v>0</v>
      </c>
      <c r="X203">
        <v>10.09</v>
      </c>
      <c r="AA203" t="s">
        <v>3</v>
      </c>
      <c r="AB203" t="s">
        <v>686</v>
      </c>
      <c r="AC203" t="s">
        <v>440</v>
      </c>
      <c r="AE203" t="s">
        <v>1061</v>
      </c>
      <c r="AF203" t="s">
        <v>898</v>
      </c>
      <c r="AH203" t="s">
        <v>679</v>
      </c>
      <c r="AI203" s="1">
        <v>45322</v>
      </c>
      <c r="AJ203" t="s">
        <v>689</v>
      </c>
    </row>
    <row r="204" spans="1:36" x14ac:dyDescent="0.25">
      <c r="A204" s="130" t="s">
        <v>3</v>
      </c>
      <c r="B204" s="130">
        <v>1</v>
      </c>
      <c r="C204" s="130">
        <v>20</v>
      </c>
      <c r="D204" s="130"/>
      <c r="E204" s="130"/>
      <c r="F204" s="130" t="s">
        <v>4</v>
      </c>
      <c r="G204" s="173" t="s">
        <v>678</v>
      </c>
      <c r="H204" s="173" t="s">
        <v>678</v>
      </c>
      <c r="I204" s="130"/>
      <c r="J204" s="130" t="s">
        <v>6</v>
      </c>
      <c r="K204" s="130"/>
      <c r="L204" s="130"/>
      <c r="M204" s="173" t="s">
        <v>681</v>
      </c>
      <c r="N204" s="130" t="s">
        <v>5</v>
      </c>
      <c r="O204" s="130" t="s">
        <v>581</v>
      </c>
      <c r="P204" s="130"/>
      <c r="Q204" s="130"/>
      <c r="R204" s="130"/>
      <c r="S204" s="130"/>
      <c r="T204" s="130"/>
      <c r="U204" s="130">
        <v>202402</v>
      </c>
      <c r="V204" s="130"/>
      <c r="W204" s="130"/>
      <c r="X204" s="130">
        <v>0</v>
      </c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30"/>
    </row>
    <row r="205" spans="1:36" x14ac:dyDescent="0.25">
      <c r="A205" s="130" t="s">
        <v>3</v>
      </c>
      <c r="B205" s="130">
        <v>1</v>
      </c>
      <c r="C205" s="130">
        <v>20</v>
      </c>
      <c r="D205" s="130"/>
      <c r="E205" s="130"/>
      <c r="F205" s="130" t="s">
        <v>4</v>
      </c>
      <c r="G205" s="173" t="s">
        <v>678</v>
      </c>
      <c r="H205" s="173" t="s">
        <v>678</v>
      </c>
      <c r="I205" s="130"/>
      <c r="J205" s="130" t="s">
        <v>6</v>
      </c>
      <c r="K205" s="130"/>
      <c r="L205" s="130"/>
      <c r="M205" s="173" t="s">
        <v>681</v>
      </c>
      <c r="N205" s="130" t="s">
        <v>5</v>
      </c>
      <c r="O205" s="130" t="s">
        <v>581</v>
      </c>
      <c r="P205" s="130"/>
      <c r="Q205" s="130"/>
      <c r="R205" s="130"/>
      <c r="S205" s="130"/>
      <c r="T205" s="130"/>
      <c r="U205" s="130">
        <v>202403</v>
      </c>
      <c r="V205" s="130"/>
      <c r="W205" s="130"/>
      <c r="X205" s="130">
        <v>0</v>
      </c>
      <c r="Y205" s="130"/>
      <c r="Z205" s="130"/>
      <c r="AA205" s="130"/>
      <c r="AB205" s="130"/>
      <c r="AC205" s="130"/>
      <c r="AD205" s="130"/>
      <c r="AE205" s="130"/>
      <c r="AF205" s="130"/>
      <c r="AG205" s="130"/>
      <c r="AH205" s="130"/>
      <c r="AI205" s="130"/>
      <c r="AJ205" s="130"/>
    </row>
    <row r="206" spans="1:36" x14ac:dyDescent="0.25">
      <c r="A206" s="130" t="s">
        <v>3</v>
      </c>
      <c r="B206" s="130">
        <v>1</v>
      </c>
      <c r="C206" s="130">
        <v>20</v>
      </c>
      <c r="D206" s="130"/>
      <c r="E206" s="130"/>
      <c r="F206" s="130" t="s">
        <v>4</v>
      </c>
      <c r="G206" s="173" t="s">
        <v>678</v>
      </c>
      <c r="H206" s="173" t="s">
        <v>678</v>
      </c>
      <c r="I206" s="130"/>
      <c r="J206" s="130" t="s">
        <v>6</v>
      </c>
      <c r="K206" s="130"/>
      <c r="L206" s="130"/>
      <c r="M206" s="173" t="s">
        <v>681</v>
      </c>
      <c r="N206" s="130" t="s">
        <v>5</v>
      </c>
      <c r="O206" s="130" t="s">
        <v>581</v>
      </c>
      <c r="P206" s="130"/>
      <c r="Q206" s="130"/>
      <c r="R206" s="130"/>
      <c r="S206" s="130"/>
      <c r="T206" s="130"/>
      <c r="U206" s="130">
        <v>202404</v>
      </c>
      <c r="V206" s="130"/>
      <c r="W206" s="130"/>
      <c r="X206" s="130">
        <v>0</v>
      </c>
      <c r="Y206" s="130"/>
      <c r="Z206" s="130"/>
      <c r="AA206" s="130"/>
      <c r="AB206" s="130"/>
      <c r="AC206" s="130"/>
      <c r="AD206" s="130"/>
      <c r="AE206" s="130"/>
      <c r="AF206" s="130"/>
      <c r="AG206" s="130"/>
      <c r="AH206" s="130"/>
      <c r="AI206" s="130"/>
      <c r="AJ206" s="130"/>
    </row>
    <row r="207" spans="1:36" x14ac:dyDescent="0.25">
      <c r="A207" s="130" t="s">
        <v>3</v>
      </c>
      <c r="B207" s="130">
        <v>1</v>
      </c>
      <c r="C207" s="130">
        <v>20</v>
      </c>
      <c r="D207" s="130"/>
      <c r="E207" s="130"/>
      <c r="F207" s="130" t="s">
        <v>4</v>
      </c>
      <c r="G207" s="173" t="s">
        <v>678</v>
      </c>
      <c r="H207" s="173" t="s">
        <v>678</v>
      </c>
      <c r="I207" s="130"/>
      <c r="J207" s="130" t="s">
        <v>6</v>
      </c>
      <c r="K207" s="130"/>
      <c r="L207" s="130"/>
      <c r="M207" s="173" t="s">
        <v>681</v>
      </c>
      <c r="N207" s="130" t="s">
        <v>5</v>
      </c>
      <c r="O207" s="130" t="s">
        <v>581</v>
      </c>
      <c r="P207" s="130"/>
      <c r="Q207" s="130"/>
      <c r="R207" s="130"/>
      <c r="S207" s="130"/>
      <c r="T207" s="130"/>
      <c r="U207" s="130">
        <v>202405</v>
      </c>
      <c r="V207" s="130"/>
      <c r="W207" s="130"/>
      <c r="X207" s="130">
        <v>0</v>
      </c>
      <c r="Y207" s="130"/>
      <c r="Z207" s="130"/>
      <c r="AA207" s="130"/>
      <c r="AB207" s="130"/>
      <c r="AC207" s="130"/>
      <c r="AD207" s="130"/>
      <c r="AE207" s="130"/>
      <c r="AF207" s="130"/>
      <c r="AG207" s="130"/>
      <c r="AH207" s="130"/>
      <c r="AI207" s="130"/>
      <c r="AJ207" s="130"/>
    </row>
    <row r="208" spans="1:36" x14ac:dyDescent="0.25">
      <c r="A208" t="s">
        <v>3</v>
      </c>
      <c r="B208">
        <v>1</v>
      </c>
      <c r="C208">
        <v>20</v>
      </c>
      <c r="D208">
        <v>908</v>
      </c>
      <c r="E208" t="s">
        <v>677</v>
      </c>
      <c r="F208" t="s">
        <v>4</v>
      </c>
      <c r="G208" s="129" t="s">
        <v>678</v>
      </c>
      <c r="H208" s="129" t="s">
        <v>678</v>
      </c>
      <c r="I208" t="s">
        <v>679</v>
      </c>
      <c r="J208" t="s">
        <v>6</v>
      </c>
      <c r="K208" t="s">
        <v>680</v>
      </c>
      <c r="L208" t="s">
        <v>981</v>
      </c>
      <c r="M208" s="129" t="s">
        <v>681</v>
      </c>
      <c r="N208" t="s">
        <v>5</v>
      </c>
      <c r="O208">
        <v>34</v>
      </c>
      <c r="Q208" t="s">
        <v>679</v>
      </c>
      <c r="R208" t="s">
        <v>439</v>
      </c>
      <c r="U208">
        <v>202406</v>
      </c>
      <c r="V208" t="s">
        <v>685</v>
      </c>
      <c r="W208">
        <v>0</v>
      </c>
      <c r="X208">
        <v>92.58</v>
      </c>
      <c r="AB208" t="s">
        <v>686</v>
      </c>
      <c r="AC208" t="s">
        <v>440</v>
      </c>
      <c r="AE208" t="s">
        <v>1062</v>
      </c>
      <c r="AF208" t="s">
        <v>898</v>
      </c>
      <c r="AH208" t="s">
        <v>679</v>
      </c>
      <c r="AI208" s="1">
        <v>45473</v>
      </c>
      <c r="AJ208" t="s">
        <v>689</v>
      </c>
    </row>
    <row r="209" spans="1:36" x14ac:dyDescent="0.25">
      <c r="A209" t="s">
        <v>3</v>
      </c>
      <c r="B209">
        <v>1</v>
      </c>
      <c r="C209">
        <v>20</v>
      </c>
      <c r="D209">
        <v>908</v>
      </c>
      <c r="E209" t="s">
        <v>677</v>
      </c>
      <c r="F209" t="s">
        <v>4</v>
      </c>
      <c r="G209" s="129" t="s">
        <v>678</v>
      </c>
      <c r="H209" s="129" t="s">
        <v>678</v>
      </c>
      <c r="I209" t="s">
        <v>679</v>
      </c>
      <c r="J209" t="s">
        <v>6</v>
      </c>
      <c r="K209" t="s">
        <v>680</v>
      </c>
      <c r="L209" t="s">
        <v>983</v>
      </c>
      <c r="M209" s="129" t="s">
        <v>681</v>
      </c>
      <c r="N209" t="s">
        <v>5</v>
      </c>
      <c r="O209">
        <v>34</v>
      </c>
      <c r="Q209" t="s">
        <v>679</v>
      </c>
      <c r="R209" t="s">
        <v>439</v>
      </c>
      <c r="U209">
        <v>202406</v>
      </c>
      <c r="V209" t="s">
        <v>685</v>
      </c>
      <c r="W209">
        <v>0</v>
      </c>
      <c r="X209">
        <v>40.340000000000003</v>
      </c>
      <c r="AB209" t="s">
        <v>686</v>
      </c>
      <c r="AC209" t="s">
        <v>440</v>
      </c>
      <c r="AE209" t="s">
        <v>1063</v>
      </c>
      <c r="AF209" t="s">
        <v>898</v>
      </c>
      <c r="AH209" t="s">
        <v>679</v>
      </c>
      <c r="AI209" s="1">
        <v>45473</v>
      </c>
      <c r="AJ209" t="s">
        <v>689</v>
      </c>
    </row>
    <row r="210" spans="1:36" x14ac:dyDescent="0.25">
      <c r="A210" t="s">
        <v>3</v>
      </c>
      <c r="B210">
        <v>1</v>
      </c>
      <c r="C210">
        <v>20</v>
      </c>
      <c r="D210">
        <v>908</v>
      </c>
      <c r="E210" t="s">
        <v>677</v>
      </c>
      <c r="F210" t="s">
        <v>4</v>
      </c>
      <c r="G210" s="129" t="s">
        <v>678</v>
      </c>
      <c r="H210" s="129" t="s">
        <v>678</v>
      </c>
      <c r="I210" t="s">
        <v>679</v>
      </c>
      <c r="J210" t="s">
        <v>6</v>
      </c>
      <c r="K210" t="s">
        <v>680</v>
      </c>
      <c r="L210" t="s">
        <v>984</v>
      </c>
      <c r="M210" s="129" t="s">
        <v>681</v>
      </c>
      <c r="N210" t="s">
        <v>5</v>
      </c>
      <c r="O210">
        <v>34</v>
      </c>
      <c r="Q210" t="s">
        <v>679</v>
      </c>
      <c r="R210" t="s">
        <v>439</v>
      </c>
      <c r="U210">
        <v>202406</v>
      </c>
      <c r="V210" t="s">
        <v>685</v>
      </c>
      <c r="W210">
        <v>0</v>
      </c>
      <c r="X210">
        <v>41.74</v>
      </c>
      <c r="AB210" t="s">
        <v>686</v>
      </c>
      <c r="AC210" t="s">
        <v>440</v>
      </c>
      <c r="AE210" t="s">
        <v>1064</v>
      </c>
      <c r="AF210" t="s">
        <v>898</v>
      </c>
      <c r="AH210" t="s">
        <v>679</v>
      </c>
      <c r="AI210" s="1">
        <v>45473</v>
      </c>
      <c r="AJ210" t="s">
        <v>689</v>
      </c>
    </row>
    <row r="211" spans="1:36" x14ac:dyDescent="0.25">
      <c r="A211" t="s">
        <v>3</v>
      </c>
      <c r="B211">
        <v>1</v>
      </c>
      <c r="C211">
        <v>20</v>
      </c>
      <c r="D211">
        <v>908</v>
      </c>
      <c r="E211" t="s">
        <v>677</v>
      </c>
      <c r="F211" t="s">
        <v>4</v>
      </c>
      <c r="G211" s="129" t="s">
        <v>678</v>
      </c>
      <c r="H211" s="129" t="s">
        <v>678</v>
      </c>
      <c r="I211" t="s">
        <v>679</v>
      </c>
      <c r="J211" t="s">
        <v>6</v>
      </c>
      <c r="K211" t="s">
        <v>680</v>
      </c>
      <c r="L211" t="s">
        <v>985</v>
      </c>
      <c r="M211" s="129" t="s">
        <v>681</v>
      </c>
      <c r="N211" t="s">
        <v>5</v>
      </c>
      <c r="O211">
        <v>34</v>
      </c>
      <c r="Q211" t="s">
        <v>679</v>
      </c>
      <c r="R211" t="s">
        <v>439</v>
      </c>
      <c r="U211">
        <v>202406</v>
      </c>
      <c r="V211" t="s">
        <v>685</v>
      </c>
      <c r="W211">
        <v>0</v>
      </c>
      <c r="X211">
        <v>6.88</v>
      </c>
      <c r="AB211" t="s">
        <v>686</v>
      </c>
      <c r="AC211" t="s">
        <v>440</v>
      </c>
      <c r="AE211" t="s">
        <v>1065</v>
      </c>
      <c r="AF211" t="s">
        <v>898</v>
      </c>
      <c r="AH211" t="s">
        <v>679</v>
      </c>
      <c r="AI211" s="1">
        <v>45473</v>
      </c>
      <c r="AJ211" t="s">
        <v>689</v>
      </c>
    </row>
    <row r="212" spans="1:36" x14ac:dyDescent="0.25">
      <c r="A212" t="s">
        <v>3</v>
      </c>
      <c r="B212">
        <v>1</v>
      </c>
      <c r="C212">
        <v>20</v>
      </c>
      <c r="D212">
        <v>908</v>
      </c>
      <c r="E212" t="s">
        <v>677</v>
      </c>
      <c r="F212" t="s">
        <v>4</v>
      </c>
      <c r="G212" s="129" t="s">
        <v>678</v>
      </c>
      <c r="H212" s="129" t="s">
        <v>678</v>
      </c>
      <c r="I212" t="s">
        <v>679</v>
      </c>
      <c r="J212" t="s">
        <v>6</v>
      </c>
      <c r="K212" t="s">
        <v>680</v>
      </c>
      <c r="L212" t="s">
        <v>986</v>
      </c>
      <c r="M212" s="129" t="s">
        <v>681</v>
      </c>
      <c r="N212" t="s">
        <v>5</v>
      </c>
      <c r="O212">
        <v>34</v>
      </c>
      <c r="Q212" t="s">
        <v>679</v>
      </c>
      <c r="R212" t="s">
        <v>439</v>
      </c>
      <c r="U212">
        <v>202406</v>
      </c>
      <c r="V212" t="s">
        <v>685</v>
      </c>
      <c r="W212">
        <v>0</v>
      </c>
      <c r="X212">
        <v>0.33</v>
      </c>
      <c r="AB212" t="s">
        <v>686</v>
      </c>
      <c r="AC212" t="s">
        <v>440</v>
      </c>
      <c r="AE212" t="s">
        <v>1066</v>
      </c>
      <c r="AF212" t="s">
        <v>898</v>
      </c>
      <c r="AH212" t="s">
        <v>679</v>
      </c>
      <c r="AI212" s="1">
        <v>45473</v>
      </c>
      <c r="AJ212" t="s">
        <v>689</v>
      </c>
    </row>
    <row r="213" spans="1:36" x14ac:dyDescent="0.25">
      <c r="A213" t="s">
        <v>3</v>
      </c>
      <c r="B213">
        <v>1</v>
      </c>
      <c r="C213">
        <v>20</v>
      </c>
      <c r="D213">
        <v>908</v>
      </c>
      <c r="E213" t="s">
        <v>677</v>
      </c>
      <c r="F213" t="s">
        <v>4</v>
      </c>
      <c r="G213" s="129" t="s">
        <v>678</v>
      </c>
      <c r="H213" s="129" t="s">
        <v>678</v>
      </c>
      <c r="I213" t="s">
        <v>679</v>
      </c>
      <c r="J213" t="s">
        <v>6</v>
      </c>
      <c r="K213" t="s">
        <v>680</v>
      </c>
      <c r="L213" t="s">
        <v>987</v>
      </c>
      <c r="M213" s="129" t="s">
        <v>681</v>
      </c>
      <c r="N213" t="s">
        <v>5</v>
      </c>
      <c r="O213">
        <v>34</v>
      </c>
      <c r="Q213" t="s">
        <v>679</v>
      </c>
      <c r="R213" t="s">
        <v>439</v>
      </c>
      <c r="U213">
        <v>202406</v>
      </c>
      <c r="V213" t="s">
        <v>685</v>
      </c>
      <c r="W213">
        <v>0</v>
      </c>
      <c r="X213">
        <v>182.86</v>
      </c>
      <c r="AB213" t="s">
        <v>686</v>
      </c>
      <c r="AC213" t="s">
        <v>440</v>
      </c>
      <c r="AE213" t="s">
        <v>1063</v>
      </c>
      <c r="AF213" t="s">
        <v>898</v>
      </c>
      <c r="AH213" t="s">
        <v>679</v>
      </c>
      <c r="AI213" s="1">
        <v>45473</v>
      </c>
      <c r="AJ213" t="s">
        <v>689</v>
      </c>
    </row>
    <row r="214" spans="1:36" x14ac:dyDescent="0.25">
      <c r="A214" t="s">
        <v>3</v>
      </c>
      <c r="B214">
        <v>1</v>
      </c>
      <c r="C214">
        <v>20</v>
      </c>
      <c r="D214">
        <v>908</v>
      </c>
      <c r="E214" t="s">
        <v>677</v>
      </c>
      <c r="F214" t="s">
        <v>4</v>
      </c>
      <c r="G214" s="129" t="s">
        <v>678</v>
      </c>
      <c r="H214" s="129" t="s">
        <v>678</v>
      </c>
      <c r="I214" t="s">
        <v>679</v>
      </c>
      <c r="J214" t="s">
        <v>6</v>
      </c>
      <c r="K214" t="s">
        <v>680</v>
      </c>
      <c r="L214" t="s">
        <v>988</v>
      </c>
      <c r="M214" s="129" t="s">
        <v>681</v>
      </c>
      <c r="N214" t="s">
        <v>5</v>
      </c>
      <c r="O214">
        <v>34</v>
      </c>
      <c r="Q214" t="s">
        <v>679</v>
      </c>
      <c r="R214" t="s">
        <v>439</v>
      </c>
      <c r="U214">
        <v>202406</v>
      </c>
      <c r="V214" t="s">
        <v>685</v>
      </c>
      <c r="W214">
        <v>0</v>
      </c>
      <c r="X214">
        <v>36.270000000000003</v>
      </c>
      <c r="AB214" t="s">
        <v>686</v>
      </c>
      <c r="AC214" t="s">
        <v>440</v>
      </c>
      <c r="AE214" t="s">
        <v>1067</v>
      </c>
      <c r="AF214" t="s">
        <v>898</v>
      </c>
      <c r="AH214" t="s">
        <v>679</v>
      </c>
      <c r="AI214" s="1">
        <v>45473</v>
      </c>
      <c r="AJ214" t="s">
        <v>689</v>
      </c>
    </row>
    <row r="215" spans="1:36" x14ac:dyDescent="0.25">
      <c r="A215" t="s">
        <v>3</v>
      </c>
      <c r="B215">
        <v>1</v>
      </c>
      <c r="C215">
        <v>20</v>
      </c>
      <c r="D215">
        <v>908</v>
      </c>
      <c r="E215" t="s">
        <v>677</v>
      </c>
      <c r="F215" t="s">
        <v>4</v>
      </c>
      <c r="G215" s="129" t="s">
        <v>678</v>
      </c>
      <c r="H215" s="129" t="s">
        <v>678</v>
      </c>
      <c r="I215" t="s">
        <v>679</v>
      </c>
      <c r="J215" t="s">
        <v>6</v>
      </c>
      <c r="K215" t="s">
        <v>680</v>
      </c>
      <c r="L215" t="s">
        <v>989</v>
      </c>
      <c r="M215" s="129" t="s">
        <v>681</v>
      </c>
      <c r="N215" t="s">
        <v>5</v>
      </c>
      <c r="O215">
        <v>34</v>
      </c>
      <c r="Q215" t="s">
        <v>679</v>
      </c>
      <c r="R215" t="s">
        <v>439</v>
      </c>
      <c r="U215">
        <v>202406</v>
      </c>
      <c r="V215" t="s">
        <v>685</v>
      </c>
      <c r="W215">
        <v>0</v>
      </c>
      <c r="X215">
        <v>10.64</v>
      </c>
      <c r="AB215" t="s">
        <v>686</v>
      </c>
      <c r="AC215" t="s">
        <v>440</v>
      </c>
      <c r="AE215" t="s">
        <v>1068</v>
      </c>
      <c r="AF215" t="s">
        <v>898</v>
      </c>
      <c r="AH215" t="s">
        <v>679</v>
      </c>
      <c r="AI215" s="1">
        <v>45473</v>
      </c>
      <c r="AJ215" t="s">
        <v>689</v>
      </c>
    </row>
    <row r="216" spans="1:36" x14ac:dyDescent="0.25">
      <c r="A216" t="s">
        <v>3</v>
      </c>
      <c r="B216">
        <v>1</v>
      </c>
      <c r="C216">
        <v>20</v>
      </c>
      <c r="D216">
        <v>908</v>
      </c>
      <c r="E216" t="s">
        <v>677</v>
      </c>
      <c r="F216" t="s">
        <v>4</v>
      </c>
      <c r="G216" s="129" t="s">
        <v>678</v>
      </c>
      <c r="H216" s="129" t="s">
        <v>678</v>
      </c>
      <c r="I216" t="s">
        <v>679</v>
      </c>
      <c r="J216" t="s">
        <v>6</v>
      </c>
      <c r="K216" t="s">
        <v>680</v>
      </c>
      <c r="L216" t="s">
        <v>6</v>
      </c>
      <c r="M216" s="129" t="s">
        <v>681</v>
      </c>
      <c r="N216" t="s">
        <v>5</v>
      </c>
      <c r="O216" t="s">
        <v>8</v>
      </c>
      <c r="Q216" t="s">
        <v>485</v>
      </c>
      <c r="R216" t="s">
        <v>501</v>
      </c>
      <c r="S216">
        <v>100369630</v>
      </c>
      <c r="T216" t="s">
        <v>1069</v>
      </c>
      <c r="U216">
        <v>202406</v>
      </c>
      <c r="V216" t="s">
        <v>685</v>
      </c>
      <c r="W216">
        <v>0</v>
      </c>
      <c r="X216">
        <v>52131.86</v>
      </c>
      <c r="Z216" t="s">
        <v>1070</v>
      </c>
      <c r="AB216" t="s">
        <v>686</v>
      </c>
      <c r="AC216" t="s">
        <v>7</v>
      </c>
      <c r="AE216" t="s">
        <v>1071</v>
      </c>
      <c r="AF216" t="s">
        <v>688</v>
      </c>
      <c r="AH216" s="129" t="s">
        <v>1072</v>
      </c>
      <c r="AI216" s="1">
        <v>45461</v>
      </c>
      <c r="AJ216" t="s">
        <v>689</v>
      </c>
    </row>
    <row r="217" spans="1:36" x14ac:dyDescent="0.25">
      <c r="A217" t="s">
        <v>3</v>
      </c>
      <c r="B217">
        <v>1</v>
      </c>
      <c r="C217">
        <v>20</v>
      </c>
      <c r="D217">
        <v>908</v>
      </c>
      <c r="E217" t="s">
        <v>677</v>
      </c>
      <c r="F217" t="s">
        <v>4</v>
      </c>
      <c r="G217" s="129" t="s">
        <v>678</v>
      </c>
      <c r="H217" s="129" t="s">
        <v>678</v>
      </c>
      <c r="I217" t="s">
        <v>679</v>
      </c>
      <c r="J217" t="s">
        <v>6</v>
      </c>
      <c r="K217" t="s">
        <v>680</v>
      </c>
      <c r="L217" t="s">
        <v>993</v>
      </c>
      <c r="M217" s="129" t="s">
        <v>681</v>
      </c>
      <c r="N217" t="s">
        <v>5</v>
      </c>
      <c r="O217">
        <v>34</v>
      </c>
      <c r="Q217" t="s">
        <v>679</v>
      </c>
      <c r="R217" t="s">
        <v>439</v>
      </c>
      <c r="U217">
        <v>202406</v>
      </c>
      <c r="V217" t="s">
        <v>685</v>
      </c>
      <c r="W217">
        <v>0</v>
      </c>
      <c r="X217">
        <v>25.84</v>
      </c>
      <c r="AB217" t="s">
        <v>686</v>
      </c>
      <c r="AC217" t="s">
        <v>440</v>
      </c>
      <c r="AE217" t="s">
        <v>1073</v>
      </c>
      <c r="AF217" t="s">
        <v>898</v>
      </c>
      <c r="AH217" t="s">
        <v>679</v>
      </c>
      <c r="AI217" s="1">
        <v>45473</v>
      </c>
      <c r="AJ217" t="s">
        <v>689</v>
      </c>
    </row>
    <row r="218" spans="1:36" x14ac:dyDescent="0.25">
      <c r="A218" t="s">
        <v>3</v>
      </c>
      <c r="B218">
        <v>1</v>
      </c>
      <c r="C218">
        <v>20</v>
      </c>
      <c r="D218">
        <v>908</v>
      </c>
      <c r="E218" t="s">
        <v>677</v>
      </c>
      <c r="F218" t="s">
        <v>4</v>
      </c>
      <c r="G218" s="129" t="s">
        <v>678</v>
      </c>
      <c r="H218" s="129" t="s">
        <v>678</v>
      </c>
      <c r="I218" t="s">
        <v>679</v>
      </c>
      <c r="J218" t="s">
        <v>6</v>
      </c>
      <c r="K218" t="s">
        <v>680</v>
      </c>
      <c r="L218" t="s">
        <v>679</v>
      </c>
      <c r="M218" s="129" t="s">
        <v>681</v>
      </c>
      <c r="N218" t="s">
        <v>5</v>
      </c>
      <c r="O218">
        <v>34</v>
      </c>
      <c r="Q218" t="s">
        <v>679</v>
      </c>
      <c r="R218" t="s">
        <v>439</v>
      </c>
      <c r="U218">
        <v>202406</v>
      </c>
      <c r="V218" t="s">
        <v>685</v>
      </c>
      <c r="W218">
        <v>0</v>
      </c>
      <c r="X218">
        <v>42.17</v>
      </c>
      <c r="AB218" t="s">
        <v>686</v>
      </c>
      <c r="AC218" t="s">
        <v>440</v>
      </c>
      <c r="AE218" t="s">
        <v>1067</v>
      </c>
      <c r="AF218" t="s">
        <v>898</v>
      </c>
      <c r="AH218" t="s">
        <v>679</v>
      </c>
      <c r="AI218" s="1">
        <v>45473</v>
      </c>
      <c r="AJ218" t="s">
        <v>689</v>
      </c>
    </row>
    <row r="219" spans="1:36" x14ac:dyDescent="0.25">
      <c r="A219" t="s">
        <v>3</v>
      </c>
      <c r="B219">
        <v>1</v>
      </c>
      <c r="C219">
        <v>20</v>
      </c>
      <c r="D219">
        <v>908</v>
      </c>
      <c r="E219" t="s">
        <v>677</v>
      </c>
      <c r="F219" t="s">
        <v>4</v>
      </c>
      <c r="G219" s="129" t="s">
        <v>678</v>
      </c>
      <c r="H219" s="129" t="s">
        <v>678</v>
      </c>
      <c r="I219" t="s">
        <v>679</v>
      </c>
      <c r="J219" t="s">
        <v>6</v>
      </c>
      <c r="K219" t="s">
        <v>680</v>
      </c>
      <c r="L219" t="s">
        <v>679</v>
      </c>
      <c r="M219" s="129" t="s">
        <v>681</v>
      </c>
      <c r="N219" t="s">
        <v>5</v>
      </c>
      <c r="O219">
        <v>34</v>
      </c>
      <c r="Q219" t="s">
        <v>679</v>
      </c>
      <c r="R219" t="s">
        <v>439</v>
      </c>
      <c r="U219">
        <v>202406</v>
      </c>
      <c r="V219" t="s">
        <v>685</v>
      </c>
      <c r="W219">
        <v>0</v>
      </c>
      <c r="X219">
        <v>13.24</v>
      </c>
      <c r="AB219" t="s">
        <v>686</v>
      </c>
      <c r="AC219" t="s">
        <v>440</v>
      </c>
      <c r="AE219" t="s">
        <v>1074</v>
      </c>
      <c r="AF219" t="s">
        <v>898</v>
      </c>
      <c r="AH219" t="s">
        <v>679</v>
      </c>
      <c r="AI219" s="1">
        <v>45473</v>
      </c>
      <c r="AJ219" t="s">
        <v>689</v>
      </c>
    </row>
    <row r="220" spans="1:36" x14ac:dyDescent="0.25">
      <c r="A220" s="130" t="s">
        <v>3</v>
      </c>
      <c r="B220" s="130">
        <v>1</v>
      </c>
      <c r="C220" s="130">
        <v>20</v>
      </c>
      <c r="D220" s="130"/>
      <c r="E220" s="130"/>
      <c r="F220" s="130" t="s">
        <v>4</v>
      </c>
      <c r="G220" s="173" t="s">
        <v>678</v>
      </c>
      <c r="H220" s="173" t="s">
        <v>678</v>
      </c>
      <c r="I220" s="130"/>
      <c r="J220" s="130" t="s">
        <v>6</v>
      </c>
      <c r="K220" s="130"/>
      <c r="L220" s="130"/>
      <c r="M220" s="173" t="s">
        <v>681</v>
      </c>
      <c r="N220" s="130" t="s">
        <v>5</v>
      </c>
      <c r="O220" s="130" t="s">
        <v>581</v>
      </c>
      <c r="P220" s="130"/>
      <c r="Q220" s="130"/>
      <c r="R220" s="130"/>
      <c r="S220" s="130"/>
      <c r="T220" s="130"/>
      <c r="U220" s="130">
        <v>202407</v>
      </c>
      <c r="V220" s="130"/>
      <c r="W220" s="130"/>
      <c r="X220" s="130">
        <v>0</v>
      </c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</row>
    <row r="221" spans="1:36" x14ac:dyDescent="0.25">
      <c r="A221" t="s">
        <v>3</v>
      </c>
      <c r="B221">
        <v>1</v>
      </c>
      <c r="C221">
        <v>20</v>
      </c>
      <c r="D221">
        <v>908</v>
      </c>
      <c r="E221" t="s">
        <v>677</v>
      </c>
      <c r="F221" t="s">
        <v>4</v>
      </c>
      <c r="G221" s="129" t="s">
        <v>678</v>
      </c>
      <c r="H221" s="129" t="s">
        <v>678</v>
      </c>
      <c r="I221" t="s">
        <v>679</v>
      </c>
      <c r="J221" t="s">
        <v>6</v>
      </c>
      <c r="K221" t="s">
        <v>680</v>
      </c>
      <c r="L221" t="s">
        <v>981</v>
      </c>
      <c r="M221" s="129" t="s">
        <v>681</v>
      </c>
      <c r="N221" t="s">
        <v>5</v>
      </c>
      <c r="O221">
        <v>34</v>
      </c>
      <c r="Q221" t="s">
        <v>679</v>
      </c>
      <c r="R221" t="s">
        <v>439</v>
      </c>
      <c r="U221">
        <v>202408</v>
      </c>
      <c r="V221" t="s">
        <v>685</v>
      </c>
      <c r="W221">
        <v>0</v>
      </c>
      <c r="X221">
        <v>163.37</v>
      </c>
      <c r="AB221" t="s">
        <v>686</v>
      </c>
      <c r="AC221" t="s">
        <v>440</v>
      </c>
      <c r="AE221" t="s">
        <v>488</v>
      </c>
      <c r="AF221" t="s">
        <v>898</v>
      </c>
      <c r="AH221" t="s">
        <v>679</v>
      </c>
      <c r="AI221" s="1">
        <v>45505</v>
      </c>
      <c r="AJ221" t="s">
        <v>689</v>
      </c>
    </row>
    <row r="222" spans="1:36" x14ac:dyDescent="0.25">
      <c r="A222" t="s">
        <v>3</v>
      </c>
      <c r="B222">
        <v>1</v>
      </c>
      <c r="C222">
        <v>20</v>
      </c>
      <c r="D222">
        <v>908</v>
      </c>
      <c r="E222" t="s">
        <v>677</v>
      </c>
      <c r="F222" t="s">
        <v>4</v>
      </c>
      <c r="G222" s="129" t="s">
        <v>678</v>
      </c>
      <c r="H222" s="129" t="s">
        <v>678</v>
      </c>
      <c r="I222" t="s">
        <v>679</v>
      </c>
      <c r="J222" t="s">
        <v>6</v>
      </c>
      <c r="K222" t="s">
        <v>680</v>
      </c>
      <c r="L222" t="s">
        <v>983</v>
      </c>
      <c r="M222" s="129" t="s">
        <v>681</v>
      </c>
      <c r="N222" t="s">
        <v>5</v>
      </c>
      <c r="O222">
        <v>34</v>
      </c>
      <c r="Q222" t="s">
        <v>679</v>
      </c>
      <c r="R222" t="s">
        <v>439</v>
      </c>
      <c r="U222">
        <v>202408</v>
      </c>
      <c r="V222" t="s">
        <v>685</v>
      </c>
      <c r="W222">
        <v>0</v>
      </c>
      <c r="X222">
        <v>62.63</v>
      </c>
      <c r="AB222" t="s">
        <v>686</v>
      </c>
      <c r="AC222" t="s">
        <v>440</v>
      </c>
      <c r="AE222" t="s">
        <v>489</v>
      </c>
      <c r="AF222" t="s">
        <v>898</v>
      </c>
      <c r="AH222" t="s">
        <v>679</v>
      </c>
      <c r="AI222" s="1">
        <v>45505</v>
      </c>
      <c r="AJ222" t="s">
        <v>689</v>
      </c>
    </row>
    <row r="223" spans="1:36" x14ac:dyDescent="0.25">
      <c r="A223" t="s">
        <v>3</v>
      </c>
      <c r="B223">
        <v>1</v>
      </c>
      <c r="C223">
        <v>20</v>
      </c>
      <c r="D223">
        <v>908</v>
      </c>
      <c r="E223" t="s">
        <v>677</v>
      </c>
      <c r="F223" t="s">
        <v>4</v>
      </c>
      <c r="G223" s="129" t="s">
        <v>678</v>
      </c>
      <c r="H223" s="129" t="s">
        <v>678</v>
      </c>
      <c r="I223" t="s">
        <v>679</v>
      </c>
      <c r="J223" t="s">
        <v>6</v>
      </c>
      <c r="K223" t="s">
        <v>680</v>
      </c>
      <c r="L223" t="s">
        <v>984</v>
      </c>
      <c r="M223" s="129" t="s">
        <v>681</v>
      </c>
      <c r="N223" t="s">
        <v>5</v>
      </c>
      <c r="O223">
        <v>34</v>
      </c>
      <c r="Q223" t="s">
        <v>679</v>
      </c>
      <c r="R223" t="s">
        <v>439</v>
      </c>
      <c r="U223">
        <v>202408</v>
      </c>
      <c r="V223" t="s">
        <v>685</v>
      </c>
      <c r="W223">
        <v>0</v>
      </c>
      <c r="X223">
        <v>58.65</v>
      </c>
      <c r="AB223" t="s">
        <v>686</v>
      </c>
      <c r="AC223" t="s">
        <v>440</v>
      </c>
      <c r="AE223" t="s">
        <v>490</v>
      </c>
      <c r="AF223" t="s">
        <v>898</v>
      </c>
      <c r="AH223" t="s">
        <v>679</v>
      </c>
      <c r="AI223" s="1">
        <v>45505</v>
      </c>
      <c r="AJ223" t="s">
        <v>689</v>
      </c>
    </row>
    <row r="224" spans="1:36" x14ac:dyDescent="0.25">
      <c r="A224" t="s">
        <v>3</v>
      </c>
      <c r="B224">
        <v>1</v>
      </c>
      <c r="C224">
        <v>20</v>
      </c>
      <c r="D224">
        <v>908</v>
      </c>
      <c r="E224" t="s">
        <v>677</v>
      </c>
      <c r="F224" t="s">
        <v>4</v>
      </c>
      <c r="G224" s="129" t="s">
        <v>678</v>
      </c>
      <c r="H224" s="129" t="s">
        <v>678</v>
      </c>
      <c r="I224" t="s">
        <v>679</v>
      </c>
      <c r="J224" t="s">
        <v>6</v>
      </c>
      <c r="K224" t="s">
        <v>680</v>
      </c>
      <c r="L224" t="s">
        <v>985</v>
      </c>
      <c r="M224" s="129" t="s">
        <v>681</v>
      </c>
      <c r="N224" t="s">
        <v>5</v>
      </c>
      <c r="O224">
        <v>34</v>
      </c>
      <c r="Q224" t="s">
        <v>679</v>
      </c>
      <c r="R224" t="s">
        <v>439</v>
      </c>
      <c r="U224">
        <v>202408</v>
      </c>
      <c r="V224" t="s">
        <v>685</v>
      </c>
      <c r="W224">
        <v>0</v>
      </c>
      <c r="X224">
        <v>10.35</v>
      </c>
      <c r="AB224" t="s">
        <v>686</v>
      </c>
      <c r="AC224" t="s">
        <v>440</v>
      </c>
      <c r="AE224" t="s">
        <v>490</v>
      </c>
      <c r="AF224" t="s">
        <v>898</v>
      </c>
      <c r="AH224" t="s">
        <v>679</v>
      </c>
      <c r="AI224" s="1">
        <v>45505</v>
      </c>
      <c r="AJ224" t="s">
        <v>689</v>
      </c>
    </row>
    <row r="225" spans="1:36" x14ac:dyDescent="0.25">
      <c r="A225" t="s">
        <v>3</v>
      </c>
      <c r="B225">
        <v>1</v>
      </c>
      <c r="C225">
        <v>20</v>
      </c>
      <c r="D225">
        <v>908</v>
      </c>
      <c r="E225" t="s">
        <v>677</v>
      </c>
      <c r="F225" t="s">
        <v>4</v>
      </c>
      <c r="G225" s="129" t="s">
        <v>678</v>
      </c>
      <c r="H225" s="129" t="s">
        <v>678</v>
      </c>
      <c r="I225" t="s">
        <v>679</v>
      </c>
      <c r="J225" t="s">
        <v>6</v>
      </c>
      <c r="K225" t="s">
        <v>680</v>
      </c>
      <c r="L225" t="s">
        <v>986</v>
      </c>
      <c r="M225" s="129" t="s">
        <v>681</v>
      </c>
      <c r="N225" t="s">
        <v>5</v>
      </c>
      <c r="O225">
        <v>34</v>
      </c>
      <c r="Q225" t="s">
        <v>679</v>
      </c>
      <c r="R225" t="s">
        <v>439</v>
      </c>
      <c r="U225">
        <v>202408</v>
      </c>
      <c r="V225" t="s">
        <v>685</v>
      </c>
      <c r="W225">
        <v>0</v>
      </c>
      <c r="X225">
        <v>0.34</v>
      </c>
      <c r="AB225" t="s">
        <v>686</v>
      </c>
      <c r="AC225" t="s">
        <v>440</v>
      </c>
      <c r="AE225" t="s">
        <v>491</v>
      </c>
      <c r="AF225" t="s">
        <v>898</v>
      </c>
      <c r="AH225" t="s">
        <v>679</v>
      </c>
      <c r="AI225" s="1">
        <v>45505</v>
      </c>
      <c r="AJ225" t="s">
        <v>689</v>
      </c>
    </row>
    <row r="226" spans="1:36" x14ac:dyDescent="0.25">
      <c r="A226" t="s">
        <v>3</v>
      </c>
      <c r="B226">
        <v>1</v>
      </c>
      <c r="C226">
        <v>20</v>
      </c>
      <c r="D226">
        <v>908</v>
      </c>
      <c r="E226" t="s">
        <v>677</v>
      </c>
      <c r="F226" t="s">
        <v>4</v>
      </c>
      <c r="G226" s="129" t="s">
        <v>678</v>
      </c>
      <c r="H226" s="129" t="s">
        <v>678</v>
      </c>
      <c r="I226" t="s">
        <v>679</v>
      </c>
      <c r="J226" t="s">
        <v>6</v>
      </c>
      <c r="K226" t="s">
        <v>680</v>
      </c>
      <c r="L226" t="s">
        <v>987</v>
      </c>
      <c r="M226" s="129" t="s">
        <v>681</v>
      </c>
      <c r="N226" t="s">
        <v>5</v>
      </c>
      <c r="O226">
        <v>34</v>
      </c>
      <c r="Q226" t="s">
        <v>679</v>
      </c>
      <c r="R226" t="s">
        <v>439</v>
      </c>
      <c r="U226">
        <v>202408</v>
      </c>
      <c r="V226" t="s">
        <v>685</v>
      </c>
      <c r="W226">
        <v>0</v>
      </c>
      <c r="X226">
        <v>259.99</v>
      </c>
      <c r="AB226" t="s">
        <v>686</v>
      </c>
      <c r="AC226" t="s">
        <v>440</v>
      </c>
      <c r="AE226" t="s">
        <v>492</v>
      </c>
      <c r="AF226" t="s">
        <v>898</v>
      </c>
      <c r="AH226" t="s">
        <v>679</v>
      </c>
      <c r="AI226" s="1">
        <v>45505</v>
      </c>
      <c r="AJ226" t="s">
        <v>689</v>
      </c>
    </row>
    <row r="227" spans="1:36" x14ac:dyDescent="0.25">
      <c r="A227" t="s">
        <v>3</v>
      </c>
      <c r="B227">
        <v>1</v>
      </c>
      <c r="C227">
        <v>20</v>
      </c>
      <c r="D227">
        <v>908</v>
      </c>
      <c r="E227" t="s">
        <v>677</v>
      </c>
      <c r="F227" t="s">
        <v>4</v>
      </c>
      <c r="G227" s="129" t="s">
        <v>678</v>
      </c>
      <c r="H227" s="129" t="s">
        <v>678</v>
      </c>
      <c r="I227" t="s">
        <v>679</v>
      </c>
      <c r="J227" t="s">
        <v>6</v>
      </c>
      <c r="K227" t="s">
        <v>680</v>
      </c>
      <c r="L227" t="s">
        <v>988</v>
      </c>
      <c r="M227" s="129" t="s">
        <v>681</v>
      </c>
      <c r="N227" t="s">
        <v>5</v>
      </c>
      <c r="O227">
        <v>34</v>
      </c>
      <c r="Q227" t="s">
        <v>679</v>
      </c>
      <c r="R227" t="s">
        <v>439</v>
      </c>
      <c r="U227">
        <v>202408</v>
      </c>
      <c r="V227" t="s">
        <v>685</v>
      </c>
      <c r="W227">
        <v>0</v>
      </c>
      <c r="X227">
        <v>54.45</v>
      </c>
      <c r="AB227" t="s">
        <v>686</v>
      </c>
      <c r="AC227" t="s">
        <v>440</v>
      </c>
      <c r="AE227" t="s">
        <v>493</v>
      </c>
      <c r="AF227" t="s">
        <v>898</v>
      </c>
      <c r="AH227" t="s">
        <v>679</v>
      </c>
      <c r="AI227" s="1">
        <v>45505</v>
      </c>
      <c r="AJ227" t="s">
        <v>689</v>
      </c>
    </row>
    <row r="228" spans="1:36" x14ac:dyDescent="0.25">
      <c r="A228" t="s">
        <v>3</v>
      </c>
      <c r="B228">
        <v>1</v>
      </c>
      <c r="C228">
        <v>20</v>
      </c>
      <c r="D228">
        <v>908</v>
      </c>
      <c r="E228" t="s">
        <v>677</v>
      </c>
      <c r="F228" t="s">
        <v>4</v>
      </c>
      <c r="G228" s="129" t="s">
        <v>678</v>
      </c>
      <c r="H228" s="129" t="s">
        <v>678</v>
      </c>
      <c r="I228" t="s">
        <v>679</v>
      </c>
      <c r="J228" t="s">
        <v>6</v>
      </c>
      <c r="K228" t="s">
        <v>680</v>
      </c>
      <c r="L228" t="s">
        <v>1075</v>
      </c>
      <c r="M228" s="129" t="s">
        <v>681</v>
      </c>
      <c r="N228" t="s">
        <v>5</v>
      </c>
      <c r="O228">
        <v>34</v>
      </c>
      <c r="Q228" t="s">
        <v>679</v>
      </c>
      <c r="R228" t="s">
        <v>439</v>
      </c>
      <c r="U228">
        <v>202408</v>
      </c>
      <c r="V228" t="s">
        <v>685</v>
      </c>
      <c r="W228">
        <v>0</v>
      </c>
      <c r="X228">
        <v>326.61</v>
      </c>
      <c r="AB228" t="s">
        <v>686</v>
      </c>
      <c r="AC228" t="s">
        <v>440</v>
      </c>
      <c r="AE228" t="s">
        <v>494</v>
      </c>
      <c r="AF228" t="s">
        <v>898</v>
      </c>
      <c r="AH228" t="s">
        <v>679</v>
      </c>
      <c r="AI228" s="1">
        <v>45505</v>
      </c>
      <c r="AJ228" t="s">
        <v>689</v>
      </c>
    </row>
    <row r="229" spans="1:36" x14ac:dyDescent="0.25">
      <c r="A229" t="s">
        <v>3</v>
      </c>
      <c r="B229">
        <v>1</v>
      </c>
      <c r="C229">
        <v>20</v>
      </c>
      <c r="D229">
        <v>908</v>
      </c>
      <c r="E229" t="s">
        <v>677</v>
      </c>
      <c r="F229" t="s">
        <v>4</v>
      </c>
      <c r="G229" s="129" t="s">
        <v>678</v>
      </c>
      <c r="H229" s="129" t="s">
        <v>678</v>
      </c>
      <c r="I229" t="s">
        <v>679</v>
      </c>
      <c r="J229" t="s">
        <v>6</v>
      </c>
      <c r="K229" t="s">
        <v>680</v>
      </c>
      <c r="L229" t="s">
        <v>989</v>
      </c>
      <c r="M229" s="129" t="s">
        <v>681</v>
      </c>
      <c r="N229" t="s">
        <v>5</v>
      </c>
      <c r="O229">
        <v>34</v>
      </c>
      <c r="Q229" t="s">
        <v>679</v>
      </c>
      <c r="R229" t="s">
        <v>439</v>
      </c>
      <c r="U229">
        <v>202408</v>
      </c>
      <c r="V229" t="s">
        <v>685</v>
      </c>
      <c r="W229">
        <v>0</v>
      </c>
      <c r="X229">
        <v>16.670000000000002</v>
      </c>
      <c r="AB229" t="s">
        <v>686</v>
      </c>
      <c r="AC229" t="s">
        <v>440</v>
      </c>
      <c r="AE229" t="s">
        <v>495</v>
      </c>
      <c r="AF229" t="s">
        <v>898</v>
      </c>
      <c r="AH229" t="s">
        <v>679</v>
      </c>
      <c r="AI229" s="1">
        <v>45505</v>
      </c>
      <c r="AJ229" t="s">
        <v>689</v>
      </c>
    </row>
    <row r="230" spans="1:36" x14ac:dyDescent="0.25">
      <c r="A230" t="s">
        <v>3</v>
      </c>
      <c r="B230">
        <v>1</v>
      </c>
      <c r="C230">
        <v>20</v>
      </c>
      <c r="D230">
        <v>908</v>
      </c>
      <c r="E230" t="s">
        <v>677</v>
      </c>
      <c r="F230" t="s">
        <v>4</v>
      </c>
      <c r="G230" s="129" t="s">
        <v>678</v>
      </c>
      <c r="H230" s="129" t="s">
        <v>678</v>
      </c>
      <c r="I230" t="s">
        <v>679</v>
      </c>
      <c r="J230" t="s">
        <v>6</v>
      </c>
      <c r="K230" t="s">
        <v>680</v>
      </c>
      <c r="L230" t="s">
        <v>6</v>
      </c>
      <c r="M230" s="129" t="s">
        <v>681</v>
      </c>
      <c r="N230" t="s">
        <v>5</v>
      </c>
      <c r="O230" t="s">
        <v>8</v>
      </c>
      <c r="Q230" t="s">
        <v>485</v>
      </c>
      <c r="R230" t="s">
        <v>501</v>
      </c>
      <c r="S230">
        <v>100433421</v>
      </c>
      <c r="T230" t="s">
        <v>1076</v>
      </c>
      <c r="U230">
        <v>202408</v>
      </c>
      <c r="V230" t="s">
        <v>685</v>
      </c>
      <c r="W230">
        <v>0</v>
      </c>
      <c r="X230">
        <v>29904.27</v>
      </c>
      <c r="Z230" t="s">
        <v>1070</v>
      </c>
      <c r="AB230" t="s">
        <v>686</v>
      </c>
      <c r="AC230" t="s">
        <v>7</v>
      </c>
      <c r="AE230" t="s">
        <v>498</v>
      </c>
      <c r="AF230" t="s">
        <v>688</v>
      </c>
      <c r="AH230" s="129" t="s">
        <v>1072</v>
      </c>
      <c r="AI230" s="1">
        <v>45525</v>
      </c>
      <c r="AJ230" t="s">
        <v>689</v>
      </c>
    </row>
    <row r="231" spans="1:36" x14ac:dyDescent="0.25">
      <c r="A231" t="s">
        <v>3</v>
      </c>
      <c r="B231">
        <v>1</v>
      </c>
      <c r="C231">
        <v>20</v>
      </c>
      <c r="D231">
        <v>908</v>
      </c>
      <c r="E231" t="s">
        <v>677</v>
      </c>
      <c r="F231" t="s">
        <v>4</v>
      </c>
      <c r="G231" s="129" t="s">
        <v>678</v>
      </c>
      <c r="H231" s="129" t="s">
        <v>678</v>
      </c>
      <c r="I231" t="s">
        <v>679</v>
      </c>
      <c r="J231" t="s">
        <v>6</v>
      </c>
      <c r="K231" t="s">
        <v>680</v>
      </c>
      <c r="L231" t="s">
        <v>6</v>
      </c>
      <c r="M231" s="129" t="s">
        <v>681</v>
      </c>
      <c r="N231" t="s">
        <v>5</v>
      </c>
      <c r="O231" t="s">
        <v>8</v>
      </c>
      <c r="Q231" t="s">
        <v>485</v>
      </c>
      <c r="R231" t="s">
        <v>501</v>
      </c>
      <c r="S231">
        <v>100433422</v>
      </c>
      <c r="T231" t="s">
        <v>1077</v>
      </c>
      <c r="U231">
        <v>202408</v>
      </c>
      <c r="V231" t="s">
        <v>685</v>
      </c>
      <c r="W231">
        <v>0</v>
      </c>
      <c r="X231">
        <v>5180.91</v>
      </c>
      <c r="Z231" t="s">
        <v>1070</v>
      </c>
      <c r="AB231" t="s">
        <v>686</v>
      </c>
      <c r="AC231" t="s">
        <v>7</v>
      </c>
      <c r="AE231" t="s">
        <v>498</v>
      </c>
      <c r="AF231" t="s">
        <v>688</v>
      </c>
      <c r="AH231" s="129" t="s">
        <v>1072</v>
      </c>
      <c r="AI231" s="1">
        <v>45525</v>
      </c>
      <c r="AJ231" t="s">
        <v>689</v>
      </c>
    </row>
    <row r="232" spans="1:36" x14ac:dyDescent="0.25">
      <c r="A232" t="s">
        <v>3</v>
      </c>
      <c r="B232">
        <v>1</v>
      </c>
      <c r="C232">
        <v>20</v>
      </c>
      <c r="D232">
        <v>908</v>
      </c>
      <c r="E232" t="s">
        <v>677</v>
      </c>
      <c r="F232" t="s">
        <v>4</v>
      </c>
      <c r="G232" s="129" t="s">
        <v>678</v>
      </c>
      <c r="H232" s="129" t="s">
        <v>678</v>
      </c>
      <c r="I232" t="s">
        <v>679</v>
      </c>
      <c r="J232" t="s">
        <v>6</v>
      </c>
      <c r="K232" t="s">
        <v>680</v>
      </c>
      <c r="L232" t="s">
        <v>6</v>
      </c>
      <c r="M232" s="129" t="s">
        <v>681</v>
      </c>
      <c r="N232" t="s">
        <v>5</v>
      </c>
      <c r="O232" t="s">
        <v>8</v>
      </c>
      <c r="Q232" t="s">
        <v>485</v>
      </c>
      <c r="R232" t="s">
        <v>501</v>
      </c>
      <c r="S232">
        <v>100434726</v>
      </c>
      <c r="T232" t="s">
        <v>1078</v>
      </c>
      <c r="U232">
        <v>202408</v>
      </c>
      <c r="V232" t="s">
        <v>685</v>
      </c>
      <c r="W232">
        <v>0</v>
      </c>
      <c r="X232">
        <v>14064.35</v>
      </c>
      <c r="Z232" t="s">
        <v>1070</v>
      </c>
      <c r="AB232" t="s">
        <v>686</v>
      </c>
      <c r="AC232" t="s">
        <v>7</v>
      </c>
      <c r="AE232" t="s">
        <v>499</v>
      </c>
      <c r="AF232" t="s">
        <v>688</v>
      </c>
      <c r="AH232" s="129" t="s">
        <v>1072</v>
      </c>
      <c r="AI232" s="1">
        <v>45526</v>
      </c>
      <c r="AJ232" t="s">
        <v>689</v>
      </c>
    </row>
    <row r="233" spans="1:36" x14ac:dyDescent="0.25">
      <c r="A233" t="s">
        <v>3</v>
      </c>
      <c r="B233">
        <v>1</v>
      </c>
      <c r="C233">
        <v>20</v>
      </c>
      <c r="D233">
        <v>908</v>
      </c>
      <c r="E233" t="s">
        <v>677</v>
      </c>
      <c r="F233" t="s">
        <v>4</v>
      </c>
      <c r="G233" s="129" t="s">
        <v>678</v>
      </c>
      <c r="H233" s="129" t="s">
        <v>678</v>
      </c>
      <c r="I233" t="s">
        <v>679</v>
      </c>
      <c r="J233" t="s">
        <v>6</v>
      </c>
      <c r="K233" t="s">
        <v>680</v>
      </c>
      <c r="L233" t="s">
        <v>6</v>
      </c>
      <c r="M233" s="129" t="s">
        <v>681</v>
      </c>
      <c r="N233" t="s">
        <v>5</v>
      </c>
      <c r="O233" t="s">
        <v>8</v>
      </c>
      <c r="Q233" t="s">
        <v>485</v>
      </c>
      <c r="R233" t="s">
        <v>501</v>
      </c>
      <c r="S233">
        <v>100434727</v>
      </c>
      <c r="T233" t="s">
        <v>1079</v>
      </c>
      <c r="U233">
        <v>202408</v>
      </c>
      <c r="V233" t="s">
        <v>685</v>
      </c>
      <c r="W233">
        <v>0</v>
      </c>
      <c r="X233">
        <v>31979.14</v>
      </c>
      <c r="Z233" t="s">
        <v>1070</v>
      </c>
      <c r="AB233" t="s">
        <v>686</v>
      </c>
      <c r="AC233" t="s">
        <v>7</v>
      </c>
      <c r="AE233" t="s">
        <v>499</v>
      </c>
      <c r="AF233" t="s">
        <v>688</v>
      </c>
      <c r="AH233" s="129" t="s">
        <v>1072</v>
      </c>
      <c r="AI233" s="1">
        <v>45526</v>
      </c>
      <c r="AJ233" t="s">
        <v>689</v>
      </c>
    </row>
    <row r="234" spans="1:36" x14ac:dyDescent="0.25">
      <c r="A234" t="s">
        <v>3</v>
      </c>
      <c r="B234">
        <v>1</v>
      </c>
      <c r="C234">
        <v>20</v>
      </c>
      <c r="D234">
        <v>908</v>
      </c>
      <c r="E234" t="s">
        <v>677</v>
      </c>
      <c r="F234" t="s">
        <v>4</v>
      </c>
      <c r="G234" s="129" t="s">
        <v>678</v>
      </c>
      <c r="H234" s="129" t="s">
        <v>678</v>
      </c>
      <c r="I234" t="s">
        <v>679</v>
      </c>
      <c r="J234" t="s">
        <v>6</v>
      </c>
      <c r="K234" t="s">
        <v>680</v>
      </c>
      <c r="L234" t="s">
        <v>6</v>
      </c>
      <c r="M234" s="129" t="s">
        <v>681</v>
      </c>
      <c r="N234" t="s">
        <v>5</v>
      </c>
      <c r="O234" t="s">
        <v>8</v>
      </c>
      <c r="Q234" t="s">
        <v>485</v>
      </c>
      <c r="R234" t="s">
        <v>501</v>
      </c>
      <c r="S234">
        <v>100436065</v>
      </c>
      <c r="T234" t="s">
        <v>1080</v>
      </c>
      <c r="U234">
        <v>202408</v>
      </c>
      <c r="V234" t="s">
        <v>685</v>
      </c>
      <c r="W234">
        <v>0</v>
      </c>
      <c r="X234">
        <v>6489.18</v>
      </c>
      <c r="Z234" t="s">
        <v>1070</v>
      </c>
      <c r="AB234" t="s">
        <v>686</v>
      </c>
      <c r="AC234" t="s">
        <v>7</v>
      </c>
      <c r="AE234" t="s">
        <v>500</v>
      </c>
      <c r="AF234" t="s">
        <v>688</v>
      </c>
      <c r="AH234" s="129" t="s">
        <v>1072</v>
      </c>
      <c r="AI234" s="1">
        <v>45527</v>
      </c>
      <c r="AJ234" t="s">
        <v>689</v>
      </c>
    </row>
    <row r="235" spans="1:36" x14ac:dyDescent="0.25">
      <c r="A235" t="s">
        <v>3</v>
      </c>
      <c r="B235">
        <v>1</v>
      </c>
      <c r="C235">
        <v>20</v>
      </c>
      <c r="D235">
        <v>908</v>
      </c>
      <c r="E235" t="s">
        <v>677</v>
      </c>
      <c r="F235" t="s">
        <v>4</v>
      </c>
      <c r="G235" s="129" t="s">
        <v>678</v>
      </c>
      <c r="H235" s="129" t="s">
        <v>678</v>
      </c>
      <c r="I235" t="s">
        <v>679</v>
      </c>
      <c r="J235" t="s">
        <v>6</v>
      </c>
      <c r="K235" t="s">
        <v>680</v>
      </c>
      <c r="L235" t="s">
        <v>993</v>
      </c>
      <c r="M235" s="129" t="s">
        <v>681</v>
      </c>
      <c r="N235" t="s">
        <v>5</v>
      </c>
      <c r="O235">
        <v>34</v>
      </c>
      <c r="Q235" t="s">
        <v>679</v>
      </c>
      <c r="R235" t="s">
        <v>439</v>
      </c>
      <c r="U235">
        <v>202408</v>
      </c>
      <c r="V235" t="s">
        <v>685</v>
      </c>
      <c r="W235">
        <v>0</v>
      </c>
      <c r="X235">
        <v>58.7</v>
      </c>
      <c r="AB235" t="s">
        <v>686</v>
      </c>
      <c r="AC235" t="s">
        <v>440</v>
      </c>
      <c r="AE235" t="s">
        <v>496</v>
      </c>
      <c r="AF235" t="s">
        <v>898</v>
      </c>
      <c r="AH235" t="s">
        <v>679</v>
      </c>
      <c r="AI235" s="1">
        <v>45505</v>
      </c>
      <c r="AJ235" t="s">
        <v>689</v>
      </c>
    </row>
    <row r="236" spans="1:36" x14ac:dyDescent="0.25">
      <c r="A236" t="s">
        <v>3</v>
      </c>
      <c r="B236">
        <v>1</v>
      </c>
      <c r="C236">
        <v>20</v>
      </c>
      <c r="D236">
        <v>908</v>
      </c>
      <c r="E236" t="s">
        <v>677</v>
      </c>
      <c r="F236" t="s">
        <v>4</v>
      </c>
      <c r="G236" s="129" t="s">
        <v>678</v>
      </c>
      <c r="H236" s="129" t="s">
        <v>678</v>
      </c>
      <c r="I236" t="s">
        <v>679</v>
      </c>
      <c r="J236" t="s">
        <v>6</v>
      </c>
      <c r="K236" t="s">
        <v>680</v>
      </c>
      <c r="L236" t="s">
        <v>679</v>
      </c>
      <c r="M236" s="129" t="s">
        <v>681</v>
      </c>
      <c r="N236" t="s">
        <v>5</v>
      </c>
      <c r="O236">
        <v>34</v>
      </c>
      <c r="Q236" t="s">
        <v>679</v>
      </c>
      <c r="R236" t="s">
        <v>439</v>
      </c>
      <c r="U236">
        <v>202408</v>
      </c>
      <c r="V236" t="s">
        <v>685</v>
      </c>
      <c r="W236">
        <v>0</v>
      </c>
      <c r="X236">
        <v>20.399999999999999</v>
      </c>
      <c r="AB236" t="s">
        <v>686</v>
      </c>
      <c r="AC236" t="s">
        <v>440</v>
      </c>
      <c r="AE236" t="s">
        <v>488</v>
      </c>
      <c r="AF236" t="s">
        <v>898</v>
      </c>
      <c r="AH236" t="s">
        <v>679</v>
      </c>
      <c r="AI236" s="1">
        <v>45505</v>
      </c>
      <c r="AJ236" t="s">
        <v>689</v>
      </c>
    </row>
    <row r="237" spans="1:36" x14ac:dyDescent="0.25">
      <c r="A237" t="s">
        <v>3</v>
      </c>
      <c r="B237">
        <v>1</v>
      </c>
      <c r="C237">
        <v>20</v>
      </c>
      <c r="D237">
        <v>908</v>
      </c>
      <c r="E237" t="s">
        <v>677</v>
      </c>
      <c r="F237" t="s">
        <v>4</v>
      </c>
      <c r="G237" s="129" t="s">
        <v>678</v>
      </c>
      <c r="H237" s="129" t="s">
        <v>678</v>
      </c>
      <c r="I237" t="s">
        <v>679</v>
      </c>
      <c r="J237" t="s">
        <v>6</v>
      </c>
      <c r="K237" t="s">
        <v>680</v>
      </c>
      <c r="L237" t="s">
        <v>679</v>
      </c>
      <c r="M237" s="129" t="s">
        <v>681</v>
      </c>
      <c r="N237" t="s">
        <v>5</v>
      </c>
      <c r="O237">
        <v>34</v>
      </c>
      <c r="Q237" t="s">
        <v>679</v>
      </c>
      <c r="R237" t="s">
        <v>439</v>
      </c>
      <c r="U237">
        <v>202408</v>
      </c>
      <c r="V237" t="s">
        <v>685</v>
      </c>
      <c r="W237">
        <v>0</v>
      </c>
      <c r="X237">
        <v>58.7</v>
      </c>
      <c r="AB237" t="s">
        <v>686</v>
      </c>
      <c r="AC237" t="s">
        <v>440</v>
      </c>
      <c r="AE237" t="s">
        <v>497</v>
      </c>
      <c r="AF237" t="s">
        <v>898</v>
      </c>
      <c r="AH237" t="s">
        <v>679</v>
      </c>
      <c r="AI237" s="1">
        <v>45505</v>
      </c>
      <c r="AJ237" t="s">
        <v>689</v>
      </c>
    </row>
    <row r="238" spans="1:36" x14ac:dyDescent="0.25">
      <c r="A238" t="s">
        <v>3</v>
      </c>
      <c r="B238">
        <v>1</v>
      </c>
      <c r="C238">
        <v>20</v>
      </c>
      <c r="D238">
        <v>908</v>
      </c>
      <c r="E238" t="s">
        <v>677</v>
      </c>
      <c r="F238" t="s">
        <v>4</v>
      </c>
      <c r="G238" s="129" t="s">
        <v>678</v>
      </c>
      <c r="H238" s="129" t="s">
        <v>678</v>
      </c>
      <c r="I238" t="s">
        <v>679</v>
      </c>
      <c r="J238" t="s">
        <v>6</v>
      </c>
      <c r="K238" t="s">
        <v>680</v>
      </c>
      <c r="L238" t="s">
        <v>981</v>
      </c>
      <c r="M238" s="129" t="s">
        <v>681</v>
      </c>
      <c r="N238" t="s">
        <v>5</v>
      </c>
      <c r="O238">
        <v>34</v>
      </c>
      <c r="Q238" t="s">
        <v>679</v>
      </c>
      <c r="R238" t="s">
        <v>517</v>
      </c>
      <c r="U238">
        <v>202409</v>
      </c>
      <c r="V238" t="s">
        <v>685</v>
      </c>
      <c r="W238">
        <v>0</v>
      </c>
      <c r="X238">
        <v>58.69</v>
      </c>
      <c r="AB238" t="s">
        <v>686</v>
      </c>
      <c r="AC238" t="s">
        <v>440</v>
      </c>
      <c r="AE238" t="s">
        <v>503</v>
      </c>
      <c r="AF238" t="s">
        <v>898</v>
      </c>
      <c r="AH238" t="s">
        <v>679</v>
      </c>
      <c r="AI238" s="1">
        <v>45536</v>
      </c>
      <c r="AJ238" t="s">
        <v>689</v>
      </c>
    </row>
    <row r="239" spans="1:36" x14ac:dyDescent="0.25">
      <c r="A239" t="s">
        <v>3</v>
      </c>
      <c r="B239">
        <v>1</v>
      </c>
      <c r="C239">
        <v>20</v>
      </c>
      <c r="D239">
        <v>908</v>
      </c>
      <c r="E239" t="s">
        <v>677</v>
      </c>
      <c r="F239" t="s">
        <v>4</v>
      </c>
      <c r="G239" s="129" t="s">
        <v>678</v>
      </c>
      <c r="H239" s="129" t="s">
        <v>678</v>
      </c>
      <c r="I239" t="s">
        <v>679</v>
      </c>
      <c r="J239" t="s">
        <v>6</v>
      </c>
      <c r="K239" t="s">
        <v>680</v>
      </c>
      <c r="L239" t="s">
        <v>982</v>
      </c>
      <c r="M239" s="129" t="s">
        <v>681</v>
      </c>
      <c r="N239" t="s">
        <v>5</v>
      </c>
      <c r="O239">
        <v>34</v>
      </c>
      <c r="Q239" t="s">
        <v>679</v>
      </c>
      <c r="R239" t="s">
        <v>517</v>
      </c>
      <c r="U239">
        <v>202409</v>
      </c>
      <c r="V239" t="s">
        <v>685</v>
      </c>
      <c r="W239">
        <v>0</v>
      </c>
      <c r="X239">
        <v>1.57</v>
      </c>
      <c r="AB239" t="s">
        <v>686</v>
      </c>
      <c r="AC239" t="s">
        <v>440</v>
      </c>
      <c r="AE239" t="s">
        <v>504</v>
      </c>
      <c r="AF239" t="s">
        <v>898</v>
      </c>
      <c r="AH239" t="s">
        <v>679</v>
      </c>
      <c r="AI239" s="1">
        <v>45536</v>
      </c>
      <c r="AJ239" t="s">
        <v>689</v>
      </c>
    </row>
    <row r="240" spans="1:36" x14ac:dyDescent="0.25">
      <c r="A240" t="s">
        <v>3</v>
      </c>
      <c r="B240">
        <v>1</v>
      </c>
      <c r="C240">
        <v>20</v>
      </c>
      <c r="D240">
        <v>908</v>
      </c>
      <c r="E240" t="s">
        <v>677</v>
      </c>
      <c r="F240" t="s">
        <v>4</v>
      </c>
      <c r="G240" s="129" t="s">
        <v>678</v>
      </c>
      <c r="H240" s="129" t="s">
        <v>678</v>
      </c>
      <c r="I240" t="s">
        <v>679</v>
      </c>
      <c r="J240" t="s">
        <v>6</v>
      </c>
      <c r="K240" t="s">
        <v>680</v>
      </c>
      <c r="L240" t="s">
        <v>983</v>
      </c>
      <c r="M240" s="129" t="s">
        <v>681</v>
      </c>
      <c r="N240" t="s">
        <v>5</v>
      </c>
      <c r="O240">
        <v>34</v>
      </c>
      <c r="Q240" t="s">
        <v>679</v>
      </c>
      <c r="R240" t="s">
        <v>517</v>
      </c>
      <c r="U240">
        <v>202409</v>
      </c>
      <c r="V240" t="s">
        <v>685</v>
      </c>
      <c r="W240">
        <v>0</v>
      </c>
      <c r="X240">
        <v>18.190000000000001</v>
      </c>
      <c r="AB240" t="s">
        <v>686</v>
      </c>
      <c r="AC240" t="s">
        <v>440</v>
      </c>
      <c r="AE240" t="s">
        <v>505</v>
      </c>
      <c r="AF240" t="s">
        <v>898</v>
      </c>
      <c r="AH240" t="s">
        <v>679</v>
      </c>
      <c r="AI240" s="1">
        <v>45536</v>
      </c>
      <c r="AJ240" t="s">
        <v>689</v>
      </c>
    </row>
    <row r="241" spans="1:36" x14ac:dyDescent="0.25">
      <c r="A241" t="s">
        <v>3</v>
      </c>
      <c r="B241">
        <v>1</v>
      </c>
      <c r="C241">
        <v>20</v>
      </c>
      <c r="D241">
        <v>908</v>
      </c>
      <c r="E241" t="s">
        <v>677</v>
      </c>
      <c r="F241" t="s">
        <v>4</v>
      </c>
      <c r="G241" s="129" t="s">
        <v>678</v>
      </c>
      <c r="H241" s="129" t="s">
        <v>678</v>
      </c>
      <c r="I241" t="s">
        <v>679</v>
      </c>
      <c r="J241" t="s">
        <v>6</v>
      </c>
      <c r="K241" t="s">
        <v>680</v>
      </c>
      <c r="L241" t="s">
        <v>984</v>
      </c>
      <c r="M241" s="129" t="s">
        <v>681</v>
      </c>
      <c r="N241" t="s">
        <v>5</v>
      </c>
      <c r="O241">
        <v>34</v>
      </c>
      <c r="Q241" t="s">
        <v>679</v>
      </c>
      <c r="R241" t="s">
        <v>517</v>
      </c>
      <c r="U241">
        <v>202409</v>
      </c>
      <c r="V241" t="s">
        <v>685</v>
      </c>
      <c r="W241">
        <v>0</v>
      </c>
      <c r="X241">
        <v>22.53</v>
      </c>
      <c r="AB241" t="s">
        <v>686</v>
      </c>
      <c r="AC241" t="s">
        <v>440</v>
      </c>
      <c r="AE241" t="s">
        <v>506</v>
      </c>
      <c r="AF241" t="s">
        <v>898</v>
      </c>
      <c r="AH241" t="s">
        <v>679</v>
      </c>
      <c r="AI241" s="1">
        <v>45536</v>
      </c>
      <c r="AJ241" t="s">
        <v>689</v>
      </c>
    </row>
    <row r="242" spans="1:36" x14ac:dyDescent="0.25">
      <c r="A242" t="s">
        <v>3</v>
      </c>
      <c r="B242">
        <v>1</v>
      </c>
      <c r="C242">
        <v>20</v>
      </c>
      <c r="D242">
        <v>908</v>
      </c>
      <c r="E242" t="s">
        <v>677</v>
      </c>
      <c r="F242" t="s">
        <v>4</v>
      </c>
      <c r="G242" s="129" t="s">
        <v>678</v>
      </c>
      <c r="H242" s="129" t="s">
        <v>678</v>
      </c>
      <c r="I242" t="s">
        <v>679</v>
      </c>
      <c r="J242" t="s">
        <v>6</v>
      </c>
      <c r="K242" t="s">
        <v>680</v>
      </c>
      <c r="L242" t="s">
        <v>985</v>
      </c>
      <c r="M242" s="129" t="s">
        <v>681</v>
      </c>
      <c r="N242" t="s">
        <v>5</v>
      </c>
      <c r="O242">
        <v>34</v>
      </c>
      <c r="Q242" t="s">
        <v>679</v>
      </c>
      <c r="R242" t="s">
        <v>517</v>
      </c>
      <c r="U242">
        <v>202409</v>
      </c>
      <c r="V242" t="s">
        <v>685</v>
      </c>
      <c r="W242">
        <v>0</v>
      </c>
      <c r="X242">
        <v>3.3</v>
      </c>
      <c r="AB242" t="s">
        <v>686</v>
      </c>
      <c r="AC242" t="s">
        <v>440</v>
      </c>
      <c r="AE242" t="s">
        <v>505</v>
      </c>
      <c r="AF242" t="s">
        <v>898</v>
      </c>
      <c r="AH242" t="s">
        <v>679</v>
      </c>
      <c r="AI242" s="1">
        <v>45536</v>
      </c>
      <c r="AJ242" t="s">
        <v>689</v>
      </c>
    </row>
    <row r="243" spans="1:36" x14ac:dyDescent="0.25">
      <c r="A243" t="s">
        <v>3</v>
      </c>
      <c r="B243">
        <v>1</v>
      </c>
      <c r="C243">
        <v>20</v>
      </c>
      <c r="D243">
        <v>908</v>
      </c>
      <c r="E243" t="s">
        <v>677</v>
      </c>
      <c r="F243" t="s">
        <v>4</v>
      </c>
      <c r="G243" s="129" t="s">
        <v>678</v>
      </c>
      <c r="H243" s="129" t="s">
        <v>678</v>
      </c>
      <c r="I243" t="s">
        <v>679</v>
      </c>
      <c r="J243" t="s">
        <v>6</v>
      </c>
      <c r="K243" t="s">
        <v>680</v>
      </c>
      <c r="L243" t="s">
        <v>986</v>
      </c>
      <c r="M243" s="129" t="s">
        <v>681</v>
      </c>
      <c r="N243" t="s">
        <v>5</v>
      </c>
      <c r="O243">
        <v>34</v>
      </c>
      <c r="Q243" t="s">
        <v>679</v>
      </c>
      <c r="R243" t="s">
        <v>517</v>
      </c>
      <c r="U243">
        <v>202409</v>
      </c>
      <c r="V243" t="s">
        <v>685</v>
      </c>
      <c r="W243">
        <v>0</v>
      </c>
      <c r="X243">
        <v>0.09</v>
      </c>
      <c r="AB243" t="s">
        <v>686</v>
      </c>
      <c r="AC243" t="s">
        <v>440</v>
      </c>
      <c r="AE243" t="s">
        <v>507</v>
      </c>
      <c r="AF243" t="s">
        <v>898</v>
      </c>
      <c r="AH243" t="s">
        <v>679</v>
      </c>
      <c r="AI243" s="1">
        <v>45536</v>
      </c>
      <c r="AJ243" t="s">
        <v>689</v>
      </c>
    </row>
    <row r="244" spans="1:36" x14ac:dyDescent="0.25">
      <c r="A244" t="s">
        <v>3</v>
      </c>
      <c r="B244">
        <v>1</v>
      </c>
      <c r="C244">
        <v>20</v>
      </c>
      <c r="D244">
        <v>908</v>
      </c>
      <c r="E244" t="s">
        <v>677</v>
      </c>
      <c r="F244" t="s">
        <v>4</v>
      </c>
      <c r="G244" s="129" t="s">
        <v>678</v>
      </c>
      <c r="H244" s="129" t="s">
        <v>678</v>
      </c>
      <c r="I244" t="s">
        <v>679</v>
      </c>
      <c r="J244" t="s">
        <v>6</v>
      </c>
      <c r="K244" t="s">
        <v>680</v>
      </c>
      <c r="L244" t="s">
        <v>987</v>
      </c>
      <c r="M244" s="129" t="s">
        <v>681</v>
      </c>
      <c r="N244" t="s">
        <v>5</v>
      </c>
      <c r="O244">
        <v>34</v>
      </c>
      <c r="Q244" t="s">
        <v>679</v>
      </c>
      <c r="R244" t="s">
        <v>517</v>
      </c>
      <c r="U244">
        <v>202409</v>
      </c>
      <c r="V244" t="s">
        <v>685</v>
      </c>
      <c r="W244">
        <v>0</v>
      </c>
      <c r="X244">
        <v>151.69</v>
      </c>
      <c r="AB244" t="s">
        <v>686</v>
      </c>
      <c r="AC244" t="s">
        <v>440</v>
      </c>
      <c r="AE244" t="s">
        <v>503</v>
      </c>
      <c r="AF244" t="s">
        <v>898</v>
      </c>
      <c r="AH244" t="s">
        <v>679</v>
      </c>
      <c r="AI244" s="1">
        <v>45536</v>
      </c>
      <c r="AJ244" t="s">
        <v>689</v>
      </c>
    </row>
    <row r="245" spans="1:36" x14ac:dyDescent="0.25">
      <c r="A245" t="s">
        <v>3</v>
      </c>
      <c r="B245">
        <v>1</v>
      </c>
      <c r="C245">
        <v>20</v>
      </c>
      <c r="D245">
        <v>908</v>
      </c>
      <c r="E245" t="s">
        <v>677</v>
      </c>
      <c r="F245" t="s">
        <v>4</v>
      </c>
      <c r="G245" s="129" t="s">
        <v>678</v>
      </c>
      <c r="H245" s="129" t="s">
        <v>678</v>
      </c>
      <c r="I245" t="s">
        <v>679</v>
      </c>
      <c r="J245" t="s">
        <v>6</v>
      </c>
      <c r="K245" t="s">
        <v>680</v>
      </c>
      <c r="L245" t="s">
        <v>988</v>
      </c>
      <c r="M245" s="129" t="s">
        <v>681</v>
      </c>
      <c r="N245" t="s">
        <v>5</v>
      </c>
      <c r="O245">
        <v>34</v>
      </c>
      <c r="Q245" t="s">
        <v>679</v>
      </c>
      <c r="R245" t="s">
        <v>517</v>
      </c>
      <c r="U245">
        <v>202409</v>
      </c>
      <c r="V245" t="s">
        <v>685</v>
      </c>
      <c r="W245">
        <v>0</v>
      </c>
      <c r="X245">
        <v>19.89</v>
      </c>
      <c r="AB245" t="s">
        <v>686</v>
      </c>
      <c r="AC245" t="s">
        <v>440</v>
      </c>
      <c r="AE245" t="s">
        <v>508</v>
      </c>
      <c r="AF245" t="s">
        <v>898</v>
      </c>
      <c r="AH245" t="s">
        <v>679</v>
      </c>
      <c r="AI245" s="1">
        <v>45536</v>
      </c>
      <c r="AJ245" t="s">
        <v>689</v>
      </c>
    </row>
    <row r="246" spans="1:36" x14ac:dyDescent="0.25">
      <c r="A246" t="s">
        <v>3</v>
      </c>
      <c r="B246">
        <v>1</v>
      </c>
      <c r="C246">
        <v>20</v>
      </c>
      <c r="D246">
        <v>908</v>
      </c>
      <c r="E246" t="s">
        <v>677</v>
      </c>
      <c r="F246" t="s">
        <v>4</v>
      </c>
      <c r="G246" s="129" t="s">
        <v>678</v>
      </c>
      <c r="H246" s="129" t="s">
        <v>678</v>
      </c>
      <c r="I246" t="s">
        <v>679</v>
      </c>
      <c r="J246" t="s">
        <v>6</v>
      </c>
      <c r="K246" t="s">
        <v>680</v>
      </c>
      <c r="L246" t="s">
        <v>1075</v>
      </c>
      <c r="M246" s="129" t="s">
        <v>681</v>
      </c>
      <c r="N246" t="s">
        <v>5</v>
      </c>
      <c r="O246">
        <v>34</v>
      </c>
      <c r="Q246" t="s">
        <v>679</v>
      </c>
      <c r="R246" t="s">
        <v>517</v>
      </c>
      <c r="U246">
        <v>202409</v>
      </c>
      <c r="V246" t="s">
        <v>685</v>
      </c>
      <c r="W246">
        <v>0</v>
      </c>
      <c r="X246">
        <v>125.88</v>
      </c>
      <c r="AB246" t="s">
        <v>686</v>
      </c>
      <c r="AC246" t="s">
        <v>440</v>
      </c>
      <c r="AE246" t="s">
        <v>509</v>
      </c>
      <c r="AF246" t="s">
        <v>898</v>
      </c>
      <c r="AH246" t="s">
        <v>679</v>
      </c>
      <c r="AI246" s="1">
        <v>45536</v>
      </c>
      <c r="AJ246" t="s">
        <v>689</v>
      </c>
    </row>
    <row r="247" spans="1:36" x14ac:dyDescent="0.25">
      <c r="A247" t="s">
        <v>3</v>
      </c>
      <c r="B247">
        <v>1</v>
      </c>
      <c r="C247">
        <v>20</v>
      </c>
      <c r="D247">
        <v>908</v>
      </c>
      <c r="E247" t="s">
        <v>677</v>
      </c>
      <c r="F247" t="s">
        <v>4</v>
      </c>
      <c r="G247" s="129" t="s">
        <v>678</v>
      </c>
      <c r="H247" s="129" t="s">
        <v>678</v>
      </c>
      <c r="I247" t="s">
        <v>679</v>
      </c>
      <c r="J247" t="s">
        <v>6</v>
      </c>
      <c r="K247" t="s">
        <v>680</v>
      </c>
      <c r="L247" t="s">
        <v>989</v>
      </c>
      <c r="M247" s="129" t="s">
        <v>681</v>
      </c>
      <c r="N247" t="s">
        <v>5</v>
      </c>
      <c r="O247">
        <v>34</v>
      </c>
      <c r="Q247" t="s">
        <v>679</v>
      </c>
      <c r="R247" t="s">
        <v>517</v>
      </c>
      <c r="U247">
        <v>202409</v>
      </c>
      <c r="V247" t="s">
        <v>685</v>
      </c>
      <c r="W247">
        <v>0</v>
      </c>
      <c r="X247">
        <v>7.79</v>
      </c>
      <c r="AB247" t="s">
        <v>686</v>
      </c>
      <c r="AC247" t="s">
        <v>440</v>
      </c>
      <c r="AE247" t="s">
        <v>510</v>
      </c>
      <c r="AF247" t="s">
        <v>898</v>
      </c>
      <c r="AH247" t="s">
        <v>679</v>
      </c>
      <c r="AI247" s="1">
        <v>45536</v>
      </c>
      <c r="AJ247" t="s">
        <v>689</v>
      </c>
    </row>
    <row r="248" spans="1:36" x14ac:dyDescent="0.25">
      <c r="A248" t="s">
        <v>3</v>
      </c>
      <c r="B248">
        <v>1</v>
      </c>
      <c r="C248">
        <v>20</v>
      </c>
      <c r="D248">
        <v>908</v>
      </c>
      <c r="E248" t="s">
        <v>677</v>
      </c>
      <c r="F248" t="s">
        <v>4</v>
      </c>
      <c r="G248" s="129" t="s">
        <v>678</v>
      </c>
      <c r="H248" s="129" t="s">
        <v>678</v>
      </c>
      <c r="I248" t="s">
        <v>679</v>
      </c>
      <c r="J248" t="s">
        <v>6</v>
      </c>
      <c r="K248" t="s">
        <v>680</v>
      </c>
      <c r="L248" t="s">
        <v>6</v>
      </c>
      <c r="M248" s="129" t="s">
        <v>681</v>
      </c>
      <c r="N248" t="s">
        <v>5</v>
      </c>
      <c r="O248" t="s">
        <v>8</v>
      </c>
      <c r="Q248" t="s">
        <v>485</v>
      </c>
      <c r="R248" t="s">
        <v>501</v>
      </c>
      <c r="S248">
        <v>100448040</v>
      </c>
      <c r="T248" t="s">
        <v>1081</v>
      </c>
      <c r="U248">
        <v>202409</v>
      </c>
      <c r="V248" t="s">
        <v>685</v>
      </c>
      <c r="W248">
        <v>0</v>
      </c>
      <c r="X248">
        <v>3034.33</v>
      </c>
      <c r="Z248" t="s">
        <v>1070</v>
      </c>
      <c r="AB248" t="s">
        <v>686</v>
      </c>
      <c r="AC248" t="s">
        <v>7</v>
      </c>
      <c r="AE248" t="s">
        <v>514</v>
      </c>
      <c r="AF248" t="s">
        <v>688</v>
      </c>
      <c r="AH248" s="129" t="s">
        <v>1072</v>
      </c>
      <c r="AI248" s="1">
        <v>45541</v>
      </c>
      <c r="AJ248" t="s">
        <v>689</v>
      </c>
    </row>
    <row r="249" spans="1:36" x14ac:dyDescent="0.25">
      <c r="A249" t="s">
        <v>3</v>
      </c>
      <c r="B249">
        <v>1</v>
      </c>
      <c r="C249">
        <v>20</v>
      </c>
      <c r="D249">
        <v>908</v>
      </c>
      <c r="E249" t="s">
        <v>677</v>
      </c>
      <c r="F249" t="s">
        <v>4</v>
      </c>
      <c r="G249" s="129" t="s">
        <v>678</v>
      </c>
      <c r="H249" s="129" t="s">
        <v>678</v>
      </c>
      <c r="I249" t="s">
        <v>679</v>
      </c>
      <c r="J249" t="s">
        <v>6</v>
      </c>
      <c r="K249" t="s">
        <v>680</v>
      </c>
      <c r="L249" t="s">
        <v>6</v>
      </c>
      <c r="M249" s="129" t="s">
        <v>681</v>
      </c>
      <c r="N249" t="s">
        <v>5</v>
      </c>
      <c r="O249" t="s">
        <v>8</v>
      </c>
      <c r="Q249" t="s">
        <v>485</v>
      </c>
      <c r="R249" t="s">
        <v>501</v>
      </c>
      <c r="S249">
        <v>100454860</v>
      </c>
      <c r="T249" t="s">
        <v>1082</v>
      </c>
      <c r="U249">
        <v>202409</v>
      </c>
      <c r="V249" t="s">
        <v>685</v>
      </c>
      <c r="W249">
        <v>0</v>
      </c>
      <c r="X249">
        <v>8778.24</v>
      </c>
      <c r="Z249" t="s">
        <v>1070</v>
      </c>
      <c r="AB249" t="s">
        <v>686</v>
      </c>
      <c r="AC249" t="s">
        <v>7</v>
      </c>
      <c r="AE249" t="s">
        <v>515</v>
      </c>
      <c r="AF249" t="s">
        <v>688</v>
      </c>
      <c r="AH249" s="129" t="s">
        <v>1072</v>
      </c>
      <c r="AI249" s="1">
        <v>45547</v>
      </c>
      <c r="AJ249" t="s">
        <v>689</v>
      </c>
    </row>
    <row r="250" spans="1:36" x14ac:dyDescent="0.25">
      <c r="A250" t="s">
        <v>3</v>
      </c>
      <c r="B250">
        <v>1</v>
      </c>
      <c r="C250">
        <v>20</v>
      </c>
      <c r="D250">
        <v>908</v>
      </c>
      <c r="E250" t="s">
        <v>677</v>
      </c>
      <c r="F250" t="s">
        <v>4</v>
      </c>
      <c r="G250" s="129" t="s">
        <v>678</v>
      </c>
      <c r="H250" s="129" t="s">
        <v>678</v>
      </c>
      <c r="I250" t="s">
        <v>679</v>
      </c>
      <c r="J250" t="s">
        <v>6</v>
      </c>
      <c r="K250" t="s">
        <v>680</v>
      </c>
      <c r="L250" t="s">
        <v>6</v>
      </c>
      <c r="M250" s="129" t="s">
        <v>681</v>
      </c>
      <c r="N250" t="s">
        <v>5</v>
      </c>
      <c r="O250" t="s">
        <v>8</v>
      </c>
      <c r="Q250" t="s">
        <v>485</v>
      </c>
      <c r="R250" t="s">
        <v>501</v>
      </c>
      <c r="S250">
        <v>100461351</v>
      </c>
      <c r="T250" t="s">
        <v>1083</v>
      </c>
      <c r="U250">
        <v>202409</v>
      </c>
      <c r="V250" t="s">
        <v>685</v>
      </c>
      <c r="W250">
        <v>0</v>
      </c>
      <c r="X250">
        <v>19116.580000000002</v>
      </c>
      <c r="Z250" t="s">
        <v>1070</v>
      </c>
      <c r="AB250" t="s">
        <v>686</v>
      </c>
      <c r="AC250" t="s">
        <v>7</v>
      </c>
      <c r="AE250" t="s">
        <v>516</v>
      </c>
      <c r="AF250" t="s">
        <v>688</v>
      </c>
      <c r="AH250" s="129" t="s">
        <v>1072</v>
      </c>
      <c r="AI250" s="1">
        <v>45555</v>
      </c>
      <c r="AJ250" t="s">
        <v>689</v>
      </c>
    </row>
    <row r="251" spans="1:36" x14ac:dyDescent="0.25">
      <c r="A251" t="s">
        <v>3</v>
      </c>
      <c r="B251">
        <v>1</v>
      </c>
      <c r="C251">
        <v>20</v>
      </c>
      <c r="D251">
        <v>908</v>
      </c>
      <c r="E251" t="s">
        <v>677</v>
      </c>
      <c r="F251" t="s">
        <v>4</v>
      </c>
      <c r="G251" s="129" t="s">
        <v>678</v>
      </c>
      <c r="H251" s="129" t="s">
        <v>678</v>
      </c>
      <c r="I251" t="s">
        <v>679</v>
      </c>
      <c r="J251" t="s">
        <v>6</v>
      </c>
      <c r="K251" t="s">
        <v>680</v>
      </c>
      <c r="L251" t="s">
        <v>993</v>
      </c>
      <c r="M251" s="129" t="s">
        <v>681</v>
      </c>
      <c r="N251" t="s">
        <v>5</v>
      </c>
      <c r="O251">
        <v>34</v>
      </c>
      <c r="Q251" t="s">
        <v>679</v>
      </c>
      <c r="R251" t="s">
        <v>517</v>
      </c>
      <c r="U251">
        <v>202409</v>
      </c>
      <c r="V251" t="s">
        <v>685</v>
      </c>
      <c r="W251">
        <v>0</v>
      </c>
      <c r="X251">
        <v>20.36</v>
      </c>
      <c r="AB251" t="s">
        <v>686</v>
      </c>
      <c r="AC251" t="s">
        <v>440</v>
      </c>
      <c r="AE251" t="s">
        <v>511</v>
      </c>
      <c r="AF251" t="s">
        <v>898</v>
      </c>
      <c r="AH251" t="s">
        <v>679</v>
      </c>
      <c r="AI251" s="1">
        <v>45536</v>
      </c>
      <c r="AJ251" t="s">
        <v>689</v>
      </c>
    </row>
    <row r="252" spans="1:36" x14ac:dyDescent="0.25">
      <c r="A252" t="s">
        <v>3</v>
      </c>
      <c r="B252">
        <v>1</v>
      </c>
      <c r="C252">
        <v>20</v>
      </c>
      <c r="D252">
        <v>908</v>
      </c>
      <c r="E252" t="s">
        <v>677</v>
      </c>
      <c r="F252" t="s">
        <v>4</v>
      </c>
      <c r="G252" s="129" t="s">
        <v>678</v>
      </c>
      <c r="H252" s="129" t="s">
        <v>678</v>
      </c>
      <c r="I252" t="s">
        <v>679</v>
      </c>
      <c r="J252" t="s">
        <v>6</v>
      </c>
      <c r="K252" t="s">
        <v>680</v>
      </c>
      <c r="L252" t="s">
        <v>679</v>
      </c>
      <c r="M252" s="129" t="s">
        <v>681</v>
      </c>
      <c r="N252" t="s">
        <v>5</v>
      </c>
      <c r="O252">
        <v>34</v>
      </c>
      <c r="Q252" t="s">
        <v>679</v>
      </c>
      <c r="R252" t="s">
        <v>517</v>
      </c>
      <c r="U252">
        <v>202409</v>
      </c>
      <c r="V252" t="s">
        <v>685</v>
      </c>
      <c r="W252">
        <v>0</v>
      </c>
      <c r="X252">
        <v>6.8</v>
      </c>
      <c r="AB252" t="s">
        <v>686</v>
      </c>
      <c r="AC252" t="s">
        <v>440</v>
      </c>
      <c r="AE252" t="s">
        <v>512</v>
      </c>
      <c r="AF252" t="s">
        <v>898</v>
      </c>
      <c r="AH252" t="s">
        <v>679</v>
      </c>
      <c r="AI252" s="1">
        <v>45536</v>
      </c>
      <c r="AJ252" t="s">
        <v>689</v>
      </c>
    </row>
    <row r="253" spans="1:36" x14ac:dyDescent="0.25">
      <c r="A253" t="s">
        <v>3</v>
      </c>
      <c r="B253">
        <v>1</v>
      </c>
      <c r="C253">
        <v>20</v>
      </c>
      <c r="D253">
        <v>908</v>
      </c>
      <c r="E253" t="s">
        <v>677</v>
      </c>
      <c r="F253" t="s">
        <v>4</v>
      </c>
      <c r="G253" s="129" t="s">
        <v>678</v>
      </c>
      <c r="H253" s="129" t="s">
        <v>678</v>
      </c>
      <c r="I253" t="s">
        <v>679</v>
      </c>
      <c r="J253" t="s">
        <v>6</v>
      </c>
      <c r="K253" t="s">
        <v>680</v>
      </c>
      <c r="L253" t="s">
        <v>679</v>
      </c>
      <c r="M253" s="129" t="s">
        <v>681</v>
      </c>
      <c r="N253" t="s">
        <v>5</v>
      </c>
      <c r="O253">
        <v>34</v>
      </c>
      <c r="Q253" t="s">
        <v>679</v>
      </c>
      <c r="R253" t="s">
        <v>517</v>
      </c>
      <c r="U253">
        <v>202409</v>
      </c>
      <c r="V253" t="s">
        <v>685</v>
      </c>
      <c r="W253">
        <v>0</v>
      </c>
      <c r="X253">
        <v>20.239999999999998</v>
      </c>
      <c r="AB253" t="s">
        <v>686</v>
      </c>
      <c r="AC253" t="s">
        <v>440</v>
      </c>
      <c r="AE253" t="s">
        <v>513</v>
      </c>
      <c r="AF253" t="s">
        <v>898</v>
      </c>
      <c r="AH253" t="s">
        <v>679</v>
      </c>
      <c r="AI253" s="1">
        <v>45536</v>
      </c>
      <c r="AJ253" t="s">
        <v>689</v>
      </c>
    </row>
    <row r="254" spans="1:36" x14ac:dyDescent="0.25">
      <c r="A254" t="s">
        <v>3</v>
      </c>
      <c r="B254">
        <v>1</v>
      </c>
      <c r="C254">
        <v>20</v>
      </c>
      <c r="D254">
        <v>908</v>
      </c>
      <c r="E254" t="s">
        <v>677</v>
      </c>
      <c r="F254" t="s">
        <v>4</v>
      </c>
      <c r="G254" s="129" t="s">
        <v>678</v>
      </c>
      <c r="H254" s="129" t="s">
        <v>678</v>
      </c>
      <c r="I254" t="s">
        <v>679</v>
      </c>
      <c r="J254" t="s">
        <v>6</v>
      </c>
      <c r="K254" t="s">
        <v>680</v>
      </c>
      <c r="L254" t="s">
        <v>981</v>
      </c>
      <c r="M254" s="129" t="s">
        <v>681</v>
      </c>
      <c r="N254" t="s">
        <v>5</v>
      </c>
      <c r="O254">
        <v>34</v>
      </c>
      <c r="Q254" t="s">
        <v>679</v>
      </c>
      <c r="R254" t="s">
        <v>517</v>
      </c>
      <c r="U254">
        <v>202410</v>
      </c>
      <c r="V254" t="s">
        <v>685</v>
      </c>
      <c r="W254">
        <v>0</v>
      </c>
      <c r="X254">
        <v>58.07</v>
      </c>
      <c r="AB254" t="s">
        <v>686</v>
      </c>
      <c r="AC254" t="s">
        <v>440</v>
      </c>
      <c r="AE254" t="s">
        <v>519</v>
      </c>
      <c r="AF254" t="s">
        <v>898</v>
      </c>
      <c r="AH254" t="s">
        <v>679</v>
      </c>
      <c r="AI254" s="1">
        <v>45566</v>
      </c>
      <c r="AJ254" t="s">
        <v>689</v>
      </c>
    </row>
    <row r="255" spans="1:36" x14ac:dyDescent="0.25">
      <c r="A255" t="s">
        <v>3</v>
      </c>
      <c r="B255">
        <v>1</v>
      </c>
      <c r="C255">
        <v>20</v>
      </c>
      <c r="D255">
        <v>908</v>
      </c>
      <c r="E255" t="s">
        <v>677</v>
      </c>
      <c r="F255" t="s">
        <v>4</v>
      </c>
      <c r="G255" s="129" t="s">
        <v>678</v>
      </c>
      <c r="H255" s="129" t="s">
        <v>678</v>
      </c>
      <c r="I255" t="s">
        <v>679</v>
      </c>
      <c r="J255" t="s">
        <v>6</v>
      </c>
      <c r="K255" t="s">
        <v>680</v>
      </c>
      <c r="L255" t="s">
        <v>982</v>
      </c>
      <c r="M255" s="129" t="s">
        <v>681</v>
      </c>
      <c r="N255" t="s">
        <v>5</v>
      </c>
      <c r="O255">
        <v>34</v>
      </c>
      <c r="Q255" t="s">
        <v>679</v>
      </c>
      <c r="R255" t="s">
        <v>517</v>
      </c>
      <c r="U255">
        <v>202410</v>
      </c>
      <c r="V255" t="s">
        <v>685</v>
      </c>
      <c r="W255">
        <v>0</v>
      </c>
      <c r="X255">
        <v>1.63</v>
      </c>
      <c r="AB255" t="s">
        <v>686</v>
      </c>
      <c r="AC255" t="s">
        <v>440</v>
      </c>
      <c r="AE255" t="s">
        <v>519</v>
      </c>
      <c r="AF255" t="s">
        <v>898</v>
      </c>
      <c r="AH255" t="s">
        <v>679</v>
      </c>
      <c r="AI255" s="1">
        <v>45566</v>
      </c>
      <c r="AJ255" t="s">
        <v>689</v>
      </c>
    </row>
    <row r="256" spans="1:36" x14ac:dyDescent="0.25">
      <c r="A256" t="s">
        <v>3</v>
      </c>
      <c r="B256">
        <v>1</v>
      </c>
      <c r="C256">
        <v>20</v>
      </c>
      <c r="D256">
        <v>908</v>
      </c>
      <c r="E256" t="s">
        <v>677</v>
      </c>
      <c r="F256" t="s">
        <v>4</v>
      </c>
      <c r="G256" s="129" t="s">
        <v>678</v>
      </c>
      <c r="H256" s="129" t="s">
        <v>678</v>
      </c>
      <c r="I256" t="s">
        <v>679</v>
      </c>
      <c r="J256" t="s">
        <v>6</v>
      </c>
      <c r="K256" t="s">
        <v>680</v>
      </c>
      <c r="L256" t="s">
        <v>983</v>
      </c>
      <c r="M256" s="129" t="s">
        <v>681</v>
      </c>
      <c r="N256" t="s">
        <v>5</v>
      </c>
      <c r="O256">
        <v>34</v>
      </c>
      <c r="Q256" t="s">
        <v>679</v>
      </c>
      <c r="R256" t="s">
        <v>517</v>
      </c>
      <c r="U256">
        <v>202410</v>
      </c>
      <c r="V256" t="s">
        <v>685</v>
      </c>
      <c r="W256">
        <v>0</v>
      </c>
      <c r="X256">
        <v>29.26</v>
      </c>
      <c r="AB256" t="s">
        <v>686</v>
      </c>
      <c r="AC256" t="s">
        <v>440</v>
      </c>
      <c r="AE256" t="s">
        <v>519</v>
      </c>
      <c r="AF256" t="s">
        <v>898</v>
      </c>
      <c r="AH256" t="s">
        <v>679</v>
      </c>
      <c r="AI256" s="1">
        <v>45566</v>
      </c>
      <c r="AJ256" t="s">
        <v>689</v>
      </c>
    </row>
    <row r="257" spans="1:36" x14ac:dyDescent="0.25">
      <c r="A257" t="s">
        <v>3</v>
      </c>
      <c r="B257">
        <v>1</v>
      </c>
      <c r="C257">
        <v>20</v>
      </c>
      <c r="D257">
        <v>908</v>
      </c>
      <c r="E257" t="s">
        <v>677</v>
      </c>
      <c r="F257" t="s">
        <v>4</v>
      </c>
      <c r="G257" s="129" t="s">
        <v>678</v>
      </c>
      <c r="H257" s="129" t="s">
        <v>678</v>
      </c>
      <c r="I257" t="s">
        <v>679</v>
      </c>
      <c r="J257" t="s">
        <v>6</v>
      </c>
      <c r="K257" t="s">
        <v>680</v>
      </c>
      <c r="L257" t="s">
        <v>984</v>
      </c>
      <c r="M257" s="129" t="s">
        <v>681</v>
      </c>
      <c r="N257" t="s">
        <v>5</v>
      </c>
      <c r="O257">
        <v>34</v>
      </c>
      <c r="Q257" t="s">
        <v>679</v>
      </c>
      <c r="R257" t="s">
        <v>517</v>
      </c>
      <c r="U257">
        <v>202410</v>
      </c>
      <c r="V257" t="s">
        <v>685</v>
      </c>
      <c r="W257">
        <v>0</v>
      </c>
      <c r="X257">
        <v>33.520000000000003</v>
      </c>
      <c r="AB257" t="s">
        <v>686</v>
      </c>
      <c r="AC257" t="s">
        <v>440</v>
      </c>
      <c r="AE257" t="s">
        <v>519</v>
      </c>
      <c r="AF257" t="s">
        <v>898</v>
      </c>
      <c r="AH257" t="s">
        <v>679</v>
      </c>
      <c r="AI257" s="1">
        <v>45566</v>
      </c>
      <c r="AJ257" t="s">
        <v>689</v>
      </c>
    </row>
    <row r="258" spans="1:36" x14ac:dyDescent="0.25">
      <c r="A258" t="s">
        <v>3</v>
      </c>
      <c r="B258">
        <v>1</v>
      </c>
      <c r="C258">
        <v>20</v>
      </c>
      <c r="D258">
        <v>908</v>
      </c>
      <c r="E258" t="s">
        <v>677</v>
      </c>
      <c r="F258" t="s">
        <v>4</v>
      </c>
      <c r="G258" s="129" t="s">
        <v>678</v>
      </c>
      <c r="H258" s="129" t="s">
        <v>678</v>
      </c>
      <c r="I258" t="s">
        <v>679</v>
      </c>
      <c r="J258" t="s">
        <v>6</v>
      </c>
      <c r="K258" t="s">
        <v>680</v>
      </c>
      <c r="L258" t="s">
        <v>985</v>
      </c>
      <c r="M258" s="129" t="s">
        <v>681</v>
      </c>
      <c r="N258" t="s">
        <v>5</v>
      </c>
      <c r="O258">
        <v>34</v>
      </c>
      <c r="Q258" t="s">
        <v>679</v>
      </c>
      <c r="R258" t="s">
        <v>517</v>
      </c>
      <c r="U258">
        <v>202410</v>
      </c>
      <c r="V258" t="s">
        <v>685</v>
      </c>
      <c r="W258">
        <v>0</v>
      </c>
      <c r="X258">
        <v>7.66</v>
      </c>
      <c r="AB258" t="s">
        <v>686</v>
      </c>
      <c r="AC258" t="s">
        <v>440</v>
      </c>
      <c r="AE258" t="s">
        <v>519</v>
      </c>
      <c r="AF258" t="s">
        <v>898</v>
      </c>
      <c r="AH258" t="s">
        <v>679</v>
      </c>
      <c r="AI258" s="1">
        <v>45566</v>
      </c>
      <c r="AJ258" t="s">
        <v>689</v>
      </c>
    </row>
    <row r="259" spans="1:36" x14ac:dyDescent="0.25">
      <c r="A259" t="s">
        <v>3</v>
      </c>
      <c r="B259">
        <v>1</v>
      </c>
      <c r="C259">
        <v>20</v>
      </c>
      <c r="D259">
        <v>908</v>
      </c>
      <c r="E259" t="s">
        <v>677</v>
      </c>
      <c r="F259" t="s">
        <v>4</v>
      </c>
      <c r="G259" s="129" t="s">
        <v>678</v>
      </c>
      <c r="H259" s="129" t="s">
        <v>678</v>
      </c>
      <c r="I259" t="s">
        <v>679</v>
      </c>
      <c r="J259" t="s">
        <v>6</v>
      </c>
      <c r="K259" t="s">
        <v>680</v>
      </c>
      <c r="L259" t="s">
        <v>986</v>
      </c>
      <c r="M259" s="129" t="s">
        <v>681</v>
      </c>
      <c r="N259" t="s">
        <v>5</v>
      </c>
      <c r="O259">
        <v>34</v>
      </c>
      <c r="Q259" t="s">
        <v>679</v>
      </c>
      <c r="R259" t="s">
        <v>517</v>
      </c>
      <c r="U259">
        <v>202410</v>
      </c>
      <c r="V259" t="s">
        <v>685</v>
      </c>
      <c r="W259">
        <v>0</v>
      </c>
      <c r="X259">
        <v>0.55000000000000004</v>
      </c>
      <c r="AB259" t="s">
        <v>686</v>
      </c>
      <c r="AC259" t="s">
        <v>440</v>
      </c>
      <c r="AE259" t="s">
        <v>519</v>
      </c>
      <c r="AF259" t="s">
        <v>898</v>
      </c>
      <c r="AH259" t="s">
        <v>679</v>
      </c>
      <c r="AI259" s="1">
        <v>45566</v>
      </c>
      <c r="AJ259" t="s">
        <v>689</v>
      </c>
    </row>
    <row r="260" spans="1:36" x14ac:dyDescent="0.25">
      <c r="A260" t="s">
        <v>3</v>
      </c>
      <c r="B260">
        <v>1</v>
      </c>
      <c r="C260">
        <v>20</v>
      </c>
      <c r="D260">
        <v>908</v>
      </c>
      <c r="E260" t="s">
        <v>677</v>
      </c>
      <c r="F260" t="s">
        <v>4</v>
      </c>
      <c r="G260" s="129" t="s">
        <v>678</v>
      </c>
      <c r="H260" s="129" t="s">
        <v>678</v>
      </c>
      <c r="I260" t="s">
        <v>679</v>
      </c>
      <c r="J260" t="s">
        <v>6</v>
      </c>
      <c r="K260" t="s">
        <v>680</v>
      </c>
      <c r="L260" t="s">
        <v>987</v>
      </c>
      <c r="M260" s="129" t="s">
        <v>681</v>
      </c>
      <c r="N260" t="s">
        <v>5</v>
      </c>
      <c r="O260">
        <v>34</v>
      </c>
      <c r="Q260" t="s">
        <v>679</v>
      </c>
      <c r="R260" t="s">
        <v>517</v>
      </c>
      <c r="U260">
        <v>202410</v>
      </c>
      <c r="V260" t="s">
        <v>685</v>
      </c>
      <c r="W260">
        <v>0</v>
      </c>
      <c r="X260">
        <v>32.659999999999997</v>
      </c>
      <c r="AB260" t="s">
        <v>686</v>
      </c>
      <c r="AC260" t="s">
        <v>440</v>
      </c>
      <c r="AE260" t="s">
        <v>519</v>
      </c>
      <c r="AF260" t="s">
        <v>898</v>
      </c>
      <c r="AH260" t="s">
        <v>679</v>
      </c>
      <c r="AI260" s="1">
        <v>45566</v>
      </c>
      <c r="AJ260" t="s">
        <v>689</v>
      </c>
    </row>
    <row r="261" spans="1:36" x14ac:dyDescent="0.25">
      <c r="A261" t="s">
        <v>3</v>
      </c>
      <c r="B261">
        <v>1</v>
      </c>
      <c r="C261">
        <v>20</v>
      </c>
      <c r="D261">
        <v>908</v>
      </c>
      <c r="E261" t="s">
        <v>677</v>
      </c>
      <c r="F261" t="s">
        <v>4</v>
      </c>
      <c r="G261" s="129" t="s">
        <v>678</v>
      </c>
      <c r="H261" s="129" t="s">
        <v>678</v>
      </c>
      <c r="I261" t="s">
        <v>679</v>
      </c>
      <c r="J261" t="s">
        <v>6</v>
      </c>
      <c r="K261" t="s">
        <v>680</v>
      </c>
      <c r="L261" t="s">
        <v>988</v>
      </c>
      <c r="M261" s="129" t="s">
        <v>681</v>
      </c>
      <c r="N261" t="s">
        <v>5</v>
      </c>
      <c r="O261">
        <v>34</v>
      </c>
      <c r="Q261" t="s">
        <v>679</v>
      </c>
      <c r="R261" t="s">
        <v>517</v>
      </c>
      <c r="U261">
        <v>202410</v>
      </c>
      <c r="V261" t="s">
        <v>685</v>
      </c>
      <c r="W261">
        <v>0</v>
      </c>
      <c r="X261">
        <v>28.62</v>
      </c>
      <c r="AB261" t="s">
        <v>686</v>
      </c>
      <c r="AC261" t="s">
        <v>440</v>
      </c>
      <c r="AE261" t="s">
        <v>519</v>
      </c>
      <c r="AF261" t="s">
        <v>898</v>
      </c>
      <c r="AH261" t="s">
        <v>679</v>
      </c>
      <c r="AI261" s="1">
        <v>45566</v>
      </c>
      <c r="AJ261" t="s">
        <v>689</v>
      </c>
    </row>
    <row r="262" spans="1:36" x14ac:dyDescent="0.25">
      <c r="A262" t="s">
        <v>3</v>
      </c>
      <c r="B262">
        <v>1</v>
      </c>
      <c r="C262">
        <v>20</v>
      </c>
      <c r="D262">
        <v>908</v>
      </c>
      <c r="E262" t="s">
        <v>677</v>
      </c>
      <c r="F262" t="s">
        <v>4</v>
      </c>
      <c r="G262" s="129" t="s">
        <v>678</v>
      </c>
      <c r="H262" s="129" t="s">
        <v>678</v>
      </c>
      <c r="I262" t="s">
        <v>679</v>
      </c>
      <c r="J262" t="s">
        <v>6</v>
      </c>
      <c r="K262" t="s">
        <v>680</v>
      </c>
      <c r="L262" t="s">
        <v>1075</v>
      </c>
      <c r="M262" s="129" t="s">
        <v>681</v>
      </c>
      <c r="N262" t="s">
        <v>5</v>
      </c>
      <c r="O262">
        <v>34</v>
      </c>
      <c r="Q262" t="s">
        <v>679</v>
      </c>
      <c r="R262" t="s">
        <v>517</v>
      </c>
      <c r="U262">
        <v>202410</v>
      </c>
      <c r="V262" t="s">
        <v>685</v>
      </c>
      <c r="W262">
        <v>0</v>
      </c>
      <c r="X262">
        <v>185.72</v>
      </c>
      <c r="AB262" t="s">
        <v>686</v>
      </c>
      <c r="AC262" t="s">
        <v>440</v>
      </c>
      <c r="AE262" t="s">
        <v>519</v>
      </c>
      <c r="AF262" t="s">
        <v>898</v>
      </c>
      <c r="AH262" t="s">
        <v>679</v>
      </c>
      <c r="AI262" s="1">
        <v>45566</v>
      </c>
      <c r="AJ262" t="s">
        <v>689</v>
      </c>
    </row>
    <row r="263" spans="1:36" x14ac:dyDescent="0.25">
      <c r="A263" t="s">
        <v>3</v>
      </c>
      <c r="B263">
        <v>1</v>
      </c>
      <c r="C263">
        <v>20</v>
      </c>
      <c r="D263">
        <v>908</v>
      </c>
      <c r="E263" t="s">
        <v>677</v>
      </c>
      <c r="F263" t="s">
        <v>4</v>
      </c>
      <c r="G263" s="129" t="s">
        <v>678</v>
      </c>
      <c r="H263" s="129" t="s">
        <v>678</v>
      </c>
      <c r="I263" t="s">
        <v>679</v>
      </c>
      <c r="J263" t="s">
        <v>6</v>
      </c>
      <c r="K263" t="s">
        <v>680</v>
      </c>
      <c r="L263" t="s">
        <v>989</v>
      </c>
      <c r="M263" s="129" t="s">
        <v>681</v>
      </c>
      <c r="N263" t="s">
        <v>5</v>
      </c>
      <c r="O263">
        <v>34</v>
      </c>
      <c r="Q263" t="s">
        <v>679</v>
      </c>
      <c r="R263" t="s">
        <v>517</v>
      </c>
      <c r="U263">
        <v>202410</v>
      </c>
      <c r="V263" t="s">
        <v>685</v>
      </c>
      <c r="W263">
        <v>0</v>
      </c>
      <c r="X263">
        <v>10.5</v>
      </c>
      <c r="AB263" t="s">
        <v>686</v>
      </c>
      <c r="AC263" t="s">
        <v>440</v>
      </c>
      <c r="AE263" t="s">
        <v>519</v>
      </c>
      <c r="AF263" t="s">
        <v>898</v>
      </c>
      <c r="AH263" t="s">
        <v>679</v>
      </c>
      <c r="AI263" s="1">
        <v>45566</v>
      </c>
      <c r="AJ263" t="s">
        <v>689</v>
      </c>
    </row>
    <row r="264" spans="1:36" x14ac:dyDescent="0.25">
      <c r="A264" t="s">
        <v>3</v>
      </c>
      <c r="B264">
        <v>1</v>
      </c>
      <c r="C264">
        <v>20</v>
      </c>
      <c r="D264">
        <v>908</v>
      </c>
      <c r="E264" t="s">
        <v>677</v>
      </c>
      <c r="F264" t="s">
        <v>4</v>
      </c>
      <c r="G264" s="129" t="s">
        <v>678</v>
      </c>
      <c r="H264" s="129" t="s">
        <v>678</v>
      </c>
      <c r="I264" t="s">
        <v>679</v>
      </c>
      <c r="J264" t="s">
        <v>6</v>
      </c>
      <c r="K264" t="s">
        <v>680</v>
      </c>
      <c r="L264" t="s">
        <v>6</v>
      </c>
      <c r="M264" s="129" t="s">
        <v>681</v>
      </c>
      <c r="N264" t="s">
        <v>5</v>
      </c>
      <c r="O264" t="s">
        <v>8</v>
      </c>
      <c r="Q264" t="s">
        <v>485</v>
      </c>
      <c r="R264" t="s">
        <v>501</v>
      </c>
      <c r="S264">
        <v>100479677</v>
      </c>
      <c r="T264" t="s">
        <v>1084</v>
      </c>
      <c r="U264">
        <v>202410</v>
      </c>
      <c r="V264" t="s">
        <v>685</v>
      </c>
      <c r="W264">
        <v>0</v>
      </c>
      <c r="X264">
        <v>21030.44</v>
      </c>
      <c r="Z264" t="s">
        <v>1070</v>
      </c>
      <c r="AB264" t="s">
        <v>686</v>
      </c>
      <c r="AC264" t="s">
        <v>7</v>
      </c>
      <c r="AE264" t="s">
        <v>521</v>
      </c>
      <c r="AF264" t="s">
        <v>688</v>
      </c>
      <c r="AH264" s="129" t="s">
        <v>1072</v>
      </c>
      <c r="AI264" s="1">
        <v>45572</v>
      </c>
      <c r="AJ264" t="s">
        <v>689</v>
      </c>
    </row>
    <row r="265" spans="1:36" x14ac:dyDescent="0.25">
      <c r="A265" t="s">
        <v>3</v>
      </c>
      <c r="B265">
        <v>1</v>
      </c>
      <c r="C265">
        <v>20</v>
      </c>
      <c r="D265">
        <v>908</v>
      </c>
      <c r="E265" t="s">
        <v>677</v>
      </c>
      <c r="F265" t="s">
        <v>4</v>
      </c>
      <c r="G265" s="129" t="s">
        <v>678</v>
      </c>
      <c r="H265" s="129" t="s">
        <v>678</v>
      </c>
      <c r="I265" t="s">
        <v>679</v>
      </c>
      <c r="J265" t="s">
        <v>6</v>
      </c>
      <c r="K265" t="s">
        <v>680</v>
      </c>
      <c r="L265" t="s">
        <v>6</v>
      </c>
      <c r="M265" s="129" t="s">
        <v>681</v>
      </c>
      <c r="N265" t="s">
        <v>5</v>
      </c>
      <c r="O265" t="s">
        <v>8</v>
      </c>
      <c r="Q265" t="s">
        <v>485</v>
      </c>
      <c r="R265" t="s">
        <v>501</v>
      </c>
      <c r="S265">
        <v>100491759</v>
      </c>
      <c r="T265" t="s">
        <v>1085</v>
      </c>
      <c r="U265">
        <v>202410</v>
      </c>
      <c r="V265" t="s">
        <v>685</v>
      </c>
      <c r="W265">
        <v>0</v>
      </c>
      <c r="X265">
        <v>23228.86</v>
      </c>
      <c r="Z265" t="s">
        <v>1070</v>
      </c>
      <c r="AB265" t="s">
        <v>686</v>
      </c>
      <c r="AC265" t="s">
        <v>7</v>
      </c>
      <c r="AE265" t="s">
        <v>522</v>
      </c>
      <c r="AF265" t="s">
        <v>688</v>
      </c>
      <c r="AH265" s="129" t="s">
        <v>1072</v>
      </c>
      <c r="AI265" s="1">
        <v>45582</v>
      </c>
      <c r="AJ265" t="s">
        <v>689</v>
      </c>
    </row>
    <row r="266" spans="1:36" x14ac:dyDescent="0.25">
      <c r="A266" t="s">
        <v>3</v>
      </c>
      <c r="B266">
        <v>1</v>
      </c>
      <c r="C266">
        <v>20</v>
      </c>
      <c r="D266">
        <v>908</v>
      </c>
      <c r="E266" t="s">
        <v>677</v>
      </c>
      <c r="F266" t="s">
        <v>4</v>
      </c>
      <c r="G266" s="129" t="s">
        <v>678</v>
      </c>
      <c r="H266" s="129" t="s">
        <v>678</v>
      </c>
      <c r="I266" t="s">
        <v>679</v>
      </c>
      <c r="J266" t="s">
        <v>6</v>
      </c>
      <c r="K266" t="s">
        <v>680</v>
      </c>
      <c r="L266" t="s">
        <v>6</v>
      </c>
      <c r="M266" s="129" t="s">
        <v>681</v>
      </c>
      <c r="N266" t="s">
        <v>5</v>
      </c>
      <c r="O266" t="s">
        <v>8</v>
      </c>
      <c r="Q266" t="s">
        <v>485</v>
      </c>
      <c r="R266" t="s">
        <v>501</v>
      </c>
      <c r="S266">
        <v>100500044</v>
      </c>
      <c r="T266" t="s">
        <v>1086</v>
      </c>
      <c r="U266">
        <v>202410</v>
      </c>
      <c r="V266" t="s">
        <v>685</v>
      </c>
      <c r="W266">
        <v>0</v>
      </c>
      <c r="X266">
        <v>4933.67</v>
      </c>
      <c r="Z266" t="s">
        <v>1070</v>
      </c>
      <c r="AB266" t="s">
        <v>686</v>
      </c>
      <c r="AC266" t="s">
        <v>7</v>
      </c>
      <c r="AE266" t="s">
        <v>523</v>
      </c>
      <c r="AF266" t="s">
        <v>688</v>
      </c>
      <c r="AH266" s="129" t="s">
        <v>1072</v>
      </c>
      <c r="AI266" s="1">
        <v>45589</v>
      </c>
      <c r="AJ266" t="s">
        <v>689</v>
      </c>
    </row>
    <row r="267" spans="1:36" x14ac:dyDescent="0.25">
      <c r="A267" t="s">
        <v>3</v>
      </c>
      <c r="B267">
        <v>1</v>
      </c>
      <c r="C267">
        <v>20</v>
      </c>
      <c r="D267">
        <v>908</v>
      </c>
      <c r="E267" t="s">
        <v>677</v>
      </c>
      <c r="F267" t="s">
        <v>4</v>
      </c>
      <c r="G267" s="129" t="s">
        <v>678</v>
      </c>
      <c r="H267" s="129" t="s">
        <v>678</v>
      </c>
      <c r="I267" t="s">
        <v>679</v>
      </c>
      <c r="J267" t="s">
        <v>6</v>
      </c>
      <c r="K267" t="s">
        <v>680</v>
      </c>
      <c r="L267" t="s">
        <v>993</v>
      </c>
      <c r="M267" s="129" t="s">
        <v>681</v>
      </c>
      <c r="N267" t="s">
        <v>5</v>
      </c>
      <c r="O267">
        <v>34</v>
      </c>
      <c r="Q267" t="s">
        <v>679</v>
      </c>
      <c r="R267" t="s">
        <v>517</v>
      </c>
      <c r="U267">
        <v>202410</v>
      </c>
      <c r="V267" t="s">
        <v>685</v>
      </c>
      <c r="W267">
        <v>0</v>
      </c>
      <c r="X267">
        <v>34.42</v>
      </c>
      <c r="AB267" t="s">
        <v>686</v>
      </c>
      <c r="AC267" t="s">
        <v>440</v>
      </c>
      <c r="AE267" t="s">
        <v>519</v>
      </c>
      <c r="AF267" t="s">
        <v>898</v>
      </c>
      <c r="AH267" t="s">
        <v>679</v>
      </c>
      <c r="AI267" s="1">
        <v>45566</v>
      </c>
      <c r="AJ267" t="s">
        <v>689</v>
      </c>
    </row>
    <row r="268" spans="1:36" x14ac:dyDescent="0.25">
      <c r="A268" t="s">
        <v>3</v>
      </c>
      <c r="B268">
        <v>1</v>
      </c>
      <c r="C268">
        <v>20</v>
      </c>
      <c r="D268">
        <v>908</v>
      </c>
      <c r="E268" t="s">
        <v>677</v>
      </c>
      <c r="F268" t="s">
        <v>4</v>
      </c>
      <c r="G268" s="129" t="s">
        <v>678</v>
      </c>
      <c r="H268" s="129" t="s">
        <v>678</v>
      </c>
      <c r="I268" t="s">
        <v>679</v>
      </c>
      <c r="J268" t="s">
        <v>6</v>
      </c>
      <c r="K268" t="s">
        <v>680</v>
      </c>
      <c r="L268" t="s">
        <v>679</v>
      </c>
      <c r="M268" s="129" t="s">
        <v>681</v>
      </c>
      <c r="N268" t="s">
        <v>5</v>
      </c>
      <c r="O268">
        <v>34</v>
      </c>
      <c r="Q268" t="s">
        <v>679</v>
      </c>
      <c r="R268" t="s">
        <v>517</v>
      </c>
      <c r="U268">
        <v>202410</v>
      </c>
      <c r="V268" t="s">
        <v>685</v>
      </c>
      <c r="W268">
        <v>0</v>
      </c>
      <c r="X268">
        <v>32.369999999999997</v>
      </c>
      <c r="AB268" t="s">
        <v>686</v>
      </c>
      <c r="AC268" t="s">
        <v>440</v>
      </c>
      <c r="AE268" t="s">
        <v>519</v>
      </c>
      <c r="AF268" t="s">
        <v>898</v>
      </c>
      <c r="AH268" t="s">
        <v>679</v>
      </c>
      <c r="AI268" s="1">
        <v>45566</v>
      </c>
      <c r="AJ268" t="s">
        <v>689</v>
      </c>
    </row>
    <row r="269" spans="1:36" x14ac:dyDescent="0.25">
      <c r="A269" t="s">
        <v>3</v>
      </c>
      <c r="B269">
        <v>1</v>
      </c>
      <c r="C269">
        <v>20</v>
      </c>
      <c r="D269">
        <v>908</v>
      </c>
      <c r="E269" t="s">
        <v>677</v>
      </c>
      <c r="F269" t="s">
        <v>4</v>
      </c>
      <c r="G269" s="129" t="s">
        <v>678</v>
      </c>
      <c r="H269" s="129" t="s">
        <v>678</v>
      </c>
      <c r="I269" t="s">
        <v>679</v>
      </c>
      <c r="J269" t="s">
        <v>6</v>
      </c>
      <c r="K269" t="s">
        <v>680</v>
      </c>
      <c r="L269" t="s">
        <v>679</v>
      </c>
      <c r="M269" s="129" t="s">
        <v>681</v>
      </c>
      <c r="N269" t="s">
        <v>5</v>
      </c>
      <c r="O269">
        <v>34</v>
      </c>
      <c r="Q269" t="s">
        <v>679</v>
      </c>
      <c r="R269" t="s">
        <v>517</v>
      </c>
      <c r="U269">
        <v>202410</v>
      </c>
      <c r="V269" t="s">
        <v>685</v>
      </c>
      <c r="W269">
        <v>0</v>
      </c>
      <c r="X269">
        <v>9.7899999999999991</v>
      </c>
      <c r="AB269" t="s">
        <v>686</v>
      </c>
      <c r="AC269" t="s">
        <v>440</v>
      </c>
      <c r="AE269" t="s">
        <v>520</v>
      </c>
      <c r="AF269" t="s">
        <v>898</v>
      </c>
      <c r="AH269" t="s">
        <v>679</v>
      </c>
      <c r="AI269" s="1">
        <v>45566</v>
      </c>
      <c r="AJ269" t="s">
        <v>689</v>
      </c>
    </row>
    <row r="270" spans="1:36" x14ac:dyDescent="0.25">
      <c r="A270" t="s">
        <v>3</v>
      </c>
      <c r="B270">
        <v>1</v>
      </c>
      <c r="C270">
        <v>20</v>
      </c>
      <c r="D270">
        <v>908</v>
      </c>
      <c r="E270" t="s">
        <v>677</v>
      </c>
      <c r="F270" t="s">
        <v>4</v>
      </c>
      <c r="G270" s="129" t="s">
        <v>678</v>
      </c>
      <c r="H270" s="129" t="s">
        <v>678</v>
      </c>
      <c r="I270" t="s">
        <v>679</v>
      </c>
      <c r="J270" t="s">
        <v>6</v>
      </c>
      <c r="K270" t="s">
        <v>680</v>
      </c>
      <c r="L270" t="s">
        <v>981</v>
      </c>
      <c r="M270" s="129" t="s">
        <v>681</v>
      </c>
      <c r="N270" t="s">
        <v>5</v>
      </c>
      <c r="O270">
        <v>34</v>
      </c>
      <c r="Q270" t="s">
        <v>679</v>
      </c>
      <c r="R270" t="s">
        <v>517</v>
      </c>
      <c r="U270">
        <v>202411</v>
      </c>
      <c r="V270" t="s">
        <v>685</v>
      </c>
      <c r="W270">
        <v>0</v>
      </c>
      <c r="X270">
        <v>27.59</v>
      </c>
      <c r="AB270" t="s">
        <v>686</v>
      </c>
      <c r="AC270" t="s">
        <v>440</v>
      </c>
      <c r="AE270" t="s">
        <v>528</v>
      </c>
      <c r="AF270" t="s">
        <v>898</v>
      </c>
      <c r="AH270" t="s">
        <v>679</v>
      </c>
      <c r="AI270" s="1">
        <v>45597</v>
      </c>
      <c r="AJ270" t="s">
        <v>689</v>
      </c>
    </row>
    <row r="271" spans="1:36" x14ac:dyDescent="0.25">
      <c r="A271" t="s">
        <v>3</v>
      </c>
      <c r="B271">
        <v>1</v>
      </c>
      <c r="C271">
        <v>20</v>
      </c>
      <c r="D271">
        <v>908</v>
      </c>
      <c r="E271" t="s">
        <v>677</v>
      </c>
      <c r="F271" t="s">
        <v>4</v>
      </c>
      <c r="G271" s="129" t="s">
        <v>678</v>
      </c>
      <c r="H271" s="129" t="s">
        <v>678</v>
      </c>
      <c r="I271" t="s">
        <v>679</v>
      </c>
      <c r="J271" t="s">
        <v>6</v>
      </c>
      <c r="K271" t="s">
        <v>680</v>
      </c>
      <c r="L271" t="s">
        <v>983</v>
      </c>
      <c r="M271" s="129" t="s">
        <v>681</v>
      </c>
      <c r="N271" t="s">
        <v>5</v>
      </c>
      <c r="O271">
        <v>34</v>
      </c>
      <c r="Q271" t="s">
        <v>679</v>
      </c>
      <c r="R271" t="s">
        <v>517</v>
      </c>
      <c r="U271">
        <v>202411</v>
      </c>
      <c r="V271" t="s">
        <v>685</v>
      </c>
      <c r="W271">
        <v>0</v>
      </c>
      <c r="X271">
        <v>8.17</v>
      </c>
      <c r="AB271" t="s">
        <v>686</v>
      </c>
      <c r="AC271" t="s">
        <v>440</v>
      </c>
      <c r="AE271" t="s">
        <v>529</v>
      </c>
      <c r="AF271" t="s">
        <v>898</v>
      </c>
      <c r="AH271" t="s">
        <v>679</v>
      </c>
      <c r="AI271" s="1">
        <v>45597</v>
      </c>
      <c r="AJ271" t="s">
        <v>689</v>
      </c>
    </row>
    <row r="272" spans="1:36" x14ac:dyDescent="0.25">
      <c r="A272" t="s">
        <v>3</v>
      </c>
      <c r="B272">
        <v>1</v>
      </c>
      <c r="C272">
        <v>20</v>
      </c>
      <c r="D272">
        <v>908</v>
      </c>
      <c r="E272" t="s">
        <v>677</v>
      </c>
      <c r="F272" t="s">
        <v>4</v>
      </c>
      <c r="G272" s="129" t="s">
        <v>678</v>
      </c>
      <c r="H272" s="129" t="s">
        <v>678</v>
      </c>
      <c r="I272" t="s">
        <v>679</v>
      </c>
      <c r="J272" t="s">
        <v>6</v>
      </c>
      <c r="K272" t="s">
        <v>680</v>
      </c>
      <c r="L272" t="s">
        <v>984</v>
      </c>
      <c r="M272" s="129" t="s">
        <v>681</v>
      </c>
      <c r="N272" t="s">
        <v>5</v>
      </c>
      <c r="O272">
        <v>34</v>
      </c>
      <c r="Q272" t="s">
        <v>679</v>
      </c>
      <c r="R272" t="s">
        <v>517</v>
      </c>
      <c r="U272">
        <v>202411</v>
      </c>
      <c r="V272" t="s">
        <v>685</v>
      </c>
      <c r="W272">
        <v>0</v>
      </c>
      <c r="X272">
        <v>10.46</v>
      </c>
      <c r="AB272" t="s">
        <v>686</v>
      </c>
      <c r="AC272" t="s">
        <v>440</v>
      </c>
      <c r="AE272" t="s">
        <v>529</v>
      </c>
      <c r="AF272" t="s">
        <v>898</v>
      </c>
      <c r="AH272" t="s">
        <v>679</v>
      </c>
      <c r="AI272" s="1">
        <v>45597</v>
      </c>
      <c r="AJ272" t="s">
        <v>689</v>
      </c>
    </row>
    <row r="273" spans="1:36" x14ac:dyDescent="0.25">
      <c r="A273" t="s">
        <v>3</v>
      </c>
      <c r="B273">
        <v>1</v>
      </c>
      <c r="C273">
        <v>20</v>
      </c>
      <c r="D273">
        <v>908</v>
      </c>
      <c r="E273" t="s">
        <v>677</v>
      </c>
      <c r="F273" t="s">
        <v>4</v>
      </c>
      <c r="G273" s="129" t="s">
        <v>678</v>
      </c>
      <c r="H273" s="129" t="s">
        <v>678</v>
      </c>
      <c r="I273" t="s">
        <v>679</v>
      </c>
      <c r="J273" t="s">
        <v>6</v>
      </c>
      <c r="K273" t="s">
        <v>680</v>
      </c>
      <c r="L273" t="s">
        <v>985</v>
      </c>
      <c r="M273" s="129" t="s">
        <v>681</v>
      </c>
      <c r="N273" t="s">
        <v>5</v>
      </c>
      <c r="O273">
        <v>34</v>
      </c>
      <c r="Q273" t="s">
        <v>679</v>
      </c>
      <c r="R273" t="s">
        <v>517</v>
      </c>
      <c r="U273">
        <v>202411</v>
      </c>
      <c r="V273" t="s">
        <v>685</v>
      </c>
      <c r="W273">
        <v>0</v>
      </c>
      <c r="X273">
        <v>2.2000000000000002</v>
      </c>
      <c r="AB273" t="s">
        <v>686</v>
      </c>
      <c r="AC273" t="s">
        <v>440</v>
      </c>
      <c r="AE273" t="s">
        <v>528</v>
      </c>
      <c r="AF273" t="s">
        <v>898</v>
      </c>
      <c r="AH273" t="s">
        <v>679</v>
      </c>
      <c r="AI273" s="1">
        <v>45597</v>
      </c>
      <c r="AJ273" t="s">
        <v>689</v>
      </c>
    </row>
    <row r="274" spans="1:36" x14ac:dyDescent="0.25">
      <c r="A274" t="s">
        <v>3</v>
      </c>
      <c r="B274">
        <v>1</v>
      </c>
      <c r="C274">
        <v>20</v>
      </c>
      <c r="D274">
        <v>908</v>
      </c>
      <c r="E274" t="s">
        <v>677</v>
      </c>
      <c r="F274" t="s">
        <v>4</v>
      </c>
      <c r="G274" s="129" t="s">
        <v>678</v>
      </c>
      <c r="H274" s="129" t="s">
        <v>678</v>
      </c>
      <c r="I274" t="s">
        <v>679</v>
      </c>
      <c r="J274" t="s">
        <v>6</v>
      </c>
      <c r="K274" t="s">
        <v>680</v>
      </c>
      <c r="L274" t="s">
        <v>986</v>
      </c>
      <c r="M274" s="129" t="s">
        <v>681</v>
      </c>
      <c r="N274" t="s">
        <v>5</v>
      </c>
      <c r="O274">
        <v>34</v>
      </c>
      <c r="Q274" t="s">
        <v>679</v>
      </c>
      <c r="R274" t="s">
        <v>517</v>
      </c>
      <c r="U274">
        <v>202411</v>
      </c>
      <c r="V274" t="s">
        <v>685</v>
      </c>
      <c r="W274">
        <v>0</v>
      </c>
      <c r="X274">
        <v>0.24</v>
      </c>
      <c r="AB274" t="s">
        <v>686</v>
      </c>
      <c r="AC274" t="s">
        <v>440</v>
      </c>
      <c r="AE274" t="s">
        <v>529</v>
      </c>
      <c r="AF274" t="s">
        <v>898</v>
      </c>
      <c r="AH274" t="s">
        <v>679</v>
      </c>
      <c r="AI274" s="1">
        <v>45597</v>
      </c>
      <c r="AJ274" t="s">
        <v>689</v>
      </c>
    </row>
    <row r="275" spans="1:36" x14ac:dyDescent="0.25">
      <c r="A275" t="s">
        <v>3</v>
      </c>
      <c r="B275">
        <v>1</v>
      </c>
      <c r="C275">
        <v>20</v>
      </c>
      <c r="D275">
        <v>908</v>
      </c>
      <c r="E275" t="s">
        <v>677</v>
      </c>
      <c r="F275" t="s">
        <v>4</v>
      </c>
      <c r="G275" s="129" t="s">
        <v>678</v>
      </c>
      <c r="H275" s="129" t="s">
        <v>678</v>
      </c>
      <c r="I275" t="s">
        <v>679</v>
      </c>
      <c r="J275" t="s">
        <v>6</v>
      </c>
      <c r="K275" t="s">
        <v>680</v>
      </c>
      <c r="L275" t="s">
        <v>987</v>
      </c>
      <c r="M275" s="129" t="s">
        <v>681</v>
      </c>
      <c r="N275" t="s">
        <v>5</v>
      </c>
      <c r="O275">
        <v>34</v>
      </c>
      <c r="Q275" t="s">
        <v>679</v>
      </c>
      <c r="R275" t="s">
        <v>517</v>
      </c>
      <c r="U275">
        <v>202411</v>
      </c>
      <c r="V275" t="s">
        <v>685</v>
      </c>
      <c r="W275">
        <v>0</v>
      </c>
      <c r="X275">
        <v>66.28</v>
      </c>
      <c r="AB275" t="s">
        <v>686</v>
      </c>
      <c r="AC275" t="s">
        <v>440</v>
      </c>
      <c r="AE275" t="s">
        <v>528</v>
      </c>
      <c r="AF275" t="s">
        <v>898</v>
      </c>
      <c r="AH275" t="s">
        <v>679</v>
      </c>
      <c r="AI275" s="1">
        <v>45597</v>
      </c>
      <c r="AJ275" t="s">
        <v>689</v>
      </c>
    </row>
    <row r="276" spans="1:36" x14ac:dyDescent="0.25">
      <c r="A276" t="s">
        <v>3</v>
      </c>
      <c r="B276">
        <v>1</v>
      </c>
      <c r="C276">
        <v>20</v>
      </c>
      <c r="D276">
        <v>908</v>
      </c>
      <c r="E276" t="s">
        <v>677</v>
      </c>
      <c r="F276" t="s">
        <v>4</v>
      </c>
      <c r="G276" s="129" t="s">
        <v>678</v>
      </c>
      <c r="H276" s="129" t="s">
        <v>678</v>
      </c>
      <c r="I276" t="s">
        <v>679</v>
      </c>
      <c r="J276" t="s">
        <v>6</v>
      </c>
      <c r="K276" t="s">
        <v>680</v>
      </c>
      <c r="L276" t="s">
        <v>988</v>
      </c>
      <c r="M276" s="129" t="s">
        <v>681</v>
      </c>
      <c r="N276" t="s">
        <v>5</v>
      </c>
      <c r="O276">
        <v>34</v>
      </c>
      <c r="Q276" t="s">
        <v>679</v>
      </c>
      <c r="R276" t="s">
        <v>517</v>
      </c>
      <c r="U276">
        <v>202411</v>
      </c>
      <c r="V276" t="s">
        <v>685</v>
      </c>
      <c r="W276">
        <v>0</v>
      </c>
      <c r="X276">
        <v>9.42</v>
      </c>
      <c r="AB276" t="s">
        <v>686</v>
      </c>
      <c r="AC276" t="s">
        <v>440</v>
      </c>
      <c r="AE276" t="s">
        <v>530</v>
      </c>
      <c r="AF276" t="s">
        <v>898</v>
      </c>
      <c r="AH276" t="s">
        <v>679</v>
      </c>
      <c r="AI276" s="1">
        <v>45597</v>
      </c>
      <c r="AJ276" t="s">
        <v>689</v>
      </c>
    </row>
    <row r="277" spans="1:36" x14ac:dyDescent="0.25">
      <c r="A277" t="s">
        <v>3</v>
      </c>
      <c r="B277">
        <v>1</v>
      </c>
      <c r="C277">
        <v>20</v>
      </c>
      <c r="D277">
        <v>908</v>
      </c>
      <c r="E277" t="s">
        <v>677</v>
      </c>
      <c r="F277" t="s">
        <v>4</v>
      </c>
      <c r="G277" s="129" t="s">
        <v>678</v>
      </c>
      <c r="H277" s="129" t="s">
        <v>678</v>
      </c>
      <c r="I277" t="s">
        <v>679</v>
      </c>
      <c r="J277" t="s">
        <v>6</v>
      </c>
      <c r="K277" t="s">
        <v>680</v>
      </c>
      <c r="L277" t="s">
        <v>1075</v>
      </c>
      <c r="M277" s="129" t="s">
        <v>681</v>
      </c>
      <c r="N277" t="s">
        <v>5</v>
      </c>
      <c r="O277">
        <v>34</v>
      </c>
      <c r="Q277" t="s">
        <v>679</v>
      </c>
      <c r="R277" t="s">
        <v>517</v>
      </c>
      <c r="U277">
        <v>202411</v>
      </c>
      <c r="V277" t="s">
        <v>685</v>
      </c>
      <c r="W277">
        <v>0</v>
      </c>
      <c r="X277">
        <v>58.14</v>
      </c>
      <c r="AB277" t="s">
        <v>686</v>
      </c>
      <c r="AC277" t="s">
        <v>440</v>
      </c>
      <c r="AE277" t="s">
        <v>528</v>
      </c>
      <c r="AF277" t="s">
        <v>898</v>
      </c>
      <c r="AH277" t="s">
        <v>679</v>
      </c>
      <c r="AI277" s="1">
        <v>45597</v>
      </c>
      <c r="AJ277" t="s">
        <v>689</v>
      </c>
    </row>
    <row r="278" spans="1:36" x14ac:dyDescent="0.25">
      <c r="A278" t="s">
        <v>3</v>
      </c>
      <c r="B278">
        <v>1</v>
      </c>
      <c r="C278">
        <v>20</v>
      </c>
      <c r="D278">
        <v>908</v>
      </c>
      <c r="E278" t="s">
        <v>677</v>
      </c>
      <c r="F278" t="s">
        <v>4</v>
      </c>
      <c r="G278" s="129" t="s">
        <v>678</v>
      </c>
      <c r="H278" s="129" t="s">
        <v>678</v>
      </c>
      <c r="I278" t="s">
        <v>679</v>
      </c>
      <c r="J278" t="s">
        <v>6</v>
      </c>
      <c r="K278" t="s">
        <v>680</v>
      </c>
      <c r="L278" t="s">
        <v>989</v>
      </c>
      <c r="M278" s="129" t="s">
        <v>681</v>
      </c>
      <c r="N278" t="s">
        <v>5</v>
      </c>
      <c r="O278">
        <v>34</v>
      </c>
      <c r="Q278" t="s">
        <v>679</v>
      </c>
      <c r="R278" t="s">
        <v>517</v>
      </c>
      <c r="U278">
        <v>202411</v>
      </c>
      <c r="V278" t="s">
        <v>685</v>
      </c>
      <c r="W278">
        <v>0</v>
      </c>
      <c r="X278">
        <v>3.2</v>
      </c>
      <c r="AB278" t="s">
        <v>686</v>
      </c>
      <c r="AC278" t="s">
        <v>440</v>
      </c>
      <c r="AE278" t="s">
        <v>528</v>
      </c>
      <c r="AF278" t="s">
        <v>898</v>
      </c>
      <c r="AH278" t="s">
        <v>679</v>
      </c>
      <c r="AI278" s="1">
        <v>45597</v>
      </c>
      <c r="AJ278" t="s">
        <v>689</v>
      </c>
    </row>
    <row r="279" spans="1:36" x14ac:dyDescent="0.25">
      <c r="A279" t="s">
        <v>3</v>
      </c>
      <c r="B279">
        <v>1</v>
      </c>
      <c r="C279">
        <v>20</v>
      </c>
      <c r="D279">
        <v>908</v>
      </c>
      <c r="E279" t="s">
        <v>677</v>
      </c>
      <c r="F279" t="s">
        <v>4</v>
      </c>
      <c r="G279" s="129" t="s">
        <v>678</v>
      </c>
      <c r="H279" s="129" t="s">
        <v>678</v>
      </c>
      <c r="I279" t="s">
        <v>679</v>
      </c>
      <c r="J279" t="s">
        <v>6</v>
      </c>
      <c r="K279" t="s">
        <v>680</v>
      </c>
      <c r="L279" t="s">
        <v>6</v>
      </c>
      <c r="M279" s="129" t="s">
        <v>681</v>
      </c>
      <c r="N279" t="s">
        <v>5</v>
      </c>
      <c r="O279" t="s">
        <v>8</v>
      </c>
      <c r="Q279" t="s">
        <v>485</v>
      </c>
      <c r="R279" t="s">
        <v>501</v>
      </c>
      <c r="S279">
        <v>100515651</v>
      </c>
      <c r="T279" t="s">
        <v>1087</v>
      </c>
      <c r="U279">
        <v>202411</v>
      </c>
      <c r="V279" t="s">
        <v>685</v>
      </c>
      <c r="W279">
        <v>0</v>
      </c>
      <c r="X279">
        <v>4790.51</v>
      </c>
      <c r="Z279" t="s">
        <v>1070</v>
      </c>
      <c r="AB279" t="s">
        <v>686</v>
      </c>
      <c r="AC279" t="s">
        <v>7</v>
      </c>
      <c r="AE279" t="s">
        <v>531</v>
      </c>
      <c r="AF279" t="s">
        <v>688</v>
      </c>
      <c r="AH279" s="129" t="s">
        <v>1072</v>
      </c>
      <c r="AI279" s="1">
        <v>45604</v>
      </c>
      <c r="AJ279" t="s">
        <v>689</v>
      </c>
    </row>
    <row r="280" spans="1:36" x14ac:dyDescent="0.25">
      <c r="A280" t="s">
        <v>3</v>
      </c>
      <c r="B280">
        <v>1</v>
      </c>
      <c r="C280">
        <v>20</v>
      </c>
      <c r="D280">
        <v>908</v>
      </c>
      <c r="E280" t="s">
        <v>677</v>
      </c>
      <c r="F280" t="s">
        <v>4</v>
      </c>
      <c r="G280" s="129" t="s">
        <v>678</v>
      </c>
      <c r="H280" s="129" t="s">
        <v>678</v>
      </c>
      <c r="I280" t="s">
        <v>679</v>
      </c>
      <c r="J280" t="s">
        <v>6</v>
      </c>
      <c r="K280" t="s">
        <v>680</v>
      </c>
      <c r="L280" t="s">
        <v>6</v>
      </c>
      <c r="M280" s="129" t="s">
        <v>681</v>
      </c>
      <c r="N280" t="s">
        <v>5</v>
      </c>
      <c r="O280" t="s">
        <v>8</v>
      </c>
      <c r="Q280" t="s">
        <v>485</v>
      </c>
      <c r="R280" t="s">
        <v>501</v>
      </c>
      <c r="S280">
        <v>100520907</v>
      </c>
      <c r="T280" t="s">
        <v>1088</v>
      </c>
      <c r="U280">
        <v>202411</v>
      </c>
      <c r="V280" t="s">
        <v>685</v>
      </c>
      <c r="W280">
        <v>0</v>
      </c>
      <c r="X280">
        <v>10470.57</v>
      </c>
      <c r="Z280" t="s">
        <v>1070</v>
      </c>
      <c r="AB280" t="s">
        <v>686</v>
      </c>
      <c r="AC280" t="s">
        <v>7</v>
      </c>
      <c r="AE280" t="s">
        <v>532</v>
      </c>
      <c r="AF280" t="s">
        <v>688</v>
      </c>
      <c r="AH280" s="129" t="s">
        <v>1072</v>
      </c>
      <c r="AI280" s="1">
        <v>45610</v>
      </c>
      <c r="AJ280" t="s">
        <v>689</v>
      </c>
    </row>
    <row r="281" spans="1:36" x14ac:dyDescent="0.25">
      <c r="A281" t="s">
        <v>3</v>
      </c>
      <c r="B281">
        <v>1</v>
      </c>
      <c r="C281">
        <v>20</v>
      </c>
      <c r="D281">
        <v>908</v>
      </c>
      <c r="E281" t="s">
        <v>677</v>
      </c>
      <c r="F281" t="s">
        <v>4</v>
      </c>
      <c r="G281" s="129" t="s">
        <v>678</v>
      </c>
      <c r="H281" s="129" t="s">
        <v>678</v>
      </c>
      <c r="I281" t="s">
        <v>679</v>
      </c>
      <c r="J281" t="s">
        <v>6</v>
      </c>
      <c r="K281" t="s">
        <v>680</v>
      </c>
      <c r="L281" t="s">
        <v>993</v>
      </c>
      <c r="M281" s="129" t="s">
        <v>681</v>
      </c>
      <c r="N281" t="s">
        <v>5</v>
      </c>
      <c r="O281">
        <v>34</v>
      </c>
      <c r="Q281" t="s">
        <v>679</v>
      </c>
      <c r="R281" t="s">
        <v>517</v>
      </c>
      <c r="U281">
        <v>202411</v>
      </c>
      <c r="V281" t="s">
        <v>685</v>
      </c>
      <c r="W281">
        <v>0</v>
      </c>
      <c r="X281">
        <v>10.34</v>
      </c>
      <c r="AB281" t="s">
        <v>686</v>
      </c>
      <c r="AC281" t="s">
        <v>440</v>
      </c>
      <c r="AE281" t="s">
        <v>528</v>
      </c>
      <c r="AF281" t="s">
        <v>898</v>
      </c>
      <c r="AH281" t="s">
        <v>679</v>
      </c>
      <c r="AI281" s="1">
        <v>45597</v>
      </c>
      <c r="AJ281" t="s">
        <v>689</v>
      </c>
    </row>
    <row r="282" spans="1:36" x14ac:dyDescent="0.25">
      <c r="A282" t="s">
        <v>3</v>
      </c>
      <c r="B282">
        <v>1</v>
      </c>
      <c r="C282">
        <v>20</v>
      </c>
      <c r="D282">
        <v>908</v>
      </c>
      <c r="E282" t="s">
        <v>677</v>
      </c>
      <c r="F282" t="s">
        <v>4</v>
      </c>
      <c r="G282" s="129" t="s">
        <v>678</v>
      </c>
      <c r="H282" s="129" t="s">
        <v>678</v>
      </c>
      <c r="I282" t="s">
        <v>679</v>
      </c>
      <c r="J282" t="s">
        <v>6</v>
      </c>
      <c r="K282" t="s">
        <v>680</v>
      </c>
      <c r="L282" t="s">
        <v>679</v>
      </c>
      <c r="M282" s="129" t="s">
        <v>681</v>
      </c>
      <c r="N282" t="s">
        <v>5</v>
      </c>
      <c r="O282">
        <v>34</v>
      </c>
      <c r="Q282" t="s">
        <v>679</v>
      </c>
      <c r="R282" t="s">
        <v>517</v>
      </c>
      <c r="U282">
        <v>202411</v>
      </c>
      <c r="V282" t="s">
        <v>685</v>
      </c>
      <c r="W282">
        <v>0</v>
      </c>
      <c r="X282">
        <v>12.46</v>
      </c>
      <c r="AB282" t="s">
        <v>686</v>
      </c>
      <c r="AC282" t="s">
        <v>440</v>
      </c>
      <c r="AE282" t="s">
        <v>528</v>
      </c>
      <c r="AF282" t="s">
        <v>898</v>
      </c>
      <c r="AH282" t="s">
        <v>679</v>
      </c>
      <c r="AI282" s="1">
        <v>45597</v>
      </c>
      <c r="AJ282" t="s">
        <v>689</v>
      </c>
    </row>
    <row r="283" spans="1:36" x14ac:dyDescent="0.25">
      <c r="A283" t="s">
        <v>3</v>
      </c>
      <c r="B283">
        <v>1</v>
      </c>
      <c r="C283">
        <v>20</v>
      </c>
      <c r="D283">
        <v>908</v>
      </c>
      <c r="E283" t="s">
        <v>677</v>
      </c>
      <c r="F283" t="s">
        <v>4</v>
      </c>
      <c r="G283" s="129" t="s">
        <v>678</v>
      </c>
      <c r="H283" s="129" t="s">
        <v>678</v>
      </c>
      <c r="I283" t="s">
        <v>679</v>
      </c>
      <c r="J283" t="s">
        <v>6</v>
      </c>
      <c r="K283" t="s">
        <v>680</v>
      </c>
      <c r="L283" t="s">
        <v>981</v>
      </c>
      <c r="M283" s="129" t="s">
        <v>681</v>
      </c>
      <c r="N283" t="s">
        <v>5</v>
      </c>
      <c r="O283">
        <v>34</v>
      </c>
      <c r="Q283" t="s">
        <v>679</v>
      </c>
      <c r="R283" t="s">
        <v>517</v>
      </c>
      <c r="U283">
        <v>202412</v>
      </c>
      <c r="V283" t="s">
        <v>685</v>
      </c>
      <c r="W283">
        <v>0</v>
      </c>
      <c r="X283">
        <v>25.53</v>
      </c>
      <c r="AB283" t="s">
        <v>686</v>
      </c>
      <c r="AC283" t="s">
        <v>440</v>
      </c>
      <c r="AE283" t="s">
        <v>535</v>
      </c>
      <c r="AF283" t="s">
        <v>898</v>
      </c>
      <c r="AH283" t="s">
        <v>679</v>
      </c>
      <c r="AI283" s="1">
        <v>45627</v>
      </c>
      <c r="AJ283" t="s">
        <v>689</v>
      </c>
    </row>
    <row r="284" spans="1:36" x14ac:dyDescent="0.25">
      <c r="A284" t="s">
        <v>3</v>
      </c>
      <c r="B284">
        <v>1</v>
      </c>
      <c r="C284">
        <v>20</v>
      </c>
      <c r="D284">
        <v>908</v>
      </c>
      <c r="E284" t="s">
        <v>677</v>
      </c>
      <c r="F284" t="s">
        <v>4</v>
      </c>
      <c r="G284" s="129" t="s">
        <v>678</v>
      </c>
      <c r="H284" s="129" t="s">
        <v>678</v>
      </c>
      <c r="I284" t="s">
        <v>679</v>
      </c>
      <c r="J284" t="s">
        <v>6</v>
      </c>
      <c r="K284" t="s">
        <v>680</v>
      </c>
      <c r="L284" t="s">
        <v>983</v>
      </c>
      <c r="M284" s="129" t="s">
        <v>681</v>
      </c>
      <c r="N284" t="s">
        <v>5</v>
      </c>
      <c r="O284">
        <v>34</v>
      </c>
      <c r="Q284" t="s">
        <v>679</v>
      </c>
      <c r="R284" t="s">
        <v>517</v>
      </c>
      <c r="U284">
        <v>202412</v>
      </c>
      <c r="V284" t="s">
        <v>685</v>
      </c>
      <c r="W284">
        <v>0</v>
      </c>
      <c r="X284">
        <v>6.89</v>
      </c>
      <c r="AB284" t="s">
        <v>686</v>
      </c>
      <c r="AC284" t="s">
        <v>440</v>
      </c>
      <c r="AE284" t="s">
        <v>536</v>
      </c>
      <c r="AF284" t="s">
        <v>898</v>
      </c>
      <c r="AH284" t="s">
        <v>679</v>
      </c>
      <c r="AI284" s="1">
        <v>45627</v>
      </c>
      <c r="AJ284" t="s">
        <v>689</v>
      </c>
    </row>
    <row r="285" spans="1:36" x14ac:dyDescent="0.25">
      <c r="A285" t="s">
        <v>3</v>
      </c>
      <c r="B285">
        <v>1</v>
      </c>
      <c r="C285">
        <v>20</v>
      </c>
      <c r="D285">
        <v>908</v>
      </c>
      <c r="E285" t="s">
        <v>677</v>
      </c>
      <c r="F285" t="s">
        <v>4</v>
      </c>
      <c r="G285" s="129" t="s">
        <v>678</v>
      </c>
      <c r="H285" s="129" t="s">
        <v>678</v>
      </c>
      <c r="I285" t="s">
        <v>679</v>
      </c>
      <c r="J285" t="s">
        <v>6</v>
      </c>
      <c r="K285" t="s">
        <v>680</v>
      </c>
      <c r="L285" t="s">
        <v>984</v>
      </c>
      <c r="M285" s="129" t="s">
        <v>681</v>
      </c>
      <c r="N285" t="s">
        <v>5</v>
      </c>
      <c r="O285">
        <v>34</v>
      </c>
      <c r="Q285" t="s">
        <v>679</v>
      </c>
      <c r="R285" t="s">
        <v>517</v>
      </c>
      <c r="U285">
        <v>202412</v>
      </c>
      <c r="V285" t="s">
        <v>685</v>
      </c>
      <c r="W285">
        <v>0</v>
      </c>
      <c r="X285">
        <v>9.76</v>
      </c>
      <c r="AB285" t="s">
        <v>686</v>
      </c>
      <c r="AC285" t="s">
        <v>440</v>
      </c>
      <c r="AE285" t="s">
        <v>536</v>
      </c>
      <c r="AF285" t="s">
        <v>898</v>
      </c>
      <c r="AH285" t="s">
        <v>679</v>
      </c>
      <c r="AI285" s="1">
        <v>45627</v>
      </c>
      <c r="AJ285" t="s">
        <v>689</v>
      </c>
    </row>
    <row r="286" spans="1:36" x14ac:dyDescent="0.25">
      <c r="A286" t="s">
        <v>3</v>
      </c>
      <c r="B286">
        <v>1</v>
      </c>
      <c r="C286">
        <v>20</v>
      </c>
      <c r="D286">
        <v>908</v>
      </c>
      <c r="E286" t="s">
        <v>677</v>
      </c>
      <c r="F286" t="s">
        <v>4</v>
      </c>
      <c r="G286" s="129" t="s">
        <v>678</v>
      </c>
      <c r="H286" s="129" t="s">
        <v>678</v>
      </c>
      <c r="I286" t="s">
        <v>679</v>
      </c>
      <c r="J286" t="s">
        <v>6</v>
      </c>
      <c r="K286" t="s">
        <v>680</v>
      </c>
      <c r="L286" t="s">
        <v>985</v>
      </c>
      <c r="M286" s="129" t="s">
        <v>681</v>
      </c>
      <c r="N286" t="s">
        <v>5</v>
      </c>
      <c r="O286">
        <v>34</v>
      </c>
      <c r="Q286" t="s">
        <v>679</v>
      </c>
      <c r="R286" t="s">
        <v>517</v>
      </c>
      <c r="U286">
        <v>202412</v>
      </c>
      <c r="V286" t="s">
        <v>685</v>
      </c>
      <c r="W286">
        <v>0</v>
      </c>
      <c r="X286">
        <v>1.53</v>
      </c>
      <c r="AB286" t="s">
        <v>686</v>
      </c>
      <c r="AC286" t="s">
        <v>440</v>
      </c>
      <c r="AE286" t="s">
        <v>535</v>
      </c>
      <c r="AF286" t="s">
        <v>898</v>
      </c>
      <c r="AH286" t="s">
        <v>679</v>
      </c>
      <c r="AI286" s="1">
        <v>45627</v>
      </c>
      <c r="AJ286" t="s">
        <v>689</v>
      </c>
    </row>
    <row r="287" spans="1:36" x14ac:dyDescent="0.25">
      <c r="A287" t="s">
        <v>3</v>
      </c>
      <c r="B287">
        <v>1</v>
      </c>
      <c r="C287">
        <v>20</v>
      </c>
      <c r="D287">
        <v>908</v>
      </c>
      <c r="E287" t="s">
        <v>677</v>
      </c>
      <c r="F287" t="s">
        <v>4</v>
      </c>
      <c r="G287" s="129" t="s">
        <v>678</v>
      </c>
      <c r="H287" s="129" t="s">
        <v>678</v>
      </c>
      <c r="I287" t="s">
        <v>679</v>
      </c>
      <c r="J287" t="s">
        <v>6</v>
      </c>
      <c r="K287" t="s">
        <v>680</v>
      </c>
      <c r="L287" t="s">
        <v>986</v>
      </c>
      <c r="M287" s="129" t="s">
        <v>681</v>
      </c>
      <c r="N287" t="s">
        <v>5</v>
      </c>
      <c r="O287">
        <v>34</v>
      </c>
      <c r="Q287" t="s">
        <v>679</v>
      </c>
      <c r="R287" t="s">
        <v>517</v>
      </c>
      <c r="U287">
        <v>202412</v>
      </c>
      <c r="V287" t="s">
        <v>685</v>
      </c>
      <c r="W287">
        <v>0</v>
      </c>
      <c r="X287">
        <v>0.11</v>
      </c>
      <c r="AB287" t="s">
        <v>686</v>
      </c>
      <c r="AC287" t="s">
        <v>440</v>
      </c>
      <c r="AE287" t="s">
        <v>536</v>
      </c>
      <c r="AF287" t="s">
        <v>898</v>
      </c>
      <c r="AH287" t="s">
        <v>679</v>
      </c>
      <c r="AI287" s="1">
        <v>45627</v>
      </c>
      <c r="AJ287" t="s">
        <v>689</v>
      </c>
    </row>
    <row r="288" spans="1:36" x14ac:dyDescent="0.25">
      <c r="A288" t="s">
        <v>3</v>
      </c>
      <c r="B288">
        <v>1</v>
      </c>
      <c r="C288">
        <v>20</v>
      </c>
      <c r="D288">
        <v>908</v>
      </c>
      <c r="E288" t="s">
        <v>677</v>
      </c>
      <c r="F288" t="s">
        <v>4</v>
      </c>
      <c r="G288" s="129" t="s">
        <v>678</v>
      </c>
      <c r="H288" s="129" t="s">
        <v>678</v>
      </c>
      <c r="I288" t="s">
        <v>679</v>
      </c>
      <c r="J288" t="s">
        <v>6</v>
      </c>
      <c r="K288" t="s">
        <v>680</v>
      </c>
      <c r="L288" t="s">
        <v>987</v>
      </c>
      <c r="M288" s="129" t="s">
        <v>681</v>
      </c>
      <c r="N288" t="s">
        <v>5</v>
      </c>
      <c r="O288">
        <v>34</v>
      </c>
      <c r="Q288" t="s">
        <v>679</v>
      </c>
      <c r="R288" t="s">
        <v>517</v>
      </c>
      <c r="U288">
        <v>202412</v>
      </c>
      <c r="V288" t="s">
        <v>685</v>
      </c>
      <c r="W288">
        <v>0</v>
      </c>
      <c r="X288">
        <v>31.75</v>
      </c>
      <c r="AB288" t="s">
        <v>686</v>
      </c>
      <c r="AC288" t="s">
        <v>440</v>
      </c>
      <c r="AE288" t="s">
        <v>537</v>
      </c>
      <c r="AF288" t="s">
        <v>898</v>
      </c>
      <c r="AH288" t="s">
        <v>679</v>
      </c>
      <c r="AI288" s="1">
        <v>45627</v>
      </c>
      <c r="AJ288" t="s">
        <v>689</v>
      </c>
    </row>
    <row r="289" spans="1:36" x14ac:dyDescent="0.25">
      <c r="A289" t="s">
        <v>3</v>
      </c>
      <c r="B289">
        <v>1</v>
      </c>
      <c r="C289">
        <v>20</v>
      </c>
      <c r="D289">
        <v>908</v>
      </c>
      <c r="E289" t="s">
        <v>677</v>
      </c>
      <c r="F289" t="s">
        <v>4</v>
      </c>
      <c r="G289" s="129" t="s">
        <v>678</v>
      </c>
      <c r="H289" s="129" t="s">
        <v>678</v>
      </c>
      <c r="I289" t="s">
        <v>679</v>
      </c>
      <c r="J289" t="s">
        <v>6</v>
      </c>
      <c r="K289" t="s">
        <v>680</v>
      </c>
      <c r="L289" t="s">
        <v>988</v>
      </c>
      <c r="M289" s="129" t="s">
        <v>681</v>
      </c>
      <c r="N289" t="s">
        <v>5</v>
      </c>
      <c r="O289">
        <v>34</v>
      </c>
      <c r="Q289" t="s">
        <v>679</v>
      </c>
      <c r="R289" t="s">
        <v>517</v>
      </c>
      <c r="U289">
        <v>202412</v>
      </c>
      <c r="V289" t="s">
        <v>685</v>
      </c>
      <c r="W289">
        <v>0</v>
      </c>
      <c r="X289">
        <v>8.2799999999999994</v>
      </c>
      <c r="AB289" t="s">
        <v>686</v>
      </c>
      <c r="AC289" t="s">
        <v>440</v>
      </c>
      <c r="AE289" t="s">
        <v>538</v>
      </c>
      <c r="AF289" t="s">
        <v>898</v>
      </c>
      <c r="AH289" t="s">
        <v>679</v>
      </c>
      <c r="AI289" s="1">
        <v>45627</v>
      </c>
      <c r="AJ289" t="s">
        <v>689</v>
      </c>
    </row>
    <row r="290" spans="1:36" x14ac:dyDescent="0.25">
      <c r="A290" t="s">
        <v>3</v>
      </c>
      <c r="B290">
        <v>1</v>
      </c>
      <c r="C290">
        <v>20</v>
      </c>
      <c r="D290">
        <v>908</v>
      </c>
      <c r="E290" t="s">
        <v>677</v>
      </c>
      <c r="F290" t="s">
        <v>4</v>
      </c>
      <c r="G290" s="129" t="s">
        <v>678</v>
      </c>
      <c r="H290" s="129" t="s">
        <v>678</v>
      </c>
      <c r="I290" t="s">
        <v>679</v>
      </c>
      <c r="J290" t="s">
        <v>6</v>
      </c>
      <c r="K290" t="s">
        <v>680</v>
      </c>
      <c r="L290" t="s">
        <v>1075</v>
      </c>
      <c r="M290" s="129" t="s">
        <v>681</v>
      </c>
      <c r="N290" t="s">
        <v>5</v>
      </c>
      <c r="O290">
        <v>34</v>
      </c>
      <c r="Q290" t="s">
        <v>679</v>
      </c>
      <c r="R290" t="s">
        <v>517</v>
      </c>
      <c r="U290">
        <v>202412</v>
      </c>
      <c r="V290" t="s">
        <v>685</v>
      </c>
      <c r="W290">
        <v>0</v>
      </c>
      <c r="X290">
        <v>55.08</v>
      </c>
      <c r="AB290" t="s">
        <v>686</v>
      </c>
      <c r="AC290" t="s">
        <v>440</v>
      </c>
      <c r="AE290" t="s">
        <v>537</v>
      </c>
      <c r="AF290" t="s">
        <v>898</v>
      </c>
      <c r="AH290" t="s">
        <v>679</v>
      </c>
      <c r="AI290" s="1">
        <v>45627</v>
      </c>
      <c r="AJ290" t="s">
        <v>689</v>
      </c>
    </row>
    <row r="291" spans="1:36" x14ac:dyDescent="0.25">
      <c r="A291" t="s">
        <v>3</v>
      </c>
      <c r="B291">
        <v>1</v>
      </c>
      <c r="C291">
        <v>20</v>
      </c>
      <c r="D291">
        <v>908</v>
      </c>
      <c r="E291" t="s">
        <v>677</v>
      </c>
      <c r="F291" t="s">
        <v>4</v>
      </c>
      <c r="G291" s="129" t="s">
        <v>678</v>
      </c>
      <c r="H291" s="129" t="s">
        <v>678</v>
      </c>
      <c r="I291" t="s">
        <v>679</v>
      </c>
      <c r="J291" t="s">
        <v>6</v>
      </c>
      <c r="K291" t="s">
        <v>680</v>
      </c>
      <c r="L291" t="s">
        <v>989</v>
      </c>
      <c r="M291" s="129" t="s">
        <v>681</v>
      </c>
      <c r="N291" t="s">
        <v>5</v>
      </c>
      <c r="O291">
        <v>34</v>
      </c>
      <c r="Q291" t="s">
        <v>679</v>
      </c>
      <c r="R291" t="s">
        <v>517</v>
      </c>
      <c r="U291">
        <v>202412</v>
      </c>
      <c r="V291" t="s">
        <v>685</v>
      </c>
      <c r="W291">
        <v>0</v>
      </c>
      <c r="X291">
        <v>3.73</v>
      </c>
      <c r="AB291" t="s">
        <v>686</v>
      </c>
      <c r="AC291" t="s">
        <v>440</v>
      </c>
      <c r="AE291" t="s">
        <v>539</v>
      </c>
      <c r="AF291" t="s">
        <v>898</v>
      </c>
      <c r="AH291" t="s">
        <v>679</v>
      </c>
      <c r="AI291" s="1">
        <v>45627</v>
      </c>
      <c r="AJ291" t="s">
        <v>689</v>
      </c>
    </row>
    <row r="292" spans="1:36" x14ac:dyDescent="0.25">
      <c r="A292" t="s">
        <v>3</v>
      </c>
      <c r="B292">
        <v>1</v>
      </c>
      <c r="C292">
        <v>20</v>
      </c>
      <c r="D292">
        <v>908</v>
      </c>
      <c r="E292" t="s">
        <v>677</v>
      </c>
      <c r="F292" t="s">
        <v>4</v>
      </c>
      <c r="G292" s="129" t="s">
        <v>678</v>
      </c>
      <c r="H292" s="129" t="s">
        <v>678</v>
      </c>
      <c r="I292" t="s">
        <v>679</v>
      </c>
      <c r="J292" t="s">
        <v>6</v>
      </c>
      <c r="K292" t="s">
        <v>680</v>
      </c>
      <c r="L292" t="s">
        <v>6</v>
      </c>
      <c r="M292" s="129" t="s">
        <v>681</v>
      </c>
      <c r="N292" t="s">
        <v>5</v>
      </c>
      <c r="O292" t="s">
        <v>8</v>
      </c>
      <c r="P292" t="s">
        <v>1070</v>
      </c>
      <c r="Q292" t="s">
        <v>679</v>
      </c>
      <c r="R292" t="s">
        <v>543</v>
      </c>
      <c r="U292">
        <v>202412</v>
      </c>
      <c r="V292" t="s">
        <v>685</v>
      </c>
      <c r="W292">
        <v>0</v>
      </c>
      <c r="X292">
        <v>16851.98</v>
      </c>
      <c r="AB292" t="s">
        <v>686</v>
      </c>
      <c r="AC292" t="s">
        <v>612</v>
      </c>
      <c r="AE292" t="s">
        <v>544</v>
      </c>
      <c r="AF292" t="s">
        <v>898</v>
      </c>
      <c r="AH292" t="s">
        <v>679</v>
      </c>
      <c r="AI292" s="1">
        <v>45664</v>
      </c>
      <c r="AJ292" t="s">
        <v>689</v>
      </c>
    </row>
    <row r="293" spans="1:36" x14ac:dyDescent="0.25">
      <c r="A293" t="s">
        <v>3</v>
      </c>
      <c r="B293">
        <v>1</v>
      </c>
      <c r="C293">
        <v>20</v>
      </c>
      <c r="D293">
        <v>908</v>
      </c>
      <c r="E293" t="s">
        <v>677</v>
      </c>
      <c r="F293" t="s">
        <v>4</v>
      </c>
      <c r="G293" s="129" t="s">
        <v>678</v>
      </c>
      <c r="H293" s="129" t="s">
        <v>678</v>
      </c>
      <c r="I293" t="s">
        <v>679</v>
      </c>
      <c r="J293" t="s">
        <v>6</v>
      </c>
      <c r="K293" t="s">
        <v>680</v>
      </c>
      <c r="L293" t="s">
        <v>6</v>
      </c>
      <c r="M293" s="129" t="s">
        <v>681</v>
      </c>
      <c r="N293" t="s">
        <v>5</v>
      </c>
      <c r="O293" t="s">
        <v>8</v>
      </c>
      <c r="Q293" t="s">
        <v>485</v>
      </c>
      <c r="R293" t="s">
        <v>501</v>
      </c>
      <c r="S293">
        <v>100547994</v>
      </c>
      <c r="T293" t="s">
        <v>1089</v>
      </c>
      <c r="U293">
        <v>202412</v>
      </c>
      <c r="V293" t="s">
        <v>685</v>
      </c>
      <c r="W293">
        <v>0</v>
      </c>
      <c r="X293">
        <v>15685.19</v>
      </c>
      <c r="Z293" t="s">
        <v>1070</v>
      </c>
      <c r="AB293" t="s">
        <v>686</v>
      </c>
      <c r="AC293" t="s">
        <v>7</v>
      </c>
      <c r="AE293" t="s">
        <v>541</v>
      </c>
      <c r="AF293" t="s">
        <v>688</v>
      </c>
      <c r="AH293" s="129" t="s">
        <v>1072</v>
      </c>
      <c r="AI293" s="1">
        <v>45639</v>
      </c>
      <c r="AJ293" t="s">
        <v>689</v>
      </c>
    </row>
    <row r="294" spans="1:36" x14ac:dyDescent="0.25">
      <c r="A294" t="s">
        <v>3</v>
      </c>
      <c r="B294">
        <v>1</v>
      </c>
      <c r="C294">
        <v>20</v>
      </c>
      <c r="D294">
        <v>908</v>
      </c>
      <c r="E294" t="s">
        <v>677</v>
      </c>
      <c r="F294" t="s">
        <v>4</v>
      </c>
      <c r="G294" s="129" t="s">
        <v>678</v>
      </c>
      <c r="H294" s="129" t="s">
        <v>678</v>
      </c>
      <c r="I294" t="s">
        <v>679</v>
      </c>
      <c r="J294" t="s">
        <v>6</v>
      </c>
      <c r="K294" t="s">
        <v>680</v>
      </c>
      <c r="L294" t="s">
        <v>6</v>
      </c>
      <c r="M294" s="129" t="s">
        <v>681</v>
      </c>
      <c r="N294" t="s">
        <v>5</v>
      </c>
      <c r="O294" t="s">
        <v>8</v>
      </c>
      <c r="Q294" t="s">
        <v>485</v>
      </c>
      <c r="R294" t="s">
        <v>501</v>
      </c>
      <c r="S294">
        <v>100548024</v>
      </c>
      <c r="T294" t="s">
        <v>1090</v>
      </c>
      <c r="U294">
        <v>202412</v>
      </c>
      <c r="V294" t="s">
        <v>685</v>
      </c>
      <c r="W294">
        <v>0</v>
      </c>
      <c r="X294">
        <v>1681.41</v>
      </c>
      <c r="Z294" t="s">
        <v>1070</v>
      </c>
      <c r="AB294" t="s">
        <v>686</v>
      </c>
      <c r="AC294" t="s">
        <v>7</v>
      </c>
      <c r="AE294" t="s">
        <v>541</v>
      </c>
      <c r="AF294" t="s">
        <v>688</v>
      </c>
      <c r="AH294" s="129" t="s">
        <v>1072</v>
      </c>
      <c r="AI294" s="1">
        <v>45639</v>
      </c>
      <c r="AJ294" t="s">
        <v>689</v>
      </c>
    </row>
    <row r="295" spans="1:36" x14ac:dyDescent="0.25">
      <c r="A295" t="s">
        <v>3</v>
      </c>
      <c r="B295">
        <v>1</v>
      </c>
      <c r="C295">
        <v>20</v>
      </c>
      <c r="D295">
        <v>908</v>
      </c>
      <c r="E295" t="s">
        <v>677</v>
      </c>
      <c r="F295" t="s">
        <v>4</v>
      </c>
      <c r="G295" s="129" t="s">
        <v>678</v>
      </c>
      <c r="H295" s="129" t="s">
        <v>678</v>
      </c>
      <c r="I295" t="s">
        <v>679</v>
      </c>
      <c r="J295" t="s">
        <v>6</v>
      </c>
      <c r="K295" t="s">
        <v>680</v>
      </c>
      <c r="L295" t="s">
        <v>6</v>
      </c>
      <c r="M295" s="129" t="s">
        <v>681</v>
      </c>
      <c r="N295" t="s">
        <v>5</v>
      </c>
      <c r="O295" t="s">
        <v>8</v>
      </c>
      <c r="Q295" t="s">
        <v>485</v>
      </c>
      <c r="R295" t="s">
        <v>501</v>
      </c>
      <c r="S295">
        <v>100556787</v>
      </c>
      <c r="T295" t="s">
        <v>1091</v>
      </c>
      <c r="U295">
        <v>202412</v>
      </c>
      <c r="V295" t="s">
        <v>685</v>
      </c>
      <c r="W295">
        <v>0</v>
      </c>
      <c r="X295">
        <v>372.77</v>
      </c>
      <c r="Z295" t="s">
        <v>1070</v>
      </c>
      <c r="AB295" t="s">
        <v>686</v>
      </c>
      <c r="AC295" t="s">
        <v>7</v>
      </c>
      <c r="AE295" t="s">
        <v>542</v>
      </c>
      <c r="AF295" t="s">
        <v>688</v>
      </c>
      <c r="AH295" s="129" t="s">
        <v>1072</v>
      </c>
      <c r="AI295" s="1">
        <v>45645</v>
      </c>
      <c r="AJ295" t="s">
        <v>689</v>
      </c>
    </row>
    <row r="296" spans="1:36" x14ac:dyDescent="0.25">
      <c r="A296" t="s">
        <v>3</v>
      </c>
      <c r="B296">
        <v>1</v>
      </c>
      <c r="C296">
        <v>20</v>
      </c>
      <c r="D296">
        <v>908</v>
      </c>
      <c r="E296" t="s">
        <v>677</v>
      </c>
      <c r="F296" t="s">
        <v>4</v>
      </c>
      <c r="G296" s="129" t="s">
        <v>678</v>
      </c>
      <c r="H296" s="129" t="s">
        <v>678</v>
      </c>
      <c r="I296" t="s">
        <v>679</v>
      </c>
      <c r="J296" t="s">
        <v>6</v>
      </c>
      <c r="K296" t="s">
        <v>680</v>
      </c>
      <c r="L296" t="s">
        <v>993</v>
      </c>
      <c r="M296" s="129" t="s">
        <v>681</v>
      </c>
      <c r="N296" t="s">
        <v>5</v>
      </c>
      <c r="O296">
        <v>34</v>
      </c>
      <c r="Q296" t="s">
        <v>679</v>
      </c>
      <c r="R296" t="s">
        <v>517</v>
      </c>
      <c r="U296">
        <v>202412</v>
      </c>
      <c r="V296" t="s">
        <v>685</v>
      </c>
      <c r="W296">
        <v>0</v>
      </c>
      <c r="X296">
        <v>11.07</v>
      </c>
      <c r="AB296" t="s">
        <v>686</v>
      </c>
      <c r="AC296" t="s">
        <v>440</v>
      </c>
      <c r="AE296" t="s">
        <v>539</v>
      </c>
      <c r="AF296" t="s">
        <v>898</v>
      </c>
      <c r="AH296" t="s">
        <v>679</v>
      </c>
      <c r="AI296" s="1">
        <v>45627</v>
      </c>
      <c r="AJ296" t="s">
        <v>689</v>
      </c>
    </row>
    <row r="297" spans="1:36" x14ac:dyDescent="0.25">
      <c r="A297" t="s">
        <v>3</v>
      </c>
      <c r="B297">
        <v>1</v>
      </c>
      <c r="C297">
        <v>20</v>
      </c>
      <c r="D297">
        <v>908</v>
      </c>
      <c r="E297" t="s">
        <v>677</v>
      </c>
      <c r="F297" t="s">
        <v>4</v>
      </c>
      <c r="G297" s="129" t="s">
        <v>678</v>
      </c>
      <c r="H297" s="129" t="s">
        <v>678</v>
      </c>
      <c r="I297" t="s">
        <v>679</v>
      </c>
      <c r="J297" t="s">
        <v>6</v>
      </c>
      <c r="K297" t="s">
        <v>680</v>
      </c>
      <c r="L297" t="s">
        <v>679</v>
      </c>
      <c r="M297" s="129" t="s">
        <v>681</v>
      </c>
      <c r="N297" t="s">
        <v>5</v>
      </c>
      <c r="O297">
        <v>34</v>
      </c>
      <c r="Q297" t="s">
        <v>679</v>
      </c>
      <c r="R297" t="s">
        <v>517</v>
      </c>
      <c r="U297">
        <v>202412</v>
      </c>
      <c r="V297" t="s">
        <v>685</v>
      </c>
      <c r="W297">
        <v>0</v>
      </c>
      <c r="X297">
        <v>11.32</v>
      </c>
      <c r="AB297" t="s">
        <v>686</v>
      </c>
      <c r="AC297" t="s">
        <v>440</v>
      </c>
      <c r="AE297" t="s">
        <v>540</v>
      </c>
      <c r="AF297" t="s">
        <v>898</v>
      </c>
      <c r="AH297" t="s">
        <v>679</v>
      </c>
      <c r="AI297" s="1">
        <v>45627</v>
      </c>
      <c r="AJ297" t="s">
        <v>689</v>
      </c>
    </row>
    <row r="298" spans="1:36" x14ac:dyDescent="0.25">
      <c r="A298" t="s">
        <v>3</v>
      </c>
      <c r="B298">
        <v>1</v>
      </c>
      <c r="C298">
        <v>20</v>
      </c>
      <c r="D298">
        <v>908</v>
      </c>
      <c r="E298" t="s">
        <v>677</v>
      </c>
      <c r="F298" t="s">
        <v>4</v>
      </c>
      <c r="G298" s="129" t="s">
        <v>678</v>
      </c>
      <c r="H298" s="129" t="s">
        <v>678</v>
      </c>
      <c r="I298" t="s">
        <v>679</v>
      </c>
      <c r="J298" t="s">
        <v>6</v>
      </c>
      <c r="K298" t="s">
        <v>680</v>
      </c>
      <c r="L298" t="s">
        <v>981</v>
      </c>
      <c r="M298" s="129" t="s">
        <v>681</v>
      </c>
      <c r="N298" t="s">
        <v>5</v>
      </c>
      <c r="O298">
        <v>34</v>
      </c>
      <c r="Q298" t="s">
        <v>679</v>
      </c>
      <c r="R298" t="s">
        <v>517</v>
      </c>
      <c r="U298">
        <v>202501</v>
      </c>
      <c r="V298" t="s">
        <v>685</v>
      </c>
      <c r="W298">
        <v>0</v>
      </c>
      <c r="X298">
        <v>54.46</v>
      </c>
      <c r="AB298" t="s">
        <v>686</v>
      </c>
      <c r="AC298" t="s">
        <v>440</v>
      </c>
      <c r="AE298" t="s">
        <v>545</v>
      </c>
      <c r="AF298" t="s">
        <v>898</v>
      </c>
      <c r="AH298" t="s">
        <v>679</v>
      </c>
      <c r="AI298" s="1">
        <v>45658</v>
      </c>
      <c r="AJ298" t="s">
        <v>689</v>
      </c>
    </row>
    <row r="299" spans="1:36" x14ac:dyDescent="0.25">
      <c r="A299" t="s">
        <v>3</v>
      </c>
      <c r="B299">
        <v>1</v>
      </c>
      <c r="C299">
        <v>20</v>
      </c>
      <c r="D299">
        <v>908</v>
      </c>
      <c r="E299" t="s">
        <v>677</v>
      </c>
      <c r="F299" t="s">
        <v>4</v>
      </c>
      <c r="G299" s="129" t="s">
        <v>678</v>
      </c>
      <c r="H299" s="129" t="s">
        <v>678</v>
      </c>
      <c r="I299" t="s">
        <v>679</v>
      </c>
      <c r="J299" t="s">
        <v>6</v>
      </c>
      <c r="K299" t="s">
        <v>680</v>
      </c>
      <c r="L299" t="s">
        <v>983</v>
      </c>
      <c r="M299" s="129" t="s">
        <v>681</v>
      </c>
      <c r="N299" t="s">
        <v>5</v>
      </c>
      <c r="O299">
        <v>34</v>
      </c>
      <c r="Q299" t="s">
        <v>679</v>
      </c>
      <c r="R299" t="s">
        <v>517</v>
      </c>
      <c r="U299">
        <v>202501</v>
      </c>
      <c r="V299" t="s">
        <v>685</v>
      </c>
      <c r="W299">
        <v>0</v>
      </c>
      <c r="X299">
        <v>18.97</v>
      </c>
      <c r="AB299" t="s">
        <v>686</v>
      </c>
      <c r="AC299" t="s">
        <v>440</v>
      </c>
      <c r="AE299" t="s">
        <v>546</v>
      </c>
      <c r="AF299" t="s">
        <v>898</v>
      </c>
      <c r="AH299" t="s">
        <v>679</v>
      </c>
      <c r="AI299" s="1">
        <v>45658</v>
      </c>
      <c r="AJ299" t="s">
        <v>689</v>
      </c>
    </row>
    <row r="300" spans="1:36" x14ac:dyDescent="0.25">
      <c r="A300" t="s">
        <v>3</v>
      </c>
      <c r="B300">
        <v>1</v>
      </c>
      <c r="C300">
        <v>20</v>
      </c>
      <c r="D300">
        <v>908</v>
      </c>
      <c r="E300" t="s">
        <v>677</v>
      </c>
      <c r="F300" t="s">
        <v>4</v>
      </c>
      <c r="G300" s="129" t="s">
        <v>678</v>
      </c>
      <c r="H300" s="129" t="s">
        <v>678</v>
      </c>
      <c r="I300" t="s">
        <v>679</v>
      </c>
      <c r="J300" t="s">
        <v>6</v>
      </c>
      <c r="K300" t="s">
        <v>680</v>
      </c>
      <c r="L300" t="s">
        <v>984</v>
      </c>
      <c r="M300" s="129" t="s">
        <v>681</v>
      </c>
      <c r="N300" t="s">
        <v>5</v>
      </c>
      <c r="O300">
        <v>34</v>
      </c>
      <c r="Q300" t="s">
        <v>679</v>
      </c>
      <c r="R300" t="s">
        <v>517</v>
      </c>
      <c r="U300">
        <v>202501</v>
      </c>
      <c r="V300" t="s">
        <v>685</v>
      </c>
      <c r="W300">
        <v>0</v>
      </c>
      <c r="X300">
        <v>20.41</v>
      </c>
      <c r="AB300" t="s">
        <v>686</v>
      </c>
      <c r="AC300" t="s">
        <v>440</v>
      </c>
      <c r="AE300" t="s">
        <v>547</v>
      </c>
      <c r="AF300" t="s">
        <v>898</v>
      </c>
      <c r="AH300" t="s">
        <v>679</v>
      </c>
      <c r="AI300" s="1">
        <v>45658</v>
      </c>
      <c r="AJ300" t="s">
        <v>689</v>
      </c>
    </row>
    <row r="301" spans="1:36" x14ac:dyDescent="0.25">
      <c r="A301" t="s">
        <v>3</v>
      </c>
      <c r="B301">
        <v>1</v>
      </c>
      <c r="C301">
        <v>20</v>
      </c>
      <c r="D301">
        <v>908</v>
      </c>
      <c r="E301" t="s">
        <v>677</v>
      </c>
      <c r="F301" t="s">
        <v>4</v>
      </c>
      <c r="G301" s="129" t="s">
        <v>678</v>
      </c>
      <c r="H301" s="129" t="s">
        <v>678</v>
      </c>
      <c r="I301" t="s">
        <v>679</v>
      </c>
      <c r="J301" t="s">
        <v>6</v>
      </c>
      <c r="K301" t="s">
        <v>680</v>
      </c>
      <c r="L301" t="s">
        <v>985</v>
      </c>
      <c r="M301" s="129" t="s">
        <v>681</v>
      </c>
      <c r="N301" t="s">
        <v>5</v>
      </c>
      <c r="O301">
        <v>34</v>
      </c>
      <c r="Q301" t="s">
        <v>679</v>
      </c>
      <c r="R301" t="s">
        <v>517</v>
      </c>
      <c r="U301">
        <v>202501</v>
      </c>
      <c r="V301" t="s">
        <v>685</v>
      </c>
      <c r="W301">
        <v>0</v>
      </c>
      <c r="X301">
        <v>4.2300000000000004</v>
      </c>
      <c r="AB301" t="s">
        <v>686</v>
      </c>
      <c r="AC301" t="s">
        <v>440</v>
      </c>
      <c r="AE301" t="s">
        <v>548</v>
      </c>
      <c r="AF301" t="s">
        <v>898</v>
      </c>
      <c r="AH301" t="s">
        <v>679</v>
      </c>
      <c r="AI301" s="1">
        <v>45658</v>
      </c>
      <c r="AJ301" t="s">
        <v>689</v>
      </c>
    </row>
    <row r="302" spans="1:36" x14ac:dyDescent="0.25">
      <c r="A302" t="s">
        <v>3</v>
      </c>
      <c r="B302">
        <v>1</v>
      </c>
      <c r="C302">
        <v>20</v>
      </c>
      <c r="D302">
        <v>908</v>
      </c>
      <c r="E302" t="s">
        <v>677</v>
      </c>
      <c r="F302" t="s">
        <v>4</v>
      </c>
      <c r="G302" s="129" t="s">
        <v>678</v>
      </c>
      <c r="H302" s="129" t="s">
        <v>678</v>
      </c>
      <c r="I302" t="s">
        <v>679</v>
      </c>
      <c r="J302" t="s">
        <v>6</v>
      </c>
      <c r="K302" t="s">
        <v>680</v>
      </c>
      <c r="L302" t="s">
        <v>986</v>
      </c>
      <c r="M302" s="129" t="s">
        <v>681</v>
      </c>
      <c r="N302" t="s">
        <v>5</v>
      </c>
      <c r="O302">
        <v>34</v>
      </c>
      <c r="Q302" t="s">
        <v>679</v>
      </c>
      <c r="R302" t="s">
        <v>517</v>
      </c>
      <c r="U302">
        <v>202501</v>
      </c>
      <c r="V302" t="s">
        <v>685</v>
      </c>
      <c r="W302">
        <v>0</v>
      </c>
      <c r="X302">
        <v>0.26</v>
      </c>
      <c r="AB302" t="s">
        <v>686</v>
      </c>
      <c r="AC302" t="s">
        <v>440</v>
      </c>
      <c r="AE302" t="s">
        <v>549</v>
      </c>
      <c r="AF302" t="s">
        <v>898</v>
      </c>
      <c r="AH302" t="s">
        <v>679</v>
      </c>
      <c r="AI302" s="1">
        <v>45658</v>
      </c>
      <c r="AJ302" t="s">
        <v>689</v>
      </c>
    </row>
    <row r="303" spans="1:36" x14ac:dyDescent="0.25">
      <c r="A303" t="s">
        <v>3</v>
      </c>
      <c r="B303">
        <v>1</v>
      </c>
      <c r="C303">
        <v>20</v>
      </c>
      <c r="D303">
        <v>908</v>
      </c>
      <c r="E303" t="s">
        <v>677</v>
      </c>
      <c r="F303" t="s">
        <v>4</v>
      </c>
      <c r="G303" s="129" t="s">
        <v>678</v>
      </c>
      <c r="H303" s="129" t="s">
        <v>678</v>
      </c>
      <c r="I303" t="s">
        <v>679</v>
      </c>
      <c r="J303" t="s">
        <v>6</v>
      </c>
      <c r="K303" t="s">
        <v>680</v>
      </c>
      <c r="L303" t="s">
        <v>987</v>
      </c>
      <c r="M303" s="129" t="s">
        <v>681</v>
      </c>
      <c r="N303" t="s">
        <v>5</v>
      </c>
      <c r="O303">
        <v>34</v>
      </c>
      <c r="Q303" t="s">
        <v>679</v>
      </c>
      <c r="R303" t="s">
        <v>517</v>
      </c>
      <c r="U303">
        <v>202501</v>
      </c>
      <c r="V303" t="s">
        <v>685</v>
      </c>
      <c r="W303">
        <v>0</v>
      </c>
      <c r="X303">
        <v>63.52</v>
      </c>
      <c r="AB303" t="s">
        <v>686</v>
      </c>
      <c r="AC303" t="s">
        <v>440</v>
      </c>
      <c r="AE303" t="s">
        <v>550</v>
      </c>
      <c r="AF303" t="s">
        <v>898</v>
      </c>
      <c r="AH303" t="s">
        <v>679</v>
      </c>
      <c r="AI303" s="1">
        <v>45658</v>
      </c>
      <c r="AJ303" t="s">
        <v>689</v>
      </c>
    </row>
    <row r="304" spans="1:36" x14ac:dyDescent="0.25">
      <c r="A304" t="s">
        <v>3</v>
      </c>
      <c r="B304">
        <v>1</v>
      </c>
      <c r="C304">
        <v>20</v>
      </c>
      <c r="D304">
        <v>908</v>
      </c>
      <c r="E304" t="s">
        <v>677</v>
      </c>
      <c r="F304" t="s">
        <v>4</v>
      </c>
      <c r="G304" s="129" t="s">
        <v>678</v>
      </c>
      <c r="H304" s="129" t="s">
        <v>678</v>
      </c>
      <c r="I304" t="s">
        <v>679</v>
      </c>
      <c r="J304" t="s">
        <v>6</v>
      </c>
      <c r="K304" t="s">
        <v>680</v>
      </c>
      <c r="L304" t="s">
        <v>988</v>
      </c>
      <c r="M304" s="129" t="s">
        <v>681</v>
      </c>
      <c r="N304" t="s">
        <v>5</v>
      </c>
      <c r="O304">
        <v>34</v>
      </c>
      <c r="Q304" t="s">
        <v>679</v>
      </c>
      <c r="R304" t="s">
        <v>517</v>
      </c>
      <c r="U304">
        <v>202501</v>
      </c>
      <c r="V304" t="s">
        <v>685</v>
      </c>
      <c r="W304">
        <v>0</v>
      </c>
      <c r="X304">
        <v>18.350000000000001</v>
      </c>
      <c r="AB304" t="s">
        <v>686</v>
      </c>
      <c r="AC304" t="s">
        <v>440</v>
      </c>
      <c r="AE304" t="s">
        <v>551</v>
      </c>
      <c r="AF304" t="s">
        <v>898</v>
      </c>
      <c r="AH304" t="s">
        <v>679</v>
      </c>
      <c r="AI304" s="1">
        <v>45658</v>
      </c>
      <c r="AJ304" t="s">
        <v>689</v>
      </c>
    </row>
    <row r="305" spans="1:36" x14ac:dyDescent="0.25">
      <c r="A305" t="s">
        <v>3</v>
      </c>
      <c r="B305">
        <v>1</v>
      </c>
      <c r="C305">
        <v>20</v>
      </c>
      <c r="D305">
        <v>908</v>
      </c>
      <c r="E305" t="s">
        <v>677</v>
      </c>
      <c r="F305" t="s">
        <v>4</v>
      </c>
      <c r="G305" s="129" t="s">
        <v>678</v>
      </c>
      <c r="H305" s="129" t="s">
        <v>678</v>
      </c>
      <c r="I305" t="s">
        <v>679</v>
      </c>
      <c r="J305" t="s">
        <v>6</v>
      </c>
      <c r="K305" t="s">
        <v>680</v>
      </c>
      <c r="L305" t="s">
        <v>989</v>
      </c>
      <c r="M305" s="129" t="s">
        <v>681</v>
      </c>
      <c r="N305" t="s">
        <v>5</v>
      </c>
      <c r="O305">
        <v>34</v>
      </c>
      <c r="Q305" t="s">
        <v>679</v>
      </c>
      <c r="R305" t="s">
        <v>517</v>
      </c>
      <c r="U305">
        <v>202501</v>
      </c>
      <c r="V305" t="s">
        <v>685</v>
      </c>
      <c r="W305">
        <v>0</v>
      </c>
      <c r="X305">
        <v>7.5</v>
      </c>
      <c r="AB305" t="s">
        <v>686</v>
      </c>
      <c r="AC305" t="s">
        <v>440</v>
      </c>
      <c r="AE305" t="s">
        <v>552</v>
      </c>
      <c r="AF305" t="s">
        <v>898</v>
      </c>
      <c r="AH305" t="s">
        <v>679</v>
      </c>
      <c r="AI305" s="1">
        <v>45658</v>
      </c>
      <c r="AJ305" t="s">
        <v>689</v>
      </c>
    </row>
    <row r="306" spans="1:36" x14ac:dyDescent="0.25">
      <c r="A306" t="s">
        <v>3</v>
      </c>
      <c r="B306">
        <v>1</v>
      </c>
      <c r="C306">
        <v>20</v>
      </c>
      <c r="D306">
        <v>908</v>
      </c>
      <c r="E306" t="s">
        <v>677</v>
      </c>
      <c r="F306" t="s">
        <v>4</v>
      </c>
      <c r="G306" s="129" t="s">
        <v>678</v>
      </c>
      <c r="H306" s="129" t="s">
        <v>678</v>
      </c>
      <c r="I306" t="s">
        <v>679</v>
      </c>
      <c r="J306" t="s">
        <v>6</v>
      </c>
      <c r="K306" t="s">
        <v>680</v>
      </c>
      <c r="L306" t="s">
        <v>6</v>
      </c>
      <c r="M306" s="129" t="s">
        <v>681</v>
      </c>
      <c r="N306" t="s">
        <v>5</v>
      </c>
      <c r="O306" t="s">
        <v>8</v>
      </c>
      <c r="P306" t="s">
        <v>1070</v>
      </c>
      <c r="Q306" t="s">
        <v>679</v>
      </c>
      <c r="R306" t="s">
        <v>543</v>
      </c>
      <c r="U306">
        <v>202501</v>
      </c>
      <c r="V306" t="s">
        <v>822</v>
      </c>
      <c r="W306">
        <v>0</v>
      </c>
      <c r="X306">
        <v>-16851.98</v>
      </c>
      <c r="AB306" t="s">
        <v>686</v>
      </c>
      <c r="AC306" t="s">
        <v>612</v>
      </c>
      <c r="AE306" t="s">
        <v>553</v>
      </c>
      <c r="AF306" t="s">
        <v>898</v>
      </c>
      <c r="AH306" t="s">
        <v>679</v>
      </c>
      <c r="AI306" s="1">
        <v>45664</v>
      </c>
      <c r="AJ306" t="s">
        <v>689</v>
      </c>
    </row>
    <row r="307" spans="1:36" x14ac:dyDescent="0.25">
      <c r="A307" t="s">
        <v>3</v>
      </c>
      <c r="B307">
        <v>1</v>
      </c>
      <c r="C307">
        <v>20</v>
      </c>
      <c r="D307">
        <v>908</v>
      </c>
      <c r="E307" t="s">
        <v>677</v>
      </c>
      <c r="F307" t="s">
        <v>4</v>
      </c>
      <c r="G307" s="129" t="s">
        <v>678</v>
      </c>
      <c r="H307" s="129" t="s">
        <v>678</v>
      </c>
      <c r="I307" t="s">
        <v>679</v>
      </c>
      <c r="J307" t="s">
        <v>6</v>
      </c>
      <c r="K307" t="s">
        <v>680</v>
      </c>
      <c r="L307" t="s">
        <v>6</v>
      </c>
      <c r="M307" s="129" t="s">
        <v>681</v>
      </c>
      <c r="N307" t="s">
        <v>5</v>
      </c>
      <c r="O307" t="s">
        <v>8</v>
      </c>
      <c r="Q307" t="s">
        <v>485</v>
      </c>
      <c r="R307" t="s">
        <v>501</v>
      </c>
      <c r="S307">
        <v>100576422</v>
      </c>
      <c r="T307" t="s">
        <v>1092</v>
      </c>
      <c r="U307">
        <v>202501</v>
      </c>
      <c r="V307" t="s">
        <v>685</v>
      </c>
      <c r="W307">
        <v>0</v>
      </c>
      <c r="X307">
        <v>34398.379999999997</v>
      </c>
      <c r="Z307" t="s">
        <v>1070</v>
      </c>
      <c r="AB307" t="s">
        <v>686</v>
      </c>
      <c r="AC307" t="s">
        <v>7</v>
      </c>
      <c r="AE307" t="s">
        <v>554</v>
      </c>
      <c r="AF307" t="s">
        <v>688</v>
      </c>
      <c r="AH307" s="129" t="s">
        <v>1072</v>
      </c>
      <c r="AI307" s="1">
        <v>45671</v>
      </c>
      <c r="AJ307" t="s">
        <v>689</v>
      </c>
    </row>
    <row r="308" spans="1:36" x14ac:dyDescent="0.25">
      <c r="A308" t="s">
        <v>3</v>
      </c>
      <c r="B308">
        <v>1</v>
      </c>
      <c r="C308">
        <v>20</v>
      </c>
      <c r="D308">
        <v>908</v>
      </c>
      <c r="E308" t="s">
        <v>677</v>
      </c>
      <c r="F308" t="s">
        <v>4</v>
      </c>
      <c r="G308" s="129" t="s">
        <v>678</v>
      </c>
      <c r="H308" s="129" t="s">
        <v>678</v>
      </c>
      <c r="I308" t="s">
        <v>679</v>
      </c>
      <c r="J308" t="s">
        <v>6</v>
      </c>
      <c r="K308" t="s">
        <v>680</v>
      </c>
      <c r="L308" t="s">
        <v>993</v>
      </c>
      <c r="M308" s="129" t="s">
        <v>681</v>
      </c>
      <c r="N308" t="s">
        <v>5</v>
      </c>
      <c r="O308">
        <v>34</v>
      </c>
      <c r="Q308" t="s">
        <v>679</v>
      </c>
      <c r="R308" t="s">
        <v>517</v>
      </c>
      <c r="U308">
        <v>202501</v>
      </c>
      <c r="V308" t="s">
        <v>685</v>
      </c>
      <c r="W308">
        <v>0</v>
      </c>
      <c r="X308">
        <v>20.48</v>
      </c>
      <c r="AB308" t="s">
        <v>686</v>
      </c>
      <c r="AC308" t="s">
        <v>440</v>
      </c>
      <c r="AE308" t="s">
        <v>555</v>
      </c>
      <c r="AF308" t="s">
        <v>898</v>
      </c>
      <c r="AH308" t="s">
        <v>679</v>
      </c>
      <c r="AI308" s="1">
        <v>45658</v>
      </c>
      <c r="AJ308" t="s">
        <v>689</v>
      </c>
    </row>
    <row r="309" spans="1:36" x14ac:dyDescent="0.25">
      <c r="A309" t="s">
        <v>3</v>
      </c>
      <c r="B309">
        <v>1</v>
      </c>
      <c r="C309">
        <v>20</v>
      </c>
      <c r="D309">
        <v>908</v>
      </c>
      <c r="E309" t="s">
        <v>677</v>
      </c>
      <c r="F309" t="s">
        <v>4</v>
      </c>
      <c r="G309" s="129" t="s">
        <v>678</v>
      </c>
      <c r="H309" s="129" t="s">
        <v>678</v>
      </c>
      <c r="I309" t="s">
        <v>679</v>
      </c>
      <c r="J309" t="s">
        <v>6</v>
      </c>
      <c r="K309" t="s">
        <v>680</v>
      </c>
      <c r="L309" t="s">
        <v>679</v>
      </c>
      <c r="M309" s="129" t="s">
        <v>681</v>
      </c>
      <c r="N309" t="s">
        <v>5</v>
      </c>
      <c r="O309">
        <v>34</v>
      </c>
      <c r="Q309" t="s">
        <v>679</v>
      </c>
      <c r="R309" t="s">
        <v>517</v>
      </c>
      <c r="U309">
        <v>202501</v>
      </c>
      <c r="V309" t="s">
        <v>685</v>
      </c>
      <c r="W309">
        <v>0</v>
      </c>
      <c r="X309">
        <v>5.08</v>
      </c>
      <c r="AB309" t="s">
        <v>686</v>
      </c>
      <c r="AC309" t="s">
        <v>440</v>
      </c>
      <c r="AE309" t="s">
        <v>556</v>
      </c>
      <c r="AF309" t="s">
        <v>898</v>
      </c>
      <c r="AH309" t="s">
        <v>679</v>
      </c>
      <c r="AI309" s="1">
        <v>45658</v>
      </c>
      <c r="AJ309" t="s">
        <v>689</v>
      </c>
    </row>
    <row r="310" spans="1:36" x14ac:dyDescent="0.25">
      <c r="A310" t="s">
        <v>3</v>
      </c>
      <c r="B310">
        <v>1</v>
      </c>
      <c r="C310">
        <v>20</v>
      </c>
      <c r="D310">
        <v>908</v>
      </c>
      <c r="E310" t="s">
        <v>677</v>
      </c>
      <c r="F310" t="s">
        <v>4</v>
      </c>
      <c r="G310" s="129" t="s">
        <v>678</v>
      </c>
      <c r="H310" s="129" t="s">
        <v>678</v>
      </c>
      <c r="I310" t="s">
        <v>679</v>
      </c>
      <c r="J310" t="s">
        <v>6</v>
      </c>
      <c r="K310" t="s">
        <v>680</v>
      </c>
      <c r="L310" t="s">
        <v>679</v>
      </c>
      <c r="M310" s="129" t="s">
        <v>681</v>
      </c>
      <c r="N310" t="s">
        <v>5</v>
      </c>
      <c r="O310">
        <v>34</v>
      </c>
      <c r="Q310" t="s">
        <v>679</v>
      </c>
      <c r="R310" t="s">
        <v>517</v>
      </c>
      <c r="U310">
        <v>202501</v>
      </c>
      <c r="V310" t="s">
        <v>685</v>
      </c>
      <c r="W310">
        <v>0</v>
      </c>
      <c r="X310">
        <v>22.05</v>
      </c>
      <c r="AB310" t="s">
        <v>686</v>
      </c>
      <c r="AC310" t="s">
        <v>440</v>
      </c>
      <c r="AE310" t="s">
        <v>557</v>
      </c>
      <c r="AF310" t="s">
        <v>898</v>
      </c>
      <c r="AH310" t="s">
        <v>679</v>
      </c>
      <c r="AI310" s="1">
        <v>45658</v>
      </c>
      <c r="AJ310" t="s">
        <v>689</v>
      </c>
    </row>
    <row r="311" spans="1:36" x14ac:dyDescent="0.25">
      <c r="A311" s="130" t="s">
        <v>3</v>
      </c>
      <c r="B311" s="130">
        <v>1</v>
      </c>
      <c r="C311" s="130">
        <v>20</v>
      </c>
      <c r="D311" s="130"/>
      <c r="E311" s="130"/>
      <c r="F311" s="130" t="s">
        <v>4</v>
      </c>
      <c r="G311" s="173" t="s">
        <v>678</v>
      </c>
      <c r="H311" s="173" t="s">
        <v>678</v>
      </c>
      <c r="I311" s="130"/>
      <c r="J311" s="130" t="s">
        <v>6</v>
      </c>
      <c r="K311" s="130"/>
      <c r="L311" s="130"/>
      <c r="M311" s="173" t="s">
        <v>681</v>
      </c>
      <c r="N311" s="130" t="s">
        <v>5</v>
      </c>
      <c r="O311" s="130" t="s">
        <v>581</v>
      </c>
      <c r="P311" s="130"/>
      <c r="Q311" s="130"/>
      <c r="R311" s="130"/>
      <c r="S311" s="130"/>
      <c r="T311" s="130"/>
      <c r="U311" s="130">
        <v>202502</v>
      </c>
      <c r="V311" s="130"/>
      <c r="W311" s="130"/>
      <c r="X311" s="130">
        <v>0</v>
      </c>
      <c r="Y311" s="130"/>
      <c r="Z311" s="130"/>
      <c r="AA311" s="130"/>
      <c r="AB311" s="130"/>
      <c r="AC311" s="130"/>
      <c r="AD311" s="130"/>
      <c r="AE311" s="130"/>
      <c r="AF311" s="130"/>
      <c r="AG311" s="130"/>
      <c r="AH311" s="130"/>
      <c r="AI311" s="130"/>
      <c r="AJ311" s="130"/>
    </row>
    <row r="312" spans="1:36" x14ac:dyDescent="0.25">
      <c r="A312" t="s">
        <v>3</v>
      </c>
      <c r="B312">
        <v>1</v>
      </c>
      <c r="C312">
        <v>20</v>
      </c>
      <c r="D312">
        <v>908</v>
      </c>
      <c r="E312" t="s">
        <v>677</v>
      </c>
      <c r="F312" t="s">
        <v>4</v>
      </c>
      <c r="G312" s="129" t="s">
        <v>678</v>
      </c>
      <c r="H312" s="129" t="s">
        <v>678</v>
      </c>
      <c r="I312" t="s">
        <v>679</v>
      </c>
      <c r="J312" t="s">
        <v>6</v>
      </c>
      <c r="K312" t="s">
        <v>680</v>
      </c>
      <c r="L312" t="s">
        <v>981</v>
      </c>
      <c r="M312" s="129" t="s">
        <v>681</v>
      </c>
      <c r="N312" t="s">
        <v>5</v>
      </c>
      <c r="O312">
        <v>34</v>
      </c>
      <c r="Q312" t="s">
        <v>679</v>
      </c>
      <c r="R312" t="s">
        <v>517</v>
      </c>
      <c r="U312">
        <v>202503</v>
      </c>
      <c r="V312" t="s">
        <v>685</v>
      </c>
      <c r="W312">
        <v>0</v>
      </c>
      <c r="X312">
        <v>54.64</v>
      </c>
      <c r="AB312" t="s">
        <v>686</v>
      </c>
      <c r="AC312" t="s">
        <v>440</v>
      </c>
      <c r="AE312" t="s">
        <v>569</v>
      </c>
      <c r="AF312" t="s">
        <v>898</v>
      </c>
      <c r="AH312" t="s">
        <v>679</v>
      </c>
      <c r="AI312" s="1">
        <v>45717</v>
      </c>
      <c r="AJ312" t="s">
        <v>689</v>
      </c>
    </row>
    <row r="313" spans="1:36" x14ac:dyDescent="0.25">
      <c r="A313" t="s">
        <v>3</v>
      </c>
      <c r="B313">
        <v>1</v>
      </c>
      <c r="C313">
        <v>20</v>
      </c>
      <c r="D313">
        <v>908</v>
      </c>
      <c r="E313" t="s">
        <v>677</v>
      </c>
      <c r="F313" t="s">
        <v>4</v>
      </c>
      <c r="G313" s="129" t="s">
        <v>678</v>
      </c>
      <c r="H313" s="129" t="s">
        <v>678</v>
      </c>
      <c r="I313" t="s">
        <v>679</v>
      </c>
      <c r="J313" t="s">
        <v>6</v>
      </c>
      <c r="K313" t="s">
        <v>680</v>
      </c>
      <c r="L313" t="s">
        <v>983</v>
      </c>
      <c r="M313" s="129" t="s">
        <v>681</v>
      </c>
      <c r="N313" t="s">
        <v>5</v>
      </c>
      <c r="O313">
        <v>34</v>
      </c>
      <c r="Q313" t="s">
        <v>679</v>
      </c>
      <c r="R313" t="s">
        <v>517</v>
      </c>
      <c r="U313">
        <v>202503</v>
      </c>
      <c r="V313" t="s">
        <v>685</v>
      </c>
      <c r="W313">
        <v>0</v>
      </c>
      <c r="X313">
        <v>21.58</v>
      </c>
      <c r="AB313" t="s">
        <v>686</v>
      </c>
      <c r="AC313" t="s">
        <v>440</v>
      </c>
      <c r="AE313" t="s">
        <v>570</v>
      </c>
      <c r="AF313" t="s">
        <v>898</v>
      </c>
      <c r="AH313" t="s">
        <v>679</v>
      </c>
      <c r="AI313" s="1">
        <v>45717</v>
      </c>
      <c r="AJ313" t="s">
        <v>689</v>
      </c>
    </row>
    <row r="314" spans="1:36" x14ac:dyDescent="0.25">
      <c r="A314" t="s">
        <v>3</v>
      </c>
      <c r="B314">
        <v>1</v>
      </c>
      <c r="C314">
        <v>20</v>
      </c>
      <c r="D314">
        <v>908</v>
      </c>
      <c r="E314" t="s">
        <v>677</v>
      </c>
      <c r="F314" t="s">
        <v>4</v>
      </c>
      <c r="G314" s="129" t="s">
        <v>678</v>
      </c>
      <c r="H314" s="129" t="s">
        <v>678</v>
      </c>
      <c r="I314" t="s">
        <v>679</v>
      </c>
      <c r="J314" t="s">
        <v>6</v>
      </c>
      <c r="K314" t="s">
        <v>680</v>
      </c>
      <c r="L314" t="s">
        <v>984</v>
      </c>
      <c r="M314" s="129" t="s">
        <v>681</v>
      </c>
      <c r="N314" t="s">
        <v>5</v>
      </c>
      <c r="O314">
        <v>34</v>
      </c>
      <c r="Q314" t="s">
        <v>679</v>
      </c>
      <c r="R314" t="s">
        <v>517</v>
      </c>
      <c r="U314">
        <v>202503</v>
      </c>
      <c r="V314" t="s">
        <v>685</v>
      </c>
      <c r="W314">
        <v>0</v>
      </c>
      <c r="X314">
        <v>23.62</v>
      </c>
      <c r="AB314" t="s">
        <v>686</v>
      </c>
      <c r="AC314" t="s">
        <v>440</v>
      </c>
      <c r="AE314" t="s">
        <v>571</v>
      </c>
      <c r="AF314" t="s">
        <v>898</v>
      </c>
      <c r="AH314" t="s">
        <v>679</v>
      </c>
      <c r="AI314" s="1">
        <v>45717</v>
      </c>
      <c r="AJ314" t="s">
        <v>689</v>
      </c>
    </row>
    <row r="315" spans="1:36" x14ac:dyDescent="0.25">
      <c r="A315" t="s">
        <v>3</v>
      </c>
      <c r="B315">
        <v>1</v>
      </c>
      <c r="C315">
        <v>20</v>
      </c>
      <c r="D315">
        <v>908</v>
      </c>
      <c r="E315" t="s">
        <v>677</v>
      </c>
      <c r="F315" t="s">
        <v>4</v>
      </c>
      <c r="G315" s="129" t="s">
        <v>678</v>
      </c>
      <c r="H315" s="129" t="s">
        <v>678</v>
      </c>
      <c r="I315" t="s">
        <v>679</v>
      </c>
      <c r="J315" t="s">
        <v>6</v>
      </c>
      <c r="K315" t="s">
        <v>680</v>
      </c>
      <c r="L315" t="s">
        <v>985</v>
      </c>
      <c r="M315" s="129" t="s">
        <v>681</v>
      </c>
      <c r="N315" t="s">
        <v>5</v>
      </c>
      <c r="O315">
        <v>34</v>
      </c>
      <c r="Q315" t="s">
        <v>679</v>
      </c>
      <c r="R315" t="s">
        <v>517</v>
      </c>
      <c r="U315">
        <v>202503</v>
      </c>
      <c r="V315" t="s">
        <v>685</v>
      </c>
      <c r="W315">
        <v>0</v>
      </c>
      <c r="X315">
        <v>4.3899999999999997</v>
      </c>
      <c r="AB315" t="s">
        <v>686</v>
      </c>
      <c r="AC315" t="s">
        <v>440</v>
      </c>
      <c r="AE315" t="s">
        <v>572</v>
      </c>
      <c r="AF315" t="s">
        <v>898</v>
      </c>
      <c r="AH315" t="s">
        <v>679</v>
      </c>
      <c r="AI315" s="1">
        <v>45717</v>
      </c>
      <c r="AJ315" t="s">
        <v>689</v>
      </c>
    </row>
    <row r="316" spans="1:36" x14ac:dyDescent="0.25">
      <c r="A316" t="s">
        <v>3</v>
      </c>
      <c r="B316">
        <v>1</v>
      </c>
      <c r="C316">
        <v>20</v>
      </c>
      <c r="D316">
        <v>908</v>
      </c>
      <c r="E316" t="s">
        <v>677</v>
      </c>
      <c r="F316" t="s">
        <v>4</v>
      </c>
      <c r="G316" s="129" t="s">
        <v>678</v>
      </c>
      <c r="H316" s="129" t="s">
        <v>678</v>
      </c>
      <c r="I316" t="s">
        <v>679</v>
      </c>
      <c r="J316" t="s">
        <v>6</v>
      </c>
      <c r="K316" t="s">
        <v>680</v>
      </c>
      <c r="L316" t="s">
        <v>986</v>
      </c>
      <c r="M316" s="129" t="s">
        <v>681</v>
      </c>
      <c r="N316" t="s">
        <v>5</v>
      </c>
      <c r="O316">
        <v>34</v>
      </c>
      <c r="Q316" t="s">
        <v>679</v>
      </c>
      <c r="R316" t="s">
        <v>517</v>
      </c>
      <c r="U316">
        <v>202503</v>
      </c>
      <c r="V316" t="s">
        <v>685</v>
      </c>
      <c r="W316">
        <v>0</v>
      </c>
      <c r="X316">
        <v>0.08</v>
      </c>
      <c r="AB316" t="s">
        <v>686</v>
      </c>
      <c r="AC316" t="s">
        <v>440</v>
      </c>
      <c r="AE316" t="s">
        <v>573</v>
      </c>
      <c r="AF316" t="s">
        <v>898</v>
      </c>
      <c r="AH316" t="s">
        <v>679</v>
      </c>
      <c r="AI316" s="1">
        <v>45717</v>
      </c>
      <c r="AJ316" t="s">
        <v>689</v>
      </c>
    </row>
    <row r="317" spans="1:36" x14ac:dyDescent="0.25">
      <c r="A317" t="s">
        <v>3</v>
      </c>
      <c r="B317">
        <v>1</v>
      </c>
      <c r="C317">
        <v>20</v>
      </c>
      <c r="D317">
        <v>908</v>
      </c>
      <c r="E317" t="s">
        <v>677</v>
      </c>
      <c r="F317" t="s">
        <v>4</v>
      </c>
      <c r="G317" s="129" t="s">
        <v>678</v>
      </c>
      <c r="H317" s="129" t="s">
        <v>678</v>
      </c>
      <c r="I317" t="s">
        <v>679</v>
      </c>
      <c r="J317" t="s">
        <v>6</v>
      </c>
      <c r="K317" t="s">
        <v>680</v>
      </c>
      <c r="L317" t="s">
        <v>987</v>
      </c>
      <c r="M317" s="129" t="s">
        <v>681</v>
      </c>
      <c r="N317" t="s">
        <v>5</v>
      </c>
      <c r="O317">
        <v>34</v>
      </c>
      <c r="Q317" t="s">
        <v>679</v>
      </c>
      <c r="R317" t="s">
        <v>517</v>
      </c>
      <c r="U317">
        <v>202503</v>
      </c>
      <c r="V317" t="s">
        <v>685</v>
      </c>
      <c r="W317">
        <v>0</v>
      </c>
      <c r="X317">
        <v>112.9</v>
      </c>
      <c r="AB317" t="s">
        <v>686</v>
      </c>
      <c r="AC317" t="s">
        <v>440</v>
      </c>
      <c r="AE317" t="s">
        <v>574</v>
      </c>
      <c r="AF317" t="s">
        <v>898</v>
      </c>
      <c r="AH317" t="s">
        <v>679</v>
      </c>
      <c r="AI317" s="1">
        <v>45717</v>
      </c>
      <c r="AJ317" t="s">
        <v>689</v>
      </c>
    </row>
    <row r="318" spans="1:36" x14ac:dyDescent="0.25">
      <c r="A318" t="s">
        <v>3</v>
      </c>
      <c r="B318">
        <v>1</v>
      </c>
      <c r="C318">
        <v>20</v>
      </c>
      <c r="D318">
        <v>908</v>
      </c>
      <c r="E318" t="s">
        <v>677</v>
      </c>
      <c r="F318" t="s">
        <v>4</v>
      </c>
      <c r="G318" s="129" t="s">
        <v>678</v>
      </c>
      <c r="H318" s="129" t="s">
        <v>678</v>
      </c>
      <c r="I318" t="s">
        <v>679</v>
      </c>
      <c r="J318" t="s">
        <v>6</v>
      </c>
      <c r="K318" t="s">
        <v>680</v>
      </c>
      <c r="L318" t="s">
        <v>988</v>
      </c>
      <c r="M318" s="129" t="s">
        <v>681</v>
      </c>
      <c r="N318" t="s">
        <v>5</v>
      </c>
      <c r="O318">
        <v>34</v>
      </c>
      <c r="Q318" t="s">
        <v>679</v>
      </c>
      <c r="R318" t="s">
        <v>517</v>
      </c>
      <c r="U318">
        <v>202503</v>
      </c>
      <c r="V318" t="s">
        <v>685</v>
      </c>
      <c r="W318">
        <v>0</v>
      </c>
      <c r="X318">
        <v>21.26</v>
      </c>
      <c r="AB318" t="s">
        <v>686</v>
      </c>
      <c r="AC318" t="s">
        <v>440</v>
      </c>
      <c r="AE318" t="s">
        <v>575</v>
      </c>
      <c r="AF318" t="s">
        <v>898</v>
      </c>
      <c r="AH318" t="s">
        <v>679</v>
      </c>
      <c r="AI318" s="1">
        <v>45717</v>
      </c>
      <c r="AJ318" t="s">
        <v>689</v>
      </c>
    </row>
    <row r="319" spans="1:36" x14ac:dyDescent="0.25">
      <c r="A319" t="s">
        <v>3</v>
      </c>
      <c r="B319">
        <v>1</v>
      </c>
      <c r="C319">
        <v>20</v>
      </c>
      <c r="D319">
        <v>908</v>
      </c>
      <c r="E319" t="s">
        <v>677</v>
      </c>
      <c r="F319" t="s">
        <v>4</v>
      </c>
      <c r="G319" s="129" t="s">
        <v>678</v>
      </c>
      <c r="H319" s="129" t="s">
        <v>678</v>
      </c>
      <c r="I319" t="s">
        <v>679</v>
      </c>
      <c r="J319" t="s">
        <v>6</v>
      </c>
      <c r="K319" t="s">
        <v>680</v>
      </c>
      <c r="L319" t="s">
        <v>1075</v>
      </c>
      <c r="M319" s="129" t="s">
        <v>681</v>
      </c>
      <c r="N319" t="s">
        <v>5</v>
      </c>
      <c r="O319">
        <v>34</v>
      </c>
      <c r="Q319" t="s">
        <v>679</v>
      </c>
      <c r="R319" t="s">
        <v>517</v>
      </c>
      <c r="U319">
        <v>202503</v>
      </c>
      <c r="V319" t="s">
        <v>685</v>
      </c>
      <c r="W319">
        <v>0</v>
      </c>
      <c r="X319">
        <v>108.82</v>
      </c>
      <c r="AB319" t="s">
        <v>686</v>
      </c>
      <c r="AC319" t="s">
        <v>440</v>
      </c>
      <c r="AE319" t="s">
        <v>576</v>
      </c>
      <c r="AF319" t="s">
        <v>898</v>
      </c>
      <c r="AH319" t="s">
        <v>679</v>
      </c>
      <c r="AI319" s="1">
        <v>45717</v>
      </c>
      <c r="AJ319" t="s">
        <v>689</v>
      </c>
    </row>
    <row r="320" spans="1:36" x14ac:dyDescent="0.25">
      <c r="A320" t="s">
        <v>3</v>
      </c>
      <c r="B320">
        <v>1</v>
      </c>
      <c r="C320">
        <v>20</v>
      </c>
      <c r="D320">
        <v>908</v>
      </c>
      <c r="E320" t="s">
        <v>677</v>
      </c>
      <c r="F320" t="s">
        <v>4</v>
      </c>
      <c r="G320" s="129" t="s">
        <v>678</v>
      </c>
      <c r="H320" s="129" t="s">
        <v>678</v>
      </c>
      <c r="I320" t="s">
        <v>679</v>
      </c>
      <c r="J320" t="s">
        <v>6</v>
      </c>
      <c r="K320" t="s">
        <v>680</v>
      </c>
      <c r="L320" t="s">
        <v>989</v>
      </c>
      <c r="M320" s="129" t="s">
        <v>681</v>
      </c>
      <c r="N320" t="s">
        <v>5</v>
      </c>
      <c r="O320">
        <v>34</v>
      </c>
      <c r="Q320" t="s">
        <v>679</v>
      </c>
      <c r="R320" t="s">
        <v>517</v>
      </c>
      <c r="U320">
        <v>202503</v>
      </c>
      <c r="V320" t="s">
        <v>685</v>
      </c>
      <c r="W320">
        <v>0</v>
      </c>
      <c r="X320">
        <v>3.69</v>
      </c>
      <c r="AB320" t="s">
        <v>686</v>
      </c>
      <c r="AC320" t="s">
        <v>440</v>
      </c>
      <c r="AE320" t="s">
        <v>575</v>
      </c>
      <c r="AF320" t="s">
        <v>898</v>
      </c>
      <c r="AH320" t="s">
        <v>679</v>
      </c>
      <c r="AI320" s="1">
        <v>45717</v>
      </c>
      <c r="AJ320" t="s">
        <v>689</v>
      </c>
    </row>
    <row r="321" spans="1:36" x14ac:dyDescent="0.25">
      <c r="A321" t="s">
        <v>3</v>
      </c>
      <c r="B321">
        <v>1</v>
      </c>
      <c r="C321">
        <v>20</v>
      </c>
      <c r="D321">
        <v>908</v>
      </c>
      <c r="E321" t="s">
        <v>677</v>
      </c>
      <c r="F321" t="s">
        <v>4</v>
      </c>
      <c r="G321" s="129" t="s">
        <v>678</v>
      </c>
      <c r="H321" s="129" t="s">
        <v>678</v>
      </c>
      <c r="I321" t="s">
        <v>679</v>
      </c>
      <c r="J321" t="s">
        <v>6</v>
      </c>
      <c r="K321" t="s">
        <v>680</v>
      </c>
      <c r="L321" t="s">
        <v>6</v>
      </c>
      <c r="M321" s="129" t="s">
        <v>681</v>
      </c>
      <c r="N321" t="s">
        <v>5</v>
      </c>
      <c r="O321" t="s">
        <v>581</v>
      </c>
      <c r="Q321" t="s">
        <v>485</v>
      </c>
      <c r="R321" t="s">
        <v>1093</v>
      </c>
      <c r="S321">
        <v>100642904</v>
      </c>
      <c r="T321" t="s">
        <v>1094</v>
      </c>
      <c r="U321">
        <v>202503</v>
      </c>
      <c r="V321" t="s">
        <v>685</v>
      </c>
      <c r="W321">
        <v>0</v>
      </c>
      <c r="X321">
        <v>46107.58</v>
      </c>
      <c r="Z321" t="s">
        <v>1095</v>
      </c>
      <c r="AB321" t="s">
        <v>686</v>
      </c>
      <c r="AC321" t="s">
        <v>7</v>
      </c>
      <c r="AE321" t="s">
        <v>580</v>
      </c>
      <c r="AF321" t="s">
        <v>688</v>
      </c>
      <c r="AH321" s="129" t="s">
        <v>1072</v>
      </c>
      <c r="AI321" s="1">
        <v>45741</v>
      </c>
      <c r="AJ321" t="s">
        <v>689</v>
      </c>
    </row>
    <row r="322" spans="1:36" x14ac:dyDescent="0.25">
      <c r="A322" t="s">
        <v>3</v>
      </c>
      <c r="B322">
        <v>1</v>
      </c>
      <c r="C322">
        <v>20</v>
      </c>
      <c r="D322">
        <v>908</v>
      </c>
      <c r="E322" t="s">
        <v>677</v>
      </c>
      <c r="F322" t="s">
        <v>4</v>
      </c>
      <c r="G322" s="129" t="s">
        <v>678</v>
      </c>
      <c r="H322" s="129" t="s">
        <v>678</v>
      </c>
      <c r="I322" t="s">
        <v>679</v>
      </c>
      <c r="J322" t="s">
        <v>6</v>
      </c>
      <c r="K322" t="s">
        <v>680</v>
      </c>
      <c r="L322" t="s">
        <v>993</v>
      </c>
      <c r="M322" s="129" t="s">
        <v>681</v>
      </c>
      <c r="N322" t="s">
        <v>5</v>
      </c>
      <c r="O322">
        <v>34</v>
      </c>
      <c r="Q322" t="s">
        <v>679</v>
      </c>
      <c r="R322" t="s">
        <v>517</v>
      </c>
      <c r="U322">
        <v>202503</v>
      </c>
      <c r="V322" t="s">
        <v>685</v>
      </c>
      <c r="W322">
        <v>0</v>
      </c>
      <c r="X322">
        <v>16.34</v>
      </c>
      <c r="AB322" t="s">
        <v>686</v>
      </c>
      <c r="AC322" t="s">
        <v>440</v>
      </c>
      <c r="AE322" t="s">
        <v>577</v>
      </c>
      <c r="AF322" t="s">
        <v>898</v>
      </c>
      <c r="AH322" t="s">
        <v>679</v>
      </c>
      <c r="AI322" s="1">
        <v>45717</v>
      </c>
      <c r="AJ322" t="s">
        <v>689</v>
      </c>
    </row>
    <row r="323" spans="1:36" x14ac:dyDescent="0.25">
      <c r="A323" t="s">
        <v>3</v>
      </c>
      <c r="B323">
        <v>1</v>
      </c>
      <c r="C323">
        <v>20</v>
      </c>
      <c r="D323">
        <v>908</v>
      </c>
      <c r="E323" t="s">
        <v>677</v>
      </c>
      <c r="F323" t="s">
        <v>4</v>
      </c>
      <c r="G323" s="129" t="s">
        <v>678</v>
      </c>
      <c r="H323" s="129" t="s">
        <v>678</v>
      </c>
      <c r="I323" t="s">
        <v>679</v>
      </c>
      <c r="J323" t="s">
        <v>6</v>
      </c>
      <c r="K323" t="s">
        <v>680</v>
      </c>
      <c r="L323" t="s">
        <v>679</v>
      </c>
      <c r="M323" s="129" t="s">
        <v>681</v>
      </c>
      <c r="N323" t="s">
        <v>5</v>
      </c>
      <c r="O323">
        <v>34</v>
      </c>
      <c r="Q323" t="s">
        <v>679</v>
      </c>
      <c r="R323" t="s">
        <v>517</v>
      </c>
      <c r="U323">
        <v>202503</v>
      </c>
      <c r="V323" t="s">
        <v>685</v>
      </c>
      <c r="W323">
        <v>0</v>
      </c>
      <c r="X323">
        <v>4.4400000000000004</v>
      </c>
      <c r="AB323" t="s">
        <v>686</v>
      </c>
      <c r="AC323" t="s">
        <v>440</v>
      </c>
      <c r="AE323" t="s">
        <v>578</v>
      </c>
      <c r="AF323" t="s">
        <v>898</v>
      </c>
      <c r="AH323" t="s">
        <v>679</v>
      </c>
      <c r="AI323" s="1">
        <v>45717</v>
      </c>
      <c r="AJ323" t="s">
        <v>689</v>
      </c>
    </row>
    <row r="324" spans="1:36" x14ac:dyDescent="0.25">
      <c r="A324" t="s">
        <v>3</v>
      </c>
      <c r="B324">
        <v>1</v>
      </c>
      <c r="C324">
        <v>20</v>
      </c>
      <c r="D324">
        <v>908</v>
      </c>
      <c r="E324" t="s">
        <v>677</v>
      </c>
      <c r="F324" t="s">
        <v>4</v>
      </c>
      <c r="G324" s="129" t="s">
        <v>678</v>
      </c>
      <c r="H324" s="129" t="s">
        <v>678</v>
      </c>
      <c r="I324" t="s">
        <v>679</v>
      </c>
      <c r="J324" t="s">
        <v>6</v>
      </c>
      <c r="K324" t="s">
        <v>680</v>
      </c>
      <c r="L324" t="s">
        <v>679</v>
      </c>
      <c r="M324" s="129" t="s">
        <v>681</v>
      </c>
      <c r="N324" t="s">
        <v>5</v>
      </c>
      <c r="O324">
        <v>34</v>
      </c>
      <c r="Q324" t="s">
        <v>679</v>
      </c>
      <c r="R324" t="s">
        <v>517</v>
      </c>
      <c r="U324">
        <v>202503</v>
      </c>
      <c r="V324" t="s">
        <v>685</v>
      </c>
      <c r="W324">
        <v>0</v>
      </c>
      <c r="X324">
        <v>27.94</v>
      </c>
      <c r="AB324" t="s">
        <v>686</v>
      </c>
      <c r="AC324" t="s">
        <v>440</v>
      </c>
      <c r="AE324" t="s">
        <v>579</v>
      </c>
      <c r="AF324" t="s">
        <v>898</v>
      </c>
      <c r="AH324" t="s">
        <v>679</v>
      </c>
      <c r="AI324" s="1">
        <v>45717</v>
      </c>
      <c r="AJ324" t="s">
        <v>689</v>
      </c>
    </row>
    <row r="325" spans="1:36" x14ac:dyDescent="0.25">
      <c r="A325" t="s">
        <v>3</v>
      </c>
      <c r="B325">
        <v>1</v>
      </c>
      <c r="C325">
        <v>20</v>
      </c>
      <c r="D325">
        <v>908</v>
      </c>
      <c r="E325" t="s">
        <v>677</v>
      </c>
      <c r="F325" t="s">
        <v>4</v>
      </c>
      <c r="G325" s="129" t="s">
        <v>678</v>
      </c>
      <c r="H325" s="129" t="s">
        <v>678</v>
      </c>
      <c r="I325" t="s">
        <v>679</v>
      </c>
      <c r="J325" t="s">
        <v>6</v>
      </c>
      <c r="K325" t="s">
        <v>680</v>
      </c>
      <c r="L325" t="s">
        <v>981</v>
      </c>
      <c r="M325" s="129" t="s">
        <v>681</v>
      </c>
      <c r="N325" t="s">
        <v>5</v>
      </c>
      <c r="O325">
        <v>34</v>
      </c>
      <c r="Q325" t="s">
        <v>679</v>
      </c>
      <c r="R325" t="s">
        <v>517</v>
      </c>
      <c r="U325">
        <v>202504</v>
      </c>
      <c r="V325" t="s">
        <v>685</v>
      </c>
      <c r="W325">
        <v>0</v>
      </c>
      <c r="X325">
        <v>31.28</v>
      </c>
      <c r="AB325" t="s">
        <v>686</v>
      </c>
      <c r="AC325" t="s">
        <v>440</v>
      </c>
      <c r="AE325" t="s">
        <v>587</v>
      </c>
      <c r="AF325" t="s">
        <v>898</v>
      </c>
      <c r="AH325" t="s">
        <v>679</v>
      </c>
      <c r="AI325" s="1">
        <v>45748</v>
      </c>
      <c r="AJ325" t="s">
        <v>689</v>
      </c>
    </row>
    <row r="326" spans="1:36" x14ac:dyDescent="0.25">
      <c r="A326" t="s">
        <v>3</v>
      </c>
      <c r="B326">
        <v>1</v>
      </c>
      <c r="C326">
        <v>20</v>
      </c>
      <c r="D326">
        <v>908</v>
      </c>
      <c r="E326" t="s">
        <v>677</v>
      </c>
      <c r="F326" t="s">
        <v>4</v>
      </c>
      <c r="G326" s="129" t="s">
        <v>678</v>
      </c>
      <c r="H326" s="129" t="s">
        <v>678</v>
      </c>
      <c r="I326" t="s">
        <v>679</v>
      </c>
      <c r="J326" t="s">
        <v>6</v>
      </c>
      <c r="K326" t="s">
        <v>680</v>
      </c>
      <c r="L326" t="s">
        <v>983</v>
      </c>
      <c r="M326" s="129" t="s">
        <v>681</v>
      </c>
      <c r="N326" t="s">
        <v>5</v>
      </c>
      <c r="O326">
        <v>34</v>
      </c>
      <c r="Q326" t="s">
        <v>679</v>
      </c>
      <c r="R326" t="s">
        <v>517</v>
      </c>
      <c r="U326">
        <v>202504</v>
      </c>
      <c r="V326" t="s">
        <v>685</v>
      </c>
      <c r="W326">
        <v>0</v>
      </c>
      <c r="X326">
        <v>10.96</v>
      </c>
      <c r="AB326" t="s">
        <v>686</v>
      </c>
      <c r="AC326" t="s">
        <v>440</v>
      </c>
      <c r="AE326" t="s">
        <v>588</v>
      </c>
      <c r="AF326" t="s">
        <v>898</v>
      </c>
      <c r="AH326" t="s">
        <v>679</v>
      </c>
      <c r="AI326" s="1">
        <v>45748</v>
      </c>
      <c r="AJ326" t="s">
        <v>689</v>
      </c>
    </row>
    <row r="327" spans="1:36" x14ac:dyDescent="0.25">
      <c r="A327" t="s">
        <v>3</v>
      </c>
      <c r="B327">
        <v>1</v>
      </c>
      <c r="C327">
        <v>20</v>
      </c>
      <c r="D327">
        <v>908</v>
      </c>
      <c r="E327" t="s">
        <v>677</v>
      </c>
      <c r="F327" t="s">
        <v>4</v>
      </c>
      <c r="G327" s="129" t="s">
        <v>678</v>
      </c>
      <c r="H327" s="129" t="s">
        <v>678</v>
      </c>
      <c r="I327" t="s">
        <v>679</v>
      </c>
      <c r="J327" t="s">
        <v>6</v>
      </c>
      <c r="K327" t="s">
        <v>680</v>
      </c>
      <c r="L327" t="s">
        <v>984</v>
      </c>
      <c r="M327" s="129" t="s">
        <v>681</v>
      </c>
      <c r="N327" t="s">
        <v>5</v>
      </c>
      <c r="O327">
        <v>34</v>
      </c>
      <c r="Q327" t="s">
        <v>679</v>
      </c>
      <c r="R327" t="s">
        <v>517</v>
      </c>
      <c r="U327">
        <v>202504</v>
      </c>
      <c r="V327" t="s">
        <v>685</v>
      </c>
      <c r="W327">
        <v>0</v>
      </c>
      <c r="X327">
        <v>11.11</v>
      </c>
      <c r="AB327" t="s">
        <v>686</v>
      </c>
      <c r="AC327" t="s">
        <v>440</v>
      </c>
      <c r="AE327" t="s">
        <v>589</v>
      </c>
      <c r="AF327" t="s">
        <v>898</v>
      </c>
      <c r="AH327" t="s">
        <v>679</v>
      </c>
      <c r="AI327" s="1">
        <v>45748</v>
      </c>
      <c r="AJ327" t="s">
        <v>689</v>
      </c>
    </row>
    <row r="328" spans="1:36" x14ac:dyDescent="0.25">
      <c r="A328" t="s">
        <v>3</v>
      </c>
      <c r="B328">
        <v>1</v>
      </c>
      <c r="C328">
        <v>20</v>
      </c>
      <c r="D328">
        <v>908</v>
      </c>
      <c r="E328" t="s">
        <v>677</v>
      </c>
      <c r="F328" t="s">
        <v>4</v>
      </c>
      <c r="G328" s="129" t="s">
        <v>678</v>
      </c>
      <c r="H328" s="129" t="s">
        <v>678</v>
      </c>
      <c r="I328" t="s">
        <v>679</v>
      </c>
      <c r="J328" t="s">
        <v>6</v>
      </c>
      <c r="K328" t="s">
        <v>680</v>
      </c>
      <c r="L328" t="s">
        <v>985</v>
      </c>
      <c r="M328" s="129" t="s">
        <v>681</v>
      </c>
      <c r="N328" t="s">
        <v>5</v>
      </c>
      <c r="O328">
        <v>34</v>
      </c>
      <c r="Q328" t="s">
        <v>679</v>
      </c>
      <c r="R328" t="s">
        <v>517</v>
      </c>
      <c r="U328">
        <v>202504</v>
      </c>
      <c r="V328" t="s">
        <v>685</v>
      </c>
      <c r="W328">
        <v>0</v>
      </c>
      <c r="X328">
        <v>3.05</v>
      </c>
      <c r="AB328" t="s">
        <v>686</v>
      </c>
      <c r="AC328" t="s">
        <v>440</v>
      </c>
      <c r="AE328" t="s">
        <v>589</v>
      </c>
      <c r="AF328" t="s">
        <v>898</v>
      </c>
      <c r="AH328" t="s">
        <v>679</v>
      </c>
      <c r="AI328" s="1">
        <v>45748</v>
      </c>
      <c r="AJ328" t="s">
        <v>689</v>
      </c>
    </row>
    <row r="329" spans="1:36" x14ac:dyDescent="0.25">
      <c r="A329" t="s">
        <v>3</v>
      </c>
      <c r="B329">
        <v>1</v>
      </c>
      <c r="C329">
        <v>20</v>
      </c>
      <c r="D329">
        <v>908</v>
      </c>
      <c r="E329" t="s">
        <v>677</v>
      </c>
      <c r="F329" t="s">
        <v>4</v>
      </c>
      <c r="G329" s="129" t="s">
        <v>678</v>
      </c>
      <c r="H329" s="129" t="s">
        <v>678</v>
      </c>
      <c r="I329" t="s">
        <v>679</v>
      </c>
      <c r="J329" t="s">
        <v>6</v>
      </c>
      <c r="K329" t="s">
        <v>680</v>
      </c>
      <c r="L329" t="s">
        <v>987</v>
      </c>
      <c r="M329" s="129" t="s">
        <v>681</v>
      </c>
      <c r="N329" t="s">
        <v>5</v>
      </c>
      <c r="O329">
        <v>34</v>
      </c>
      <c r="Q329" t="s">
        <v>679</v>
      </c>
      <c r="R329" t="s">
        <v>517</v>
      </c>
      <c r="U329">
        <v>202504</v>
      </c>
      <c r="V329" t="s">
        <v>685</v>
      </c>
      <c r="W329">
        <v>0</v>
      </c>
      <c r="X329">
        <v>39.090000000000003</v>
      </c>
      <c r="AB329" t="s">
        <v>686</v>
      </c>
      <c r="AC329" t="s">
        <v>440</v>
      </c>
      <c r="AE329" t="s">
        <v>590</v>
      </c>
      <c r="AF329" t="s">
        <v>898</v>
      </c>
      <c r="AH329" t="s">
        <v>679</v>
      </c>
      <c r="AI329" s="1">
        <v>45748</v>
      </c>
      <c r="AJ329" t="s">
        <v>689</v>
      </c>
    </row>
    <row r="330" spans="1:36" x14ac:dyDescent="0.25">
      <c r="A330" t="s">
        <v>3</v>
      </c>
      <c r="B330">
        <v>1</v>
      </c>
      <c r="C330">
        <v>20</v>
      </c>
      <c r="D330">
        <v>908</v>
      </c>
      <c r="E330" t="s">
        <v>677</v>
      </c>
      <c r="F330" t="s">
        <v>4</v>
      </c>
      <c r="G330" s="129" t="s">
        <v>678</v>
      </c>
      <c r="H330" s="129" t="s">
        <v>678</v>
      </c>
      <c r="I330" t="s">
        <v>679</v>
      </c>
      <c r="J330" t="s">
        <v>6</v>
      </c>
      <c r="K330" t="s">
        <v>680</v>
      </c>
      <c r="L330" t="s">
        <v>988</v>
      </c>
      <c r="M330" s="129" t="s">
        <v>681</v>
      </c>
      <c r="N330" t="s">
        <v>5</v>
      </c>
      <c r="O330">
        <v>34</v>
      </c>
      <c r="Q330" t="s">
        <v>679</v>
      </c>
      <c r="R330" t="s">
        <v>517</v>
      </c>
      <c r="U330">
        <v>202504</v>
      </c>
      <c r="V330" t="s">
        <v>685</v>
      </c>
      <c r="W330">
        <v>0</v>
      </c>
      <c r="X330">
        <v>13.14</v>
      </c>
      <c r="AB330" t="s">
        <v>686</v>
      </c>
      <c r="AC330" t="s">
        <v>440</v>
      </c>
      <c r="AE330" t="s">
        <v>591</v>
      </c>
      <c r="AF330" t="s">
        <v>898</v>
      </c>
      <c r="AH330" t="s">
        <v>679</v>
      </c>
      <c r="AI330" s="1">
        <v>45748</v>
      </c>
      <c r="AJ330" t="s">
        <v>689</v>
      </c>
    </row>
    <row r="331" spans="1:36" x14ac:dyDescent="0.25">
      <c r="A331" t="s">
        <v>3</v>
      </c>
      <c r="B331">
        <v>1</v>
      </c>
      <c r="C331">
        <v>20</v>
      </c>
      <c r="D331">
        <v>908</v>
      </c>
      <c r="E331" t="s">
        <v>677</v>
      </c>
      <c r="F331" t="s">
        <v>4</v>
      </c>
      <c r="G331" s="129" t="s">
        <v>678</v>
      </c>
      <c r="H331" s="129" t="s">
        <v>678</v>
      </c>
      <c r="I331" t="s">
        <v>679</v>
      </c>
      <c r="J331" t="s">
        <v>6</v>
      </c>
      <c r="K331" t="s">
        <v>680</v>
      </c>
      <c r="L331" t="s">
        <v>989</v>
      </c>
      <c r="M331" s="129" t="s">
        <v>681</v>
      </c>
      <c r="N331" t="s">
        <v>5</v>
      </c>
      <c r="O331">
        <v>34</v>
      </c>
      <c r="Q331" t="s">
        <v>679</v>
      </c>
      <c r="R331" t="s">
        <v>517</v>
      </c>
      <c r="U331">
        <v>202504</v>
      </c>
      <c r="V331" t="s">
        <v>685</v>
      </c>
      <c r="W331">
        <v>0</v>
      </c>
      <c r="X331">
        <v>4.78</v>
      </c>
      <c r="AB331" t="s">
        <v>686</v>
      </c>
      <c r="AC331" t="s">
        <v>440</v>
      </c>
      <c r="AE331" t="s">
        <v>592</v>
      </c>
      <c r="AF331" t="s">
        <v>898</v>
      </c>
      <c r="AH331" t="s">
        <v>679</v>
      </c>
      <c r="AI331" s="1">
        <v>45748</v>
      </c>
      <c r="AJ331" t="s">
        <v>689</v>
      </c>
    </row>
    <row r="332" spans="1:36" x14ac:dyDescent="0.25">
      <c r="A332" t="s">
        <v>3</v>
      </c>
      <c r="B332">
        <v>1</v>
      </c>
      <c r="C332">
        <v>20</v>
      </c>
      <c r="D332">
        <v>908</v>
      </c>
      <c r="E332" t="s">
        <v>677</v>
      </c>
      <c r="F332" t="s">
        <v>4</v>
      </c>
      <c r="G332" s="129" t="s">
        <v>678</v>
      </c>
      <c r="H332" s="129" t="s">
        <v>678</v>
      </c>
      <c r="I332" t="s">
        <v>679</v>
      </c>
      <c r="J332" t="s">
        <v>6</v>
      </c>
      <c r="K332" t="s">
        <v>680</v>
      </c>
      <c r="L332" t="s">
        <v>6</v>
      </c>
      <c r="M332" s="129" t="s">
        <v>681</v>
      </c>
      <c r="N332" t="s">
        <v>5</v>
      </c>
      <c r="O332" t="s">
        <v>581</v>
      </c>
      <c r="Q332" t="s">
        <v>485</v>
      </c>
      <c r="R332" t="s">
        <v>1093</v>
      </c>
      <c r="S332">
        <v>100662851</v>
      </c>
      <c r="T332" t="s">
        <v>1096</v>
      </c>
      <c r="U332">
        <v>202504</v>
      </c>
      <c r="V332" t="s">
        <v>685</v>
      </c>
      <c r="W332">
        <v>0</v>
      </c>
      <c r="X332">
        <v>15315.95</v>
      </c>
      <c r="Z332" t="s">
        <v>1095</v>
      </c>
      <c r="AB332" t="s">
        <v>686</v>
      </c>
      <c r="AC332" t="s">
        <v>7</v>
      </c>
      <c r="AE332" t="s">
        <v>595</v>
      </c>
      <c r="AF332" t="s">
        <v>688</v>
      </c>
      <c r="AH332" s="129" t="s">
        <v>1072</v>
      </c>
      <c r="AI332" s="1">
        <v>45759</v>
      </c>
      <c r="AJ332" t="s">
        <v>689</v>
      </c>
    </row>
    <row r="333" spans="1:36" x14ac:dyDescent="0.25">
      <c r="A333" t="s">
        <v>3</v>
      </c>
      <c r="B333">
        <v>1</v>
      </c>
      <c r="C333">
        <v>20</v>
      </c>
      <c r="D333">
        <v>908</v>
      </c>
      <c r="E333" t="s">
        <v>677</v>
      </c>
      <c r="F333" t="s">
        <v>4</v>
      </c>
      <c r="G333" s="129" t="s">
        <v>678</v>
      </c>
      <c r="H333" s="129" t="s">
        <v>678</v>
      </c>
      <c r="I333" t="s">
        <v>679</v>
      </c>
      <c r="J333" t="s">
        <v>6</v>
      </c>
      <c r="K333" t="s">
        <v>680</v>
      </c>
      <c r="L333" t="s">
        <v>6</v>
      </c>
      <c r="M333" s="129" t="s">
        <v>681</v>
      </c>
      <c r="N333" t="s">
        <v>5</v>
      </c>
      <c r="O333" t="s">
        <v>581</v>
      </c>
      <c r="Q333" t="s">
        <v>485</v>
      </c>
      <c r="R333" t="s">
        <v>1093</v>
      </c>
      <c r="S333">
        <v>100669373</v>
      </c>
      <c r="T333" t="s">
        <v>1097</v>
      </c>
      <c r="U333">
        <v>202504</v>
      </c>
      <c r="V333" t="s">
        <v>685</v>
      </c>
      <c r="W333">
        <v>0</v>
      </c>
      <c r="X333">
        <v>4176.6099999999997</v>
      </c>
      <c r="Z333" t="s">
        <v>1095</v>
      </c>
      <c r="AB333" t="s">
        <v>686</v>
      </c>
      <c r="AC333" t="s">
        <v>7</v>
      </c>
      <c r="AE333" t="s">
        <v>596</v>
      </c>
      <c r="AF333" t="s">
        <v>688</v>
      </c>
      <c r="AH333" s="129" t="s">
        <v>1072</v>
      </c>
      <c r="AI333" s="1">
        <v>45764</v>
      </c>
      <c r="AJ333" t="s">
        <v>689</v>
      </c>
    </row>
    <row r="334" spans="1:36" x14ac:dyDescent="0.25">
      <c r="A334" t="s">
        <v>3</v>
      </c>
      <c r="B334">
        <v>1</v>
      </c>
      <c r="C334">
        <v>20</v>
      </c>
      <c r="D334">
        <v>908</v>
      </c>
      <c r="E334" t="s">
        <v>677</v>
      </c>
      <c r="F334" t="s">
        <v>4</v>
      </c>
      <c r="G334" s="129" t="s">
        <v>678</v>
      </c>
      <c r="H334" s="129" t="s">
        <v>678</v>
      </c>
      <c r="I334" t="s">
        <v>679</v>
      </c>
      <c r="J334" t="s">
        <v>6</v>
      </c>
      <c r="K334" t="s">
        <v>680</v>
      </c>
      <c r="L334" t="s">
        <v>6</v>
      </c>
      <c r="M334" s="129" t="s">
        <v>681</v>
      </c>
      <c r="N334" t="s">
        <v>5</v>
      </c>
      <c r="O334" t="s">
        <v>581</v>
      </c>
      <c r="Q334" t="s">
        <v>485</v>
      </c>
      <c r="R334" t="s">
        <v>1093</v>
      </c>
      <c r="S334">
        <v>100675446</v>
      </c>
      <c r="T334" t="s">
        <v>1098</v>
      </c>
      <c r="U334">
        <v>202504</v>
      </c>
      <c r="V334" t="s">
        <v>685</v>
      </c>
      <c r="W334">
        <v>0</v>
      </c>
      <c r="X334">
        <v>3970.08</v>
      </c>
      <c r="Z334" t="s">
        <v>1095</v>
      </c>
      <c r="AB334" t="s">
        <v>686</v>
      </c>
      <c r="AC334" t="s">
        <v>7</v>
      </c>
      <c r="AE334" t="s">
        <v>597</v>
      </c>
      <c r="AF334" t="s">
        <v>688</v>
      </c>
      <c r="AH334" s="129" t="s">
        <v>1072</v>
      </c>
      <c r="AI334" s="1">
        <v>45772</v>
      </c>
      <c r="AJ334" t="s">
        <v>689</v>
      </c>
    </row>
    <row r="335" spans="1:36" x14ac:dyDescent="0.25">
      <c r="A335" t="s">
        <v>3</v>
      </c>
      <c r="B335">
        <v>1</v>
      </c>
      <c r="C335">
        <v>20</v>
      </c>
      <c r="D335">
        <v>908</v>
      </c>
      <c r="E335" t="s">
        <v>677</v>
      </c>
      <c r="F335" t="s">
        <v>4</v>
      </c>
      <c r="G335" s="129" t="s">
        <v>678</v>
      </c>
      <c r="H335" s="129" t="s">
        <v>678</v>
      </c>
      <c r="I335" t="s">
        <v>679</v>
      </c>
      <c r="J335" t="s">
        <v>6</v>
      </c>
      <c r="K335" t="s">
        <v>680</v>
      </c>
      <c r="L335" t="s">
        <v>993</v>
      </c>
      <c r="M335" s="129" t="s">
        <v>681</v>
      </c>
      <c r="N335" t="s">
        <v>5</v>
      </c>
      <c r="O335">
        <v>34</v>
      </c>
      <c r="Q335" t="s">
        <v>679</v>
      </c>
      <c r="R335" t="s">
        <v>517</v>
      </c>
      <c r="U335">
        <v>202504</v>
      </c>
      <c r="V335" t="s">
        <v>685</v>
      </c>
      <c r="W335">
        <v>0</v>
      </c>
      <c r="X335">
        <v>11.79</v>
      </c>
      <c r="AB335" t="s">
        <v>686</v>
      </c>
      <c r="AC335" t="s">
        <v>440</v>
      </c>
      <c r="AE335" t="s">
        <v>593</v>
      </c>
      <c r="AF335" t="s">
        <v>898</v>
      </c>
      <c r="AH335" t="s">
        <v>679</v>
      </c>
      <c r="AI335" s="1">
        <v>45748</v>
      </c>
      <c r="AJ335" t="s">
        <v>689</v>
      </c>
    </row>
    <row r="336" spans="1:36" x14ac:dyDescent="0.25">
      <c r="A336" t="s">
        <v>3</v>
      </c>
      <c r="B336">
        <v>1</v>
      </c>
      <c r="C336">
        <v>20</v>
      </c>
      <c r="D336">
        <v>908</v>
      </c>
      <c r="E336" t="s">
        <v>677</v>
      </c>
      <c r="F336" t="s">
        <v>4</v>
      </c>
      <c r="G336" s="129" t="s">
        <v>678</v>
      </c>
      <c r="H336" s="129" t="s">
        <v>678</v>
      </c>
      <c r="I336" t="s">
        <v>679</v>
      </c>
      <c r="J336" t="s">
        <v>6</v>
      </c>
      <c r="K336" t="s">
        <v>680</v>
      </c>
      <c r="L336" t="s">
        <v>679</v>
      </c>
      <c r="M336" s="129" t="s">
        <v>681</v>
      </c>
      <c r="N336" t="s">
        <v>5</v>
      </c>
      <c r="O336">
        <v>34</v>
      </c>
      <c r="Q336" t="s">
        <v>679</v>
      </c>
      <c r="R336" t="s">
        <v>517</v>
      </c>
      <c r="U336">
        <v>202504</v>
      </c>
      <c r="V336" t="s">
        <v>685</v>
      </c>
      <c r="W336">
        <v>0</v>
      </c>
      <c r="X336">
        <v>21.21</v>
      </c>
      <c r="AB336" t="s">
        <v>686</v>
      </c>
      <c r="AC336" t="s">
        <v>440</v>
      </c>
      <c r="AE336" t="s">
        <v>594</v>
      </c>
      <c r="AF336" t="s">
        <v>898</v>
      </c>
      <c r="AH336" t="s">
        <v>679</v>
      </c>
      <c r="AI336" s="1">
        <v>45748</v>
      </c>
      <c r="AJ336" t="s">
        <v>689</v>
      </c>
    </row>
    <row r="337" spans="1:36" x14ac:dyDescent="0.25">
      <c r="A337" t="s">
        <v>3</v>
      </c>
      <c r="B337">
        <v>1</v>
      </c>
      <c r="C337">
        <v>20</v>
      </c>
      <c r="D337">
        <v>908</v>
      </c>
      <c r="E337" t="s">
        <v>677</v>
      </c>
      <c r="F337" t="s">
        <v>4</v>
      </c>
      <c r="G337" s="129" t="s">
        <v>678</v>
      </c>
      <c r="H337" s="129" t="s">
        <v>678</v>
      </c>
      <c r="I337" t="s">
        <v>679</v>
      </c>
      <c r="J337" t="s">
        <v>6</v>
      </c>
      <c r="K337" t="s">
        <v>680</v>
      </c>
      <c r="L337" t="s">
        <v>679</v>
      </c>
      <c r="M337" s="129" t="s">
        <v>681</v>
      </c>
      <c r="N337" t="s">
        <v>5</v>
      </c>
      <c r="O337">
        <v>34</v>
      </c>
      <c r="Q337" t="s">
        <v>679</v>
      </c>
      <c r="R337" t="s">
        <v>517</v>
      </c>
      <c r="U337">
        <v>202504</v>
      </c>
      <c r="V337" t="s">
        <v>685</v>
      </c>
      <c r="W337">
        <v>0</v>
      </c>
      <c r="X337">
        <v>2.89</v>
      </c>
      <c r="AB337" t="s">
        <v>686</v>
      </c>
      <c r="AC337" t="s">
        <v>440</v>
      </c>
      <c r="AE337" t="s">
        <v>593</v>
      </c>
      <c r="AF337" t="s">
        <v>898</v>
      </c>
      <c r="AH337" t="s">
        <v>679</v>
      </c>
      <c r="AI337" s="1">
        <v>45748</v>
      </c>
      <c r="AJ337" t="s">
        <v>689</v>
      </c>
    </row>
    <row r="338" spans="1:36" x14ac:dyDescent="0.25">
      <c r="A338" t="s">
        <v>3</v>
      </c>
      <c r="B338">
        <v>1</v>
      </c>
      <c r="C338">
        <v>20</v>
      </c>
      <c r="D338">
        <v>908</v>
      </c>
      <c r="E338" t="s">
        <v>677</v>
      </c>
      <c r="F338" t="s">
        <v>4</v>
      </c>
      <c r="G338" s="129" t="s">
        <v>678</v>
      </c>
      <c r="H338" s="129" t="s">
        <v>678</v>
      </c>
      <c r="I338" t="s">
        <v>679</v>
      </c>
      <c r="J338" t="s">
        <v>6</v>
      </c>
      <c r="K338" t="s">
        <v>680</v>
      </c>
      <c r="L338" t="s">
        <v>981</v>
      </c>
      <c r="M338" s="129" t="s">
        <v>681</v>
      </c>
      <c r="N338" t="s">
        <v>5</v>
      </c>
      <c r="O338">
        <v>34</v>
      </c>
      <c r="Q338" t="s">
        <v>679</v>
      </c>
      <c r="R338" t="s">
        <v>517</v>
      </c>
      <c r="U338">
        <v>202505</v>
      </c>
      <c r="V338" t="s">
        <v>685</v>
      </c>
      <c r="W338">
        <v>0</v>
      </c>
      <c r="X338">
        <v>59.36</v>
      </c>
      <c r="AB338" t="s">
        <v>686</v>
      </c>
      <c r="AC338" t="s">
        <v>440</v>
      </c>
      <c r="AE338" t="s">
        <v>599</v>
      </c>
      <c r="AF338" t="s">
        <v>898</v>
      </c>
      <c r="AH338" t="s">
        <v>679</v>
      </c>
      <c r="AI338" s="1">
        <v>45778</v>
      </c>
      <c r="AJ338" t="s">
        <v>689</v>
      </c>
    </row>
    <row r="339" spans="1:36" x14ac:dyDescent="0.25">
      <c r="A339" t="s">
        <v>3</v>
      </c>
      <c r="B339">
        <v>1</v>
      </c>
      <c r="C339">
        <v>20</v>
      </c>
      <c r="D339">
        <v>908</v>
      </c>
      <c r="E339" t="s">
        <v>677</v>
      </c>
      <c r="F339" t="s">
        <v>4</v>
      </c>
      <c r="G339" s="129" t="s">
        <v>678</v>
      </c>
      <c r="H339" s="129" t="s">
        <v>678</v>
      </c>
      <c r="I339" t="s">
        <v>679</v>
      </c>
      <c r="J339" t="s">
        <v>6</v>
      </c>
      <c r="K339" t="s">
        <v>680</v>
      </c>
      <c r="L339" t="s">
        <v>982</v>
      </c>
      <c r="M339" s="129" t="s">
        <v>681</v>
      </c>
      <c r="N339" t="s">
        <v>5</v>
      </c>
      <c r="O339">
        <v>34</v>
      </c>
      <c r="Q339" t="s">
        <v>679</v>
      </c>
      <c r="R339" t="s">
        <v>517</v>
      </c>
      <c r="U339">
        <v>202505</v>
      </c>
      <c r="V339" t="s">
        <v>685</v>
      </c>
      <c r="W339">
        <v>0</v>
      </c>
      <c r="X339">
        <v>1.76</v>
      </c>
      <c r="AB339" t="s">
        <v>686</v>
      </c>
      <c r="AC339" t="s">
        <v>440</v>
      </c>
      <c r="AE339" t="s">
        <v>600</v>
      </c>
      <c r="AF339" t="s">
        <v>898</v>
      </c>
      <c r="AH339" t="s">
        <v>679</v>
      </c>
      <c r="AI339" s="1">
        <v>45778</v>
      </c>
      <c r="AJ339" t="s">
        <v>689</v>
      </c>
    </row>
    <row r="340" spans="1:36" x14ac:dyDescent="0.25">
      <c r="A340" t="s">
        <v>3</v>
      </c>
      <c r="B340">
        <v>1</v>
      </c>
      <c r="C340">
        <v>20</v>
      </c>
      <c r="D340">
        <v>908</v>
      </c>
      <c r="E340" t="s">
        <v>677</v>
      </c>
      <c r="F340" t="s">
        <v>4</v>
      </c>
      <c r="G340" s="129" t="s">
        <v>678</v>
      </c>
      <c r="H340" s="129" t="s">
        <v>678</v>
      </c>
      <c r="I340" t="s">
        <v>679</v>
      </c>
      <c r="J340" t="s">
        <v>6</v>
      </c>
      <c r="K340" t="s">
        <v>680</v>
      </c>
      <c r="L340" t="s">
        <v>983</v>
      </c>
      <c r="M340" s="129" t="s">
        <v>681</v>
      </c>
      <c r="N340" t="s">
        <v>5</v>
      </c>
      <c r="O340">
        <v>34</v>
      </c>
      <c r="Q340" t="s">
        <v>679</v>
      </c>
      <c r="R340" t="s">
        <v>517</v>
      </c>
      <c r="U340">
        <v>202505</v>
      </c>
      <c r="V340" t="s">
        <v>685</v>
      </c>
      <c r="W340">
        <v>0</v>
      </c>
      <c r="X340">
        <v>27.28</v>
      </c>
      <c r="AB340" t="s">
        <v>686</v>
      </c>
      <c r="AC340" t="s">
        <v>440</v>
      </c>
      <c r="AE340" t="s">
        <v>601</v>
      </c>
      <c r="AF340" t="s">
        <v>898</v>
      </c>
      <c r="AH340" t="s">
        <v>679</v>
      </c>
      <c r="AI340" s="1">
        <v>45778</v>
      </c>
      <c r="AJ340" t="s">
        <v>689</v>
      </c>
    </row>
    <row r="341" spans="1:36" x14ac:dyDescent="0.25">
      <c r="A341" t="s">
        <v>3</v>
      </c>
      <c r="B341">
        <v>1</v>
      </c>
      <c r="C341">
        <v>20</v>
      </c>
      <c r="D341">
        <v>908</v>
      </c>
      <c r="E341" t="s">
        <v>677</v>
      </c>
      <c r="F341" t="s">
        <v>4</v>
      </c>
      <c r="G341" s="129" t="s">
        <v>678</v>
      </c>
      <c r="H341" s="129" t="s">
        <v>678</v>
      </c>
      <c r="I341" t="s">
        <v>679</v>
      </c>
      <c r="J341" t="s">
        <v>6</v>
      </c>
      <c r="K341" t="s">
        <v>680</v>
      </c>
      <c r="L341" t="s">
        <v>984</v>
      </c>
      <c r="M341" s="129" t="s">
        <v>681</v>
      </c>
      <c r="N341" t="s">
        <v>5</v>
      </c>
      <c r="O341">
        <v>34</v>
      </c>
      <c r="Q341" t="s">
        <v>679</v>
      </c>
      <c r="R341" t="s">
        <v>517</v>
      </c>
      <c r="U341">
        <v>202505</v>
      </c>
      <c r="V341" t="s">
        <v>685</v>
      </c>
      <c r="W341">
        <v>0</v>
      </c>
      <c r="X341">
        <v>23.99</v>
      </c>
      <c r="AB341" t="s">
        <v>686</v>
      </c>
      <c r="AC341" t="s">
        <v>440</v>
      </c>
      <c r="AE341" t="s">
        <v>602</v>
      </c>
      <c r="AF341" t="s">
        <v>898</v>
      </c>
      <c r="AH341" t="s">
        <v>679</v>
      </c>
      <c r="AI341" s="1">
        <v>45778</v>
      </c>
      <c r="AJ341" t="s">
        <v>689</v>
      </c>
    </row>
    <row r="342" spans="1:36" x14ac:dyDescent="0.25">
      <c r="A342" t="s">
        <v>3</v>
      </c>
      <c r="B342">
        <v>1</v>
      </c>
      <c r="C342">
        <v>20</v>
      </c>
      <c r="D342">
        <v>908</v>
      </c>
      <c r="E342" t="s">
        <v>677</v>
      </c>
      <c r="F342" t="s">
        <v>4</v>
      </c>
      <c r="G342" s="129" t="s">
        <v>678</v>
      </c>
      <c r="H342" s="129" t="s">
        <v>678</v>
      </c>
      <c r="I342" t="s">
        <v>679</v>
      </c>
      <c r="J342" t="s">
        <v>6</v>
      </c>
      <c r="K342" t="s">
        <v>680</v>
      </c>
      <c r="L342" t="s">
        <v>985</v>
      </c>
      <c r="M342" s="129" t="s">
        <v>681</v>
      </c>
      <c r="N342" t="s">
        <v>5</v>
      </c>
      <c r="O342">
        <v>34</v>
      </c>
      <c r="Q342" t="s">
        <v>679</v>
      </c>
      <c r="R342" t="s">
        <v>517</v>
      </c>
      <c r="U342">
        <v>202505</v>
      </c>
      <c r="V342" t="s">
        <v>685</v>
      </c>
      <c r="W342">
        <v>0</v>
      </c>
      <c r="X342">
        <v>6.14</v>
      </c>
      <c r="AB342" t="s">
        <v>686</v>
      </c>
      <c r="AC342" t="s">
        <v>440</v>
      </c>
      <c r="AE342" t="s">
        <v>603</v>
      </c>
      <c r="AF342" t="s">
        <v>898</v>
      </c>
      <c r="AH342" t="s">
        <v>679</v>
      </c>
      <c r="AI342" s="1">
        <v>45778</v>
      </c>
      <c r="AJ342" t="s">
        <v>689</v>
      </c>
    </row>
    <row r="343" spans="1:36" x14ac:dyDescent="0.25">
      <c r="A343" t="s">
        <v>3</v>
      </c>
      <c r="B343">
        <v>1</v>
      </c>
      <c r="C343">
        <v>20</v>
      </c>
      <c r="D343">
        <v>908</v>
      </c>
      <c r="E343" t="s">
        <v>677</v>
      </c>
      <c r="F343" t="s">
        <v>4</v>
      </c>
      <c r="G343" s="129" t="s">
        <v>678</v>
      </c>
      <c r="H343" s="129" t="s">
        <v>678</v>
      </c>
      <c r="I343" t="s">
        <v>679</v>
      </c>
      <c r="J343" t="s">
        <v>6</v>
      </c>
      <c r="K343" t="s">
        <v>680</v>
      </c>
      <c r="L343" t="s">
        <v>987</v>
      </c>
      <c r="M343" s="129" t="s">
        <v>681</v>
      </c>
      <c r="N343" t="s">
        <v>5</v>
      </c>
      <c r="O343">
        <v>34</v>
      </c>
      <c r="Q343" t="s">
        <v>679</v>
      </c>
      <c r="R343" t="s">
        <v>517</v>
      </c>
      <c r="U343">
        <v>202505</v>
      </c>
      <c r="V343" t="s">
        <v>685</v>
      </c>
      <c r="W343">
        <v>0</v>
      </c>
      <c r="X343">
        <v>125.17</v>
      </c>
      <c r="AB343" t="s">
        <v>686</v>
      </c>
      <c r="AC343" t="s">
        <v>440</v>
      </c>
      <c r="AE343" t="s">
        <v>603</v>
      </c>
      <c r="AF343" t="s">
        <v>898</v>
      </c>
      <c r="AH343" t="s">
        <v>679</v>
      </c>
      <c r="AI343" s="1">
        <v>45778</v>
      </c>
      <c r="AJ343" t="s">
        <v>689</v>
      </c>
    </row>
    <row r="344" spans="1:36" x14ac:dyDescent="0.25">
      <c r="A344" t="s">
        <v>3</v>
      </c>
      <c r="B344">
        <v>1</v>
      </c>
      <c r="C344">
        <v>20</v>
      </c>
      <c r="D344">
        <v>908</v>
      </c>
      <c r="E344" t="s">
        <v>677</v>
      </c>
      <c r="F344" t="s">
        <v>4</v>
      </c>
      <c r="G344" s="129" t="s">
        <v>678</v>
      </c>
      <c r="H344" s="129" t="s">
        <v>678</v>
      </c>
      <c r="I344" t="s">
        <v>679</v>
      </c>
      <c r="J344" t="s">
        <v>6</v>
      </c>
      <c r="K344" t="s">
        <v>680</v>
      </c>
      <c r="L344" t="s">
        <v>988</v>
      </c>
      <c r="M344" s="129" t="s">
        <v>681</v>
      </c>
      <c r="N344" t="s">
        <v>5</v>
      </c>
      <c r="O344">
        <v>34</v>
      </c>
      <c r="Q344" t="s">
        <v>679</v>
      </c>
      <c r="R344" t="s">
        <v>517</v>
      </c>
      <c r="U344">
        <v>202505</v>
      </c>
      <c r="V344" t="s">
        <v>685</v>
      </c>
      <c r="W344">
        <v>0</v>
      </c>
      <c r="X344">
        <v>28.22</v>
      </c>
      <c r="AB344" t="s">
        <v>686</v>
      </c>
      <c r="AC344" t="s">
        <v>440</v>
      </c>
      <c r="AE344" t="s">
        <v>604</v>
      </c>
      <c r="AF344" t="s">
        <v>898</v>
      </c>
      <c r="AH344" t="s">
        <v>679</v>
      </c>
      <c r="AI344" s="1">
        <v>45778</v>
      </c>
      <c r="AJ344" t="s">
        <v>689</v>
      </c>
    </row>
    <row r="345" spans="1:36" x14ac:dyDescent="0.25">
      <c r="A345" t="s">
        <v>3</v>
      </c>
      <c r="B345">
        <v>1</v>
      </c>
      <c r="C345">
        <v>20</v>
      </c>
      <c r="D345">
        <v>908</v>
      </c>
      <c r="E345" t="s">
        <v>677</v>
      </c>
      <c r="F345" t="s">
        <v>4</v>
      </c>
      <c r="G345" s="129" t="s">
        <v>678</v>
      </c>
      <c r="H345" s="129" t="s">
        <v>678</v>
      </c>
      <c r="I345" t="s">
        <v>679</v>
      </c>
      <c r="J345" t="s">
        <v>6</v>
      </c>
      <c r="K345" t="s">
        <v>680</v>
      </c>
      <c r="L345" t="s">
        <v>989</v>
      </c>
      <c r="M345" s="129" t="s">
        <v>681</v>
      </c>
      <c r="N345" t="s">
        <v>5</v>
      </c>
      <c r="O345">
        <v>34</v>
      </c>
      <c r="Q345" t="s">
        <v>679</v>
      </c>
      <c r="R345" t="s">
        <v>517</v>
      </c>
      <c r="U345">
        <v>202505</v>
      </c>
      <c r="V345" t="s">
        <v>685</v>
      </c>
      <c r="W345">
        <v>0</v>
      </c>
      <c r="X345">
        <v>15.04</v>
      </c>
      <c r="AB345" t="s">
        <v>686</v>
      </c>
      <c r="AC345" t="s">
        <v>440</v>
      </c>
      <c r="AE345" t="s">
        <v>605</v>
      </c>
      <c r="AF345" t="s">
        <v>898</v>
      </c>
      <c r="AH345" t="s">
        <v>679</v>
      </c>
      <c r="AI345" s="1">
        <v>45778</v>
      </c>
      <c r="AJ345" t="s">
        <v>689</v>
      </c>
    </row>
    <row r="346" spans="1:36" x14ac:dyDescent="0.25">
      <c r="A346" t="s">
        <v>3</v>
      </c>
      <c r="B346">
        <v>1</v>
      </c>
      <c r="C346">
        <v>20</v>
      </c>
      <c r="D346">
        <v>908</v>
      </c>
      <c r="E346" t="s">
        <v>677</v>
      </c>
      <c r="F346" t="s">
        <v>4</v>
      </c>
      <c r="G346" s="129" t="s">
        <v>678</v>
      </c>
      <c r="H346" s="129" t="s">
        <v>678</v>
      </c>
      <c r="I346" t="s">
        <v>679</v>
      </c>
      <c r="J346" t="s">
        <v>6</v>
      </c>
      <c r="K346" t="s">
        <v>680</v>
      </c>
      <c r="L346" t="s">
        <v>6</v>
      </c>
      <c r="M346" s="129" t="s">
        <v>681</v>
      </c>
      <c r="N346" t="s">
        <v>5</v>
      </c>
      <c r="O346" t="s">
        <v>581</v>
      </c>
      <c r="Q346" t="s">
        <v>485</v>
      </c>
      <c r="R346" t="s">
        <v>1093</v>
      </c>
      <c r="S346">
        <v>100689926</v>
      </c>
      <c r="T346" t="s">
        <v>1099</v>
      </c>
      <c r="U346">
        <v>202505</v>
      </c>
      <c r="V346" t="s">
        <v>685</v>
      </c>
      <c r="W346">
        <v>0</v>
      </c>
      <c r="X346">
        <v>22737.38</v>
      </c>
      <c r="Z346" t="s">
        <v>1095</v>
      </c>
      <c r="AB346" t="s">
        <v>686</v>
      </c>
      <c r="AC346" t="s">
        <v>7</v>
      </c>
      <c r="AE346" t="s">
        <v>608</v>
      </c>
      <c r="AF346" t="s">
        <v>688</v>
      </c>
      <c r="AH346" s="129" t="s">
        <v>1072</v>
      </c>
      <c r="AI346" s="1">
        <v>45786</v>
      </c>
      <c r="AJ346" t="s">
        <v>689</v>
      </c>
    </row>
    <row r="347" spans="1:36" x14ac:dyDescent="0.25">
      <c r="A347" t="s">
        <v>3</v>
      </c>
      <c r="B347">
        <v>1</v>
      </c>
      <c r="C347">
        <v>20</v>
      </c>
      <c r="D347">
        <v>908</v>
      </c>
      <c r="E347" t="s">
        <v>677</v>
      </c>
      <c r="F347" t="s">
        <v>4</v>
      </c>
      <c r="G347" s="129" t="s">
        <v>678</v>
      </c>
      <c r="H347" s="129" t="s">
        <v>678</v>
      </c>
      <c r="I347" t="s">
        <v>679</v>
      </c>
      <c r="J347" t="s">
        <v>6</v>
      </c>
      <c r="K347" t="s">
        <v>680</v>
      </c>
      <c r="L347" t="s">
        <v>6</v>
      </c>
      <c r="M347" s="129" t="s">
        <v>681</v>
      </c>
      <c r="N347" t="s">
        <v>5</v>
      </c>
      <c r="O347" t="s">
        <v>581</v>
      </c>
      <c r="Q347" t="s">
        <v>485</v>
      </c>
      <c r="R347" t="s">
        <v>1093</v>
      </c>
      <c r="S347">
        <v>100696620</v>
      </c>
      <c r="T347" t="s">
        <v>1100</v>
      </c>
      <c r="U347">
        <v>202505</v>
      </c>
      <c r="V347" t="s">
        <v>685</v>
      </c>
      <c r="W347">
        <v>0</v>
      </c>
      <c r="X347">
        <v>19772.189999999999</v>
      </c>
      <c r="Z347" t="s">
        <v>1095</v>
      </c>
      <c r="AB347" t="s">
        <v>686</v>
      </c>
      <c r="AC347" t="s">
        <v>7</v>
      </c>
      <c r="AE347" t="s">
        <v>609</v>
      </c>
      <c r="AF347" t="s">
        <v>688</v>
      </c>
      <c r="AH347" s="129" t="s">
        <v>1072</v>
      </c>
      <c r="AI347" s="1">
        <v>45793</v>
      </c>
      <c r="AJ347" t="s">
        <v>689</v>
      </c>
    </row>
    <row r="348" spans="1:36" x14ac:dyDescent="0.25">
      <c r="A348" t="s">
        <v>3</v>
      </c>
      <c r="B348">
        <v>1</v>
      </c>
      <c r="C348">
        <v>20</v>
      </c>
      <c r="D348">
        <v>908</v>
      </c>
      <c r="E348" t="s">
        <v>677</v>
      </c>
      <c r="F348" t="s">
        <v>4</v>
      </c>
      <c r="G348" s="129" t="s">
        <v>678</v>
      </c>
      <c r="H348" s="129" t="s">
        <v>678</v>
      </c>
      <c r="I348" t="s">
        <v>679</v>
      </c>
      <c r="J348" t="s">
        <v>6</v>
      </c>
      <c r="K348" t="s">
        <v>680</v>
      </c>
      <c r="L348" t="s">
        <v>6</v>
      </c>
      <c r="M348" s="129" t="s">
        <v>681</v>
      </c>
      <c r="N348" t="s">
        <v>5</v>
      </c>
      <c r="O348" t="s">
        <v>581</v>
      </c>
      <c r="Q348" t="s">
        <v>485</v>
      </c>
      <c r="R348" t="s">
        <v>1093</v>
      </c>
      <c r="S348">
        <v>100704911</v>
      </c>
      <c r="T348" t="s">
        <v>1101</v>
      </c>
      <c r="U348">
        <v>202505</v>
      </c>
      <c r="V348" t="s">
        <v>685</v>
      </c>
      <c r="W348">
        <v>0</v>
      </c>
      <c r="X348">
        <v>7813.25</v>
      </c>
      <c r="Z348" t="s">
        <v>1095</v>
      </c>
      <c r="AB348" t="s">
        <v>686</v>
      </c>
      <c r="AC348" t="s">
        <v>7</v>
      </c>
      <c r="AE348" t="s">
        <v>610</v>
      </c>
      <c r="AF348" t="s">
        <v>688</v>
      </c>
      <c r="AH348" s="129" t="s">
        <v>1072</v>
      </c>
      <c r="AI348" s="1">
        <v>45801</v>
      </c>
      <c r="AJ348" t="s">
        <v>689</v>
      </c>
    </row>
    <row r="349" spans="1:36" x14ac:dyDescent="0.25">
      <c r="A349" t="s">
        <v>3</v>
      </c>
      <c r="B349">
        <v>1</v>
      </c>
      <c r="C349">
        <v>20</v>
      </c>
      <c r="D349">
        <v>908</v>
      </c>
      <c r="E349" t="s">
        <v>677</v>
      </c>
      <c r="F349" t="s">
        <v>4</v>
      </c>
      <c r="G349" s="129" t="s">
        <v>678</v>
      </c>
      <c r="H349" s="129" t="s">
        <v>678</v>
      </c>
      <c r="I349" t="s">
        <v>679</v>
      </c>
      <c r="J349" t="s">
        <v>6</v>
      </c>
      <c r="K349" t="s">
        <v>680</v>
      </c>
      <c r="L349" t="s">
        <v>993</v>
      </c>
      <c r="M349" s="129" t="s">
        <v>681</v>
      </c>
      <c r="N349" t="s">
        <v>5</v>
      </c>
      <c r="O349">
        <v>34</v>
      </c>
      <c r="Q349" t="s">
        <v>679</v>
      </c>
      <c r="R349" t="s">
        <v>517</v>
      </c>
      <c r="U349">
        <v>202505</v>
      </c>
      <c r="V349" t="s">
        <v>685</v>
      </c>
      <c r="W349">
        <v>0</v>
      </c>
      <c r="X349">
        <v>30.02</v>
      </c>
      <c r="AB349" t="s">
        <v>686</v>
      </c>
      <c r="AC349" t="s">
        <v>440</v>
      </c>
      <c r="AE349" t="s">
        <v>606</v>
      </c>
      <c r="AF349" t="s">
        <v>898</v>
      </c>
      <c r="AH349" t="s">
        <v>679</v>
      </c>
      <c r="AI349" s="1">
        <v>45778</v>
      </c>
      <c r="AJ349" t="s">
        <v>689</v>
      </c>
    </row>
    <row r="350" spans="1:36" x14ac:dyDescent="0.25">
      <c r="A350" t="s">
        <v>3</v>
      </c>
      <c r="B350">
        <v>1</v>
      </c>
      <c r="C350">
        <v>20</v>
      </c>
      <c r="D350">
        <v>908</v>
      </c>
      <c r="E350" t="s">
        <v>677</v>
      </c>
      <c r="F350" t="s">
        <v>4</v>
      </c>
      <c r="G350" s="129" t="s">
        <v>678</v>
      </c>
      <c r="H350" s="129" t="s">
        <v>678</v>
      </c>
      <c r="I350" t="s">
        <v>679</v>
      </c>
      <c r="J350" t="s">
        <v>6</v>
      </c>
      <c r="K350" t="s">
        <v>680</v>
      </c>
      <c r="L350" t="s">
        <v>679</v>
      </c>
      <c r="M350" s="129" t="s">
        <v>681</v>
      </c>
      <c r="N350" t="s">
        <v>5</v>
      </c>
      <c r="O350">
        <v>34</v>
      </c>
      <c r="Q350" t="s">
        <v>679</v>
      </c>
      <c r="R350" t="s">
        <v>517</v>
      </c>
      <c r="U350">
        <v>202505</v>
      </c>
      <c r="V350" t="s">
        <v>685</v>
      </c>
      <c r="W350">
        <v>0</v>
      </c>
      <c r="X350">
        <v>37.799999999999997</v>
      </c>
      <c r="AB350" t="s">
        <v>686</v>
      </c>
      <c r="AC350" t="s">
        <v>440</v>
      </c>
      <c r="AE350" t="s">
        <v>607</v>
      </c>
      <c r="AF350" t="s">
        <v>898</v>
      </c>
      <c r="AH350" t="s">
        <v>679</v>
      </c>
      <c r="AI350" s="1">
        <v>45778</v>
      </c>
      <c r="AJ350" t="s">
        <v>689</v>
      </c>
    </row>
    <row r="351" spans="1:36" x14ac:dyDescent="0.25">
      <c r="A351" t="s">
        <v>3</v>
      </c>
      <c r="B351">
        <v>1</v>
      </c>
      <c r="C351">
        <v>20</v>
      </c>
      <c r="D351">
        <v>908</v>
      </c>
      <c r="E351" t="s">
        <v>677</v>
      </c>
      <c r="F351" t="s">
        <v>4</v>
      </c>
      <c r="G351" s="129" t="s">
        <v>678</v>
      </c>
      <c r="H351" s="129" t="s">
        <v>678</v>
      </c>
      <c r="I351" t="s">
        <v>679</v>
      </c>
      <c r="J351" t="s">
        <v>6</v>
      </c>
      <c r="K351" t="s">
        <v>680</v>
      </c>
      <c r="L351" t="s">
        <v>679</v>
      </c>
      <c r="M351" s="129" t="s">
        <v>681</v>
      </c>
      <c r="N351" t="s">
        <v>5</v>
      </c>
      <c r="O351">
        <v>34</v>
      </c>
      <c r="Q351" t="s">
        <v>679</v>
      </c>
      <c r="R351" t="s">
        <v>517</v>
      </c>
      <c r="U351">
        <v>202505</v>
      </c>
      <c r="V351" t="s">
        <v>685</v>
      </c>
      <c r="W351">
        <v>0</v>
      </c>
      <c r="X351">
        <v>6.47</v>
      </c>
      <c r="AB351" t="s">
        <v>686</v>
      </c>
      <c r="AC351" t="s">
        <v>440</v>
      </c>
      <c r="AE351" t="s">
        <v>604</v>
      </c>
      <c r="AF351" t="s">
        <v>898</v>
      </c>
      <c r="AH351" t="s">
        <v>679</v>
      </c>
      <c r="AI351" s="1">
        <v>45778</v>
      </c>
      <c r="AJ351" t="s">
        <v>689</v>
      </c>
    </row>
    <row r="352" spans="1:36" x14ac:dyDescent="0.25">
      <c r="A352" t="s">
        <v>3</v>
      </c>
      <c r="B352">
        <v>1</v>
      </c>
      <c r="C352">
        <v>20</v>
      </c>
      <c r="D352">
        <v>908</v>
      </c>
      <c r="E352" t="s">
        <v>677</v>
      </c>
      <c r="F352" t="s">
        <v>4</v>
      </c>
      <c r="G352" s="129" t="s">
        <v>678</v>
      </c>
      <c r="H352" s="129" t="s">
        <v>678</v>
      </c>
      <c r="I352" t="s">
        <v>679</v>
      </c>
      <c r="J352" t="s">
        <v>6</v>
      </c>
      <c r="K352" t="s">
        <v>680</v>
      </c>
      <c r="L352" t="s">
        <v>6</v>
      </c>
      <c r="M352" s="129" t="s">
        <v>681</v>
      </c>
      <c r="N352" t="s">
        <v>5</v>
      </c>
      <c r="O352" t="s">
        <v>581</v>
      </c>
      <c r="Q352" t="s">
        <v>485</v>
      </c>
      <c r="R352" t="s">
        <v>1093</v>
      </c>
      <c r="S352">
        <v>100720354</v>
      </c>
      <c r="T352" t="s">
        <v>1102</v>
      </c>
      <c r="U352">
        <v>202506</v>
      </c>
      <c r="V352" t="s">
        <v>685</v>
      </c>
      <c r="W352">
        <v>0</v>
      </c>
      <c r="X352">
        <v>20446.78</v>
      </c>
      <c r="Z352" t="s">
        <v>1095</v>
      </c>
      <c r="AB352" t="s">
        <v>686</v>
      </c>
      <c r="AC352" t="s">
        <v>7</v>
      </c>
      <c r="AE352" t="s">
        <v>617</v>
      </c>
      <c r="AF352" t="s">
        <v>688</v>
      </c>
      <c r="AH352" s="129" t="s">
        <v>1072</v>
      </c>
      <c r="AI352" s="1">
        <v>45818</v>
      </c>
      <c r="AJ352" t="s">
        <v>689</v>
      </c>
    </row>
    <row r="353" spans="1:36" x14ac:dyDescent="0.25">
      <c r="A353" t="s">
        <v>3</v>
      </c>
      <c r="B353">
        <v>1</v>
      </c>
      <c r="C353">
        <v>20</v>
      </c>
      <c r="D353">
        <v>908</v>
      </c>
      <c r="E353" t="s">
        <v>677</v>
      </c>
      <c r="F353" t="s">
        <v>4</v>
      </c>
      <c r="G353" s="129" t="s">
        <v>678</v>
      </c>
      <c r="H353" s="129" t="s">
        <v>678</v>
      </c>
      <c r="I353" t="s">
        <v>679</v>
      </c>
      <c r="J353" t="s">
        <v>6</v>
      </c>
      <c r="K353" t="s">
        <v>680</v>
      </c>
      <c r="L353" t="s">
        <v>6</v>
      </c>
      <c r="M353" s="129" t="s">
        <v>681</v>
      </c>
      <c r="N353" t="s">
        <v>5</v>
      </c>
      <c r="O353" t="s">
        <v>581</v>
      </c>
      <c r="Q353" t="s">
        <v>485</v>
      </c>
      <c r="R353" t="s">
        <v>1093</v>
      </c>
      <c r="S353">
        <v>100736057</v>
      </c>
      <c r="T353" t="s">
        <v>1103</v>
      </c>
      <c r="U353">
        <v>202506</v>
      </c>
      <c r="V353" t="s">
        <v>685</v>
      </c>
      <c r="W353">
        <v>0</v>
      </c>
      <c r="X353">
        <v>15158.72</v>
      </c>
      <c r="Z353" t="s">
        <v>1095</v>
      </c>
      <c r="AB353" t="s">
        <v>686</v>
      </c>
      <c r="AC353" t="s">
        <v>7</v>
      </c>
      <c r="AE353" t="s">
        <v>618</v>
      </c>
      <c r="AF353" t="s">
        <v>688</v>
      </c>
      <c r="AH353" s="129" t="s">
        <v>1072</v>
      </c>
      <c r="AI353" s="1">
        <v>45833</v>
      </c>
      <c r="AJ353" t="s">
        <v>689</v>
      </c>
    </row>
    <row r="354" spans="1:36" x14ac:dyDescent="0.25">
      <c r="A354" t="s">
        <v>3</v>
      </c>
      <c r="B354">
        <v>1</v>
      </c>
      <c r="C354">
        <v>21</v>
      </c>
      <c r="D354">
        <v>908</v>
      </c>
      <c r="E354" t="s">
        <v>677</v>
      </c>
      <c r="F354" t="s">
        <v>4</v>
      </c>
      <c r="G354" s="129" t="s">
        <v>678</v>
      </c>
      <c r="H354" s="129" t="s">
        <v>678</v>
      </c>
      <c r="I354" t="s">
        <v>679</v>
      </c>
      <c r="J354" t="s">
        <v>6</v>
      </c>
      <c r="K354" t="s">
        <v>680</v>
      </c>
      <c r="L354" t="s">
        <v>6</v>
      </c>
      <c r="M354" s="129" t="s">
        <v>681</v>
      </c>
      <c r="N354" t="s">
        <v>5</v>
      </c>
      <c r="O354">
        <v>34</v>
      </c>
      <c r="Q354" t="s">
        <v>679</v>
      </c>
      <c r="R354" t="s">
        <v>613</v>
      </c>
      <c r="U354">
        <v>202506</v>
      </c>
      <c r="V354" t="s">
        <v>822</v>
      </c>
      <c r="W354">
        <v>0</v>
      </c>
      <c r="X354">
        <v>-1145.56</v>
      </c>
      <c r="AB354" t="s">
        <v>686</v>
      </c>
      <c r="AC354" t="s">
        <v>612</v>
      </c>
      <c r="AE354" t="s">
        <v>614</v>
      </c>
      <c r="AF354" t="s">
        <v>898</v>
      </c>
      <c r="AH354" t="s">
        <v>679</v>
      </c>
      <c r="AI354" s="1">
        <v>45831</v>
      </c>
      <c r="AJ354" t="s">
        <v>689</v>
      </c>
    </row>
    <row r="355" spans="1:36" x14ac:dyDescent="0.25">
      <c r="A355" t="s">
        <v>3</v>
      </c>
      <c r="B355">
        <v>1</v>
      </c>
      <c r="C355">
        <v>21</v>
      </c>
      <c r="D355">
        <v>908</v>
      </c>
      <c r="E355" t="s">
        <v>677</v>
      </c>
      <c r="F355" t="s">
        <v>4</v>
      </c>
      <c r="G355" s="129" t="s">
        <v>678</v>
      </c>
      <c r="H355" s="129" t="s">
        <v>678</v>
      </c>
      <c r="I355" t="s">
        <v>679</v>
      </c>
      <c r="J355" t="s">
        <v>6</v>
      </c>
      <c r="K355" t="s">
        <v>680</v>
      </c>
      <c r="L355" t="s">
        <v>6</v>
      </c>
      <c r="M355" s="129" t="s">
        <v>681</v>
      </c>
      <c r="N355" t="s">
        <v>5</v>
      </c>
      <c r="O355">
        <v>34</v>
      </c>
      <c r="Q355" t="s">
        <v>679</v>
      </c>
      <c r="R355" t="s">
        <v>613</v>
      </c>
      <c r="U355">
        <v>202506</v>
      </c>
      <c r="V355" t="s">
        <v>822</v>
      </c>
      <c r="W355">
        <v>0</v>
      </c>
      <c r="X355">
        <v>-1145.56</v>
      </c>
      <c r="AB355" t="s">
        <v>686</v>
      </c>
      <c r="AC355" t="s">
        <v>612</v>
      </c>
      <c r="AE355" t="s">
        <v>615</v>
      </c>
      <c r="AF355" t="s">
        <v>898</v>
      </c>
      <c r="AH355" t="s">
        <v>679</v>
      </c>
      <c r="AI355" s="1">
        <v>45832</v>
      </c>
      <c r="AJ355" t="s">
        <v>689</v>
      </c>
    </row>
    <row r="356" spans="1:36" x14ac:dyDescent="0.25">
      <c r="A356" t="s">
        <v>3</v>
      </c>
      <c r="B356">
        <v>1</v>
      </c>
      <c r="C356">
        <v>21</v>
      </c>
      <c r="D356">
        <v>908</v>
      </c>
      <c r="E356" t="s">
        <v>677</v>
      </c>
      <c r="F356" t="s">
        <v>4</v>
      </c>
      <c r="G356" s="129" t="s">
        <v>678</v>
      </c>
      <c r="H356" s="129" t="s">
        <v>678</v>
      </c>
      <c r="I356" t="s">
        <v>679</v>
      </c>
      <c r="J356" t="s">
        <v>6</v>
      </c>
      <c r="K356" t="s">
        <v>680</v>
      </c>
      <c r="L356" t="s">
        <v>6</v>
      </c>
      <c r="M356" s="129" t="s">
        <v>681</v>
      </c>
      <c r="N356" t="s">
        <v>5</v>
      </c>
      <c r="O356">
        <v>34</v>
      </c>
      <c r="Q356" t="s">
        <v>679</v>
      </c>
      <c r="R356" t="s">
        <v>613</v>
      </c>
      <c r="U356">
        <v>202506</v>
      </c>
      <c r="V356" t="s">
        <v>685</v>
      </c>
      <c r="W356">
        <v>0</v>
      </c>
      <c r="X356">
        <v>1145.56</v>
      </c>
      <c r="AB356" t="s">
        <v>686</v>
      </c>
      <c r="AC356" t="s">
        <v>612</v>
      </c>
      <c r="AE356" t="s">
        <v>616</v>
      </c>
      <c r="AF356" t="s">
        <v>898</v>
      </c>
      <c r="AH356" t="s">
        <v>679</v>
      </c>
      <c r="AI356" s="1">
        <v>45832</v>
      </c>
      <c r="AJ356" t="s">
        <v>689</v>
      </c>
    </row>
    <row r="357" spans="1:36" x14ac:dyDescent="0.25">
      <c r="A357" t="s">
        <v>3</v>
      </c>
      <c r="B357">
        <v>1</v>
      </c>
      <c r="C357">
        <v>20</v>
      </c>
      <c r="D357">
        <v>908</v>
      </c>
      <c r="E357" t="s">
        <v>677</v>
      </c>
      <c r="F357" t="s">
        <v>4</v>
      </c>
      <c r="G357" s="129" t="s">
        <v>678</v>
      </c>
      <c r="H357" s="129" t="s">
        <v>678</v>
      </c>
      <c r="I357" t="s">
        <v>679</v>
      </c>
      <c r="J357" t="s">
        <v>6</v>
      </c>
      <c r="K357" t="s">
        <v>680</v>
      </c>
      <c r="L357" t="s">
        <v>6</v>
      </c>
      <c r="M357" s="129" t="s">
        <v>681</v>
      </c>
      <c r="N357" t="s">
        <v>5</v>
      </c>
      <c r="O357" t="s">
        <v>581</v>
      </c>
      <c r="Q357" t="s">
        <v>485</v>
      </c>
      <c r="R357" t="s">
        <v>1093</v>
      </c>
      <c r="S357">
        <v>100759209</v>
      </c>
      <c r="T357" t="s">
        <v>1104</v>
      </c>
      <c r="U357">
        <v>202507</v>
      </c>
      <c r="V357" t="s">
        <v>685</v>
      </c>
      <c r="W357">
        <v>0</v>
      </c>
      <c r="X357">
        <v>1558.04</v>
      </c>
      <c r="Z357" t="s">
        <v>1095</v>
      </c>
      <c r="AB357" t="s">
        <v>686</v>
      </c>
      <c r="AC357" t="s">
        <v>7</v>
      </c>
      <c r="AE357" t="s">
        <v>620</v>
      </c>
      <c r="AF357" t="s">
        <v>688</v>
      </c>
      <c r="AH357" s="129" t="s">
        <v>1072</v>
      </c>
      <c r="AI357" s="1">
        <v>45856</v>
      </c>
      <c r="AJ357" t="s">
        <v>689</v>
      </c>
    </row>
    <row r="358" spans="1:36" x14ac:dyDescent="0.25">
      <c r="A358" t="s">
        <v>3</v>
      </c>
      <c r="B358">
        <v>1</v>
      </c>
      <c r="C358">
        <v>20</v>
      </c>
      <c r="D358">
        <v>908</v>
      </c>
      <c r="E358" t="s">
        <v>677</v>
      </c>
      <c r="F358" t="s">
        <v>4</v>
      </c>
      <c r="G358" s="129" t="s">
        <v>678</v>
      </c>
      <c r="H358" s="129" t="s">
        <v>678</v>
      </c>
      <c r="I358" t="s">
        <v>679</v>
      </c>
      <c r="J358" t="s">
        <v>6</v>
      </c>
      <c r="K358" t="s">
        <v>680</v>
      </c>
      <c r="L358" t="s">
        <v>6</v>
      </c>
      <c r="M358" s="129" t="s">
        <v>681</v>
      </c>
      <c r="N358" t="s">
        <v>5</v>
      </c>
      <c r="O358" t="s">
        <v>581</v>
      </c>
      <c r="Q358" t="s">
        <v>485</v>
      </c>
      <c r="R358" t="s">
        <v>1093</v>
      </c>
      <c r="S358">
        <v>100782730</v>
      </c>
      <c r="T358" t="s">
        <v>1105</v>
      </c>
      <c r="U358">
        <v>202508</v>
      </c>
      <c r="V358" t="s">
        <v>685</v>
      </c>
      <c r="W358">
        <v>0</v>
      </c>
      <c r="X358">
        <v>33813.54</v>
      </c>
      <c r="Z358" t="s">
        <v>1095</v>
      </c>
      <c r="AB358" t="s">
        <v>686</v>
      </c>
      <c r="AC358" t="s">
        <v>7</v>
      </c>
      <c r="AE358" t="s">
        <v>627</v>
      </c>
      <c r="AF358" t="s">
        <v>688</v>
      </c>
      <c r="AH358" s="129" t="s">
        <v>1072</v>
      </c>
      <c r="AI358" s="1">
        <v>45881</v>
      </c>
      <c r="AJ358" t="s">
        <v>689</v>
      </c>
    </row>
    <row r="359" spans="1:36" x14ac:dyDescent="0.25">
      <c r="A359" t="s">
        <v>3</v>
      </c>
      <c r="B359">
        <v>1</v>
      </c>
      <c r="C359">
        <v>20</v>
      </c>
      <c r="D359">
        <v>908</v>
      </c>
      <c r="E359" t="s">
        <v>677</v>
      </c>
      <c r="F359" t="s">
        <v>4</v>
      </c>
      <c r="G359" s="129" t="s">
        <v>678</v>
      </c>
      <c r="H359" s="129" t="s">
        <v>678</v>
      </c>
      <c r="I359" t="s">
        <v>679</v>
      </c>
      <c r="J359" t="s">
        <v>6</v>
      </c>
      <c r="K359" t="s">
        <v>680</v>
      </c>
      <c r="L359" t="s">
        <v>6</v>
      </c>
      <c r="M359" s="129" t="s">
        <v>681</v>
      </c>
      <c r="N359" t="s">
        <v>5</v>
      </c>
      <c r="O359" t="s">
        <v>581</v>
      </c>
      <c r="Q359" t="s">
        <v>485</v>
      </c>
      <c r="R359" t="s">
        <v>1093</v>
      </c>
      <c r="S359">
        <v>100782731</v>
      </c>
      <c r="T359" t="s">
        <v>1106</v>
      </c>
      <c r="U359">
        <v>202508</v>
      </c>
      <c r="V359" t="s">
        <v>685</v>
      </c>
      <c r="W359">
        <v>0</v>
      </c>
      <c r="X359">
        <v>22234.13</v>
      </c>
      <c r="Z359" t="s">
        <v>1095</v>
      </c>
      <c r="AB359" t="s">
        <v>686</v>
      </c>
      <c r="AC359" t="s">
        <v>7</v>
      </c>
      <c r="AE359" t="s">
        <v>627</v>
      </c>
      <c r="AF359" t="s">
        <v>688</v>
      </c>
      <c r="AH359" s="129" t="s">
        <v>1072</v>
      </c>
      <c r="AI359" s="1">
        <v>45881</v>
      </c>
      <c r="AJ359" t="s">
        <v>689</v>
      </c>
    </row>
    <row r="360" spans="1:36" x14ac:dyDescent="0.25">
      <c r="A360" t="s">
        <v>3</v>
      </c>
      <c r="B360">
        <v>1</v>
      </c>
      <c r="C360">
        <v>20</v>
      </c>
      <c r="D360">
        <v>908</v>
      </c>
      <c r="E360" t="s">
        <v>677</v>
      </c>
      <c r="F360" t="s">
        <v>4</v>
      </c>
      <c r="G360" s="129" t="s">
        <v>678</v>
      </c>
      <c r="H360" s="129" t="s">
        <v>678</v>
      </c>
      <c r="I360" t="s">
        <v>679</v>
      </c>
      <c r="J360" t="s">
        <v>6</v>
      </c>
      <c r="K360" t="s">
        <v>680</v>
      </c>
      <c r="L360" t="s">
        <v>6</v>
      </c>
      <c r="M360" s="129" t="s">
        <v>681</v>
      </c>
      <c r="N360" t="s">
        <v>5</v>
      </c>
      <c r="O360" t="s">
        <v>581</v>
      </c>
      <c r="Q360" t="s">
        <v>485</v>
      </c>
      <c r="R360" t="s">
        <v>1093</v>
      </c>
      <c r="S360">
        <v>100782780</v>
      </c>
      <c r="T360" t="s">
        <v>1107</v>
      </c>
      <c r="U360">
        <v>202508</v>
      </c>
      <c r="V360" t="s">
        <v>685</v>
      </c>
      <c r="W360">
        <v>0</v>
      </c>
      <c r="X360">
        <v>35866.19</v>
      </c>
      <c r="Z360" t="s">
        <v>1095</v>
      </c>
      <c r="AB360" t="s">
        <v>686</v>
      </c>
      <c r="AC360" t="s">
        <v>7</v>
      </c>
      <c r="AE360" t="s">
        <v>627</v>
      </c>
      <c r="AF360" t="s">
        <v>688</v>
      </c>
      <c r="AH360" s="129" t="s">
        <v>1072</v>
      </c>
      <c r="AI360" s="1">
        <v>45881</v>
      </c>
      <c r="AJ360" t="s">
        <v>689</v>
      </c>
    </row>
    <row r="361" spans="1:36" x14ac:dyDescent="0.25">
      <c r="A361" t="s">
        <v>3</v>
      </c>
      <c r="B361">
        <v>1</v>
      </c>
      <c r="C361">
        <v>20</v>
      </c>
      <c r="D361">
        <v>908</v>
      </c>
      <c r="E361" t="s">
        <v>677</v>
      </c>
      <c r="F361" t="s">
        <v>4</v>
      </c>
      <c r="G361" s="129" t="s">
        <v>678</v>
      </c>
      <c r="H361" s="129" t="s">
        <v>678</v>
      </c>
      <c r="I361" t="s">
        <v>679</v>
      </c>
      <c r="J361" t="s">
        <v>6</v>
      </c>
      <c r="K361" t="s">
        <v>680</v>
      </c>
      <c r="L361" t="s">
        <v>6</v>
      </c>
      <c r="M361" s="129" t="s">
        <v>681</v>
      </c>
      <c r="N361" t="s">
        <v>5</v>
      </c>
      <c r="O361" t="s">
        <v>581</v>
      </c>
      <c r="Q361" t="s">
        <v>485</v>
      </c>
      <c r="R361" t="s">
        <v>1093</v>
      </c>
      <c r="S361">
        <v>100789473</v>
      </c>
      <c r="T361" t="s">
        <v>1108</v>
      </c>
      <c r="U361">
        <v>202508</v>
      </c>
      <c r="V361" t="s">
        <v>685</v>
      </c>
      <c r="W361">
        <v>0</v>
      </c>
      <c r="X361">
        <v>14872.32</v>
      </c>
      <c r="Z361" t="s">
        <v>1095</v>
      </c>
      <c r="AB361" t="s">
        <v>686</v>
      </c>
      <c r="AC361" t="s">
        <v>7</v>
      </c>
      <c r="AE361" t="s">
        <v>628</v>
      </c>
      <c r="AF361" t="s">
        <v>688</v>
      </c>
      <c r="AH361" s="129" t="s">
        <v>1072</v>
      </c>
      <c r="AI361" s="1">
        <v>45885</v>
      </c>
      <c r="AJ361" t="s">
        <v>689</v>
      </c>
    </row>
    <row r="362" spans="1:36" x14ac:dyDescent="0.25">
      <c r="A362" t="s">
        <v>3</v>
      </c>
      <c r="B362">
        <v>1</v>
      </c>
      <c r="C362">
        <v>20</v>
      </c>
      <c r="D362">
        <v>908</v>
      </c>
      <c r="E362" t="s">
        <v>677</v>
      </c>
      <c r="F362" t="s">
        <v>4</v>
      </c>
      <c r="G362" s="129" t="s">
        <v>678</v>
      </c>
      <c r="H362" s="129" t="s">
        <v>678</v>
      </c>
      <c r="I362" t="s">
        <v>679</v>
      </c>
      <c r="J362" t="s">
        <v>6</v>
      </c>
      <c r="K362" t="s">
        <v>680</v>
      </c>
      <c r="L362" t="s">
        <v>6</v>
      </c>
      <c r="M362" s="129" t="s">
        <v>681</v>
      </c>
      <c r="N362" t="s">
        <v>5</v>
      </c>
      <c r="O362" t="s">
        <v>581</v>
      </c>
      <c r="Q362" t="s">
        <v>485</v>
      </c>
      <c r="R362" t="s">
        <v>1093</v>
      </c>
      <c r="S362">
        <v>100796804</v>
      </c>
      <c r="T362" t="s">
        <v>1109</v>
      </c>
      <c r="U362">
        <v>202508</v>
      </c>
      <c r="V362" t="s">
        <v>685</v>
      </c>
      <c r="W362">
        <v>0</v>
      </c>
      <c r="X362">
        <v>9982.2199999999993</v>
      </c>
      <c r="Z362" t="s">
        <v>1095</v>
      </c>
      <c r="AB362" t="s">
        <v>686</v>
      </c>
      <c r="AC362" t="s">
        <v>7</v>
      </c>
      <c r="AE362" t="s">
        <v>629</v>
      </c>
      <c r="AF362" t="s">
        <v>688</v>
      </c>
      <c r="AH362" s="129" t="s">
        <v>1072</v>
      </c>
      <c r="AI362" s="1">
        <v>45892</v>
      </c>
      <c r="AJ362" t="s">
        <v>689</v>
      </c>
    </row>
    <row r="363" spans="1:36" x14ac:dyDescent="0.25">
      <c r="A363" t="s">
        <v>3</v>
      </c>
      <c r="B363">
        <v>1</v>
      </c>
      <c r="C363">
        <v>20</v>
      </c>
      <c r="D363">
        <v>908</v>
      </c>
      <c r="E363" t="s">
        <v>677</v>
      </c>
      <c r="F363" t="s">
        <v>4</v>
      </c>
      <c r="G363" s="129" t="s">
        <v>678</v>
      </c>
      <c r="H363" s="129" t="s">
        <v>678</v>
      </c>
      <c r="I363" t="s">
        <v>679</v>
      </c>
      <c r="J363" t="s">
        <v>6</v>
      </c>
      <c r="K363" t="s">
        <v>680</v>
      </c>
      <c r="L363" t="s">
        <v>6</v>
      </c>
      <c r="M363" s="129" t="s">
        <v>681</v>
      </c>
      <c r="N363" t="s">
        <v>5</v>
      </c>
      <c r="O363" t="s">
        <v>581</v>
      </c>
      <c r="Q363" t="s">
        <v>485</v>
      </c>
      <c r="R363" t="s">
        <v>1093</v>
      </c>
      <c r="S363">
        <v>100814522</v>
      </c>
      <c r="T363" t="s">
        <v>1110</v>
      </c>
      <c r="U363">
        <v>202509</v>
      </c>
      <c r="V363" t="s">
        <v>685</v>
      </c>
      <c r="W363">
        <v>0</v>
      </c>
      <c r="X363">
        <v>26242.09</v>
      </c>
      <c r="Z363" t="s">
        <v>1095</v>
      </c>
      <c r="AB363" t="s">
        <v>686</v>
      </c>
      <c r="AC363" t="s">
        <v>7</v>
      </c>
      <c r="AE363" t="s">
        <v>641</v>
      </c>
      <c r="AF363" t="s">
        <v>688</v>
      </c>
      <c r="AH363" s="129" t="s">
        <v>1072</v>
      </c>
      <c r="AI363" s="1">
        <v>45910</v>
      </c>
      <c r="AJ363" t="s">
        <v>689</v>
      </c>
    </row>
    <row r="364" spans="1:36" s="8" customFormat="1" x14ac:dyDescent="0.25">
      <c r="A364" t="s">
        <v>3</v>
      </c>
      <c r="B364">
        <v>1</v>
      </c>
      <c r="C364">
        <v>20</v>
      </c>
      <c r="D364">
        <v>908</v>
      </c>
      <c r="E364" t="s">
        <v>677</v>
      </c>
      <c r="F364" t="s">
        <v>4</v>
      </c>
      <c r="G364" s="129" t="s">
        <v>678</v>
      </c>
      <c r="H364" s="129" t="s">
        <v>678</v>
      </c>
      <c r="I364" t="s">
        <v>679</v>
      </c>
      <c r="J364" t="s">
        <v>6</v>
      </c>
      <c r="K364" t="s">
        <v>680</v>
      </c>
      <c r="L364" t="s">
        <v>6</v>
      </c>
      <c r="M364" s="129" t="s">
        <v>681</v>
      </c>
      <c r="N364" t="s">
        <v>5</v>
      </c>
      <c r="O364" t="s">
        <v>581</v>
      </c>
      <c r="P364"/>
      <c r="Q364" t="s">
        <v>485</v>
      </c>
      <c r="R364" t="s">
        <v>1093</v>
      </c>
      <c r="S364">
        <v>100822183</v>
      </c>
      <c r="T364" t="s">
        <v>1111</v>
      </c>
      <c r="U364">
        <v>202509</v>
      </c>
      <c r="V364" t="s">
        <v>685</v>
      </c>
      <c r="W364">
        <v>0</v>
      </c>
      <c r="X364">
        <v>6730.26</v>
      </c>
      <c r="Y364"/>
      <c r="Z364" t="s">
        <v>1095</v>
      </c>
      <c r="AA364"/>
      <c r="AB364" t="s">
        <v>686</v>
      </c>
      <c r="AC364" t="s">
        <v>7</v>
      </c>
      <c r="AD364"/>
      <c r="AE364" t="s">
        <v>642</v>
      </c>
      <c r="AF364" t="s">
        <v>688</v>
      </c>
      <c r="AG364"/>
      <c r="AH364" s="129" t="s">
        <v>1072</v>
      </c>
      <c r="AI364" s="1">
        <v>45917</v>
      </c>
      <c r="AJ364" t="s">
        <v>689</v>
      </c>
    </row>
    <row r="365" spans="1:36" s="8" customFormat="1" x14ac:dyDescent="0.25">
      <c r="A365" t="s">
        <v>3</v>
      </c>
      <c r="B365">
        <v>1</v>
      </c>
      <c r="C365">
        <v>20</v>
      </c>
      <c r="D365">
        <v>908</v>
      </c>
      <c r="E365" t="s">
        <v>677</v>
      </c>
      <c r="F365" t="s">
        <v>4</v>
      </c>
      <c r="G365" s="129" t="s">
        <v>678</v>
      </c>
      <c r="H365" s="129" t="s">
        <v>678</v>
      </c>
      <c r="I365" t="s">
        <v>679</v>
      </c>
      <c r="J365" t="s">
        <v>6</v>
      </c>
      <c r="K365" t="s">
        <v>680</v>
      </c>
      <c r="L365" t="s">
        <v>6</v>
      </c>
      <c r="M365" s="129" t="s">
        <v>681</v>
      </c>
      <c r="N365" t="s">
        <v>5</v>
      </c>
      <c r="O365" t="s">
        <v>581</v>
      </c>
      <c r="P365"/>
      <c r="Q365" t="s">
        <v>485</v>
      </c>
      <c r="R365" t="s">
        <v>1093</v>
      </c>
      <c r="S365">
        <v>100826944</v>
      </c>
      <c r="T365" t="s">
        <v>1112</v>
      </c>
      <c r="U365">
        <v>202509</v>
      </c>
      <c r="V365" t="s">
        <v>685</v>
      </c>
      <c r="W365">
        <v>0</v>
      </c>
      <c r="X365">
        <v>44406.82</v>
      </c>
      <c r="Y365"/>
      <c r="Z365" t="s">
        <v>1095</v>
      </c>
      <c r="AA365"/>
      <c r="AB365" t="s">
        <v>686</v>
      </c>
      <c r="AC365" t="s">
        <v>7</v>
      </c>
      <c r="AD365"/>
      <c r="AE365" t="s">
        <v>643</v>
      </c>
      <c r="AF365" t="s">
        <v>688</v>
      </c>
      <c r="AG365"/>
      <c r="AH365" s="129" t="s">
        <v>1072</v>
      </c>
      <c r="AI365" s="1">
        <v>45919</v>
      </c>
      <c r="AJ365" t="s">
        <v>689</v>
      </c>
    </row>
    <row r="366" spans="1:36" s="8" customFormat="1" x14ac:dyDescent="0.25">
      <c r="A366" t="s">
        <v>3</v>
      </c>
      <c r="B366">
        <v>1</v>
      </c>
      <c r="C366">
        <v>20</v>
      </c>
      <c r="D366">
        <v>908</v>
      </c>
      <c r="E366" t="s">
        <v>677</v>
      </c>
      <c r="F366" t="s">
        <v>4</v>
      </c>
      <c r="G366" s="129" t="s">
        <v>678</v>
      </c>
      <c r="H366" s="129" t="s">
        <v>678</v>
      </c>
      <c r="I366" t="s">
        <v>679</v>
      </c>
      <c r="J366" t="s">
        <v>6</v>
      </c>
      <c r="K366" t="s">
        <v>680</v>
      </c>
      <c r="L366" t="s">
        <v>6</v>
      </c>
      <c r="M366" s="129" t="s">
        <v>681</v>
      </c>
      <c r="N366" t="s">
        <v>5</v>
      </c>
      <c r="O366" t="s">
        <v>581</v>
      </c>
      <c r="P366"/>
      <c r="Q366" t="s">
        <v>485</v>
      </c>
      <c r="R366" t="s">
        <v>1093</v>
      </c>
      <c r="S366">
        <v>100834677</v>
      </c>
      <c r="T366" t="s">
        <v>1113</v>
      </c>
      <c r="U366">
        <v>202509</v>
      </c>
      <c r="V366" t="s">
        <v>685</v>
      </c>
      <c r="W366">
        <v>0</v>
      </c>
      <c r="X366">
        <v>26352.33</v>
      </c>
      <c r="Y366"/>
      <c r="Z366" t="s">
        <v>1095</v>
      </c>
      <c r="AA366"/>
      <c r="AB366" t="s">
        <v>686</v>
      </c>
      <c r="AC366" t="s">
        <v>7</v>
      </c>
      <c r="AD366"/>
      <c r="AE366" t="s">
        <v>644</v>
      </c>
      <c r="AF366" t="s">
        <v>688</v>
      </c>
      <c r="AG366"/>
      <c r="AH366" s="129" t="s">
        <v>1072</v>
      </c>
      <c r="AI366" s="1">
        <v>45930</v>
      </c>
      <c r="AJ366" t="s">
        <v>689</v>
      </c>
    </row>
    <row r="367" spans="1:36" s="8" customFormat="1" x14ac:dyDescent="0.25">
      <c r="A367" t="s">
        <v>3</v>
      </c>
      <c r="B367">
        <v>1</v>
      </c>
      <c r="C367">
        <v>20</v>
      </c>
      <c r="D367">
        <v>908</v>
      </c>
      <c r="E367" t="s">
        <v>677</v>
      </c>
      <c r="F367" t="s">
        <v>4</v>
      </c>
      <c r="G367" s="129" t="s">
        <v>678</v>
      </c>
      <c r="H367" s="129" t="s">
        <v>678</v>
      </c>
      <c r="I367" t="s">
        <v>679</v>
      </c>
      <c r="J367" t="s">
        <v>6</v>
      </c>
      <c r="K367" t="s">
        <v>680</v>
      </c>
      <c r="L367" t="s">
        <v>6</v>
      </c>
      <c r="M367" s="129" t="s">
        <v>681</v>
      </c>
      <c r="N367" t="s">
        <v>5</v>
      </c>
      <c r="O367" t="s">
        <v>581</v>
      </c>
      <c r="P367"/>
      <c r="Q367" t="s">
        <v>485</v>
      </c>
      <c r="R367" t="s">
        <v>1093</v>
      </c>
      <c r="S367">
        <v>100850623</v>
      </c>
      <c r="T367" t="s">
        <v>1114</v>
      </c>
      <c r="U367">
        <v>202510</v>
      </c>
      <c r="V367" t="s">
        <v>685</v>
      </c>
      <c r="W367">
        <v>0</v>
      </c>
      <c r="X367">
        <v>92510.12</v>
      </c>
      <c r="Y367"/>
      <c r="Z367" t="s">
        <v>1095</v>
      </c>
      <c r="AA367"/>
      <c r="AB367" t="s">
        <v>686</v>
      </c>
      <c r="AC367" t="s">
        <v>7</v>
      </c>
      <c r="AD367"/>
      <c r="AE367" t="s">
        <v>646</v>
      </c>
      <c r="AF367" t="s">
        <v>688</v>
      </c>
      <c r="AG367"/>
      <c r="AH367" s="129" t="s">
        <v>1072</v>
      </c>
      <c r="AI367" s="1">
        <v>45944</v>
      </c>
      <c r="AJ367" t="s">
        <v>689</v>
      </c>
    </row>
    <row r="368" spans="1:36" s="8" customFormat="1" x14ac:dyDescent="0.25">
      <c r="A368" t="s">
        <v>3</v>
      </c>
      <c r="B368">
        <v>1</v>
      </c>
      <c r="C368">
        <v>20</v>
      </c>
      <c r="D368">
        <v>908</v>
      </c>
      <c r="E368" t="s">
        <v>677</v>
      </c>
      <c r="F368" t="s">
        <v>4</v>
      </c>
      <c r="G368" s="129" t="s">
        <v>678</v>
      </c>
      <c r="H368" s="129" t="s">
        <v>678</v>
      </c>
      <c r="I368" t="s">
        <v>679</v>
      </c>
      <c r="J368" t="s">
        <v>6</v>
      </c>
      <c r="K368" t="s">
        <v>680</v>
      </c>
      <c r="L368" t="s">
        <v>6</v>
      </c>
      <c r="M368" s="129" t="s">
        <v>681</v>
      </c>
      <c r="N368" t="s">
        <v>5</v>
      </c>
      <c r="O368" t="s">
        <v>581</v>
      </c>
      <c r="P368"/>
      <c r="Q368" t="s">
        <v>485</v>
      </c>
      <c r="R368" t="s">
        <v>1093</v>
      </c>
      <c r="S368">
        <v>100855530</v>
      </c>
      <c r="T368" t="s">
        <v>1115</v>
      </c>
      <c r="U368">
        <v>202510</v>
      </c>
      <c r="V368" t="s">
        <v>685</v>
      </c>
      <c r="W368">
        <v>0</v>
      </c>
      <c r="X368">
        <v>35230.31</v>
      </c>
      <c r="Y368"/>
      <c r="Z368" t="s">
        <v>1095</v>
      </c>
      <c r="AA368"/>
      <c r="AB368" t="s">
        <v>686</v>
      </c>
      <c r="AC368" t="s">
        <v>7</v>
      </c>
      <c r="AD368"/>
      <c r="AE368" t="s">
        <v>647</v>
      </c>
      <c r="AF368" t="s">
        <v>688</v>
      </c>
      <c r="AG368"/>
      <c r="AH368" s="129" t="s">
        <v>1072</v>
      </c>
      <c r="AI368" s="1">
        <v>45948</v>
      </c>
      <c r="AJ368" t="s">
        <v>689</v>
      </c>
    </row>
    <row r="369" spans="1:36" s="8" customFormat="1" x14ac:dyDescent="0.25">
      <c r="A369" t="s">
        <v>3</v>
      </c>
      <c r="B369">
        <v>1</v>
      </c>
      <c r="C369">
        <v>20</v>
      </c>
      <c r="D369">
        <v>908</v>
      </c>
      <c r="E369" t="s">
        <v>677</v>
      </c>
      <c r="F369" t="s">
        <v>4</v>
      </c>
      <c r="G369" s="129" t="s">
        <v>678</v>
      </c>
      <c r="H369" s="129" t="s">
        <v>678</v>
      </c>
      <c r="I369" t="s">
        <v>679</v>
      </c>
      <c r="J369" t="s">
        <v>6</v>
      </c>
      <c r="K369" t="s">
        <v>680</v>
      </c>
      <c r="L369" t="s">
        <v>6</v>
      </c>
      <c r="M369" s="129" t="s">
        <v>681</v>
      </c>
      <c r="N369" t="s">
        <v>5</v>
      </c>
      <c r="O369" t="s">
        <v>581</v>
      </c>
      <c r="P369"/>
      <c r="Q369" t="s">
        <v>485</v>
      </c>
      <c r="R369" t="s">
        <v>1093</v>
      </c>
      <c r="S369">
        <v>100862227</v>
      </c>
      <c r="T369" t="s">
        <v>1116</v>
      </c>
      <c r="U369">
        <v>202510</v>
      </c>
      <c r="V369" t="s">
        <v>685</v>
      </c>
      <c r="W369">
        <v>0</v>
      </c>
      <c r="X369">
        <v>65141.47</v>
      </c>
      <c r="Y369"/>
      <c r="Z369" t="s">
        <v>1095</v>
      </c>
      <c r="AA369"/>
      <c r="AB369" t="s">
        <v>686</v>
      </c>
      <c r="AC369" t="s">
        <v>7</v>
      </c>
      <c r="AD369"/>
      <c r="AE369" t="s">
        <v>648</v>
      </c>
      <c r="AF369" t="s">
        <v>688</v>
      </c>
      <c r="AG369"/>
      <c r="AH369" s="129" t="s">
        <v>1072</v>
      </c>
      <c r="AI369" s="1">
        <v>45955</v>
      </c>
      <c r="AJ369" t="s">
        <v>689</v>
      </c>
    </row>
  </sheetData>
  <sortState xmlns:xlrd2="http://schemas.microsoft.com/office/spreadsheetml/2017/richdata2" ref="A2:AJ369">
    <sortCondition ref="U356:U369"/>
  </sortState>
  <pageMargins left="0.7" right="0.7" top="0.75" bottom="0.75" header="0.3" footer="0.3"/>
  <pageSetup orientation="portrait" r:id="rId1"/>
  <headerFooter>
    <oddFooter>&amp;RSchedule JNG-D3.A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BS767"/>
  <sheetViews>
    <sheetView tabSelected="1" zoomScaleNormal="100" workbookViewId="0">
      <pane xSplit="7" ySplit="1" topLeftCell="H2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RowHeight="15" x14ac:dyDescent="0.25"/>
  <cols>
    <col min="1" max="1" width="11.5703125" customWidth="1"/>
    <col min="2" max="2" width="12.85546875" style="3" bestFit="1" customWidth="1"/>
    <col min="3" max="3" width="11.140625" style="3" bestFit="1" customWidth="1"/>
    <col min="4" max="4" width="11.5703125" style="6" bestFit="1" customWidth="1"/>
    <col min="5" max="5" width="11.7109375" style="6" bestFit="1" customWidth="1"/>
    <col min="6" max="6" width="13.5703125" style="6" bestFit="1" customWidth="1"/>
    <col min="7" max="7" width="8" customWidth="1"/>
    <col min="8" max="8" width="12.140625" customWidth="1"/>
    <col min="9" max="20" width="10.7109375" customWidth="1"/>
    <col min="21" max="25" width="11.140625" customWidth="1"/>
    <col min="26" max="40" width="11.5703125" customWidth="1"/>
    <col min="41" max="51" width="10.5703125" customWidth="1"/>
    <col min="52" max="60" width="10.5703125" bestFit="1" customWidth="1"/>
    <col min="61" max="61" width="10.85546875" customWidth="1"/>
    <col min="62" max="62" width="10.5703125" bestFit="1" customWidth="1"/>
    <col min="64" max="64" width="10.5703125" bestFit="1" customWidth="1"/>
    <col min="67" max="67" width="9.7109375" bestFit="1" customWidth="1"/>
    <col min="69" max="69" width="9.7109375" bestFit="1" customWidth="1"/>
  </cols>
  <sheetData>
    <row r="1" spans="1:71" ht="45.75" thickBot="1" x14ac:dyDescent="0.3">
      <c r="A1" s="21" t="s">
        <v>27</v>
      </c>
      <c r="B1" s="39" t="s">
        <v>28</v>
      </c>
      <c r="C1" s="39" t="s">
        <v>29</v>
      </c>
      <c r="D1" s="22" t="s">
        <v>30</v>
      </c>
      <c r="E1" s="22" t="s">
        <v>31</v>
      </c>
      <c r="F1" s="23" t="s">
        <v>32</v>
      </c>
      <c r="G1" s="21" t="s">
        <v>33</v>
      </c>
      <c r="H1" s="33" t="s">
        <v>34</v>
      </c>
      <c r="I1" s="35" t="s">
        <v>35</v>
      </c>
      <c r="J1" s="36" t="s">
        <v>67</v>
      </c>
      <c r="K1" s="36" t="s">
        <v>73</v>
      </c>
      <c r="L1" s="36" t="s">
        <v>87</v>
      </c>
      <c r="M1" s="36" t="s">
        <v>105</v>
      </c>
      <c r="N1" s="36" t="s">
        <v>119</v>
      </c>
      <c r="O1" s="36" t="s">
        <v>140</v>
      </c>
      <c r="P1" s="36" t="s">
        <v>157</v>
      </c>
      <c r="Q1" s="36" t="s">
        <v>169</v>
      </c>
      <c r="R1" s="36" t="s">
        <v>179</v>
      </c>
      <c r="S1" s="36" t="s">
        <v>186</v>
      </c>
      <c r="T1" s="36" t="s">
        <v>209</v>
      </c>
      <c r="U1" s="36" t="s">
        <v>239</v>
      </c>
      <c r="V1" s="36" t="s">
        <v>253</v>
      </c>
      <c r="W1" s="36" t="s">
        <v>263</v>
      </c>
      <c r="X1" s="36" t="s">
        <v>265</v>
      </c>
      <c r="Y1" s="36" t="s">
        <v>292</v>
      </c>
      <c r="Z1" s="36" t="s">
        <v>331</v>
      </c>
      <c r="AA1" s="36" t="s">
        <v>345</v>
      </c>
      <c r="AB1" s="36" t="s">
        <v>346</v>
      </c>
      <c r="AC1" s="36" t="s">
        <v>358</v>
      </c>
      <c r="AD1" s="36" t="s">
        <v>371</v>
      </c>
      <c r="AE1" s="36" t="s">
        <v>387</v>
      </c>
      <c r="AF1" s="36" t="s">
        <v>398</v>
      </c>
      <c r="AG1" s="36" t="s">
        <v>417</v>
      </c>
      <c r="AH1" s="36" t="s">
        <v>426</v>
      </c>
      <c r="AI1" s="36" t="s">
        <v>441</v>
      </c>
      <c r="AJ1" s="36" t="s">
        <v>458</v>
      </c>
      <c r="AK1" s="36" t="s">
        <v>466</v>
      </c>
      <c r="AL1" s="36" t="s">
        <v>468</v>
      </c>
      <c r="AM1" s="36" t="s">
        <v>471</v>
      </c>
      <c r="AN1" s="36" t="s">
        <v>476</v>
      </c>
      <c r="AO1" s="36" t="s">
        <v>478</v>
      </c>
      <c r="AP1" s="36" t="s">
        <v>479</v>
      </c>
      <c r="AQ1" s="36" t="s">
        <v>483</v>
      </c>
      <c r="AR1" s="36" t="s">
        <v>484</v>
      </c>
      <c r="AS1" s="36" t="s">
        <v>486</v>
      </c>
      <c r="AT1" s="36" t="s">
        <v>487</v>
      </c>
      <c r="AU1" s="36" t="s">
        <v>502</v>
      </c>
      <c r="AV1" s="36" t="s">
        <v>518</v>
      </c>
      <c r="AW1" s="36" t="s">
        <v>524</v>
      </c>
      <c r="AX1" s="36" t="s">
        <v>533</v>
      </c>
      <c r="AY1" s="36" t="s">
        <v>558</v>
      </c>
      <c r="AZ1" s="36" t="s">
        <v>559</v>
      </c>
      <c r="BA1" s="36" t="s">
        <v>560</v>
      </c>
      <c r="BB1" s="36" t="s">
        <v>583</v>
      </c>
      <c r="BC1" s="36" t="s">
        <v>598</v>
      </c>
      <c r="BD1" s="36" t="s">
        <v>611</v>
      </c>
      <c r="BE1" s="36" t="s">
        <v>619</v>
      </c>
      <c r="BF1" s="36" t="s">
        <v>621</v>
      </c>
      <c r="BG1" s="36" t="s">
        <v>630</v>
      </c>
      <c r="BH1" s="36" t="s">
        <v>645</v>
      </c>
      <c r="BI1" s="21" t="s">
        <v>36</v>
      </c>
      <c r="BJ1" s="21" t="s">
        <v>37</v>
      </c>
      <c r="BK1" s="21" t="s">
        <v>38</v>
      </c>
      <c r="BL1" s="21" t="s">
        <v>39</v>
      </c>
      <c r="BM1" s="21" t="s">
        <v>40</v>
      </c>
      <c r="BN1" s="21" t="s">
        <v>41</v>
      </c>
      <c r="BO1" s="21" t="s">
        <v>42</v>
      </c>
      <c r="BP1" s="21" t="s">
        <v>43</v>
      </c>
      <c r="BS1" s="30"/>
    </row>
    <row r="2" spans="1:71" x14ac:dyDescent="0.25">
      <c r="A2" s="24">
        <v>44348</v>
      </c>
      <c r="B2" s="40" t="s">
        <v>44</v>
      </c>
      <c r="C2" s="43">
        <v>902280001</v>
      </c>
      <c r="D2" s="44">
        <v>3538.95</v>
      </c>
      <c r="E2" s="44">
        <v>3156.78</v>
      </c>
      <c r="F2" s="44">
        <v>49.96</v>
      </c>
      <c r="G2" s="25">
        <v>69</v>
      </c>
      <c r="H2" s="32">
        <f>(E2/G2)*0.5</f>
        <v>22.87521739130435</v>
      </c>
      <c r="I2" s="32">
        <f t="shared" ref="I2:O2" si="0">$E$2/$G$2</f>
        <v>45.7504347826087</v>
      </c>
      <c r="J2" s="32">
        <f t="shared" si="0"/>
        <v>45.7504347826087</v>
      </c>
      <c r="K2" s="32">
        <f t="shared" si="0"/>
        <v>45.7504347826087</v>
      </c>
      <c r="L2" s="32">
        <f t="shared" si="0"/>
        <v>45.7504347826087</v>
      </c>
      <c r="M2" s="32">
        <f t="shared" si="0"/>
        <v>45.7504347826087</v>
      </c>
      <c r="N2" s="32">
        <f t="shared" si="0"/>
        <v>45.7504347826087</v>
      </c>
      <c r="O2" s="32">
        <f t="shared" si="0"/>
        <v>45.7504347826087</v>
      </c>
      <c r="P2" s="31" t="s">
        <v>158</v>
      </c>
      <c r="Q2" s="31" t="s">
        <v>158</v>
      </c>
      <c r="R2" s="31" t="s">
        <v>158</v>
      </c>
      <c r="S2" s="31" t="s">
        <v>158</v>
      </c>
      <c r="T2" s="31" t="s">
        <v>158</v>
      </c>
      <c r="U2" s="31" t="s">
        <v>158</v>
      </c>
      <c r="V2" s="31" t="s">
        <v>158</v>
      </c>
      <c r="W2" s="31" t="s">
        <v>158</v>
      </c>
      <c r="X2" s="31" t="s">
        <v>158</v>
      </c>
      <c r="Y2" s="31" t="s">
        <v>158</v>
      </c>
      <c r="Z2" s="31" t="s">
        <v>158</v>
      </c>
      <c r="AA2" s="31" t="s">
        <v>158</v>
      </c>
      <c r="AB2" s="31" t="s">
        <v>158</v>
      </c>
      <c r="AC2" s="31" t="s">
        <v>158</v>
      </c>
      <c r="AD2" s="31" t="s">
        <v>158</v>
      </c>
      <c r="AE2" s="31" t="s">
        <v>158</v>
      </c>
      <c r="AF2" s="31" t="s">
        <v>158</v>
      </c>
      <c r="AG2" s="31" t="s">
        <v>158</v>
      </c>
      <c r="AH2" s="31" t="s">
        <v>158</v>
      </c>
      <c r="AI2" s="31" t="s">
        <v>158</v>
      </c>
      <c r="AJ2" s="31" t="s">
        <v>158</v>
      </c>
      <c r="AK2" s="31" t="s">
        <v>158</v>
      </c>
      <c r="AL2" s="31" t="s">
        <v>158</v>
      </c>
      <c r="AM2" s="31" t="s">
        <v>158</v>
      </c>
      <c r="AN2" s="31" t="s">
        <v>158</v>
      </c>
      <c r="AO2" s="31" t="s">
        <v>158</v>
      </c>
      <c r="AP2" s="31" t="s">
        <v>158</v>
      </c>
      <c r="AQ2" s="31" t="s">
        <v>158</v>
      </c>
      <c r="AR2" s="31" t="s">
        <v>158</v>
      </c>
      <c r="AS2" s="31" t="s">
        <v>158</v>
      </c>
      <c r="AT2" s="31" t="s">
        <v>158</v>
      </c>
      <c r="AU2" s="31" t="s">
        <v>158</v>
      </c>
      <c r="AV2" s="31" t="s">
        <v>158</v>
      </c>
      <c r="AW2" s="31" t="s">
        <v>158</v>
      </c>
      <c r="AX2" s="31" t="s">
        <v>158</v>
      </c>
      <c r="AY2" s="31" t="s">
        <v>158</v>
      </c>
      <c r="AZ2" s="31" t="s">
        <v>158</v>
      </c>
      <c r="BA2" s="31" t="s">
        <v>158</v>
      </c>
      <c r="BB2" s="31" t="s">
        <v>158</v>
      </c>
      <c r="BC2" s="31" t="s">
        <v>158</v>
      </c>
      <c r="BD2" s="31" t="s">
        <v>158</v>
      </c>
      <c r="BE2" s="31" t="s">
        <v>158</v>
      </c>
      <c r="BF2" s="31" t="s">
        <v>158</v>
      </c>
      <c r="BG2" s="31" t="s">
        <v>158</v>
      </c>
      <c r="BH2" s="31" t="s">
        <v>158</v>
      </c>
      <c r="BI2" s="26"/>
      <c r="BJ2" s="26"/>
      <c r="BK2" s="26"/>
      <c r="BL2" s="26"/>
      <c r="BM2" s="26"/>
      <c r="BN2" s="26"/>
      <c r="BO2" s="26"/>
    </row>
    <row r="3" spans="1:71" x14ac:dyDescent="0.25">
      <c r="A3" s="24">
        <v>44348</v>
      </c>
      <c r="B3" s="40" t="s">
        <v>45</v>
      </c>
      <c r="C3" s="43" t="s">
        <v>46</v>
      </c>
      <c r="D3" s="44">
        <v>2064.7600000000002</v>
      </c>
      <c r="E3" s="44">
        <v>1660.5</v>
      </c>
      <c r="F3" s="44">
        <v>14.53</v>
      </c>
      <c r="G3" s="25">
        <v>135</v>
      </c>
      <c r="H3" s="32">
        <f t="shared" ref="H3:H10" si="1">(E3/G3)*0.5</f>
        <v>6.15</v>
      </c>
      <c r="I3" s="32">
        <f t="shared" ref="I3:O3" si="2">$E$3/$G$3</f>
        <v>12.3</v>
      </c>
      <c r="J3" s="32">
        <f t="shared" si="2"/>
        <v>12.3</v>
      </c>
      <c r="K3" s="32">
        <f t="shared" si="2"/>
        <v>12.3</v>
      </c>
      <c r="L3" s="32">
        <f t="shared" si="2"/>
        <v>12.3</v>
      </c>
      <c r="M3" s="32">
        <f t="shared" si="2"/>
        <v>12.3</v>
      </c>
      <c r="N3" s="32">
        <f t="shared" si="2"/>
        <v>12.3</v>
      </c>
      <c r="O3" s="32">
        <f t="shared" si="2"/>
        <v>12.3</v>
      </c>
      <c r="P3" s="31" t="s">
        <v>158</v>
      </c>
      <c r="Q3" s="31" t="s">
        <v>158</v>
      </c>
      <c r="R3" s="31" t="s">
        <v>158</v>
      </c>
      <c r="S3" s="31" t="s">
        <v>158</v>
      </c>
      <c r="T3" s="31" t="s">
        <v>158</v>
      </c>
      <c r="U3" s="31" t="s">
        <v>158</v>
      </c>
      <c r="V3" s="31" t="s">
        <v>158</v>
      </c>
      <c r="W3" s="31" t="s">
        <v>158</v>
      </c>
      <c r="X3" s="31" t="s">
        <v>158</v>
      </c>
      <c r="Y3" s="31" t="s">
        <v>158</v>
      </c>
      <c r="Z3" s="31" t="s">
        <v>158</v>
      </c>
      <c r="AA3" s="31" t="s">
        <v>158</v>
      </c>
      <c r="AB3" s="31" t="s">
        <v>158</v>
      </c>
      <c r="AC3" s="31" t="s">
        <v>158</v>
      </c>
      <c r="AD3" s="31" t="s">
        <v>158</v>
      </c>
      <c r="AE3" s="31" t="s">
        <v>158</v>
      </c>
      <c r="AF3" s="31" t="s">
        <v>158</v>
      </c>
      <c r="AG3" s="31" t="s">
        <v>158</v>
      </c>
      <c r="AH3" s="31" t="s">
        <v>158</v>
      </c>
      <c r="AI3" s="31" t="s">
        <v>158</v>
      </c>
      <c r="AJ3" s="31" t="s">
        <v>158</v>
      </c>
      <c r="AK3" s="31" t="s">
        <v>158</v>
      </c>
      <c r="AL3" s="31" t="s">
        <v>158</v>
      </c>
      <c r="AM3" s="31" t="s">
        <v>158</v>
      </c>
      <c r="AN3" s="31" t="s">
        <v>158</v>
      </c>
      <c r="AO3" s="31" t="s">
        <v>158</v>
      </c>
      <c r="AP3" s="31" t="s">
        <v>158</v>
      </c>
      <c r="AQ3" s="31" t="s">
        <v>158</v>
      </c>
      <c r="AR3" s="31" t="s">
        <v>158</v>
      </c>
      <c r="AS3" s="31" t="s">
        <v>158</v>
      </c>
      <c r="AT3" s="31" t="s">
        <v>158</v>
      </c>
      <c r="AU3" s="31" t="s">
        <v>158</v>
      </c>
      <c r="AV3" s="31" t="s">
        <v>158</v>
      </c>
      <c r="AW3" s="31" t="s">
        <v>158</v>
      </c>
      <c r="AX3" s="31" t="s">
        <v>158</v>
      </c>
      <c r="AY3" s="31" t="s">
        <v>158</v>
      </c>
      <c r="AZ3" s="31" t="s">
        <v>158</v>
      </c>
      <c r="BA3" s="31" t="s">
        <v>158</v>
      </c>
      <c r="BB3" s="31" t="s">
        <v>158</v>
      </c>
      <c r="BC3" s="31" t="s">
        <v>158</v>
      </c>
      <c r="BD3" s="31" t="s">
        <v>158</v>
      </c>
      <c r="BE3" s="31" t="s">
        <v>158</v>
      </c>
      <c r="BF3" s="31" t="s">
        <v>158</v>
      </c>
      <c r="BG3" s="31" t="s">
        <v>158</v>
      </c>
      <c r="BH3" s="31" t="s">
        <v>158</v>
      </c>
      <c r="BI3" s="26"/>
      <c r="BJ3" s="26"/>
      <c r="BK3" s="26"/>
      <c r="BL3" s="26"/>
      <c r="BM3" s="26"/>
      <c r="BN3" s="26"/>
      <c r="BO3" s="26"/>
    </row>
    <row r="4" spans="1:71" x14ac:dyDescent="0.25">
      <c r="A4" s="24">
        <v>44354</v>
      </c>
      <c r="B4" s="40" t="s">
        <v>47</v>
      </c>
      <c r="C4" s="43" t="s">
        <v>267</v>
      </c>
      <c r="D4" s="44">
        <v>8286.73</v>
      </c>
      <c r="E4" s="44">
        <v>6572.8</v>
      </c>
      <c r="F4" s="44">
        <v>54.53</v>
      </c>
      <c r="G4" s="25">
        <v>144</v>
      </c>
      <c r="H4" s="32">
        <f t="shared" si="1"/>
        <v>22.822222222222223</v>
      </c>
      <c r="I4" s="32">
        <f t="shared" ref="I4:O4" si="3">$E$4/$G$4</f>
        <v>45.644444444444446</v>
      </c>
      <c r="J4" s="32">
        <f t="shared" si="3"/>
        <v>45.644444444444446</v>
      </c>
      <c r="K4" s="32">
        <f t="shared" si="3"/>
        <v>45.644444444444446</v>
      </c>
      <c r="L4" s="32">
        <f t="shared" si="3"/>
        <v>45.644444444444446</v>
      </c>
      <c r="M4" s="32">
        <f t="shared" si="3"/>
        <v>45.644444444444446</v>
      </c>
      <c r="N4" s="32">
        <f t="shared" si="3"/>
        <v>45.644444444444446</v>
      </c>
      <c r="O4" s="32">
        <f t="shared" si="3"/>
        <v>45.644444444444446</v>
      </c>
      <c r="P4" s="31" t="s">
        <v>158</v>
      </c>
      <c r="Q4" s="31" t="s">
        <v>158</v>
      </c>
      <c r="R4" s="31" t="s">
        <v>158</v>
      </c>
      <c r="S4" s="31" t="s">
        <v>158</v>
      </c>
      <c r="T4" s="31" t="s">
        <v>158</v>
      </c>
      <c r="U4" s="31" t="s">
        <v>158</v>
      </c>
      <c r="V4" s="31" t="s">
        <v>158</v>
      </c>
      <c r="W4" s="31" t="s">
        <v>158</v>
      </c>
      <c r="X4" s="31" t="s">
        <v>158</v>
      </c>
      <c r="Y4" s="31" t="s">
        <v>158</v>
      </c>
      <c r="Z4" s="31" t="s">
        <v>158</v>
      </c>
      <c r="AA4" s="31" t="s">
        <v>158</v>
      </c>
      <c r="AB4" s="31" t="s">
        <v>158</v>
      </c>
      <c r="AC4" s="31" t="s">
        <v>158</v>
      </c>
      <c r="AD4" s="31" t="s">
        <v>158</v>
      </c>
      <c r="AE4" s="31" t="s">
        <v>158</v>
      </c>
      <c r="AF4" s="31" t="s">
        <v>158</v>
      </c>
      <c r="AG4" s="31" t="s">
        <v>158</v>
      </c>
      <c r="AH4" s="31" t="s">
        <v>158</v>
      </c>
      <c r="AI4" s="31" t="s">
        <v>158</v>
      </c>
      <c r="AJ4" s="31" t="s">
        <v>158</v>
      </c>
      <c r="AK4" s="31" t="s">
        <v>158</v>
      </c>
      <c r="AL4" s="31" t="s">
        <v>158</v>
      </c>
      <c r="AM4" s="31" t="s">
        <v>158</v>
      </c>
      <c r="AN4" s="31" t="s">
        <v>158</v>
      </c>
      <c r="AO4" s="31" t="s">
        <v>158</v>
      </c>
      <c r="AP4" s="31" t="s">
        <v>158</v>
      </c>
      <c r="AQ4" s="31" t="s">
        <v>158</v>
      </c>
      <c r="AR4" s="31" t="s">
        <v>158</v>
      </c>
      <c r="AS4" s="31" t="s">
        <v>158</v>
      </c>
      <c r="AT4" s="31" t="s">
        <v>158</v>
      </c>
      <c r="AU4" s="31" t="s">
        <v>158</v>
      </c>
      <c r="AV4" s="31" t="s">
        <v>158</v>
      </c>
      <c r="AW4" s="31" t="s">
        <v>158</v>
      </c>
      <c r="AX4" s="31" t="s">
        <v>158</v>
      </c>
      <c r="AY4" s="31" t="s">
        <v>158</v>
      </c>
      <c r="AZ4" s="31" t="s">
        <v>158</v>
      </c>
      <c r="BA4" s="31" t="s">
        <v>158</v>
      </c>
      <c r="BB4" s="31" t="s">
        <v>158</v>
      </c>
      <c r="BC4" s="31" t="s">
        <v>158</v>
      </c>
      <c r="BD4" s="31" t="s">
        <v>158</v>
      </c>
      <c r="BE4" s="31" t="s">
        <v>158</v>
      </c>
      <c r="BF4" s="31" t="s">
        <v>158</v>
      </c>
      <c r="BG4" s="31" t="s">
        <v>158</v>
      </c>
      <c r="BH4" s="31" t="s">
        <v>158</v>
      </c>
      <c r="BI4" s="26"/>
      <c r="BJ4" s="26"/>
      <c r="BK4" s="26"/>
      <c r="BL4" s="26"/>
      <c r="BM4" s="26"/>
      <c r="BN4" s="26"/>
      <c r="BO4" s="26"/>
    </row>
    <row r="5" spans="1:71" x14ac:dyDescent="0.25">
      <c r="A5" s="24">
        <v>44354</v>
      </c>
      <c r="B5" s="40" t="s">
        <v>120</v>
      </c>
      <c r="C5" s="43" t="s">
        <v>49</v>
      </c>
      <c r="D5" s="44">
        <v>6949.48</v>
      </c>
      <c r="E5" s="44">
        <v>5512.13</v>
      </c>
      <c r="F5" s="44">
        <v>45.71</v>
      </c>
      <c r="G5" s="25">
        <v>144</v>
      </c>
      <c r="H5" s="32">
        <f t="shared" si="1"/>
        <v>19.139340277777777</v>
      </c>
      <c r="I5" s="32">
        <f t="shared" ref="I5:O5" si="4">$E$5/$G$5</f>
        <v>38.278680555555553</v>
      </c>
      <c r="J5" s="32">
        <f t="shared" si="4"/>
        <v>38.278680555555553</v>
      </c>
      <c r="K5" s="32">
        <f t="shared" si="4"/>
        <v>38.278680555555553</v>
      </c>
      <c r="L5" s="32">
        <f t="shared" si="4"/>
        <v>38.278680555555553</v>
      </c>
      <c r="M5" s="32">
        <f t="shared" si="4"/>
        <v>38.278680555555553</v>
      </c>
      <c r="N5" s="32">
        <f t="shared" si="4"/>
        <v>38.278680555555553</v>
      </c>
      <c r="O5" s="32">
        <f t="shared" si="4"/>
        <v>38.278680555555553</v>
      </c>
      <c r="P5" s="31" t="s">
        <v>158</v>
      </c>
      <c r="Q5" s="31" t="s">
        <v>158</v>
      </c>
      <c r="R5" s="31" t="s">
        <v>158</v>
      </c>
      <c r="S5" s="31" t="s">
        <v>158</v>
      </c>
      <c r="T5" s="31" t="s">
        <v>158</v>
      </c>
      <c r="U5" s="31" t="s">
        <v>158</v>
      </c>
      <c r="V5" s="31" t="s">
        <v>158</v>
      </c>
      <c r="W5" s="31" t="s">
        <v>158</v>
      </c>
      <c r="X5" s="31" t="s">
        <v>158</v>
      </c>
      <c r="Y5" s="31" t="s">
        <v>158</v>
      </c>
      <c r="Z5" s="31" t="s">
        <v>158</v>
      </c>
      <c r="AA5" s="31" t="s">
        <v>158</v>
      </c>
      <c r="AB5" s="31" t="s">
        <v>158</v>
      </c>
      <c r="AC5" s="31" t="s">
        <v>158</v>
      </c>
      <c r="AD5" s="31" t="s">
        <v>158</v>
      </c>
      <c r="AE5" s="31" t="s">
        <v>158</v>
      </c>
      <c r="AF5" s="31" t="s">
        <v>158</v>
      </c>
      <c r="AG5" s="31" t="s">
        <v>158</v>
      </c>
      <c r="AH5" s="31" t="s">
        <v>158</v>
      </c>
      <c r="AI5" s="31" t="s">
        <v>158</v>
      </c>
      <c r="AJ5" s="31" t="s">
        <v>158</v>
      </c>
      <c r="AK5" s="31" t="s">
        <v>158</v>
      </c>
      <c r="AL5" s="31" t="s">
        <v>158</v>
      </c>
      <c r="AM5" s="31" t="s">
        <v>158</v>
      </c>
      <c r="AN5" s="31" t="s">
        <v>158</v>
      </c>
      <c r="AO5" s="31" t="s">
        <v>158</v>
      </c>
      <c r="AP5" s="31" t="s">
        <v>158</v>
      </c>
      <c r="AQ5" s="31" t="s">
        <v>158</v>
      </c>
      <c r="AR5" s="31" t="s">
        <v>158</v>
      </c>
      <c r="AS5" s="31" t="s">
        <v>158</v>
      </c>
      <c r="AT5" s="31" t="s">
        <v>158</v>
      </c>
      <c r="AU5" s="31" t="s">
        <v>158</v>
      </c>
      <c r="AV5" s="31" t="s">
        <v>158</v>
      </c>
      <c r="AW5" s="31" t="s">
        <v>158</v>
      </c>
      <c r="AX5" s="31" t="s">
        <v>158</v>
      </c>
      <c r="AY5" s="31" t="s">
        <v>158</v>
      </c>
      <c r="AZ5" s="31" t="s">
        <v>158</v>
      </c>
      <c r="BA5" s="31" t="s">
        <v>158</v>
      </c>
      <c r="BB5" s="31" t="s">
        <v>158</v>
      </c>
      <c r="BC5" s="31" t="s">
        <v>158</v>
      </c>
      <c r="BD5" s="31" t="s">
        <v>158</v>
      </c>
      <c r="BE5" s="31" t="s">
        <v>158</v>
      </c>
      <c r="BF5" s="31" t="s">
        <v>158</v>
      </c>
      <c r="BG5" s="31" t="s">
        <v>158</v>
      </c>
      <c r="BH5" s="31" t="s">
        <v>158</v>
      </c>
      <c r="BI5" s="26"/>
      <c r="BJ5" s="26"/>
      <c r="BK5" s="26"/>
      <c r="BL5" s="26"/>
      <c r="BM5" s="26"/>
      <c r="BN5" s="26"/>
      <c r="BO5" s="26"/>
    </row>
    <row r="6" spans="1:71" x14ac:dyDescent="0.25">
      <c r="A6" s="24">
        <v>44354</v>
      </c>
      <c r="B6" s="40">
        <v>9403806156</v>
      </c>
      <c r="C6" s="43" t="s">
        <v>50</v>
      </c>
      <c r="D6" s="44">
        <v>6257.65</v>
      </c>
      <c r="E6" s="44">
        <v>4986.2700000000004</v>
      </c>
      <c r="F6" s="174">
        <v>40.590000000000003</v>
      </c>
      <c r="G6" s="25">
        <v>141</v>
      </c>
      <c r="H6" s="32">
        <f t="shared" si="1"/>
        <v>17.681808510638298</v>
      </c>
      <c r="I6" s="32">
        <f t="shared" ref="I6:O6" si="5">$E$6/$G$6</f>
        <v>35.363617021276596</v>
      </c>
      <c r="J6" s="32">
        <f t="shared" si="5"/>
        <v>35.363617021276596</v>
      </c>
      <c r="K6" s="32">
        <f t="shared" si="5"/>
        <v>35.363617021276596</v>
      </c>
      <c r="L6" s="32">
        <f t="shared" si="5"/>
        <v>35.363617021276596</v>
      </c>
      <c r="M6" s="32">
        <f t="shared" si="5"/>
        <v>35.363617021276596</v>
      </c>
      <c r="N6" s="32">
        <f t="shared" si="5"/>
        <v>35.363617021276596</v>
      </c>
      <c r="O6" s="32">
        <f t="shared" si="5"/>
        <v>35.363617021276596</v>
      </c>
      <c r="P6" s="31" t="s">
        <v>158</v>
      </c>
      <c r="Q6" s="31" t="s">
        <v>158</v>
      </c>
      <c r="R6" s="31" t="s">
        <v>158</v>
      </c>
      <c r="S6" s="31" t="s">
        <v>158</v>
      </c>
      <c r="T6" s="31" t="s">
        <v>158</v>
      </c>
      <c r="U6" s="31" t="s">
        <v>158</v>
      </c>
      <c r="V6" s="31" t="s">
        <v>158</v>
      </c>
      <c r="W6" s="31" t="s">
        <v>158</v>
      </c>
      <c r="X6" s="31" t="s">
        <v>158</v>
      </c>
      <c r="Y6" s="31" t="s">
        <v>158</v>
      </c>
      <c r="Z6" s="31" t="s">
        <v>158</v>
      </c>
      <c r="AA6" s="31" t="s">
        <v>158</v>
      </c>
      <c r="AB6" s="31" t="s">
        <v>158</v>
      </c>
      <c r="AC6" s="31" t="s">
        <v>158</v>
      </c>
      <c r="AD6" s="31" t="s">
        <v>158</v>
      </c>
      <c r="AE6" s="31" t="s">
        <v>158</v>
      </c>
      <c r="AF6" s="31" t="s">
        <v>158</v>
      </c>
      <c r="AG6" s="31" t="s">
        <v>158</v>
      </c>
      <c r="AH6" s="31" t="s">
        <v>158</v>
      </c>
      <c r="AI6" s="31" t="s">
        <v>158</v>
      </c>
      <c r="AJ6" s="31" t="s">
        <v>158</v>
      </c>
      <c r="AK6" s="31" t="s">
        <v>158</v>
      </c>
      <c r="AL6" s="31" t="s">
        <v>158</v>
      </c>
      <c r="AM6" s="31" t="s">
        <v>158</v>
      </c>
      <c r="AN6" s="31" t="s">
        <v>158</v>
      </c>
      <c r="AO6" s="31" t="s">
        <v>158</v>
      </c>
      <c r="AP6" s="31" t="s">
        <v>158</v>
      </c>
      <c r="AQ6" s="31" t="s">
        <v>158</v>
      </c>
      <c r="AR6" s="31" t="s">
        <v>158</v>
      </c>
      <c r="AS6" s="31" t="s">
        <v>158</v>
      </c>
      <c r="AT6" s="31" t="s">
        <v>158</v>
      </c>
      <c r="AU6" s="31" t="s">
        <v>158</v>
      </c>
      <c r="AV6" s="31" t="s">
        <v>158</v>
      </c>
      <c r="AW6" s="31" t="s">
        <v>158</v>
      </c>
      <c r="AX6" s="31" t="s">
        <v>158</v>
      </c>
      <c r="AY6" s="31" t="s">
        <v>158</v>
      </c>
      <c r="AZ6" s="31" t="s">
        <v>158</v>
      </c>
      <c r="BA6" s="31" t="s">
        <v>158</v>
      </c>
      <c r="BB6" s="31" t="s">
        <v>158</v>
      </c>
      <c r="BC6" s="31" t="s">
        <v>158</v>
      </c>
      <c r="BD6" s="31" t="s">
        <v>158</v>
      </c>
      <c r="BE6" s="31" t="s">
        <v>158</v>
      </c>
      <c r="BF6" s="31" t="s">
        <v>158</v>
      </c>
      <c r="BG6" s="31" t="s">
        <v>158</v>
      </c>
      <c r="BH6" s="31" t="s">
        <v>158</v>
      </c>
      <c r="BI6" s="26"/>
      <c r="BJ6" s="26"/>
      <c r="BK6" s="26"/>
      <c r="BL6" s="26"/>
      <c r="BM6" s="26"/>
      <c r="BN6" s="26"/>
      <c r="BO6" s="26"/>
    </row>
    <row r="7" spans="1:71" x14ac:dyDescent="0.25">
      <c r="A7" s="24">
        <v>44368</v>
      </c>
      <c r="B7" s="40" t="s">
        <v>51</v>
      </c>
      <c r="C7" s="43">
        <v>514130101</v>
      </c>
      <c r="D7" s="44">
        <v>6990.28</v>
      </c>
      <c r="E7" s="44">
        <v>5544.49</v>
      </c>
      <c r="F7" s="44">
        <v>45.98</v>
      </c>
      <c r="G7" s="25">
        <v>144</v>
      </c>
      <c r="H7" s="32">
        <f t="shared" si="1"/>
        <v>19.25170138888889</v>
      </c>
      <c r="I7" s="32">
        <f t="shared" ref="I7:O7" si="6">$E$7/$G$7</f>
        <v>38.503402777777779</v>
      </c>
      <c r="J7" s="32">
        <f t="shared" si="6"/>
        <v>38.503402777777779</v>
      </c>
      <c r="K7" s="32">
        <f t="shared" si="6"/>
        <v>38.503402777777779</v>
      </c>
      <c r="L7" s="32">
        <f t="shared" si="6"/>
        <v>38.503402777777779</v>
      </c>
      <c r="M7" s="32">
        <f t="shared" si="6"/>
        <v>38.503402777777779</v>
      </c>
      <c r="N7" s="32">
        <f t="shared" si="6"/>
        <v>38.503402777777779</v>
      </c>
      <c r="O7" s="32">
        <f t="shared" si="6"/>
        <v>38.503402777777779</v>
      </c>
      <c r="P7" s="31" t="s">
        <v>158</v>
      </c>
      <c r="Q7" s="31" t="s">
        <v>158</v>
      </c>
      <c r="R7" s="31" t="s">
        <v>158</v>
      </c>
      <c r="S7" s="31" t="s">
        <v>158</v>
      </c>
      <c r="T7" s="31" t="s">
        <v>158</v>
      </c>
      <c r="U7" s="31" t="s">
        <v>158</v>
      </c>
      <c r="V7" s="31" t="s">
        <v>158</v>
      </c>
      <c r="W7" s="31" t="s">
        <v>158</v>
      </c>
      <c r="X7" s="31" t="s">
        <v>158</v>
      </c>
      <c r="Y7" s="31" t="s">
        <v>158</v>
      </c>
      <c r="Z7" s="31" t="s">
        <v>158</v>
      </c>
      <c r="AA7" s="31" t="s">
        <v>158</v>
      </c>
      <c r="AB7" s="31" t="s">
        <v>158</v>
      </c>
      <c r="AC7" s="31" t="s">
        <v>158</v>
      </c>
      <c r="AD7" s="31" t="s">
        <v>158</v>
      </c>
      <c r="AE7" s="31" t="s">
        <v>158</v>
      </c>
      <c r="AF7" s="31" t="s">
        <v>158</v>
      </c>
      <c r="AG7" s="31" t="s">
        <v>158</v>
      </c>
      <c r="AH7" s="31" t="s">
        <v>158</v>
      </c>
      <c r="AI7" s="31" t="s">
        <v>158</v>
      </c>
      <c r="AJ7" s="31" t="s">
        <v>158</v>
      </c>
      <c r="AK7" s="31" t="s">
        <v>158</v>
      </c>
      <c r="AL7" s="31" t="s">
        <v>158</v>
      </c>
      <c r="AM7" s="31" t="s">
        <v>158</v>
      </c>
      <c r="AN7" s="31" t="s">
        <v>158</v>
      </c>
      <c r="AO7" s="31" t="s">
        <v>158</v>
      </c>
      <c r="AP7" s="31" t="s">
        <v>158</v>
      </c>
      <c r="AQ7" s="31" t="s">
        <v>158</v>
      </c>
      <c r="AR7" s="31" t="s">
        <v>158</v>
      </c>
      <c r="AS7" s="31" t="s">
        <v>158</v>
      </c>
      <c r="AT7" s="31" t="s">
        <v>158</v>
      </c>
      <c r="AU7" s="31" t="s">
        <v>158</v>
      </c>
      <c r="AV7" s="31" t="s">
        <v>158</v>
      </c>
      <c r="AW7" s="31" t="s">
        <v>158</v>
      </c>
      <c r="AX7" s="31" t="s">
        <v>158</v>
      </c>
      <c r="AY7" s="31" t="s">
        <v>158</v>
      </c>
      <c r="AZ7" s="31" t="s">
        <v>158</v>
      </c>
      <c r="BA7" s="31" t="s">
        <v>158</v>
      </c>
      <c r="BB7" s="31" t="s">
        <v>158</v>
      </c>
      <c r="BC7" s="31" t="s">
        <v>158</v>
      </c>
      <c r="BD7" s="31" t="s">
        <v>158</v>
      </c>
      <c r="BE7" s="31" t="s">
        <v>158</v>
      </c>
      <c r="BF7" s="31" t="s">
        <v>158</v>
      </c>
      <c r="BG7" s="31" t="s">
        <v>158</v>
      </c>
      <c r="BH7" s="31" t="s">
        <v>158</v>
      </c>
    </row>
    <row r="8" spans="1:71" x14ac:dyDescent="0.25">
      <c r="A8" s="24">
        <v>44368</v>
      </c>
      <c r="B8" s="40" t="s">
        <v>52</v>
      </c>
      <c r="C8" s="43" t="s">
        <v>53</v>
      </c>
      <c r="D8" s="44">
        <v>4030.84</v>
      </c>
      <c r="E8" s="44">
        <v>3197.15</v>
      </c>
      <c r="F8" s="44">
        <v>26.51</v>
      </c>
      <c r="G8" s="25">
        <v>144</v>
      </c>
      <c r="H8" s="32">
        <f t="shared" si="1"/>
        <v>11.101215277777778</v>
      </c>
      <c r="I8" s="32">
        <f t="shared" ref="I8:O8" si="7">$E$8/$G$8</f>
        <v>22.202430555555555</v>
      </c>
      <c r="J8" s="32">
        <f t="shared" si="7"/>
        <v>22.202430555555555</v>
      </c>
      <c r="K8" s="32">
        <f t="shared" si="7"/>
        <v>22.202430555555555</v>
      </c>
      <c r="L8" s="32">
        <f t="shared" si="7"/>
        <v>22.202430555555555</v>
      </c>
      <c r="M8" s="32">
        <f t="shared" si="7"/>
        <v>22.202430555555555</v>
      </c>
      <c r="N8" s="32">
        <f t="shared" si="7"/>
        <v>22.202430555555555</v>
      </c>
      <c r="O8" s="32">
        <f t="shared" si="7"/>
        <v>22.202430555555555</v>
      </c>
      <c r="P8" s="31" t="s">
        <v>158</v>
      </c>
      <c r="Q8" s="31" t="s">
        <v>158</v>
      </c>
      <c r="R8" s="31" t="s">
        <v>158</v>
      </c>
      <c r="S8" s="31" t="s">
        <v>158</v>
      </c>
      <c r="T8" s="31" t="s">
        <v>158</v>
      </c>
      <c r="U8" s="31" t="s">
        <v>158</v>
      </c>
      <c r="V8" s="31" t="s">
        <v>158</v>
      </c>
      <c r="W8" s="31" t="s">
        <v>158</v>
      </c>
      <c r="X8" s="31" t="s">
        <v>158</v>
      </c>
      <c r="Y8" s="31" t="s">
        <v>158</v>
      </c>
      <c r="Z8" s="31" t="s">
        <v>158</v>
      </c>
      <c r="AA8" s="31" t="s">
        <v>158</v>
      </c>
      <c r="AB8" s="31" t="s">
        <v>158</v>
      </c>
      <c r="AC8" s="31" t="s">
        <v>158</v>
      </c>
      <c r="AD8" s="31" t="s">
        <v>158</v>
      </c>
      <c r="AE8" s="31" t="s">
        <v>158</v>
      </c>
      <c r="AF8" s="31" t="s">
        <v>158</v>
      </c>
      <c r="AG8" s="31" t="s">
        <v>158</v>
      </c>
      <c r="AH8" s="31" t="s">
        <v>158</v>
      </c>
      <c r="AI8" s="31" t="s">
        <v>158</v>
      </c>
      <c r="AJ8" s="31" t="s">
        <v>158</v>
      </c>
      <c r="AK8" s="31" t="s">
        <v>158</v>
      </c>
      <c r="AL8" s="31" t="s">
        <v>158</v>
      </c>
      <c r="AM8" s="31" t="s">
        <v>158</v>
      </c>
      <c r="AN8" s="31" t="s">
        <v>158</v>
      </c>
      <c r="AO8" s="31" t="s">
        <v>158</v>
      </c>
      <c r="AP8" s="31" t="s">
        <v>158</v>
      </c>
      <c r="AQ8" s="31" t="s">
        <v>158</v>
      </c>
      <c r="AR8" s="31" t="s">
        <v>158</v>
      </c>
      <c r="AS8" s="31" t="s">
        <v>158</v>
      </c>
      <c r="AT8" s="31" t="s">
        <v>158</v>
      </c>
      <c r="AU8" s="31" t="s">
        <v>158</v>
      </c>
      <c r="AV8" s="31" t="s">
        <v>158</v>
      </c>
      <c r="AW8" s="31" t="s">
        <v>158</v>
      </c>
      <c r="AX8" s="31" t="s">
        <v>158</v>
      </c>
      <c r="AY8" s="31" t="s">
        <v>158</v>
      </c>
      <c r="AZ8" s="31" t="s">
        <v>158</v>
      </c>
      <c r="BA8" s="31" t="s">
        <v>158</v>
      </c>
      <c r="BB8" s="31" t="s">
        <v>158</v>
      </c>
      <c r="BC8" s="31" t="s">
        <v>158</v>
      </c>
      <c r="BD8" s="31" t="s">
        <v>158</v>
      </c>
      <c r="BE8" s="31" t="s">
        <v>158</v>
      </c>
      <c r="BF8" s="31" t="s">
        <v>158</v>
      </c>
      <c r="BG8" s="31" t="s">
        <v>158</v>
      </c>
      <c r="BH8" s="31" t="s">
        <v>158</v>
      </c>
    </row>
    <row r="9" spans="1:71" x14ac:dyDescent="0.25">
      <c r="A9" s="24">
        <v>44368</v>
      </c>
      <c r="B9" s="40" t="s">
        <v>54</v>
      </c>
      <c r="C9" s="43" t="s">
        <v>55</v>
      </c>
      <c r="D9" s="44">
        <v>2598.4299999999998</v>
      </c>
      <c r="E9" s="44">
        <v>2061</v>
      </c>
      <c r="F9" s="44">
        <v>17.09</v>
      </c>
      <c r="G9" s="25">
        <v>144</v>
      </c>
      <c r="H9" s="32">
        <f t="shared" si="1"/>
        <v>7.15625</v>
      </c>
      <c r="I9" s="32">
        <f t="shared" ref="I9:O9" si="8">$E$9/$G$9</f>
        <v>14.3125</v>
      </c>
      <c r="J9" s="32">
        <f t="shared" si="8"/>
        <v>14.3125</v>
      </c>
      <c r="K9" s="32">
        <f t="shared" si="8"/>
        <v>14.3125</v>
      </c>
      <c r="L9" s="32">
        <f t="shared" si="8"/>
        <v>14.3125</v>
      </c>
      <c r="M9" s="32">
        <f t="shared" si="8"/>
        <v>14.3125</v>
      </c>
      <c r="N9" s="32">
        <f t="shared" si="8"/>
        <v>14.3125</v>
      </c>
      <c r="O9" s="32">
        <f t="shared" si="8"/>
        <v>14.3125</v>
      </c>
      <c r="P9" s="31" t="s">
        <v>158</v>
      </c>
      <c r="Q9" s="31" t="s">
        <v>158</v>
      </c>
      <c r="R9" s="31" t="s">
        <v>158</v>
      </c>
      <c r="S9" s="31" t="s">
        <v>158</v>
      </c>
      <c r="T9" s="31" t="s">
        <v>158</v>
      </c>
      <c r="U9" s="31" t="s">
        <v>158</v>
      </c>
      <c r="V9" s="31" t="s">
        <v>158</v>
      </c>
      <c r="W9" s="31" t="s">
        <v>158</v>
      </c>
      <c r="X9" s="31" t="s">
        <v>158</v>
      </c>
      <c r="Y9" s="31" t="s">
        <v>158</v>
      </c>
      <c r="Z9" s="31" t="s">
        <v>158</v>
      </c>
      <c r="AA9" s="31" t="s">
        <v>158</v>
      </c>
      <c r="AB9" s="31" t="s">
        <v>158</v>
      </c>
      <c r="AC9" s="31" t="s">
        <v>158</v>
      </c>
      <c r="AD9" s="31" t="s">
        <v>158</v>
      </c>
      <c r="AE9" s="31" t="s">
        <v>158</v>
      </c>
      <c r="AF9" s="31" t="s">
        <v>158</v>
      </c>
      <c r="AG9" s="31" t="s">
        <v>158</v>
      </c>
      <c r="AH9" s="31" t="s">
        <v>158</v>
      </c>
      <c r="AI9" s="31" t="s">
        <v>158</v>
      </c>
      <c r="AJ9" s="31" t="s">
        <v>158</v>
      </c>
      <c r="AK9" s="31" t="s">
        <v>158</v>
      </c>
      <c r="AL9" s="31" t="s">
        <v>158</v>
      </c>
      <c r="AM9" s="31" t="s">
        <v>158</v>
      </c>
      <c r="AN9" s="31" t="s">
        <v>158</v>
      </c>
      <c r="AO9" s="31" t="s">
        <v>158</v>
      </c>
      <c r="AP9" s="31" t="s">
        <v>158</v>
      </c>
      <c r="AQ9" s="31" t="s">
        <v>158</v>
      </c>
      <c r="AR9" s="31" t="s">
        <v>158</v>
      </c>
      <c r="AS9" s="31" t="s">
        <v>158</v>
      </c>
      <c r="AT9" s="31" t="s">
        <v>158</v>
      </c>
      <c r="AU9" s="31" t="s">
        <v>158</v>
      </c>
      <c r="AV9" s="31" t="s">
        <v>158</v>
      </c>
      <c r="AW9" s="31" t="s">
        <v>158</v>
      </c>
      <c r="AX9" s="31" t="s">
        <v>158</v>
      </c>
      <c r="AY9" s="31" t="s">
        <v>158</v>
      </c>
      <c r="AZ9" s="31" t="s">
        <v>158</v>
      </c>
      <c r="BA9" s="31" t="s">
        <v>158</v>
      </c>
      <c r="BB9" s="31" t="s">
        <v>158</v>
      </c>
      <c r="BC9" s="31" t="s">
        <v>158</v>
      </c>
      <c r="BD9" s="31" t="s">
        <v>158</v>
      </c>
      <c r="BE9" s="31" t="s">
        <v>158</v>
      </c>
      <c r="BF9" s="31" t="s">
        <v>158</v>
      </c>
      <c r="BG9" s="31" t="s">
        <v>158</v>
      </c>
      <c r="BH9" s="31" t="s">
        <v>158</v>
      </c>
    </row>
    <row r="10" spans="1:71" x14ac:dyDescent="0.25">
      <c r="A10" s="24">
        <v>44375</v>
      </c>
      <c r="B10" s="40">
        <v>5473412159</v>
      </c>
      <c r="C10" s="43" t="s">
        <v>57</v>
      </c>
      <c r="D10" s="44">
        <v>7619.11</v>
      </c>
      <c r="E10" s="44">
        <v>6330</v>
      </c>
      <c r="F10" s="44">
        <v>63.98</v>
      </c>
      <c r="G10" s="25">
        <v>114</v>
      </c>
      <c r="H10" s="37">
        <f t="shared" si="1"/>
        <v>27.763157894736842</v>
      </c>
      <c r="I10" s="32">
        <f t="shared" ref="I10:O10" si="9">$E$10/$G$10</f>
        <v>55.526315789473685</v>
      </c>
      <c r="J10" s="32">
        <f t="shared" si="9"/>
        <v>55.526315789473685</v>
      </c>
      <c r="K10" s="32">
        <f t="shared" si="9"/>
        <v>55.526315789473685</v>
      </c>
      <c r="L10" s="32">
        <f t="shared" si="9"/>
        <v>55.526315789473685</v>
      </c>
      <c r="M10" s="32">
        <f t="shared" si="9"/>
        <v>55.526315789473685</v>
      </c>
      <c r="N10" s="32">
        <f t="shared" si="9"/>
        <v>55.526315789473685</v>
      </c>
      <c r="O10" s="32">
        <f t="shared" si="9"/>
        <v>55.526315789473685</v>
      </c>
      <c r="P10" s="31" t="s">
        <v>158</v>
      </c>
      <c r="Q10" s="31" t="s">
        <v>158</v>
      </c>
      <c r="R10" s="31" t="s">
        <v>158</v>
      </c>
      <c r="S10" s="31" t="s">
        <v>158</v>
      </c>
      <c r="T10" s="31" t="s">
        <v>158</v>
      </c>
      <c r="U10" s="31" t="s">
        <v>158</v>
      </c>
      <c r="V10" s="31" t="s">
        <v>158</v>
      </c>
      <c r="W10" s="31" t="s">
        <v>158</v>
      </c>
      <c r="X10" s="31" t="s">
        <v>158</v>
      </c>
      <c r="Y10" s="31" t="s">
        <v>158</v>
      </c>
      <c r="Z10" s="31" t="s">
        <v>158</v>
      </c>
      <c r="AA10" s="31" t="s">
        <v>158</v>
      </c>
      <c r="AB10" s="31" t="s">
        <v>158</v>
      </c>
      <c r="AC10" s="31" t="s">
        <v>158</v>
      </c>
      <c r="AD10" s="31" t="s">
        <v>158</v>
      </c>
      <c r="AE10" s="31" t="s">
        <v>158</v>
      </c>
      <c r="AF10" s="31" t="s">
        <v>158</v>
      </c>
      <c r="AG10" s="31" t="s">
        <v>158</v>
      </c>
      <c r="AH10" s="31" t="s">
        <v>158</v>
      </c>
      <c r="AI10" s="31" t="s">
        <v>158</v>
      </c>
      <c r="AJ10" s="31" t="s">
        <v>158</v>
      </c>
      <c r="AK10" s="31" t="s">
        <v>158</v>
      </c>
      <c r="AL10" s="31" t="s">
        <v>158</v>
      </c>
      <c r="AM10" s="31" t="s">
        <v>158</v>
      </c>
      <c r="AN10" s="31" t="s">
        <v>158</v>
      </c>
      <c r="AO10" s="31" t="s">
        <v>158</v>
      </c>
      <c r="AP10" s="31" t="s">
        <v>158</v>
      </c>
      <c r="AQ10" s="31" t="s">
        <v>158</v>
      </c>
      <c r="AR10" s="31" t="s">
        <v>158</v>
      </c>
      <c r="AS10" s="31" t="s">
        <v>158</v>
      </c>
      <c r="AT10" s="31" t="s">
        <v>158</v>
      </c>
      <c r="AU10" s="31" t="s">
        <v>158</v>
      </c>
      <c r="AV10" s="31" t="s">
        <v>158</v>
      </c>
      <c r="AW10" s="31" t="s">
        <v>158</v>
      </c>
      <c r="AX10" s="31" t="s">
        <v>158</v>
      </c>
      <c r="AY10" s="31" t="s">
        <v>158</v>
      </c>
      <c r="AZ10" s="31" t="s">
        <v>158</v>
      </c>
      <c r="BA10" s="31" t="s">
        <v>158</v>
      </c>
      <c r="BB10" s="31" t="s">
        <v>158</v>
      </c>
      <c r="BC10" s="31" t="s">
        <v>158</v>
      </c>
      <c r="BD10" s="31" t="s">
        <v>158</v>
      </c>
      <c r="BE10" s="31" t="s">
        <v>158</v>
      </c>
      <c r="BF10" s="31" t="s">
        <v>158</v>
      </c>
      <c r="BG10" s="31" t="s">
        <v>158</v>
      </c>
      <c r="BH10" s="31" t="s">
        <v>158</v>
      </c>
      <c r="BL10" s="5"/>
    </row>
    <row r="11" spans="1:71" x14ac:dyDescent="0.25">
      <c r="C11" s="43"/>
      <c r="D11" s="16"/>
      <c r="E11" s="16"/>
      <c r="F11" s="16"/>
      <c r="H11" s="34">
        <f>SUM(H2:H10)</f>
        <v>153.94091296334616</v>
      </c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</row>
    <row r="12" spans="1:71" x14ac:dyDescent="0.25">
      <c r="C12" s="43"/>
      <c r="D12" s="16"/>
      <c r="E12" s="16"/>
      <c r="F12" s="16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</row>
    <row r="13" spans="1:71" x14ac:dyDescent="0.25">
      <c r="A13" s="28">
        <v>44383</v>
      </c>
      <c r="B13" s="40">
        <v>196116169</v>
      </c>
      <c r="C13" s="43" t="s">
        <v>58</v>
      </c>
      <c r="D13" s="44">
        <v>6458.66</v>
      </c>
      <c r="E13" s="16">
        <v>5122.83</v>
      </c>
      <c r="F13" s="16">
        <v>42.47</v>
      </c>
      <c r="G13" s="25">
        <v>144</v>
      </c>
      <c r="I13" s="32">
        <f>($E$13/$G$13)*0.5</f>
        <v>17.787604166666668</v>
      </c>
      <c r="J13" s="32">
        <f t="shared" ref="J13:O13" si="10">($E$13/$G$13)</f>
        <v>35.575208333333336</v>
      </c>
      <c r="K13" s="32">
        <f t="shared" si="10"/>
        <v>35.575208333333336</v>
      </c>
      <c r="L13" s="32">
        <f t="shared" si="10"/>
        <v>35.575208333333336</v>
      </c>
      <c r="M13" s="32">
        <f t="shared" si="10"/>
        <v>35.575208333333336</v>
      </c>
      <c r="N13" s="32">
        <f t="shared" si="10"/>
        <v>35.575208333333336</v>
      </c>
      <c r="O13" s="32">
        <f t="shared" si="10"/>
        <v>35.575208333333336</v>
      </c>
      <c r="P13" s="31" t="s">
        <v>158</v>
      </c>
      <c r="Q13" s="31" t="s">
        <v>158</v>
      </c>
      <c r="R13" s="31" t="s">
        <v>158</v>
      </c>
      <c r="S13" s="31" t="s">
        <v>158</v>
      </c>
      <c r="T13" s="31" t="s">
        <v>158</v>
      </c>
      <c r="U13" s="31" t="s">
        <v>158</v>
      </c>
      <c r="V13" s="31" t="s">
        <v>158</v>
      </c>
      <c r="W13" s="31" t="s">
        <v>158</v>
      </c>
      <c r="X13" s="31" t="s">
        <v>158</v>
      </c>
      <c r="Y13" s="31" t="s">
        <v>158</v>
      </c>
      <c r="Z13" s="31" t="s">
        <v>158</v>
      </c>
      <c r="AA13" s="31" t="s">
        <v>158</v>
      </c>
      <c r="AB13" s="31" t="s">
        <v>158</v>
      </c>
      <c r="AC13" s="31" t="s">
        <v>158</v>
      </c>
      <c r="AD13" s="31" t="s">
        <v>158</v>
      </c>
      <c r="AE13" s="31" t="s">
        <v>158</v>
      </c>
      <c r="AF13" s="31" t="s">
        <v>158</v>
      </c>
      <c r="AG13" s="31" t="s">
        <v>158</v>
      </c>
      <c r="AH13" s="31" t="s">
        <v>158</v>
      </c>
      <c r="AI13" s="31" t="s">
        <v>158</v>
      </c>
      <c r="AJ13" s="31" t="s">
        <v>158</v>
      </c>
      <c r="AK13" s="31" t="s">
        <v>158</v>
      </c>
      <c r="AL13" s="31" t="s">
        <v>158</v>
      </c>
      <c r="AM13" s="31" t="s">
        <v>158</v>
      </c>
      <c r="AN13" s="31" t="s">
        <v>158</v>
      </c>
      <c r="AO13" s="31" t="s">
        <v>158</v>
      </c>
      <c r="AP13" s="31" t="s">
        <v>158</v>
      </c>
      <c r="AQ13" s="31" t="s">
        <v>158</v>
      </c>
      <c r="AR13" s="31" t="s">
        <v>158</v>
      </c>
      <c r="AS13" s="31" t="s">
        <v>158</v>
      </c>
      <c r="AT13" s="31" t="s">
        <v>158</v>
      </c>
      <c r="AU13" s="31" t="s">
        <v>158</v>
      </c>
      <c r="AV13" s="31" t="s">
        <v>158</v>
      </c>
      <c r="AW13" s="31" t="s">
        <v>158</v>
      </c>
      <c r="AX13" s="31" t="s">
        <v>158</v>
      </c>
      <c r="AY13" s="31" t="s">
        <v>158</v>
      </c>
      <c r="AZ13" s="31" t="s">
        <v>158</v>
      </c>
      <c r="BA13" s="31" t="s">
        <v>158</v>
      </c>
      <c r="BB13" s="31" t="s">
        <v>158</v>
      </c>
      <c r="BC13" s="31" t="s">
        <v>158</v>
      </c>
      <c r="BD13" s="31" t="s">
        <v>158</v>
      </c>
      <c r="BE13" s="31" t="s">
        <v>158</v>
      </c>
      <c r="BF13" s="31" t="s">
        <v>158</v>
      </c>
      <c r="BG13" s="31" t="s">
        <v>158</v>
      </c>
      <c r="BH13" s="31" t="s">
        <v>158</v>
      </c>
    </row>
    <row r="14" spans="1:71" x14ac:dyDescent="0.25">
      <c r="A14" s="28">
        <v>44383</v>
      </c>
      <c r="B14" s="40" t="s">
        <v>59</v>
      </c>
      <c r="C14" s="43" t="s">
        <v>60</v>
      </c>
      <c r="D14" s="44">
        <v>7759.93</v>
      </c>
      <c r="E14" s="16">
        <v>6154.96</v>
      </c>
      <c r="F14" s="16">
        <v>51.04</v>
      </c>
      <c r="G14" s="25">
        <v>144</v>
      </c>
      <c r="I14" s="32">
        <f>($E$14/$G$14)*0.5</f>
        <v>21.371388888888887</v>
      </c>
      <c r="J14" s="32">
        <f t="shared" ref="J14:O14" si="11">($E$14/$G$14)</f>
        <v>42.742777777777775</v>
      </c>
      <c r="K14" s="32">
        <f t="shared" si="11"/>
        <v>42.742777777777775</v>
      </c>
      <c r="L14" s="32">
        <f t="shared" si="11"/>
        <v>42.742777777777775</v>
      </c>
      <c r="M14" s="32">
        <f t="shared" si="11"/>
        <v>42.742777777777775</v>
      </c>
      <c r="N14" s="32">
        <f t="shared" si="11"/>
        <v>42.742777777777775</v>
      </c>
      <c r="O14" s="32">
        <f t="shared" si="11"/>
        <v>42.742777777777775</v>
      </c>
      <c r="P14" s="31" t="s">
        <v>158</v>
      </c>
      <c r="Q14" s="31" t="s">
        <v>158</v>
      </c>
      <c r="R14" s="31" t="s">
        <v>158</v>
      </c>
      <c r="S14" s="31" t="s">
        <v>158</v>
      </c>
      <c r="T14" s="31" t="s">
        <v>158</v>
      </c>
      <c r="U14" s="31" t="s">
        <v>158</v>
      </c>
      <c r="V14" s="31" t="s">
        <v>158</v>
      </c>
      <c r="W14" s="31" t="s">
        <v>158</v>
      </c>
      <c r="X14" s="31" t="s">
        <v>158</v>
      </c>
      <c r="Y14" s="31" t="s">
        <v>158</v>
      </c>
      <c r="Z14" s="31" t="s">
        <v>158</v>
      </c>
      <c r="AA14" s="31" t="s">
        <v>158</v>
      </c>
      <c r="AB14" s="31" t="s">
        <v>158</v>
      </c>
      <c r="AC14" s="31" t="s">
        <v>158</v>
      </c>
      <c r="AD14" s="31" t="s">
        <v>158</v>
      </c>
      <c r="AE14" s="31" t="s">
        <v>158</v>
      </c>
      <c r="AF14" s="31" t="s">
        <v>158</v>
      </c>
      <c r="AG14" s="31" t="s">
        <v>158</v>
      </c>
      <c r="AH14" s="31" t="s">
        <v>158</v>
      </c>
      <c r="AI14" s="31" t="s">
        <v>158</v>
      </c>
      <c r="AJ14" s="31" t="s">
        <v>158</v>
      </c>
      <c r="AK14" s="31" t="s">
        <v>158</v>
      </c>
      <c r="AL14" s="31" t="s">
        <v>158</v>
      </c>
      <c r="AM14" s="31" t="s">
        <v>158</v>
      </c>
      <c r="AN14" s="31" t="s">
        <v>158</v>
      </c>
      <c r="AO14" s="31" t="s">
        <v>158</v>
      </c>
      <c r="AP14" s="31" t="s">
        <v>158</v>
      </c>
      <c r="AQ14" s="31" t="s">
        <v>158</v>
      </c>
      <c r="AR14" s="31" t="s">
        <v>158</v>
      </c>
      <c r="AS14" s="31" t="s">
        <v>158</v>
      </c>
      <c r="AT14" s="31" t="s">
        <v>158</v>
      </c>
      <c r="AU14" s="31" t="s">
        <v>158</v>
      </c>
      <c r="AV14" s="31" t="s">
        <v>158</v>
      </c>
      <c r="AW14" s="31" t="s">
        <v>158</v>
      </c>
      <c r="AX14" s="31" t="s">
        <v>158</v>
      </c>
      <c r="AY14" s="31" t="s">
        <v>158</v>
      </c>
      <c r="AZ14" s="31" t="s">
        <v>158</v>
      </c>
      <c r="BA14" s="31" t="s">
        <v>158</v>
      </c>
      <c r="BB14" s="31" t="s">
        <v>158</v>
      </c>
      <c r="BC14" s="31" t="s">
        <v>158</v>
      </c>
      <c r="BD14" s="31" t="s">
        <v>158</v>
      </c>
      <c r="BE14" s="31" t="s">
        <v>158</v>
      </c>
      <c r="BF14" s="31" t="s">
        <v>158</v>
      </c>
      <c r="BG14" s="31" t="s">
        <v>158</v>
      </c>
      <c r="BH14" s="31" t="s">
        <v>158</v>
      </c>
    </row>
    <row r="15" spans="1:71" x14ac:dyDescent="0.25">
      <c r="A15" s="28">
        <v>44389</v>
      </c>
      <c r="B15" s="40" t="s">
        <v>65</v>
      </c>
      <c r="C15" s="43" t="s">
        <v>66</v>
      </c>
      <c r="D15" s="44">
        <v>3297.62</v>
      </c>
      <c r="E15" s="16">
        <v>2615.58</v>
      </c>
      <c r="F15" s="16">
        <v>21.67</v>
      </c>
      <c r="G15" s="25">
        <v>144</v>
      </c>
      <c r="I15" s="32">
        <f>($E$15/$G$15)*0.5</f>
        <v>9.0818750000000001</v>
      </c>
      <c r="J15" s="32">
        <f t="shared" ref="J15:O15" si="12">($E$15/$G$15)</f>
        <v>18.16375</v>
      </c>
      <c r="K15" s="32">
        <f t="shared" si="12"/>
        <v>18.16375</v>
      </c>
      <c r="L15" s="32">
        <f t="shared" si="12"/>
        <v>18.16375</v>
      </c>
      <c r="M15" s="32">
        <f t="shared" si="12"/>
        <v>18.16375</v>
      </c>
      <c r="N15" s="32">
        <f t="shared" si="12"/>
        <v>18.16375</v>
      </c>
      <c r="O15" s="32">
        <f t="shared" si="12"/>
        <v>18.16375</v>
      </c>
      <c r="P15" s="31" t="s">
        <v>158</v>
      </c>
      <c r="Q15" s="31" t="s">
        <v>158</v>
      </c>
      <c r="R15" s="31" t="s">
        <v>158</v>
      </c>
      <c r="S15" s="31" t="s">
        <v>158</v>
      </c>
      <c r="T15" s="31" t="s">
        <v>158</v>
      </c>
      <c r="U15" s="31" t="s">
        <v>158</v>
      </c>
      <c r="V15" s="31" t="s">
        <v>158</v>
      </c>
      <c r="W15" s="31" t="s">
        <v>158</v>
      </c>
      <c r="X15" s="31" t="s">
        <v>158</v>
      </c>
      <c r="Y15" s="31" t="s">
        <v>158</v>
      </c>
      <c r="Z15" s="31" t="s">
        <v>158</v>
      </c>
      <c r="AA15" s="31" t="s">
        <v>158</v>
      </c>
      <c r="AB15" s="31" t="s">
        <v>158</v>
      </c>
      <c r="AC15" s="31" t="s">
        <v>158</v>
      </c>
      <c r="AD15" s="31" t="s">
        <v>158</v>
      </c>
      <c r="AE15" s="31" t="s">
        <v>158</v>
      </c>
      <c r="AF15" s="31" t="s">
        <v>158</v>
      </c>
      <c r="AG15" s="31" t="s">
        <v>158</v>
      </c>
      <c r="AH15" s="31" t="s">
        <v>158</v>
      </c>
      <c r="AI15" s="31" t="s">
        <v>158</v>
      </c>
      <c r="AJ15" s="31" t="s">
        <v>158</v>
      </c>
      <c r="AK15" s="31" t="s">
        <v>158</v>
      </c>
      <c r="AL15" s="31" t="s">
        <v>158</v>
      </c>
      <c r="AM15" s="31" t="s">
        <v>158</v>
      </c>
      <c r="AN15" s="31" t="s">
        <v>158</v>
      </c>
      <c r="AO15" s="31" t="s">
        <v>158</v>
      </c>
      <c r="AP15" s="31" t="s">
        <v>158</v>
      </c>
      <c r="AQ15" s="31" t="s">
        <v>158</v>
      </c>
      <c r="AR15" s="31" t="s">
        <v>158</v>
      </c>
      <c r="AS15" s="31" t="s">
        <v>158</v>
      </c>
      <c r="AT15" s="31" t="s">
        <v>158</v>
      </c>
      <c r="AU15" s="31" t="s">
        <v>158</v>
      </c>
      <c r="AV15" s="31" t="s">
        <v>158</v>
      </c>
      <c r="AW15" s="31" t="s">
        <v>158</v>
      </c>
      <c r="AX15" s="31" t="s">
        <v>158</v>
      </c>
      <c r="AY15" s="31" t="s">
        <v>158</v>
      </c>
      <c r="AZ15" s="31" t="s">
        <v>158</v>
      </c>
      <c r="BA15" s="31" t="s">
        <v>158</v>
      </c>
      <c r="BB15" s="31" t="s">
        <v>158</v>
      </c>
      <c r="BC15" s="31" t="s">
        <v>158</v>
      </c>
      <c r="BD15" s="31" t="s">
        <v>158</v>
      </c>
      <c r="BE15" s="31" t="s">
        <v>158</v>
      </c>
      <c r="BF15" s="31" t="s">
        <v>158</v>
      </c>
      <c r="BG15" s="31" t="s">
        <v>158</v>
      </c>
      <c r="BH15" s="31" t="s">
        <v>158</v>
      </c>
    </row>
    <row r="16" spans="1:71" x14ac:dyDescent="0.25">
      <c r="A16" s="28">
        <v>44403</v>
      </c>
      <c r="B16" s="40" t="s">
        <v>61</v>
      </c>
      <c r="C16" s="43" t="s">
        <v>62</v>
      </c>
      <c r="D16" s="44">
        <v>2411.7600000000002</v>
      </c>
      <c r="E16" s="16">
        <v>1912.94</v>
      </c>
      <c r="F16" s="16">
        <v>15.85</v>
      </c>
      <c r="G16" s="25">
        <v>144</v>
      </c>
      <c r="I16" s="37">
        <f>($E$16/$G$16)*0.5</f>
        <v>6.6421527777777776</v>
      </c>
      <c r="J16" s="32">
        <f t="shared" ref="J16:O16" si="13">($E$16/$G$16)</f>
        <v>13.284305555555555</v>
      </c>
      <c r="K16" s="32">
        <f t="shared" si="13"/>
        <v>13.284305555555555</v>
      </c>
      <c r="L16" s="32">
        <f t="shared" si="13"/>
        <v>13.284305555555555</v>
      </c>
      <c r="M16" s="32">
        <f t="shared" si="13"/>
        <v>13.284305555555555</v>
      </c>
      <c r="N16" s="32">
        <f t="shared" si="13"/>
        <v>13.284305555555555</v>
      </c>
      <c r="O16" s="32">
        <f t="shared" si="13"/>
        <v>13.284305555555555</v>
      </c>
      <c r="P16" s="31" t="s">
        <v>158</v>
      </c>
      <c r="Q16" s="31" t="s">
        <v>158</v>
      </c>
      <c r="R16" s="31" t="s">
        <v>158</v>
      </c>
      <c r="S16" s="31" t="s">
        <v>158</v>
      </c>
      <c r="T16" s="31" t="s">
        <v>158</v>
      </c>
      <c r="U16" s="31" t="s">
        <v>158</v>
      </c>
      <c r="V16" s="31" t="s">
        <v>158</v>
      </c>
      <c r="W16" s="31" t="s">
        <v>158</v>
      </c>
      <c r="X16" s="31" t="s">
        <v>158</v>
      </c>
      <c r="Y16" s="31" t="s">
        <v>158</v>
      </c>
      <c r="Z16" s="31" t="s">
        <v>158</v>
      </c>
      <c r="AA16" s="31" t="s">
        <v>158</v>
      </c>
      <c r="AB16" s="31" t="s">
        <v>158</v>
      </c>
      <c r="AC16" s="31" t="s">
        <v>158</v>
      </c>
      <c r="AD16" s="31" t="s">
        <v>158</v>
      </c>
      <c r="AE16" s="31" t="s">
        <v>158</v>
      </c>
      <c r="AF16" s="31" t="s">
        <v>158</v>
      </c>
      <c r="AG16" s="31" t="s">
        <v>158</v>
      </c>
      <c r="AH16" s="31" t="s">
        <v>158</v>
      </c>
      <c r="AI16" s="31" t="s">
        <v>158</v>
      </c>
      <c r="AJ16" s="31" t="s">
        <v>158</v>
      </c>
      <c r="AK16" s="31" t="s">
        <v>158</v>
      </c>
      <c r="AL16" s="31" t="s">
        <v>158</v>
      </c>
      <c r="AM16" s="31" t="s">
        <v>158</v>
      </c>
      <c r="AN16" s="31" t="s">
        <v>158</v>
      </c>
      <c r="AO16" s="31" t="s">
        <v>158</v>
      </c>
      <c r="AP16" s="31" t="s">
        <v>158</v>
      </c>
      <c r="AQ16" s="31" t="s">
        <v>158</v>
      </c>
      <c r="AR16" s="31" t="s">
        <v>158</v>
      </c>
      <c r="AS16" s="31" t="s">
        <v>158</v>
      </c>
      <c r="AT16" s="31" t="s">
        <v>158</v>
      </c>
      <c r="AU16" s="31" t="s">
        <v>158</v>
      </c>
      <c r="AV16" s="31" t="s">
        <v>158</v>
      </c>
      <c r="AW16" s="31" t="s">
        <v>158</v>
      </c>
      <c r="AX16" s="31" t="s">
        <v>158</v>
      </c>
      <c r="AY16" s="31" t="s">
        <v>158</v>
      </c>
      <c r="AZ16" s="31" t="s">
        <v>158</v>
      </c>
      <c r="BA16" s="31" t="s">
        <v>158</v>
      </c>
      <c r="BB16" s="31" t="s">
        <v>158</v>
      </c>
      <c r="BC16" s="31" t="s">
        <v>158</v>
      </c>
      <c r="BD16" s="31" t="s">
        <v>158</v>
      </c>
      <c r="BE16" s="31" t="s">
        <v>158</v>
      </c>
      <c r="BF16" s="31" t="s">
        <v>158</v>
      </c>
      <c r="BG16" s="31" t="s">
        <v>158</v>
      </c>
      <c r="BH16" s="31" t="s">
        <v>158</v>
      </c>
    </row>
    <row r="17" spans="1:60" x14ac:dyDescent="0.25">
      <c r="A17" s="28"/>
      <c r="C17" s="43"/>
      <c r="D17" s="44"/>
      <c r="E17" s="16"/>
      <c r="F17" s="16"/>
      <c r="I17" s="31">
        <f>SUM(I2:I16)</f>
        <v>362.76484676002565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</row>
    <row r="18" spans="1:60" x14ac:dyDescent="0.25">
      <c r="A18" s="28"/>
      <c r="C18" s="43"/>
      <c r="D18" s="44"/>
      <c r="E18" s="16"/>
      <c r="F18" s="16"/>
      <c r="I18" s="32"/>
      <c r="J18" s="32"/>
      <c r="K18" s="32"/>
      <c r="L18" s="32"/>
      <c r="M18" s="32"/>
      <c r="N18" s="32"/>
      <c r="O18" s="32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</row>
    <row r="19" spans="1:60" x14ac:dyDescent="0.25">
      <c r="A19" s="28">
        <v>44420</v>
      </c>
      <c r="B19" s="40">
        <v>1567502153</v>
      </c>
      <c r="C19" s="43" t="s">
        <v>69</v>
      </c>
      <c r="D19" s="44">
        <v>1459.46</v>
      </c>
      <c r="E19" s="16">
        <v>1157.5999999999999</v>
      </c>
      <c r="F19" s="16">
        <v>9.59</v>
      </c>
      <c r="G19" s="25">
        <v>144</v>
      </c>
      <c r="I19" s="32"/>
      <c r="J19" s="32">
        <f>($E$19/$G$19)*0.5</f>
        <v>4.0194444444444439</v>
      </c>
      <c r="K19" s="32">
        <f>($E$19/$G$19)</f>
        <v>8.0388888888888879</v>
      </c>
      <c r="L19" s="32">
        <f>($E$19/$G$19)</f>
        <v>8.0388888888888879</v>
      </c>
      <c r="M19" s="32">
        <f>($E$19/$G$19)</f>
        <v>8.0388888888888879</v>
      </c>
      <c r="N19" s="32">
        <f>($E$19/$G$19)</f>
        <v>8.0388888888888879</v>
      </c>
      <c r="O19" s="32">
        <f>($E$19/$G$19)</f>
        <v>8.0388888888888879</v>
      </c>
      <c r="P19" s="31" t="s">
        <v>158</v>
      </c>
      <c r="Q19" s="31" t="s">
        <v>158</v>
      </c>
      <c r="R19" s="31" t="s">
        <v>158</v>
      </c>
      <c r="S19" s="31" t="s">
        <v>158</v>
      </c>
      <c r="T19" s="31" t="s">
        <v>158</v>
      </c>
      <c r="U19" s="31" t="s">
        <v>158</v>
      </c>
      <c r="V19" s="31" t="s">
        <v>158</v>
      </c>
      <c r="W19" s="31" t="s">
        <v>158</v>
      </c>
      <c r="X19" s="31" t="s">
        <v>158</v>
      </c>
      <c r="Y19" s="31" t="s">
        <v>158</v>
      </c>
      <c r="Z19" s="31" t="s">
        <v>158</v>
      </c>
      <c r="AA19" s="31" t="s">
        <v>158</v>
      </c>
      <c r="AB19" s="31" t="s">
        <v>158</v>
      </c>
      <c r="AC19" s="31" t="s">
        <v>158</v>
      </c>
      <c r="AD19" s="31" t="s">
        <v>158</v>
      </c>
      <c r="AE19" s="31" t="s">
        <v>158</v>
      </c>
      <c r="AF19" s="31" t="s">
        <v>158</v>
      </c>
      <c r="AG19" s="31" t="s">
        <v>158</v>
      </c>
      <c r="AH19" s="31" t="s">
        <v>158</v>
      </c>
      <c r="AI19" s="31" t="s">
        <v>158</v>
      </c>
      <c r="AJ19" s="31" t="s">
        <v>158</v>
      </c>
      <c r="AK19" s="31" t="s">
        <v>158</v>
      </c>
      <c r="AL19" s="31" t="s">
        <v>158</v>
      </c>
      <c r="AM19" s="31" t="s">
        <v>158</v>
      </c>
      <c r="AN19" s="31" t="s">
        <v>158</v>
      </c>
      <c r="AO19" s="31" t="s">
        <v>158</v>
      </c>
      <c r="AP19" s="31" t="s">
        <v>158</v>
      </c>
      <c r="AQ19" s="31" t="s">
        <v>158</v>
      </c>
      <c r="AR19" s="31" t="s">
        <v>158</v>
      </c>
      <c r="AS19" s="31" t="s">
        <v>158</v>
      </c>
      <c r="AT19" s="31" t="s">
        <v>158</v>
      </c>
      <c r="AU19" s="31" t="s">
        <v>158</v>
      </c>
      <c r="AV19" s="31" t="s">
        <v>158</v>
      </c>
      <c r="AW19" s="31" t="s">
        <v>158</v>
      </c>
      <c r="AX19" s="31" t="s">
        <v>158</v>
      </c>
      <c r="AY19" s="31" t="s">
        <v>158</v>
      </c>
      <c r="AZ19" s="31" t="s">
        <v>158</v>
      </c>
      <c r="BA19" s="31" t="s">
        <v>158</v>
      </c>
      <c r="BB19" s="31" t="s">
        <v>158</v>
      </c>
      <c r="BC19" s="31" t="s">
        <v>158</v>
      </c>
      <c r="BD19" s="31" t="s">
        <v>158</v>
      </c>
      <c r="BE19" s="31" t="s">
        <v>158</v>
      </c>
      <c r="BF19" s="31" t="s">
        <v>158</v>
      </c>
      <c r="BG19" s="31" t="s">
        <v>158</v>
      </c>
      <c r="BH19" s="31" t="s">
        <v>158</v>
      </c>
    </row>
    <row r="20" spans="1:60" x14ac:dyDescent="0.25">
      <c r="A20" s="28">
        <v>44428</v>
      </c>
      <c r="B20" s="40" t="s">
        <v>122</v>
      </c>
      <c r="C20" s="43" t="s">
        <v>70</v>
      </c>
      <c r="D20" s="44">
        <v>6686.68</v>
      </c>
      <c r="E20" s="16">
        <v>5303.69</v>
      </c>
      <c r="F20" s="16">
        <v>43.92</v>
      </c>
      <c r="G20" s="25">
        <v>144</v>
      </c>
      <c r="I20" s="32"/>
      <c r="J20" s="32">
        <f>($E$20/$G$20)*0.5</f>
        <v>18.415590277777778</v>
      </c>
      <c r="K20" s="32">
        <f>($E$20/$G$20)</f>
        <v>36.831180555555555</v>
      </c>
      <c r="L20" s="32">
        <f>($E$20/$G$20)</f>
        <v>36.831180555555555</v>
      </c>
      <c r="M20" s="32">
        <f>($E$20/$G$20)</f>
        <v>36.831180555555555</v>
      </c>
      <c r="N20" s="32">
        <f>($E$20/$G$20)</f>
        <v>36.831180555555555</v>
      </c>
      <c r="O20" s="32">
        <f>($E$20/$G$20)</f>
        <v>36.831180555555555</v>
      </c>
      <c r="P20" s="31" t="s">
        <v>158</v>
      </c>
      <c r="Q20" s="31" t="s">
        <v>158</v>
      </c>
      <c r="R20" s="31" t="s">
        <v>158</v>
      </c>
      <c r="S20" s="31" t="s">
        <v>158</v>
      </c>
      <c r="T20" s="31" t="s">
        <v>158</v>
      </c>
      <c r="U20" s="31" t="s">
        <v>158</v>
      </c>
      <c r="V20" s="31" t="s">
        <v>158</v>
      </c>
      <c r="W20" s="31" t="s">
        <v>158</v>
      </c>
      <c r="X20" s="31" t="s">
        <v>158</v>
      </c>
      <c r="Y20" s="31" t="s">
        <v>158</v>
      </c>
      <c r="Z20" s="31" t="s">
        <v>158</v>
      </c>
      <c r="AA20" s="31" t="s">
        <v>158</v>
      </c>
      <c r="AB20" s="31" t="s">
        <v>158</v>
      </c>
      <c r="AC20" s="31" t="s">
        <v>158</v>
      </c>
      <c r="AD20" s="31" t="s">
        <v>158</v>
      </c>
      <c r="AE20" s="31" t="s">
        <v>158</v>
      </c>
      <c r="AF20" s="31" t="s">
        <v>158</v>
      </c>
      <c r="AG20" s="31" t="s">
        <v>158</v>
      </c>
      <c r="AH20" s="31" t="s">
        <v>158</v>
      </c>
      <c r="AI20" s="31" t="s">
        <v>158</v>
      </c>
      <c r="AJ20" s="31" t="s">
        <v>158</v>
      </c>
      <c r="AK20" s="31" t="s">
        <v>158</v>
      </c>
      <c r="AL20" s="31" t="s">
        <v>158</v>
      </c>
      <c r="AM20" s="31" t="s">
        <v>158</v>
      </c>
      <c r="AN20" s="31" t="s">
        <v>158</v>
      </c>
      <c r="AO20" s="31" t="s">
        <v>158</v>
      </c>
      <c r="AP20" s="31" t="s">
        <v>158</v>
      </c>
      <c r="AQ20" s="31" t="s">
        <v>158</v>
      </c>
      <c r="AR20" s="31" t="s">
        <v>158</v>
      </c>
      <c r="AS20" s="31" t="s">
        <v>158</v>
      </c>
      <c r="AT20" s="31" t="s">
        <v>158</v>
      </c>
      <c r="AU20" s="31" t="s">
        <v>158</v>
      </c>
      <c r="AV20" s="31" t="s">
        <v>158</v>
      </c>
      <c r="AW20" s="31" t="s">
        <v>158</v>
      </c>
      <c r="AX20" s="31" t="s">
        <v>158</v>
      </c>
      <c r="AY20" s="31" t="s">
        <v>158</v>
      </c>
      <c r="AZ20" s="31" t="s">
        <v>158</v>
      </c>
      <c r="BA20" s="31" t="s">
        <v>158</v>
      </c>
      <c r="BB20" s="31" t="s">
        <v>158</v>
      </c>
      <c r="BC20" s="31" t="s">
        <v>158</v>
      </c>
      <c r="BD20" s="31" t="s">
        <v>158</v>
      </c>
      <c r="BE20" s="31" t="s">
        <v>158</v>
      </c>
      <c r="BF20" s="31" t="s">
        <v>158</v>
      </c>
      <c r="BG20" s="31" t="s">
        <v>158</v>
      </c>
      <c r="BH20" s="31" t="s">
        <v>158</v>
      </c>
    </row>
    <row r="21" spans="1:60" x14ac:dyDescent="0.25">
      <c r="A21" s="28">
        <v>44438</v>
      </c>
      <c r="B21" s="40" t="s">
        <v>71</v>
      </c>
      <c r="C21" s="43" t="s">
        <v>72</v>
      </c>
      <c r="D21" s="44">
        <v>7974.11</v>
      </c>
      <c r="E21" s="16">
        <v>6363.75</v>
      </c>
      <c r="F21" s="16">
        <v>53.97</v>
      </c>
      <c r="G21" s="25">
        <v>140</v>
      </c>
      <c r="I21" s="32"/>
      <c r="J21" s="32">
        <f>($E$21/$G$21)*0.5</f>
        <v>22.727678571428573</v>
      </c>
      <c r="K21" s="32">
        <f>($E$21/$G$21)</f>
        <v>45.455357142857146</v>
      </c>
      <c r="L21" s="32">
        <f>($E$21/$G$21)</f>
        <v>45.455357142857146</v>
      </c>
      <c r="M21" s="32">
        <f>($E$21/$G$21)</f>
        <v>45.455357142857146</v>
      </c>
      <c r="N21" s="32">
        <f>($E$21/$G$21)</f>
        <v>45.455357142857146</v>
      </c>
      <c r="O21" s="32">
        <f>($E$21/$G$21)</f>
        <v>45.455357142857146</v>
      </c>
      <c r="P21" s="31" t="s">
        <v>158</v>
      </c>
      <c r="Q21" s="31" t="s">
        <v>158</v>
      </c>
      <c r="R21" s="31" t="s">
        <v>158</v>
      </c>
      <c r="S21" s="31" t="s">
        <v>158</v>
      </c>
      <c r="T21" s="31" t="s">
        <v>158</v>
      </c>
      <c r="U21" s="31" t="s">
        <v>158</v>
      </c>
      <c r="V21" s="31" t="s">
        <v>158</v>
      </c>
      <c r="W21" s="31" t="s">
        <v>158</v>
      </c>
      <c r="X21" s="31" t="s">
        <v>158</v>
      </c>
      <c r="Y21" s="31" t="s">
        <v>158</v>
      </c>
      <c r="Z21" s="31" t="s">
        <v>158</v>
      </c>
      <c r="AA21" s="31" t="s">
        <v>158</v>
      </c>
      <c r="AB21" s="31" t="s">
        <v>158</v>
      </c>
      <c r="AC21" s="31" t="s">
        <v>158</v>
      </c>
      <c r="AD21" s="31" t="s">
        <v>158</v>
      </c>
      <c r="AE21" s="31" t="s">
        <v>158</v>
      </c>
      <c r="AF21" s="31" t="s">
        <v>158</v>
      </c>
      <c r="AG21" s="31" t="s">
        <v>158</v>
      </c>
      <c r="AH21" s="31" t="s">
        <v>158</v>
      </c>
      <c r="AI21" s="31" t="s">
        <v>158</v>
      </c>
      <c r="AJ21" s="31" t="s">
        <v>158</v>
      </c>
      <c r="AK21" s="31" t="s">
        <v>158</v>
      </c>
      <c r="AL21" s="31" t="s">
        <v>158</v>
      </c>
      <c r="AM21" s="31" t="s">
        <v>158</v>
      </c>
      <c r="AN21" s="31" t="s">
        <v>158</v>
      </c>
      <c r="AO21" s="31" t="s">
        <v>158</v>
      </c>
      <c r="AP21" s="31" t="s">
        <v>158</v>
      </c>
      <c r="AQ21" s="31" t="s">
        <v>158</v>
      </c>
      <c r="AR21" s="31" t="s">
        <v>158</v>
      </c>
      <c r="AS21" s="31" t="s">
        <v>158</v>
      </c>
      <c r="AT21" s="31" t="s">
        <v>158</v>
      </c>
      <c r="AU21" s="31" t="s">
        <v>158</v>
      </c>
      <c r="AV21" s="31" t="s">
        <v>158</v>
      </c>
      <c r="AW21" s="31" t="s">
        <v>158</v>
      </c>
      <c r="AX21" s="31" t="s">
        <v>158</v>
      </c>
      <c r="AY21" s="31" t="s">
        <v>158</v>
      </c>
      <c r="AZ21" s="31" t="s">
        <v>158</v>
      </c>
      <c r="BA21" s="31" t="s">
        <v>158</v>
      </c>
      <c r="BB21" s="31" t="s">
        <v>158</v>
      </c>
      <c r="BC21" s="31" t="s">
        <v>158</v>
      </c>
      <c r="BD21" s="31" t="s">
        <v>158</v>
      </c>
      <c r="BE21" s="31" t="s">
        <v>158</v>
      </c>
      <c r="BF21" s="31" t="s">
        <v>158</v>
      </c>
      <c r="BG21" s="31" t="s">
        <v>158</v>
      </c>
      <c r="BH21" s="31" t="s">
        <v>158</v>
      </c>
    </row>
    <row r="22" spans="1:60" x14ac:dyDescent="0.25">
      <c r="A22" s="28">
        <v>44438</v>
      </c>
      <c r="B22" s="40">
        <v>4714218340</v>
      </c>
      <c r="C22" s="43">
        <v>471421801</v>
      </c>
      <c r="D22" s="44">
        <v>2056.31</v>
      </c>
      <c r="E22" s="16">
        <v>1816.75</v>
      </c>
      <c r="F22" s="16">
        <v>26.62</v>
      </c>
      <c r="G22" s="25">
        <v>75</v>
      </c>
      <c r="I22" s="32"/>
      <c r="J22" s="37">
        <f>($E$22/$G$22)*0.5</f>
        <v>12.111666666666666</v>
      </c>
      <c r="K22" s="32">
        <f>($E$22/$G$22)</f>
        <v>24.223333333333333</v>
      </c>
      <c r="L22" s="32">
        <f>($E$22/$G$22)</f>
        <v>24.223333333333333</v>
      </c>
      <c r="M22" s="32">
        <f>($E$22/$G$22)</f>
        <v>24.223333333333333</v>
      </c>
      <c r="N22" s="32">
        <f>($E$22/$G$22)</f>
        <v>24.223333333333333</v>
      </c>
      <c r="O22" s="32">
        <f>($E$22/$G$22)</f>
        <v>24.223333333333333</v>
      </c>
      <c r="P22" s="31" t="s">
        <v>158</v>
      </c>
      <c r="Q22" s="31" t="s">
        <v>158</v>
      </c>
      <c r="R22" s="31" t="s">
        <v>158</v>
      </c>
      <c r="S22" s="31" t="s">
        <v>158</v>
      </c>
      <c r="T22" s="31" t="s">
        <v>158</v>
      </c>
      <c r="U22" s="31" t="s">
        <v>158</v>
      </c>
      <c r="V22" s="31" t="s">
        <v>158</v>
      </c>
      <c r="W22" s="31" t="s">
        <v>158</v>
      </c>
      <c r="X22" s="31" t="s">
        <v>158</v>
      </c>
      <c r="Y22" s="31" t="s">
        <v>158</v>
      </c>
      <c r="Z22" s="31" t="s">
        <v>158</v>
      </c>
      <c r="AA22" s="31" t="s">
        <v>158</v>
      </c>
      <c r="AB22" s="31" t="s">
        <v>158</v>
      </c>
      <c r="AC22" s="31" t="s">
        <v>158</v>
      </c>
      <c r="AD22" s="31" t="s">
        <v>158</v>
      </c>
      <c r="AE22" s="31" t="s">
        <v>158</v>
      </c>
      <c r="AF22" s="31" t="s">
        <v>158</v>
      </c>
      <c r="AG22" s="31" t="s">
        <v>158</v>
      </c>
      <c r="AH22" s="31" t="s">
        <v>158</v>
      </c>
      <c r="AI22" s="31" t="s">
        <v>158</v>
      </c>
      <c r="AJ22" s="31" t="s">
        <v>158</v>
      </c>
      <c r="AK22" s="31" t="s">
        <v>158</v>
      </c>
      <c r="AL22" s="31" t="s">
        <v>158</v>
      </c>
      <c r="AM22" s="31" t="s">
        <v>158</v>
      </c>
      <c r="AN22" s="31" t="s">
        <v>158</v>
      </c>
      <c r="AO22" s="31" t="s">
        <v>158</v>
      </c>
      <c r="AP22" s="31" t="s">
        <v>158</v>
      </c>
      <c r="AQ22" s="31" t="s">
        <v>158</v>
      </c>
      <c r="AR22" s="31" t="s">
        <v>158</v>
      </c>
      <c r="AS22" s="31" t="s">
        <v>158</v>
      </c>
      <c r="AT22" s="31" t="s">
        <v>158</v>
      </c>
      <c r="AU22" s="31" t="s">
        <v>158</v>
      </c>
      <c r="AV22" s="31" t="s">
        <v>158</v>
      </c>
      <c r="AW22" s="31" t="s">
        <v>158</v>
      </c>
      <c r="AX22" s="31" t="s">
        <v>158</v>
      </c>
      <c r="AY22" s="31" t="s">
        <v>158</v>
      </c>
      <c r="AZ22" s="31" t="s">
        <v>158</v>
      </c>
      <c r="BA22" s="31" t="s">
        <v>158</v>
      </c>
      <c r="BB22" s="31" t="s">
        <v>158</v>
      </c>
      <c r="BC22" s="31" t="s">
        <v>158</v>
      </c>
      <c r="BD22" s="31" t="s">
        <v>158</v>
      </c>
      <c r="BE22" s="31" t="s">
        <v>158</v>
      </c>
      <c r="BF22" s="31" t="s">
        <v>158</v>
      </c>
      <c r="BG22" s="31" t="s">
        <v>158</v>
      </c>
      <c r="BH22" s="31" t="s">
        <v>158</v>
      </c>
    </row>
    <row r="23" spans="1:60" x14ac:dyDescent="0.25">
      <c r="C23" s="43"/>
      <c r="D23" s="16"/>
      <c r="E23" s="16"/>
      <c r="F23" s="16"/>
      <c r="J23" s="34">
        <f>SUM(J2:J22)</f>
        <v>474.92224755367641</v>
      </c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</row>
    <row r="24" spans="1:60" x14ac:dyDescent="0.25">
      <c r="C24" s="43"/>
      <c r="D24" s="16"/>
      <c r="E24" s="16"/>
      <c r="F24" s="16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</row>
    <row r="25" spans="1:60" x14ac:dyDescent="0.25">
      <c r="A25" s="28">
        <v>44452</v>
      </c>
      <c r="B25" s="40" t="s">
        <v>74</v>
      </c>
      <c r="C25" s="43" t="s">
        <v>75</v>
      </c>
      <c r="D25" s="44">
        <v>10051.09</v>
      </c>
      <c r="E25" s="16">
        <v>7972.24</v>
      </c>
      <c r="F25" s="16">
        <v>66.02</v>
      </c>
      <c r="G25" s="25">
        <v>144</v>
      </c>
      <c r="I25" s="32"/>
      <c r="J25" s="32"/>
      <c r="K25" s="32">
        <f>($E$25/$G$25)*0.5</f>
        <v>27.68138888888889</v>
      </c>
      <c r="L25" s="32">
        <f>($E$25/$G$25)</f>
        <v>55.362777777777779</v>
      </c>
      <c r="M25" s="32">
        <f>($E$25/$G$25)</f>
        <v>55.362777777777779</v>
      </c>
      <c r="N25" s="32">
        <f>($E$25/$G$25)</f>
        <v>55.362777777777779</v>
      </c>
      <c r="O25" s="32">
        <f>($E$25/$G$25)</f>
        <v>55.362777777777779</v>
      </c>
      <c r="P25" s="31" t="s">
        <v>158</v>
      </c>
      <c r="Q25" s="31" t="s">
        <v>158</v>
      </c>
      <c r="R25" s="31" t="s">
        <v>158</v>
      </c>
      <c r="S25" s="31" t="s">
        <v>158</v>
      </c>
      <c r="T25" s="31" t="s">
        <v>158</v>
      </c>
      <c r="U25" s="31" t="s">
        <v>158</v>
      </c>
      <c r="V25" s="31" t="s">
        <v>158</v>
      </c>
      <c r="W25" s="31" t="s">
        <v>158</v>
      </c>
      <c r="X25" s="31" t="s">
        <v>158</v>
      </c>
      <c r="Y25" s="31" t="s">
        <v>158</v>
      </c>
      <c r="Z25" s="31" t="s">
        <v>158</v>
      </c>
      <c r="AA25" s="31" t="s">
        <v>158</v>
      </c>
      <c r="AB25" s="31" t="s">
        <v>158</v>
      </c>
      <c r="AC25" s="31" t="s">
        <v>158</v>
      </c>
      <c r="AD25" s="31" t="s">
        <v>158</v>
      </c>
      <c r="AE25" s="31" t="s">
        <v>158</v>
      </c>
      <c r="AF25" s="31" t="s">
        <v>158</v>
      </c>
      <c r="AG25" s="31" t="s">
        <v>158</v>
      </c>
      <c r="AH25" s="31" t="s">
        <v>158</v>
      </c>
      <c r="AI25" s="31" t="s">
        <v>158</v>
      </c>
      <c r="AJ25" s="31" t="s">
        <v>158</v>
      </c>
      <c r="AK25" s="31" t="s">
        <v>158</v>
      </c>
      <c r="AL25" s="31" t="s">
        <v>158</v>
      </c>
      <c r="AM25" s="31" t="s">
        <v>158</v>
      </c>
      <c r="AN25" s="31" t="s">
        <v>158</v>
      </c>
      <c r="AO25" s="31" t="s">
        <v>158</v>
      </c>
      <c r="AP25" s="31" t="s">
        <v>158</v>
      </c>
      <c r="AQ25" s="31" t="s">
        <v>158</v>
      </c>
      <c r="AR25" s="31" t="s">
        <v>158</v>
      </c>
      <c r="AS25" s="31" t="s">
        <v>158</v>
      </c>
      <c r="AT25" s="31" t="s">
        <v>158</v>
      </c>
      <c r="AU25" s="31" t="s">
        <v>158</v>
      </c>
      <c r="AV25" s="31" t="s">
        <v>158</v>
      </c>
      <c r="AW25" s="31" t="s">
        <v>158</v>
      </c>
      <c r="AX25" s="31" t="s">
        <v>158</v>
      </c>
      <c r="AY25" s="31" t="s">
        <v>158</v>
      </c>
      <c r="AZ25" s="31" t="s">
        <v>158</v>
      </c>
      <c r="BA25" s="31" t="s">
        <v>158</v>
      </c>
      <c r="BB25" s="31" t="s">
        <v>158</v>
      </c>
      <c r="BC25" s="31" t="s">
        <v>158</v>
      </c>
      <c r="BD25" s="31" t="s">
        <v>158</v>
      </c>
      <c r="BE25" s="31" t="s">
        <v>158</v>
      </c>
      <c r="BF25" s="31" t="s">
        <v>158</v>
      </c>
      <c r="BG25" s="31" t="s">
        <v>158</v>
      </c>
      <c r="BH25" s="31" t="s">
        <v>158</v>
      </c>
    </row>
    <row r="26" spans="1:60" x14ac:dyDescent="0.25">
      <c r="A26" s="28">
        <v>44452</v>
      </c>
      <c r="B26" s="40" t="s">
        <v>76</v>
      </c>
      <c r="C26" s="43" t="s">
        <v>77</v>
      </c>
      <c r="D26" s="44">
        <v>7066.36</v>
      </c>
      <c r="E26" s="16">
        <v>5604.84</v>
      </c>
      <c r="F26" s="16">
        <v>46.43</v>
      </c>
      <c r="G26" s="25">
        <v>144</v>
      </c>
      <c r="I26" s="32"/>
      <c r="J26" s="32"/>
      <c r="K26" s="32">
        <f>($E$26/$G$26)*0.5</f>
        <v>19.46125</v>
      </c>
      <c r="L26" s="32">
        <f>($E$26/$G$26)</f>
        <v>38.922499999999999</v>
      </c>
      <c r="M26" s="32">
        <f>($E$26/$G$26)</f>
        <v>38.922499999999999</v>
      </c>
      <c r="N26" s="32">
        <f>($E$26/$G$26)</f>
        <v>38.922499999999999</v>
      </c>
      <c r="O26" s="32">
        <f>($E$26/$G$26)</f>
        <v>38.922499999999999</v>
      </c>
      <c r="P26" s="31" t="s">
        <v>158</v>
      </c>
      <c r="Q26" s="31" t="s">
        <v>158</v>
      </c>
      <c r="R26" s="31" t="s">
        <v>158</v>
      </c>
      <c r="S26" s="31" t="s">
        <v>158</v>
      </c>
      <c r="T26" s="31" t="s">
        <v>158</v>
      </c>
      <c r="U26" s="31" t="s">
        <v>158</v>
      </c>
      <c r="V26" s="31" t="s">
        <v>158</v>
      </c>
      <c r="W26" s="31" t="s">
        <v>158</v>
      </c>
      <c r="X26" s="31" t="s">
        <v>158</v>
      </c>
      <c r="Y26" s="31" t="s">
        <v>158</v>
      </c>
      <c r="Z26" s="31" t="s">
        <v>158</v>
      </c>
      <c r="AA26" s="31" t="s">
        <v>158</v>
      </c>
      <c r="AB26" s="31" t="s">
        <v>158</v>
      </c>
      <c r="AC26" s="31" t="s">
        <v>158</v>
      </c>
      <c r="AD26" s="31" t="s">
        <v>158</v>
      </c>
      <c r="AE26" s="31" t="s">
        <v>158</v>
      </c>
      <c r="AF26" s="31" t="s">
        <v>158</v>
      </c>
      <c r="AG26" s="31" t="s">
        <v>158</v>
      </c>
      <c r="AH26" s="31" t="s">
        <v>158</v>
      </c>
      <c r="AI26" s="31" t="s">
        <v>158</v>
      </c>
      <c r="AJ26" s="31" t="s">
        <v>158</v>
      </c>
      <c r="AK26" s="31" t="s">
        <v>158</v>
      </c>
      <c r="AL26" s="31" t="s">
        <v>158</v>
      </c>
      <c r="AM26" s="31" t="s">
        <v>158</v>
      </c>
      <c r="AN26" s="31" t="s">
        <v>158</v>
      </c>
      <c r="AO26" s="31" t="s">
        <v>158</v>
      </c>
      <c r="AP26" s="31" t="s">
        <v>158</v>
      </c>
      <c r="AQ26" s="31" t="s">
        <v>158</v>
      </c>
      <c r="AR26" s="31" t="s">
        <v>158</v>
      </c>
      <c r="AS26" s="31" t="s">
        <v>158</v>
      </c>
      <c r="AT26" s="31" t="s">
        <v>158</v>
      </c>
      <c r="AU26" s="31" t="s">
        <v>158</v>
      </c>
      <c r="AV26" s="31" t="s">
        <v>158</v>
      </c>
      <c r="AW26" s="31" t="s">
        <v>158</v>
      </c>
      <c r="AX26" s="31" t="s">
        <v>158</v>
      </c>
      <c r="AY26" s="31" t="s">
        <v>158</v>
      </c>
      <c r="AZ26" s="31" t="s">
        <v>158</v>
      </c>
      <c r="BA26" s="31" t="s">
        <v>158</v>
      </c>
      <c r="BB26" s="31" t="s">
        <v>158</v>
      </c>
      <c r="BC26" s="31" t="s">
        <v>158</v>
      </c>
      <c r="BD26" s="31" t="s">
        <v>158</v>
      </c>
      <c r="BE26" s="31" t="s">
        <v>158</v>
      </c>
      <c r="BF26" s="31" t="s">
        <v>158</v>
      </c>
      <c r="BG26" s="31" t="s">
        <v>158</v>
      </c>
      <c r="BH26" s="31" t="s">
        <v>158</v>
      </c>
    </row>
    <row r="27" spans="1:60" x14ac:dyDescent="0.25">
      <c r="A27" s="28">
        <v>44452</v>
      </c>
      <c r="B27" s="40">
        <v>6915305149</v>
      </c>
      <c r="C27" s="43" t="s">
        <v>79</v>
      </c>
      <c r="D27" s="44">
        <v>8572.69</v>
      </c>
      <c r="E27" s="16">
        <v>6862.5</v>
      </c>
      <c r="F27" s="16">
        <v>58.9</v>
      </c>
      <c r="G27" s="25">
        <v>138</v>
      </c>
      <c r="I27" s="32"/>
      <c r="J27" s="32"/>
      <c r="K27" s="32">
        <f>($E$27/$G$27)*0.5</f>
        <v>24.864130434782609</v>
      </c>
      <c r="L27" s="32">
        <f>($E$27/$G$27)</f>
        <v>49.728260869565219</v>
      </c>
      <c r="M27" s="32">
        <f>($E$27/$G$27)</f>
        <v>49.728260869565219</v>
      </c>
      <c r="N27" s="32">
        <f>($E$27/$G$27)</f>
        <v>49.728260869565219</v>
      </c>
      <c r="O27" s="32">
        <f>($E$27/$G$27)</f>
        <v>49.728260869565219</v>
      </c>
      <c r="P27" s="31" t="s">
        <v>158</v>
      </c>
      <c r="Q27" s="31" t="s">
        <v>158</v>
      </c>
      <c r="R27" s="31" t="s">
        <v>158</v>
      </c>
      <c r="S27" s="31" t="s">
        <v>158</v>
      </c>
      <c r="T27" s="31" t="s">
        <v>158</v>
      </c>
      <c r="U27" s="31" t="s">
        <v>158</v>
      </c>
      <c r="V27" s="31" t="s">
        <v>158</v>
      </c>
      <c r="W27" s="31" t="s">
        <v>158</v>
      </c>
      <c r="X27" s="31" t="s">
        <v>158</v>
      </c>
      <c r="Y27" s="31" t="s">
        <v>158</v>
      </c>
      <c r="Z27" s="31" t="s">
        <v>158</v>
      </c>
      <c r="AA27" s="31" t="s">
        <v>158</v>
      </c>
      <c r="AB27" s="31" t="s">
        <v>158</v>
      </c>
      <c r="AC27" s="31" t="s">
        <v>158</v>
      </c>
      <c r="AD27" s="31" t="s">
        <v>158</v>
      </c>
      <c r="AE27" s="31" t="s">
        <v>158</v>
      </c>
      <c r="AF27" s="31" t="s">
        <v>158</v>
      </c>
      <c r="AG27" s="31" t="s">
        <v>158</v>
      </c>
      <c r="AH27" s="31" t="s">
        <v>158</v>
      </c>
      <c r="AI27" s="31" t="s">
        <v>158</v>
      </c>
      <c r="AJ27" s="31" t="s">
        <v>158</v>
      </c>
      <c r="AK27" s="31" t="s">
        <v>158</v>
      </c>
      <c r="AL27" s="31" t="s">
        <v>158</v>
      </c>
      <c r="AM27" s="31" t="s">
        <v>158</v>
      </c>
      <c r="AN27" s="31" t="s">
        <v>158</v>
      </c>
      <c r="AO27" s="31" t="s">
        <v>158</v>
      </c>
      <c r="AP27" s="31" t="s">
        <v>158</v>
      </c>
      <c r="AQ27" s="31" t="s">
        <v>158</v>
      </c>
      <c r="AR27" s="31" t="s">
        <v>158</v>
      </c>
      <c r="AS27" s="31" t="s">
        <v>158</v>
      </c>
      <c r="AT27" s="31" t="s">
        <v>158</v>
      </c>
      <c r="AU27" s="31" t="s">
        <v>158</v>
      </c>
      <c r="AV27" s="31" t="s">
        <v>158</v>
      </c>
      <c r="AW27" s="31" t="s">
        <v>158</v>
      </c>
      <c r="AX27" s="31" t="s">
        <v>158</v>
      </c>
      <c r="AY27" s="31" t="s">
        <v>158</v>
      </c>
      <c r="AZ27" s="31" t="s">
        <v>158</v>
      </c>
      <c r="BA27" s="31" t="s">
        <v>158</v>
      </c>
      <c r="BB27" s="31" t="s">
        <v>158</v>
      </c>
      <c r="BC27" s="31" t="s">
        <v>158</v>
      </c>
      <c r="BD27" s="31" t="s">
        <v>158</v>
      </c>
      <c r="BE27" s="31" t="s">
        <v>158</v>
      </c>
      <c r="BF27" s="31" t="s">
        <v>158</v>
      </c>
      <c r="BG27" s="31" t="s">
        <v>158</v>
      </c>
      <c r="BH27" s="31" t="s">
        <v>158</v>
      </c>
    </row>
    <row r="28" spans="1:60" x14ac:dyDescent="0.25">
      <c r="A28" s="28">
        <v>44459</v>
      </c>
      <c r="B28" s="40">
        <v>6483416340</v>
      </c>
      <c r="C28" s="43" t="s">
        <v>81</v>
      </c>
      <c r="D28" s="44">
        <v>1641.07</v>
      </c>
      <c r="E28" s="16">
        <v>1301.6500000000001</v>
      </c>
      <c r="F28" s="126">
        <v>10.78</v>
      </c>
      <c r="G28" s="25">
        <v>144</v>
      </c>
      <c r="I28" s="32"/>
      <c r="J28" s="32"/>
      <c r="K28" s="32">
        <f>($E$28/$G$28)*0.5</f>
        <v>4.5196180555555561</v>
      </c>
      <c r="L28" s="32">
        <f>($E$28/$G$28)</f>
        <v>9.0392361111111121</v>
      </c>
      <c r="M28" s="32">
        <f>($E$28/$G$28)</f>
        <v>9.0392361111111121</v>
      </c>
      <c r="N28" s="32">
        <f>($E$28/$G$28)</f>
        <v>9.0392361111111121</v>
      </c>
      <c r="O28" s="32">
        <f>($E$28/$G$28)</f>
        <v>9.0392361111111121</v>
      </c>
      <c r="P28" s="31" t="s">
        <v>158</v>
      </c>
      <c r="Q28" s="31" t="s">
        <v>158</v>
      </c>
      <c r="R28" s="31" t="s">
        <v>158</v>
      </c>
      <c r="S28" s="31" t="s">
        <v>158</v>
      </c>
      <c r="T28" s="31" t="s">
        <v>158</v>
      </c>
      <c r="U28" s="31" t="s">
        <v>158</v>
      </c>
      <c r="V28" s="31" t="s">
        <v>158</v>
      </c>
      <c r="W28" s="31" t="s">
        <v>158</v>
      </c>
      <c r="X28" s="31" t="s">
        <v>158</v>
      </c>
      <c r="Y28" s="31" t="s">
        <v>158</v>
      </c>
      <c r="Z28" s="31" t="s">
        <v>158</v>
      </c>
      <c r="AA28" s="31" t="s">
        <v>158</v>
      </c>
      <c r="AB28" s="31" t="s">
        <v>158</v>
      </c>
      <c r="AC28" s="31" t="s">
        <v>158</v>
      </c>
      <c r="AD28" s="31" t="s">
        <v>158</v>
      </c>
      <c r="AE28" s="31" t="s">
        <v>158</v>
      </c>
      <c r="AF28" s="31" t="s">
        <v>158</v>
      </c>
      <c r="AG28" s="31" t="s">
        <v>158</v>
      </c>
      <c r="AH28" s="31" t="s">
        <v>158</v>
      </c>
      <c r="AI28" s="31" t="s">
        <v>158</v>
      </c>
      <c r="AJ28" s="31" t="s">
        <v>158</v>
      </c>
      <c r="AK28" s="31" t="s">
        <v>158</v>
      </c>
      <c r="AL28" s="31" t="s">
        <v>158</v>
      </c>
      <c r="AM28" s="31" t="s">
        <v>158</v>
      </c>
      <c r="AN28" s="31" t="s">
        <v>158</v>
      </c>
      <c r="AO28" s="31" t="s">
        <v>158</v>
      </c>
      <c r="AP28" s="31" t="s">
        <v>158</v>
      </c>
      <c r="AQ28" s="31" t="s">
        <v>158</v>
      </c>
      <c r="AR28" s="31" t="s">
        <v>158</v>
      </c>
      <c r="AS28" s="31" t="s">
        <v>158</v>
      </c>
      <c r="AT28" s="31" t="s">
        <v>158</v>
      </c>
      <c r="AU28" s="31" t="s">
        <v>158</v>
      </c>
      <c r="AV28" s="31" t="s">
        <v>158</v>
      </c>
      <c r="AW28" s="31" t="s">
        <v>158</v>
      </c>
      <c r="AX28" s="31" t="s">
        <v>158</v>
      </c>
      <c r="AY28" s="31" t="s">
        <v>158</v>
      </c>
      <c r="AZ28" s="31" t="s">
        <v>158</v>
      </c>
      <c r="BA28" s="31" t="s">
        <v>158</v>
      </c>
      <c r="BB28" s="31" t="s">
        <v>158</v>
      </c>
      <c r="BC28" s="31" t="s">
        <v>158</v>
      </c>
      <c r="BD28" s="31" t="s">
        <v>158</v>
      </c>
      <c r="BE28" s="31" t="s">
        <v>158</v>
      </c>
      <c r="BF28" s="31" t="s">
        <v>158</v>
      </c>
      <c r="BG28" s="31" t="s">
        <v>158</v>
      </c>
      <c r="BH28" s="31" t="s">
        <v>158</v>
      </c>
    </row>
    <row r="29" spans="1:60" x14ac:dyDescent="0.25">
      <c r="A29" s="28">
        <v>44459</v>
      </c>
      <c r="B29" s="40" t="s">
        <v>123</v>
      </c>
      <c r="C29" s="43" t="s">
        <v>82</v>
      </c>
      <c r="D29" s="44">
        <v>6329.44</v>
      </c>
      <c r="E29" s="16">
        <v>5020.33</v>
      </c>
      <c r="F29" s="16">
        <v>41.59</v>
      </c>
      <c r="G29" s="25">
        <v>144</v>
      </c>
      <c r="I29" s="32"/>
      <c r="J29" s="32"/>
      <c r="K29" s="32">
        <f>($E$29/$G$29)*0.5</f>
        <v>17.431701388888889</v>
      </c>
      <c r="L29" s="32">
        <f>($E$29/$G$29)</f>
        <v>34.863402777777779</v>
      </c>
      <c r="M29" s="32">
        <f>($E$29/$G$29)</f>
        <v>34.863402777777779</v>
      </c>
      <c r="N29" s="32">
        <f>($E$29/$G$29)</f>
        <v>34.863402777777779</v>
      </c>
      <c r="O29" s="32">
        <f>($E$29/$G$29)</f>
        <v>34.863402777777779</v>
      </c>
      <c r="P29" s="31" t="s">
        <v>158</v>
      </c>
      <c r="Q29" s="31" t="s">
        <v>158</v>
      </c>
      <c r="R29" s="31" t="s">
        <v>158</v>
      </c>
      <c r="S29" s="31" t="s">
        <v>158</v>
      </c>
      <c r="T29" s="31" t="s">
        <v>158</v>
      </c>
      <c r="U29" s="31" t="s">
        <v>158</v>
      </c>
      <c r="V29" s="31" t="s">
        <v>158</v>
      </c>
      <c r="W29" s="31" t="s">
        <v>158</v>
      </c>
      <c r="X29" s="31" t="s">
        <v>158</v>
      </c>
      <c r="Y29" s="31" t="s">
        <v>158</v>
      </c>
      <c r="Z29" s="31" t="s">
        <v>158</v>
      </c>
      <c r="AA29" s="31" t="s">
        <v>158</v>
      </c>
      <c r="AB29" s="31" t="s">
        <v>158</v>
      </c>
      <c r="AC29" s="31" t="s">
        <v>158</v>
      </c>
      <c r="AD29" s="31" t="s">
        <v>158</v>
      </c>
      <c r="AE29" s="31" t="s">
        <v>158</v>
      </c>
      <c r="AF29" s="31" t="s">
        <v>158</v>
      </c>
      <c r="AG29" s="31" t="s">
        <v>158</v>
      </c>
      <c r="AH29" s="31" t="s">
        <v>158</v>
      </c>
      <c r="AI29" s="31" t="s">
        <v>158</v>
      </c>
      <c r="AJ29" s="31" t="s">
        <v>158</v>
      </c>
      <c r="AK29" s="31" t="s">
        <v>158</v>
      </c>
      <c r="AL29" s="31" t="s">
        <v>158</v>
      </c>
      <c r="AM29" s="31" t="s">
        <v>158</v>
      </c>
      <c r="AN29" s="31" t="s">
        <v>158</v>
      </c>
      <c r="AO29" s="31" t="s">
        <v>158</v>
      </c>
      <c r="AP29" s="31" t="s">
        <v>158</v>
      </c>
      <c r="AQ29" s="31" t="s">
        <v>158</v>
      </c>
      <c r="AR29" s="31" t="s">
        <v>158</v>
      </c>
      <c r="AS29" s="31" t="s">
        <v>158</v>
      </c>
      <c r="AT29" s="31" t="s">
        <v>158</v>
      </c>
      <c r="AU29" s="31" t="s">
        <v>158</v>
      </c>
      <c r="AV29" s="31" t="s">
        <v>158</v>
      </c>
      <c r="AW29" s="31" t="s">
        <v>158</v>
      </c>
      <c r="AX29" s="31" t="s">
        <v>158</v>
      </c>
      <c r="AY29" s="31" t="s">
        <v>158</v>
      </c>
      <c r="AZ29" s="31" t="s">
        <v>158</v>
      </c>
      <c r="BA29" s="31" t="s">
        <v>158</v>
      </c>
      <c r="BB29" s="31" t="s">
        <v>158</v>
      </c>
      <c r="BC29" s="31" t="s">
        <v>158</v>
      </c>
      <c r="BD29" s="31" t="s">
        <v>158</v>
      </c>
      <c r="BE29" s="31" t="s">
        <v>158</v>
      </c>
      <c r="BF29" s="31" t="s">
        <v>158</v>
      </c>
      <c r="BG29" s="31" t="s">
        <v>158</v>
      </c>
      <c r="BH29" s="31" t="s">
        <v>158</v>
      </c>
    </row>
    <row r="30" spans="1:60" x14ac:dyDescent="0.25">
      <c r="A30" s="28">
        <v>44466</v>
      </c>
      <c r="B30" s="40" t="s">
        <v>83</v>
      </c>
      <c r="C30" s="43" t="s">
        <v>84</v>
      </c>
      <c r="D30" s="44">
        <v>674.6</v>
      </c>
      <c r="E30" s="16">
        <v>535.07000000000005</v>
      </c>
      <c r="F30" s="16">
        <v>4.43</v>
      </c>
      <c r="G30" s="25">
        <v>144</v>
      </c>
      <c r="I30" s="32"/>
      <c r="J30" s="32"/>
      <c r="K30" s="32">
        <f>($E$30/$G$30)*0.5</f>
        <v>1.8578819444444445</v>
      </c>
      <c r="L30" s="32">
        <f>($E$30/$G$30)</f>
        <v>3.7157638888888891</v>
      </c>
      <c r="M30" s="32">
        <f>($E$30/$G$30)</f>
        <v>3.7157638888888891</v>
      </c>
      <c r="N30" s="32">
        <f>($E$30/$G$30)</f>
        <v>3.7157638888888891</v>
      </c>
      <c r="O30" s="32">
        <f>($E$30/$G$30)</f>
        <v>3.7157638888888891</v>
      </c>
      <c r="P30" s="31" t="s">
        <v>158</v>
      </c>
      <c r="Q30" s="31" t="s">
        <v>158</v>
      </c>
      <c r="R30" s="31" t="s">
        <v>158</v>
      </c>
      <c r="S30" s="31" t="s">
        <v>158</v>
      </c>
      <c r="T30" s="31" t="s">
        <v>158</v>
      </c>
      <c r="U30" s="31" t="s">
        <v>158</v>
      </c>
      <c r="V30" s="31" t="s">
        <v>158</v>
      </c>
      <c r="W30" s="31" t="s">
        <v>158</v>
      </c>
      <c r="X30" s="31" t="s">
        <v>158</v>
      </c>
      <c r="Y30" s="31" t="s">
        <v>158</v>
      </c>
      <c r="Z30" s="31" t="s">
        <v>158</v>
      </c>
      <c r="AA30" s="31" t="s">
        <v>158</v>
      </c>
      <c r="AB30" s="31" t="s">
        <v>158</v>
      </c>
      <c r="AC30" s="31" t="s">
        <v>158</v>
      </c>
      <c r="AD30" s="31" t="s">
        <v>158</v>
      </c>
      <c r="AE30" s="31" t="s">
        <v>158</v>
      </c>
      <c r="AF30" s="31" t="s">
        <v>158</v>
      </c>
      <c r="AG30" s="31" t="s">
        <v>158</v>
      </c>
      <c r="AH30" s="31" t="s">
        <v>158</v>
      </c>
      <c r="AI30" s="31" t="s">
        <v>158</v>
      </c>
      <c r="AJ30" s="31" t="s">
        <v>158</v>
      </c>
      <c r="AK30" s="31" t="s">
        <v>158</v>
      </c>
      <c r="AL30" s="31" t="s">
        <v>158</v>
      </c>
      <c r="AM30" s="31" t="s">
        <v>158</v>
      </c>
      <c r="AN30" s="31" t="s">
        <v>158</v>
      </c>
      <c r="AO30" s="31" t="s">
        <v>158</v>
      </c>
      <c r="AP30" s="31" t="s">
        <v>158</v>
      </c>
      <c r="AQ30" s="31" t="s">
        <v>158</v>
      </c>
      <c r="AR30" s="31" t="s">
        <v>158</v>
      </c>
      <c r="AS30" s="31" t="s">
        <v>158</v>
      </c>
      <c r="AT30" s="31" t="s">
        <v>158</v>
      </c>
      <c r="AU30" s="31" t="s">
        <v>158</v>
      </c>
      <c r="AV30" s="31" t="s">
        <v>158</v>
      </c>
      <c r="AW30" s="31" t="s">
        <v>158</v>
      </c>
      <c r="AX30" s="31" t="s">
        <v>158</v>
      </c>
      <c r="AY30" s="31" t="s">
        <v>158</v>
      </c>
      <c r="AZ30" s="31" t="s">
        <v>158</v>
      </c>
      <c r="BA30" s="31" t="s">
        <v>158</v>
      </c>
      <c r="BB30" s="31" t="s">
        <v>158</v>
      </c>
      <c r="BC30" s="31" t="s">
        <v>158</v>
      </c>
      <c r="BD30" s="31" t="s">
        <v>158</v>
      </c>
      <c r="BE30" s="31" t="s">
        <v>158</v>
      </c>
      <c r="BF30" s="31" t="s">
        <v>158</v>
      </c>
      <c r="BG30" s="31" t="s">
        <v>158</v>
      </c>
      <c r="BH30" s="31" t="s">
        <v>158</v>
      </c>
    </row>
    <row r="31" spans="1:60" x14ac:dyDescent="0.25">
      <c r="A31" s="28">
        <v>44466</v>
      </c>
      <c r="B31" s="40">
        <v>9912500137</v>
      </c>
      <c r="C31" s="43" t="s">
        <v>86</v>
      </c>
      <c r="D31" s="44">
        <v>4538.13</v>
      </c>
      <c r="E31" s="16">
        <v>3689.24</v>
      </c>
      <c r="F31" s="16">
        <v>33.729999999999997</v>
      </c>
      <c r="G31" s="25">
        <v>128</v>
      </c>
      <c r="I31" s="32"/>
      <c r="J31" s="32"/>
      <c r="K31" s="32">
        <f>($E$31/$G$31)*0.5</f>
        <v>14.411093749999999</v>
      </c>
      <c r="L31" s="32">
        <f>($E$31/$G$31)</f>
        <v>28.822187499999998</v>
      </c>
      <c r="M31" s="32">
        <f>($E$31/$G$31)</f>
        <v>28.822187499999998</v>
      </c>
      <c r="N31" s="32">
        <f>($E$31/$G$31)</f>
        <v>28.822187499999998</v>
      </c>
      <c r="O31" s="32">
        <f>($E$31/$G$31)</f>
        <v>28.822187499999998</v>
      </c>
      <c r="P31" s="31" t="s">
        <v>158</v>
      </c>
      <c r="Q31" s="31" t="s">
        <v>158</v>
      </c>
      <c r="R31" s="31" t="s">
        <v>158</v>
      </c>
      <c r="S31" s="31" t="s">
        <v>158</v>
      </c>
      <c r="T31" s="31" t="s">
        <v>158</v>
      </c>
      <c r="U31" s="31" t="s">
        <v>158</v>
      </c>
      <c r="V31" s="31" t="s">
        <v>158</v>
      </c>
      <c r="W31" s="31" t="s">
        <v>158</v>
      </c>
      <c r="X31" s="31" t="s">
        <v>158</v>
      </c>
      <c r="Y31" s="31" t="s">
        <v>158</v>
      </c>
      <c r="Z31" s="31" t="s">
        <v>158</v>
      </c>
      <c r="AA31" s="31" t="s">
        <v>158</v>
      </c>
      <c r="AB31" s="31" t="s">
        <v>158</v>
      </c>
      <c r="AC31" s="31" t="s">
        <v>158</v>
      </c>
      <c r="AD31" s="31" t="s">
        <v>158</v>
      </c>
      <c r="AE31" s="31" t="s">
        <v>158</v>
      </c>
      <c r="AF31" s="31" t="s">
        <v>158</v>
      </c>
      <c r="AG31" s="31" t="s">
        <v>158</v>
      </c>
      <c r="AH31" s="31" t="s">
        <v>158</v>
      </c>
      <c r="AI31" s="31" t="s">
        <v>158</v>
      </c>
      <c r="AJ31" s="31" t="s">
        <v>158</v>
      </c>
      <c r="AK31" s="31" t="s">
        <v>158</v>
      </c>
      <c r="AL31" s="31" t="s">
        <v>158</v>
      </c>
      <c r="AM31" s="31" t="s">
        <v>158</v>
      </c>
      <c r="AN31" s="31" t="s">
        <v>158</v>
      </c>
      <c r="AO31" s="31" t="s">
        <v>158</v>
      </c>
      <c r="AP31" s="31" t="s">
        <v>158</v>
      </c>
      <c r="AQ31" s="31" t="s">
        <v>158</v>
      </c>
      <c r="AR31" s="31" t="s">
        <v>158</v>
      </c>
      <c r="AS31" s="31" t="s">
        <v>158</v>
      </c>
      <c r="AT31" s="31" t="s">
        <v>158</v>
      </c>
      <c r="AU31" s="31" t="s">
        <v>158</v>
      </c>
      <c r="AV31" s="31" t="s">
        <v>158</v>
      </c>
      <c r="AW31" s="31" t="s">
        <v>158</v>
      </c>
      <c r="AX31" s="31" t="s">
        <v>158</v>
      </c>
      <c r="AY31" s="31" t="s">
        <v>158</v>
      </c>
      <c r="AZ31" s="31" t="s">
        <v>158</v>
      </c>
      <c r="BA31" s="31" t="s">
        <v>158</v>
      </c>
      <c r="BB31" s="31" t="s">
        <v>158</v>
      </c>
      <c r="BC31" s="31" t="s">
        <v>158</v>
      </c>
      <c r="BD31" s="31" t="s">
        <v>158</v>
      </c>
      <c r="BE31" s="31" t="s">
        <v>158</v>
      </c>
      <c r="BF31" s="31" t="s">
        <v>158</v>
      </c>
      <c r="BG31" s="31" t="s">
        <v>158</v>
      </c>
      <c r="BH31" s="31" t="s">
        <v>158</v>
      </c>
    </row>
    <row r="32" spans="1:60" x14ac:dyDescent="0.25">
      <c r="C32" s="43"/>
      <c r="D32" s="16"/>
      <c r="E32" s="16"/>
      <c r="F32" s="16"/>
      <c r="J32" s="34"/>
      <c r="K32" s="38">
        <f>SUM(K2:K31)</f>
        <v>642.42369197655432</v>
      </c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</row>
    <row r="33" spans="1:69" x14ac:dyDescent="0.25">
      <c r="A33" s="28"/>
      <c r="B33" s="41"/>
      <c r="C33" s="43"/>
      <c r="D33" s="44"/>
      <c r="E33" s="16"/>
      <c r="F33" s="16"/>
      <c r="G33" s="25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</row>
    <row r="34" spans="1:69" x14ac:dyDescent="0.25">
      <c r="A34" s="28">
        <v>44473</v>
      </c>
      <c r="B34" s="40" t="s">
        <v>104</v>
      </c>
      <c r="C34" s="43" t="s">
        <v>88</v>
      </c>
      <c r="D34" s="44">
        <v>7913.04</v>
      </c>
      <c r="E34" s="16">
        <v>6363.75</v>
      </c>
      <c r="F34" s="16">
        <v>55.62</v>
      </c>
      <c r="G34" s="25">
        <v>135</v>
      </c>
      <c r="I34" s="32"/>
      <c r="J34" s="32"/>
      <c r="K34" s="32"/>
      <c r="L34" s="32">
        <f>($E$34/$G$34)*0.5</f>
        <v>23.569444444444443</v>
      </c>
      <c r="M34" s="32">
        <f t="shared" ref="M34:R34" si="14">($E$34/$G$34)</f>
        <v>47.138888888888886</v>
      </c>
      <c r="N34" s="32">
        <f t="shared" si="14"/>
        <v>47.138888888888886</v>
      </c>
      <c r="O34" s="32">
        <f t="shared" si="14"/>
        <v>47.138888888888886</v>
      </c>
      <c r="P34" s="32">
        <f t="shared" si="14"/>
        <v>47.138888888888886</v>
      </c>
      <c r="Q34" s="32">
        <f t="shared" si="14"/>
        <v>47.138888888888886</v>
      </c>
      <c r="R34" s="32">
        <f t="shared" si="14"/>
        <v>47.138888888888886</v>
      </c>
      <c r="S34" s="32">
        <f t="shared" ref="S34:AF34" si="15">($E$34/$G$34)</f>
        <v>47.138888888888886</v>
      </c>
      <c r="T34" s="32">
        <f t="shared" si="15"/>
        <v>47.138888888888886</v>
      </c>
      <c r="U34" s="32">
        <f t="shared" si="15"/>
        <v>47.138888888888886</v>
      </c>
      <c r="V34" s="32">
        <f t="shared" si="15"/>
        <v>47.138888888888886</v>
      </c>
      <c r="W34" s="32">
        <f t="shared" si="15"/>
        <v>47.138888888888886</v>
      </c>
      <c r="X34" s="32">
        <f t="shared" si="15"/>
        <v>47.138888888888886</v>
      </c>
      <c r="Y34" s="32">
        <f t="shared" si="15"/>
        <v>47.138888888888886</v>
      </c>
      <c r="Z34" s="32">
        <f t="shared" si="15"/>
        <v>47.138888888888886</v>
      </c>
      <c r="AA34" s="32">
        <f t="shared" si="15"/>
        <v>47.138888888888886</v>
      </c>
      <c r="AB34" s="32">
        <f t="shared" si="15"/>
        <v>47.138888888888886</v>
      </c>
      <c r="AC34" s="32">
        <f t="shared" si="15"/>
        <v>47.138888888888886</v>
      </c>
      <c r="AD34" s="32">
        <f t="shared" si="15"/>
        <v>47.138888888888886</v>
      </c>
      <c r="AE34" s="32">
        <f t="shared" si="15"/>
        <v>47.138888888888886</v>
      </c>
      <c r="AF34" s="32">
        <f t="shared" si="15"/>
        <v>47.138888888888886</v>
      </c>
      <c r="AG34" s="31" t="s">
        <v>158</v>
      </c>
      <c r="AH34" s="31" t="s">
        <v>158</v>
      </c>
      <c r="AI34" s="31" t="s">
        <v>158</v>
      </c>
      <c r="AJ34" s="31" t="s">
        <v>158</v>
      </c>
      <c r="AK34" s="31" t="s">
        <v>158</v>
      </c>
      <c r="AL34" s="31" t="s">
        <v>158</v>
      </c>
      <c r="AM34" s="31" t="s">
        <v>158</v>
      </c>
      <c r="AN34" s="31" t="s">
        <v>158</v>
      </c>
      <c r="AO34" s="31" t="s">
        <v>158</v>
      </c>
      <c r="AP34" s="31" t="s">
        <v>158</v>
      </c>
      <c r="AQ34" s="31" t="s">
        <v>158</v>
      </c>
      <c r="AR34" s="31" t="s">
        <v>158</v>
      </c>
      <c r="AS34" s="31" t="s">
        <v>158</v>
      </c>
      <c r="AT34" s="31" t="s">
        <v>158</v>
      </c>
      <c r="AU34" s="31" t="s">
        <v>158</v>
      </c>
      <c r="AV34" s="31" t="s">
        <v>158</v>
      </c>
      <c r="AW34" s="31" t="s">
        <v>158</v>
      </c>
      <c r="AX34" s="31" t="s">
        <v>158</v>
      </c>
      <c r="AY34" s="31" t="s">
        <v>158</v>
      </c>
      <c r="AZ34" s="31" t="s">
        <v>158</v>
      </c>
      <c r="BA34" s="31" t="s">
        <v>158</v>
      </c>
      <c r="BB34" s="31" t="s">
        <v>158</v>
      </c>
      <c r="BC34" s="31" t="s">
        <v>158</v>
      </c>
      <c r="BD34" s="31" t="s">
        <v>158</v>
      </c>
      <c r="BE34" s="31" t="s">
        <v>158</v>
      </c>
      <c r="BF34" s="31" t="s">
        <v>158</v>
      </c>
      <c r="BG34" s="31" t="s">
        <v>158</v>
      </c>
      <c r="BH34" s="31" t="s">
        <v>158</v>
      </c>
    </row>
    <row r="35" spans="1:69" x14ac:dyDescent="0.25">
      <c r="A35" s="28">
        <v>44473</v>
      </c>
      <c r="B35" s="40" t="s">
        <v>89</v>
      </c>
      <c r="C35" s="43" t="s">
        <v>90</v>
      </c>
      <c r="D35" s="44">
        <v>2384.89</v>
      </c>
      <c r="E35" s="16">
        <v>1891.63</v>
      </c>
      <c r="F35" s="16">
        <v>15.66</v>
      </c>
      <c r="G35" s="25">
        <v>144</v>
      </c>
      <c r="L35" s="32">
        <f>($E$35/$G$35)*0.5</f>
        <v>6.568159722222223</v>
      </c>
      <c r="M35" s="32">
        <f t="shared" ref="M35:AF35" si="16">($E$35/$G$35)</f>
        <v>13.136319444444446</v>
      </c>
      <c r="N35" s="32">
        <f t="shared" si="16"/>
        <v>13.136319444444446</v>
      </c>
      <c r="O35" s="32">
        <f t="shared" si="16"/>
        <v>13.136319444444446</v>
      </c>
      <c r="P35" s="32">
        <f t="shared" si="16"/>
        <v>13.136319444444446</v>
      </c>
      <c r="Q35" s="32">
        <f t="shared" si="16"/>
        <v>13.136319444444446</v>
      </c>
      <c r="R35" s="32">
        <f t="shared" si="16"/>
        <v>13.136319444444446</v>
      </c>
      <c r="S35" s="32">
        <f t="shared" si="16"/>
        <v>13.136319444444446</v>
      </c>
      <c r="T35" s="32">
        <f t="shared" si="16"/>
        <v>13.136319444444446</v>
      </c>
      <c r="U35" s="32">
        <f t="shared" si="16"/>
        <v>13.136319444444446</v>
      </c>
      <c r="V35" s="32">
        <f t="shared" si="16"/>
        <v>13.136319444444446</v>
      </c>
      <c r="W35" s="32">
        <f t="shared" si="16"/>
        <v>13.136319444444446</v>
      </c>
      <c r="X35" s="32">
        <f t="shared" si="16"/>
        <v>13.136319444444446</v>
      </c>
      <c r="Y35" s="32">
        <f t="shared" si="16"/>
        <v>13.136319444444446</v>
      </c>
      <c r="Z35" s="32">
        <f t="shared" si="16"/>
        <v>13.136319444444446</v>
      </c>
      <c r="AA35" s="32">
        <f t="shared" si="16"/>
        <v>13.136319444444446</v>
      </c>
      <c r="AB35" s="32">
        <f t="shared" si="16"/>
        <v>13.136319444444446</v>
      </c>
      <c r="AC35" s="32">
        <f t="shared" si="16"/>
        <v>13.136319444444446</v>
      </c>
      <c r="AD35" s="32">
        <f t="shared" si="16"/>
        <v>13.136319444444446</v>
      </c>
      <c r="AE35" s="32">
        <f t="shared" si="16"/>
        <v>13.136319444444446</v>
      </c>
      <c r="AF35" s="32">
        <f t="shared" si="16"/>
        <v>13.136319444444446</v>
      </c>
      <c r="AG35" s="31" t="s">
        <v>158</v>
      </c>
      <c r="AH35" s="31" t="s">
        <v>158</v>
      </c>
      <c r="AI35" s="31" t="s">
        <v>158</v>
      </c>
      <c r="AJ35" s="31" t="s">
        <v>158</v>
      </c>
      <c r="AK35" s="31" t="s">
        <v>158</v>
      </c>
      <c r="AL35" s="31" t="s">
        <v>158</v>
      </c>
      <c r="AM35" s="31" t="s">
        <v>158</v>
      </c>
      <c r="AN35" s="31" t="s">
        <v>158</v>
      </c>
      <c r="AO35" s="31" t="s">
        <v>158</v>
      </c>
      <c r="AP35" s="31" t="s">
        <v>158</v>
      </c>
      <c r="AQ35" s="31" t="s">
        <v>158</v>
      </c>
      <c r="AR35" s="31" t="s">
        <v>158</v>
      </c>
      <c r="AS35" s="31" t="s">
        <v>158</v>
      </c>
      <c r="AT35" s="31" t="s">
        <v>158</v>
      </c>
      <c r="AU35" s="31" t="s">
        <v>158</v>
      </c>
      <c r="AV35" s="31" t="s">
        <v>158</v>
      </c>
      <c r="AW35" s="31" t="s">
        <v>158</v>
      </c>
      <c r="AX35" s="31" t="s">
        <v>158</v>
      </c>
      <c r="AY35" s="31" t="s">
        <v>158</v>
      </c>
      <c r="AZ35" s="31" t="s">
        <v>158</v>
      </c>
      <c r="BA35" s="31" t="s">
        <v>158</v>
      </c>
      <c r="BB35" s="31" t="s">
        <v>158</v>
      </c>
      <c r="BC35" s="31" t="s">
        <v>158</v>
      </c>
      <c r="BD35" s="31" t="s">
        <v>158</v>
      </c>
      <c r="BE35" s="31" t="s">
        <v>158</v>
      </c>
      <c r="BF35" s="31" t="s">
        <v>158</v>
      </c>
      <c r="BG35" s="31" t="s">
        <v>158</v>
      </c>
      <c r="BH35" s="31" t="s">
        <v>158</v>
      </c>
    </row>
    <row r="36" spans="1:69" x14ac:dyDescent="0.25">
      <c r="A36" s="28">
        <v>44473</v>
      </c>
      <c r="B36" s="40" t="s">
        <v>91</v>
      </c>
      <c r="C36" s="43" t="s">
        <v>92</v>
      </c>
      <c r="D36" s="44">
        <v>8651.9699999999993</v>
      </c>
      <c r="E36" s="16">
        <v>6862.5</v>
      </c>
      <c r="F36" s="16">
        <v>56.85</v>
      </c>
      <c r="G36" s="25">
        <v>144</v>
      </c>
      <c r="L36" s="32">
        <f>($E$36/$G$36)*0.5</f>
        <v>23.828125</v>
      </c>
      <c r="M36" s="32">
        <f t="shared" ref="M36:AF36" si="17">($E$36/$G$36)</f>
        <v>47.65625</v>
      </c>
      <c r="N36" s="32">
        <f t="shared" si="17"/>
        <v>47.65625</v>
      </c>
      <c r="O36" s="32">
        <f t="shared" si="17"/>
        <v>47.65625</v>
      </c>
      <c r="P36" s="32">
        <f t="shared" si="17"/>
        <v>47.65625</v>
      </c>
      <c r="Q36" s="32">
        <f t="shared" si="17"/>
        <v>47.65625</v>
      </c>
      <c r="R36" s="32">
        <f t="shared" si="17"/>
        <v>47.65625</v>
      </c>
      <c r="S36" s="32">
        <f t="shared" si="17"/>
        <v>47.65625</v>
      </c>
      <c r="T36" s="32">
        <f t="shared" si="17"/>
        <v>47.65625</v>
      </c>
      <c r="U36" s="32">
        <f t="shared" si="17"/>
        <v>47.65625</v>
      </c>
      <c r="V36" s="32">
        <f t="shared" si="17"/>
        <v>47.65625</v>
      </c>
      <c r="W36" s="32">
        <f t="shared" si="17"/>
        <v>47.65625</v>
      </c>
      <c r="X36" s="32">
        <f t="shared" si="17"/>
        <v>47.65625</v>
      </c>
      <c r="Y36" s="32">
        <f t="shared" si="17"/>
        <v>47.65625</v>
      </c>
      <c r="Z36" s="32">
        <f t="shared" si="17"/>
        <v>47.65625</v>
      </c>
      <c r="AA36" s="32">
        <f t="shared" si="17"/>
        <v>47.65625</v>
      </c>
      <c r="AB36" s="32">
        <f t="shared" si="17"/>
        <v>47.65625</v>
      </c>
      <c r="AC36" s="32">
        <f t="shared" si="17"/>
        <v>47.65625</v>
      </c>
      <c r="AD36" s="32">
        <f t="shared" si="17"/>
        <v>47.65625</v>
      </c>
      <c r="AE36" s="32">
        <f t="shared" si="17"/>
        <v>47.65625</v>
      </c>
      <c r="AF36" s="32">
        <f t="shared" si="17"/>
        <v>47.65625</v>
      </c>
      <c r="AG36" s="31" t="s">
        <v>158</v>
      </c>
      <c r="AH36" s="31" t="s">
        <v>158</v>
      </c>
      <c r="AI36" s="31" t="s">
        <v>158</v>
      </c>
      <c r="AJ36" s="31" t="s">
        <v>158</v>
      </c>
      <c r="AK36" s="31" t="s">
        <v>158</v>
      </c>
      <c r="AL36" s="31" t="s">
        <v>158</v>
      </c>
      <c r="AM36" s="31" t="s">
        <v>158</v>
      </c>
      <c r="AN36" s="31" t="s">
        <v>158</v>
      </c>
      <c r="AO36" s="31" t="s">
        <v>158</v>
      </c>
      <c r="AP36" s="31" t="s">
        <v>158</v>
      </c>
      <c r="AQ36" s="31" t="s">
        <v>158</v>
      </c>
      <c r="AR36" s="31" t="s">
        <v>158</v>
      </c>
      <c r="AS36" s="31" t="s">
        <v>158</v>
      </c>
      <c r="AT36" s="31" t="s">
        <v>158</v>
      </c>
      <c r="AU36" s="31" t="s">
        <v>158</v>
      </c>
      <c r="AV36" s="31" t="s">
        <v>158</v>
      </c>
      <c r="AW36" s="31" t="s">
        <v>158</v>
      </c>
      <c r="AX36" s="31" t="s">
        <v>158</v>
      </c>
      <c r="AY36" s="31" t="s">
        <v>158</v>
      </c>
      <c r="AZ36" s="31" t="s">
        <v>158</v>
      </c>
      <c r="BA36" s="31" t="s">
        <v>158</v>
      </c>
      <c r="BB36" s="31" t="s">
        <v>158</v>
      </c>
      <c r="BC36" s="31" t="s">
        <v>158</v>
      </c>
      <c r="BD36" s="31" t="s">
        <v>158</v>
      </c>
      <c r="BE36" s="31" t="s">
        <v>158</v>
      </c>
      <c r="BF36" s="31" t="s">
        <v>158</v>
      </c>
      <c r="BG36" s="31" t="s">
        <v>158</v>
      </c>
      <c r="BH36" s="31" t="s">
        <v>158</v>
      </c>
    </row>
    <row r="37" spans="1:69" x14ac:dyDescent="0.25">
      <c r="A37" s="28">
        <v>44480</v>
      </c>
      <c r="B37" s="40" t="s">
        <v>93</v>
      </c>
      <c r="C37" s="43" t="s">
        <v>94</v>
      </c>
      <c r="D37" s="44">
        <v>2245.3000000000002</v>
      </c>
      <c r="E37" s="16">
        <v>1780.91</v>
      </c>
      <c r="F37" s="16">
        <v>14.75</v>
      </c>
      <c r="G37" s="25">
        <v>144</v>
      </c>
      <c r="L37" s="32">
        <f>($E$37/$G$37)*0.5</f>
        <v>6.183715277777778</v>
      </c>
      <c r="M37" s="32">
        <f t="shared" ref="M37:AF37" si="18">($E$37/$G$37)</f>
        <v>12.367430555555556</v>
      </c>
      <c r="N37" s="32">
        <f t="shared" si="18"/>
        <v>12.367430555555556</v>
      </c>
      <c r="O37" s="32">
        <f t="shared" si="18"/>
        <v>12.367430555555556</v>
      </c>
      <c r="P37" s="32">
        <f t="shared" si="18"/>
        <v>12.367430555555556</v>
      </c>
      <c r="Q37" s="32">
        <f t="shared" si="18"/>
        <v>12.367430555555556</v>
      </c>
      <c r="R37" s="32">
        <f t="shared" si="18"/>
        <v>12.367430555555556</v>
      </c>
      <c r="S37" s="32">
        <f t="shared" si="18"/>
        <v>12.367430555555556</v>
      </c>
      <c r="T37" s="32">
        <f t="shared" si="18"/>
        <v>12.367430555555556</v>
      </c>
      <c r="U37" s="32">
        <f t="shared" si="18"/>
        <v>12.367430555555556</v>
      </c>
      <c r="V37" s="32">
        <f t="shared" si="18"/>
        <v>12.367430555555556</v>
      </c>
      <c r="W37" s="32">
        <f t="shared" si="18"/>
        <v>12.367430555555556</v>
      </c>
      <c r="X37" s="32">
        <f t="shared" si="18"/>
        <v>12.367430555555556</v>
      </c>
      <c r="Y37" s="32">
        <f t="shared" si="18"/>
        <v>12.367430555555556</v>
      </c>
      <c r="Z37" s="32">
        <f t="shared" si="18"/>
        <v>12.367430555555556</v>
      </c>
      <c r="AA37" s="32">
        <f t="shared" si="18"/>
        <v>12.367430555555556</v>
      </c>
      <c r="AB37" s="32">
        <f t="shared" si="18"/>
        <v>12.367430555555556</v>
      </c>
      <c r="AC37" s="32">
        <f t="shared" si="18"/>
        <v>12.367430555555556</v>
      </c>
      <c r="AD37" s="32">
        <f t="shared" si="18"/>
        <v>12.367430555555556</v>
      </c>
      <c r="AE37" s="32">
        <f t="shared" si="18"/>
        <v>12.367430555555556</v>
      </c>
      <c r="AF37" s="32">
        <f t="shared" si="18"/>
        <v>12.367430555555556</v>
      </c>
      <c r="AG37" s="31" t="s">
        <v>158</v>
      </c>
      <c r="AH37" s="31" t="s">
        <v>158</v>
      </c>
      <c r="AI37" s="31" t="s">
        <v>158</v>
      </c>
      <c r="AJ37" s="31" t="s">
        <v>158</v>
      </c>
      <c r="AK37" s="31" t="s">
        <v>158</v>
      </c>
      <c r="AL37" s="31" t="s">
        <v>158</v>
      </c>
      <c r="AM37" s="31" t="s">
        <v>158</v>
      </c>
      <c r="AN37" s="31" t="s">
        <v>158</v>
      </c>
      <c r="AO37" s="31" t="s">
        <v>158</v>
      </c>
      <c r="AP37" s="31" t="s">
        <v>158</v>
      </c>
      <c r="AQ37" s="31" t="s">
        <v>158</v>
      </c>
      <c r="AR37" s="31" t="s">
        <v>158</v>
      </c>
      <c r="AS37" s="31" t="s">
        <v>158</v>
      </c>
      <c r="AT37" s="31" t="s">
        <v>158</v>
      </c>
      <c r="AU37" s="31" t="s">
        <v>158</v>
      </c>
      <c r="AV37" s="31" t="s">
        <v>158</v>
      </c>
      <c r="AW37" s="31" t="s">
        <v>158</v>
      </c>
      <c r="AX37" s="31" t="s">
        <v>158</v>
      </c>
      <c r="AY37" s="31" t="s">
        <v>158</v>
      </c>
      <c r="AZ37" s="31" t="s">
        <v>158</v>
      </c>
      <c r="BA37" s="31" t="s">
        <v>158</v>
      </c>
      <c r="BB37" s="31" t="s">
        <v>158</v>
      </c>
      <c r="BC37" s="31" t="s">
        <v>158</v>
      </c>
      <c r="BD37" s="31" t="s">
        <v>158</v>
      </c>
      <c r="BE37" s="31" t="s">
        <v>158</v>
      </c>
      <c r="BF37" s="31" t="s">
        <v>158</v>
      </c>
      <c r="BG37" s="31" t="s">
        <v>158</v>
      </c>
      <c r="BH37" s="31" t="s">
        <v>158</v>
      </c>
    </row>
    <row r="38" spans="1:69" x14ac:dyDescent="0.25">
      <c r="A38" s="28">
        <v>44487</v>
      </c>
      <c r="B38" s="40" t="s">
        <v>124</v>
      </c>
      <c r="C38" s="43" t="s">
        <v>95</v>
      </c>
      <c r="D38" s="44">
        <v>2434.5300000000002</v>
      </c>
      <c r="E38" s="16">
        <v>1931</v>
      </c>
      <c r="F38" s="16">
        <v>15.98</v>
      </c>
      <c r="G38" s="25">
        <v>144</v>
      </c>
      <c r="L38" s="32">
        <f>($E$38/$G$38)*0.5</f>
        <v>6.7048611111111107</v>
      </c>
      <c r="M38" s="32">
        <f t="shared" ref="M38:AF38" si="19">($E$38/$G$38)</f>
        <v>13.409722222222221</v>
      </c>
      <c r="N38" s="32">
        <f t="shared" si="19"/>
        <v>13.409722222222221</v>
      </c>
      <c r="O38" s="32">
        <f t="shared" si="19"/>
        <v>13.409722222222221</v>
      </c>
      <c r="P38" s="32">
        <f t="shared" si="19"/>
        <v>13.409722222222221</v>
      </c>
      <c r="Q38" s="32">
        <f t="shared" si="19"/>
        <v>13.409722222222221</v>
      </c>
      <c r="R38" s="32">
        <f t="shared" si="19"/>
        <v>13.409722222222221</v>
      </c>
      <c r="S38" s="32">
        <f t="shared" si="19"/>
        <v>13.409722222222221</v>
      </c>
      <c r="T38" s="32">
        <f t="shared" si="19"/>
        <v>13.409722222222221</v>
      </c>
      <c r="U38" s="32">
        <f t="shared" si="19"/>
        <v>13.409722222222221</v>
      </c>
      <c r="V38" s="32">
        <f t="shared" si="19"/>
        <v>13.409722222222221</v>
      </c>
      <c r="W38" s="32">
        <f t="shared" si="19"/>
        <v>13.409722222222221</v>
      </c>
      <c r="X38" s="32">
        <f t="shared" si="19"/>
        <v>13.409722222222221</v>
      </c>
      <c r="Y38" s="32">
        <f t="shared" si="19"/>
        <v>13.409722222222221</v>
      </c>
      <c r="Z38" s="32">
        <f t="shared" si="19"/>
        <v>13.409722222222221</v>
      </c>
      <c r="AA38" s="32">
        <f t="shared" si="19"/>
        <v>13.409722222222221</v>
      </c>
      <c r="AB38" s="32">
        <f t="shared" si="19"/>
        <v>13.409722222222221</v>
      </c>
      <c r="AC38" s="32">
        <f t="shared" si="19"/>
        <v>13.409722222222221</v>
      </c>
      <c r="AD38" s="32">
        <f t="shared" si="19"/>
        <v>13.409722222222221</v>
      </c>
      <c r="AE38" s="32">
        <f t="shared" si="19"/>
        <v>13.409722222222221</v>
      </c>
      <c r="AF38" s="32">
        <f t="shared" si="19"/>
        <v>13.409722222222221</v>
      </c>
      <c r="AG38" s="31" t="s">
        <v>158</v>
      </c>
      <c r="AH38" s="31" t="s">
        <v>158</v>
      </c>
      <c r="AI38" s="31" t="s">
        <v>158</v>
      </c>
      <c r="AJ38" s="31" t="s">
        <v>158</v>
      </c>
      <c r="AK38" s="31" t="s">
        <v>158</v>
      </c>
      <c r="AL38" s="31" t="s">
        <v>158</v>
      </c>
      <c r="AM38" s="31" t="s">
        <v>158</v>
      </c>
      <c r="AN38" s="31" t="s">
        <v>158</v>
      </c>
      <c r="AO38" s="31" t="s">
        <v>158</v>
      </c>
      <c r="AP38" s="31" t="s">
        <v>158</v>
      </c>
      <c r="AQ38" s="31" t="s">
        <v>158</v>
      </c>
      <c r="AR38" s="31" t="s">
        <v>158</v>
      </c>
      <c r="AS38" s="31" t="s">
        <v>158</v>
      </c>
      <c r="AT38" s="31" t="s">
        <v>158</v>
      </c>
      <c r="AU38" s="31" t="s">
        <v>158</v>
      </c>
      <c r="AV38" s="31" t="s">
        <v>158</v>
      </c>
      <c r="AW38" s="31" t="s">
        <v>158</v>
      </c>
      <c r="AX38" s="31" t="s">
        <v>158</v>
      </c>
      <c r="AY38" s="31" t="s">
        <v>158</v>
      </c>
      <c r="AZ38" s="31" t="s">
        <v>158</v>
      </c>
      <c r="BA38" s="31" t="s">
        <v>158</v>
      </c>
      <c r="BB38" s="31" t="s">
        <v>158</v>
      </c>
      <c r="BC38" s="31" t="s">
        <v>158</v>
      </c>
      <c r="BD38" s="31" t="s">
        <v>158</v>
      </c>
      <c r="BE38" s="31" t="s">
        <v>158</v>
      </c>
      <c r="BF38" s="31" t="s">
        <v>158</v>
      </c>
      <c r="BG38" s="31" t="s">
        <v>158</v>
      </c>
      <c r="BH38" s="31" t="s">
        <v>158</v>
      </c>
    </row>
    <row r="39" spans="1:69" x14ac:dyDescent="0.25">
      <c r="A39" s="28">
        <v>44487</v>
      </c>
      <c r="B39" s="40" t="s">
        <v>96</v>
      </c>
      <c r="C39" s="43" t="s">
        <v>97</v>
      </c>
      <c r="D39" s="44">
        <v>8568.16</v>
      </c>
      <c r="E39" s="16">
        <v>6796.02</v>
      </c>
      <c r="F39" s="16">
        <v>56.26</v>
      </c>
      <c r="G39" s="25">
        <v>144</v>
      </c>
      <c r="L39" s="32">
        <f>($E$39/$G$39)*0.5</f>
        <v>23.597291666666667</v>
      </c>
      <c r="M39" s="32">
        <f t="shared" ref="M39:AF39" si="20">($E$39/$G$39)</f>
        <v>47.194583333333334</v>
      </c>
      <c r="N39" s="32">
        <f t="shared" si="20"/>
        <v>47.194583333333334</v>
      </c>
      <c r="O39" s="32">
        <f t="shared" si="20"/>
        <v>47.194583333333334</v>
      </c>
      <c r="P39" s="32">
        <f t="shared" si="20"/>
        <v>47.194583333333334</v>
      </c>
      <c r="Q39" s="32">
        <f t="shared" si="20"/>
        <v>47.194583333333334</v>
      </c>
      <c r="R39" s="32">
        <f t="shared" si="20"/>
        <v>47.194583333333334</v>
      </c>
      <c r="S39" s="32">
        <f t="shared" si="20"/>
        <v>47.194583333333334</v>
      </c>
      <c r="T39" s="32">
        <f t="shared" si="20"/>
        <v>47.194583333333334</v>
      </c>
      <c r="U39" s="32">
        <f t="shared" si="20"/>
        <v>47.194583333333334</v>
      </c>
      <c r="V39" s="32">
        <f t="shared" si="20"/>
        <v>47.194583333333334</v>
      </c>
      <c r="W39" s="32">
        <f t="shared" si="20"/>
        <v>47.194583333333334</v>
      </c>
      <c r="X39" s="32">
        <f t="shared" si="20"/>
        <v>47.194583333333334</v>
      </c>
      <c r="Y39" s="32">
        <f t="shared" si="20"/>
        <v>47.194583333333334</v>
      </c>
      <c r="Z39" s="32">
        <f t="shared" si="20"/>
        <v>47.194583333333334</v>
      </c>
      <c r="AA39" s="32">
        <f t="shared" si="20"/>
        <v>47.194583333333334</v>
      </c>
      <c r="AB39" s="32">
        <f t="shared" si="20"/>
        <v>47.194583333333334</v>
      </c>
      <c r="AC39" s="32">
        <f t="shared" si="20"/>
        <v>47.194583333333334</v>
      </c>
      <c r="AD39" s="32">
        <f t="shared" si="20"/>
        <v>47.194583333333334</v>
      </c>
      <c r="AE39" s="32">
        <f t="shared" si="20"/>
        <v>47.194583333333334</v>
      </c>
      <c r="AF39" s="32">
        <f t="shared" si="20"/>
        <v>47.194583333333334</v>
      </c>
      <c r="AG39" s="31" t="s">
        <v>158</v>
      </c>
      <c r="AH39" s="31" t="s">
        <v>158</v>
      </c>
      <c r="AI39" s="31" t="s">
        <v>158</v>
      </c>
      <c r="AJ39" s="31" t="s">
        <v>158</v>
      </c>
      <c r="AK39" s="31" t="s">
        <v>158</v>
      </c>
      <c r="AL39" s="31" t="s">
        <v>158</v>
      </c>
      <c r="AM39" s="31" t="s">
        <v>158</v>
      </c>
      <c r="AN39" s="31" t="s">
        <v>158</v>
      </c>
      <c r="AO39" s="31" t="s">
        <v>158</v>
      </c>
      <c r="AP39" s="31" t="s">
        <v>158</v>
      </c>
      <c r="AQ39" s="31" t="s">
        <v>158</v>
      </c>
      <c r="AR39" s="31" t="s">
        <v>158</v>
      </c>
      <c r="AS39" s="31" t="s">
        <v>158</v>
      </c>
      <c r="AT39" s="31" t="s">
        <v>158</v>
      </c>
      <c r="AU39" s="31" t="s">
        <v>158</v>
      </c>
      <c r="AV39" s="31" t="s">
        <v>158</v>
      </c>
      <c r="AW39" s="31" t="s">
        <v>158</v>
      </c>
      <c r="AX39" s="31" t="s">
        <v>158</v>
      </c>
      <c r="AY39" s="31" t="s">
        <v>158</v>
      </c>
      <c r="AZ39" s="31" t="s">
        <v>158</v>
      </c>
      <c r="BA39" s="31" t="s">
        <v>158</v>
      </c>
      <c r="BB39" s="31" t="s">
        <v>158</v>
      </c>
      <c r="BC39" s="31" t="s">
        <v>158</v>
      </c>
      <c r="BD39" s="31" t="s">
        <v>158</v>
      </c>
      <c r="BE39" s="31" t="s">
        <v>158</v>
      </c>
      <c r="BF39" s="31" t="s">
        <v>158</v>
      </c>
      <c r="BG39" s="31" t="s">
        <v>158</v>
      </c>
      <c r="BH39" s="31" t="s">
        <v>158</v>
      </c>
      <c r="BL39" s="5"/>
      <c r="BQ39" s="5"/>
    </row>
    <row r="40" spans="1:69" x14ac:dyDescent="0.25">
      <c r="A40" s="28">
        <v>44487</v>
      </c>
      <c r="B40" s="40" t="s">
        <v>125</v>
      </c>
      <c r="C40" s="43" t="s">
        <v>98</v>
      </c>
      <c r="D40" s="44">
        <v>9399.84</v>
      </c>
      <c r="E40" s="16">
        <v>8238.91</v>
      </c>
      <c r="F40" s="16">
        <v>113.8</v>
      </c>
      <c r="G40" s="25">
        <v>80</v>
      </c>
      <c r="L40" s="32">
        <f>($E$40/$G$40)*0.5</f>
        <v>51.493187499999998</v>
      </c>
      <c r="M40" s="32">
        <f t="shared" ref="M40:AF40" si="21">($E$40/$G$40)</f>
        <v>102.986375</v>
      </c>
      <c r="N40" s="32">
        <f t="shared" si="21"/>
        <v>102.986375</v>
      </c>
      <c r="O40" s="32">
        <f t="shared" si="21"/>
        <v>102.986375</v>
      </c>
      <c r="P40" s="32">
        <f t="shared" si="21"/>
        <v>102.986375</v>
      </c>
      <c r="Q40" s="32">
        <f t="shared" si="21"/>
        <v>102.986375</v>
      </c>
      <c r="R40" s="32">
        <f t="shared" si="21"/>
        <v>102.986375</v>
      </c>
      <c r="S40" s="32">
        <f t="shared" si="21"/>
        <v>102.986375</v>
      </c>
      <c r="T40" s="32">
        <f t="shared" si="21"/>
        <v>102.986375</v>
      </c>
      <c r="U40" s="32">
        <f t="shared" si="21"/>
        <v>102.986375</v>
      </c>
      <c r="V40" s="32">
        <f t="shared" si="21"/>
        <v>102.986375</v>
      </c>
      <c r="W40" s="32">
        <f t="shared" si="21"/>
        <v>102.986375</v>
      </c>
      <c r="X40" s="32">
        <f t="shared" si="21"/>
        <v>102.986375</v>
      </c>
      <c r="Y40" s="32">
        <f t="shared" si="21"/>
        <v>102.986375</v>
      </c>
      <c r="Z40" s="32">
        <f t="shared" si="21"/>
        <v>102.986375</v>
      </c>
      <c r="AA40" s="32">
        <f t="shared" si="21"/>
        <v>102.986375</v>
      </c>
      <c r="AB40" s="32">
        <f t="shared" si="21"/>
        <v>102.986375</v>
      </c>
      <c r="AC40" s="32">
        <f t="shared" si="21"/>
        <v>102.986375</v>
      </c>
      <c r="AD40" s="32">
        <f t="shared" si="21"/>
        <v>102.986375</v>
      </c>
      <c r="AE40" s="32">
        <f t="shared" si="21"/>
        <v>102.986375</v>
      </c>
      <c r="AF40" s="32">
        <f t="shared" si="21"/>
        <v>102.986375</v>
      </c>
      <c r="AG40" s="31" t="s">
        <v>158</v>
      </c>
      <c r="AH40" s="31" t="s">
        <v>158</v>
      </c>
      <c r="AI40" s="31" t="s">
        <v>158</v>
      </c>
      <c r="AJ40" s="31" t="s">
        <v>158</v>
      </c>
      <c r="AK40" s="31" t="s">
        <v>158</v>
      </c>
      <c r="AL40" s="31" t="s">
        <v>158</v>
      </c>
      <c r="AM40" s="31" t="s">
        <v>158</v>
      </c>
      <c r="AN40" s="31" t="s">
        <v>158</v>
      </c>
      <c r="AO40" s="31" t="s">
        <v>158</v>
      </c>
      <c r="AP40" s="31" t="s">
        <v>158</v>
      </c>
      <c r="AQ40" s="31" t="s">
        <v>158</v>
      </c>
      <c r="AR40" s="31" t="s">
        <v>158</v>
      </c>
      <c r="AS40" s="31" t="s">
        <v>158</v>
      </c>
      <c r="AT40" s="31" t="s">
        <v>158</v>
      </c>
      <c r="AU40" s="31" t="s">
        <v>158</v>
      </c>
      <c r="AV40" s="31" t="s">
        <v>158</v>
      </c>
      <c r="AW40" s="31" t="s">
        <v>158</v>
      </c>
      <c r="AX40" s="31" t="s">
        <v>158</v>
      </c>
      <c r="AY40" s="31" t="s">
        <v>158</v>
      </c>
      <c r="AZ40" s="31" t="s">
        <v>158</v>
      </c>
      <c r="BA40" s="31" t="s">
        <v>158</v>
      </c>
      <c r="BB40" s="31" t="s">
        <v>158</v>
      </c>
      <c r="BC40" s="31" t="s">
        <v>158</v>
      </c>
      <c r="BD40" s="31" t="s">
        <v>158</v>
      </c>
      <c r="BE40" s="31" t="s">
        <v>158</v>
      </c>
      <c r="BF40" s="31" t="s">
        <v>158</v>
      </c>
      <c r="BG40" s="31" t="s">
        <v>158</v>
      </c>
      <c r="BH40" s="31" t="s">
        <v>158</v>
      </c>
    </row>
    <row r="41" spans="1:69" x14ac:dyDescent="0.25">
      <c r="A41" s="28">
        <v>44487</v>
      </c>
      <c r="B41" s="40" t="s">
        <v>99</v>
      </c>
      <c r="C41" s="43" t="s">
        <v>100</v>
      </c>
      <c r="D41" s="44">
        <v>5800.84</v>
      </c>
      <c r="E41" s="16">
        <v>4601.0600000000004</v>
      </c>
      <c r="F41" s="16">
        <v>38.1</v>
      </c>
      <c r="G41" s="25">
        <v>144</v>
      </c>
      <c r="L41" s="32">
        <f>($E$41/$G$41)*0.5</f>
        <v>15.97590277777778</v>
      </c>
      <c r="M41" s="32">
        <f t="shared" ref="M41:AF41" si="22">($E$41/$G$41)</f>
        <v>31.951805555555559</v>
      </c>
      <c r="N41" s="32">
        <f t="shared" si="22"/>
        <v>31.951805555555559</v>
      </c>
      <c r="O41" s="32">
        <f t="shared" si="22"/>
        <v>31.951805555555559</v>
      </c>
      <c r="P41" s="32">
        <f t="shared" si="22"/>
        <v>31.951805555555559</v>
      </c>
      <c r="Q41" s="32">
        <f t="shared" si="22"/>
        <v>31.951805555555559</v>
      </c>
      <c r="R41" s="32">
        <f t="shared" si="22"/>
        <v>31.951805555555559</v>
      </c>
      <c r="S41" s="32">
        <f t="shared" si="22"/>
        <v>31.951805555555559</v>
      </c>
      <c r="T41" s="32">
        <f t="shared" si="22"/>
        <v>31.951805555555559</v>
      </c>
      <c r="U41" s="32">
        <f t="shared" si="22"/>
        <v>31.951805555555559</v>
      </c>
      <c r="V41" s="32">
        <f t="shared" si="22"/>
        <v>31.951805555555559</v>
      </c>
      <c r="W41" s="32">
        <f t="shared" si="22"/>
        <v>31.951805555555559</v>
      </c>
      <c r="X41" s="32">
        <f t="shared" si="22"/>
        <v>31.951805555555559</v>
      </c>
      <c r="Y41" s="32">
        <f t="shared" si="22"/>
        <v>31.951805555555559</v>
      </c>
      <c r="Z41" s="32">
        <f t="shared" si="22"/>
        <v>31.951805555555559</v>
      </c>
      <c r="AA41" s="32">
        <f t="shared" si="22"/>
        <v>31.951805555555559</v>
      </c>
      <c r="AB41" s="32">
        <f t="shared" si="22"/>
        <v>31.951805555555559</v>
      </c>
      <c r="AC41" s="32">
        <f t="shared" si="22"/>
        <v>31.951805555555559</v>
      </c>
      <c r="AD41" s="32">
        <f t="shared" si="22"/>
        <v>31.951805555555559</v>
      </c>
      <c r="AE41" s="32">
        <f t="shared" si="22"/>
        <v>31.951805555555559</v>
      </c>
      <c r="AF41" s="32">
        <f t="shared" si="22"/>
        <v>31.951805555555559</v>
      </c>
      <c r="AG41" s="31" t="s">
        <v>158</v>
      </c>
      <c r="AH41" s="31" t="s">
        <v>158</v>
      </c>
      <c r="AI41" s="31" t="s">
        <v>158</v>
      </c>
      <c r="AJ41" s="31" t="s">
        <v>158</v>
      </c>
      <c r="AK41" s="31" t="s">
        <v>158</v>
      </c>
      <c r="AL41" s="31" t="s">
        <v>158</v>
      </c>
      <c r="AM41" s="31" t="s">
        <v>158</v>
      </c>
      <c r="AN41" s="31" t="s">
        <v>158</v>
      </c>
      <c r="AO41" s="31" t="s">
        <v>158</v>
      </c>
      <c r="AP41" s="31" t="s">
        <v>158</v>
      </c>
      <c r="AQ41" s="31" t="s">
        <v>158</v>
      </c>
      <c r="AR41" s="31" t="s">
        <v>158</v>
      </c>
      <c r="AS41" s="31" t="s">
        <v>158</v>
      </c>
      <c r="AT41" s="31" t="s">
        <v>158</v>
      </c>
      <c r="AU41" s="31" t="s">
        <v>158</v>
      </c>
      <c r="AV41" s="31" t="s">
        <v>158</v>
      </c>
      <c r="AW41" s="31" t="s">
        <v>158</v>
      </c>
      <c r="AX41" s="31" t="s">
        <v>158</v>
      </c>
      <c r="AY41" s="31" t="s">
        <v>158</v>
      </c>
      <c r="AZ41" s="31" t="s">
        <v>158</v>
      </c>
      <c r="BA41" s="31" t="s">
        <v>158</v>
      </c>
      <c r="BB41" s="31" t="s">
        <v>158</v>
      </c>
      <c r="BC41" s="31" t="s">
        <v>158</v>
      </c>
      <c r="BD41" s="31" t="s">
        <v>158</v>
      </c>
      <c r="BE41" s="31" t="s">
        <v>158</v>
      </c>
      <c r="BF41" s="31" t="s">
        <v>158</v>
      </c>
      <c r="BG41" s="31" t="s">
        <v>158</v>
      </c>
      <c r="BH41" s="31" t="s">
        <v>158</v>
      </c>
      <c r="BL41" s="5"/>
      <c r="BO41" s="5"/>
    </row>
    <row r="42" spans="1:69" x14ac:dyDescent="0.25">
      <c r="A42" s="28">
        <v>44487</v>
      </c>
      <c r="B42" s="40" t="s">
        <v>101</v>
      </c>
      <c r="C42" s="43" t="s">
        <v>102</v>
      </c>
      <c r="D42" s="44">
        <v>5095.38</v>
      </c>
      <c r="E42" s="16">
        <v>4041.51</v>
      </c>
      <c r="F42" s="16">
        <v>33.46</v>
      </c>
      <c r="G42" s="25">
        <v>144</v>
      </c>
      <c r="L42" s="32">
        <f>($E$42/$G$42)*0.5</f>
        <v>14.033020833333333</v>
      </c>
      <c r="M42" s="32">
        <f t="shared" ref="M42:AF42" si="23">($E$42/$G$42)</f>
        <v>28.066041666666667</v>
      </c>
      <c r="N42" s="32">
        <f t="shared" si="23"/>
        <v>28.066041666666667</v>
      </c>
      <c r="O42" s="32">
        <f t="shared" si="23"/>
        <v>28.066041666666667</v>
      </c>
      <c r="P42" s="32">
        <f t="shared" si="23"/>
        <v>28.066041666666667</v>
      </c>
      <c r="Q42" s="32">
        <f t="shared" si="23"/>
        <v>28.066041666666667</v>
      </c>
      <c r="R42" s="32">
        <f t="shared" si="23"/>
        <v>28.066041666666667</v>
      </c>
      <c r="S42" s="32">
        <f t="shared" si="23"/>
        <v>28.066041666666667</v>
      </c>
      <c r="T42" s="32">
        <f t="shared" si="23"/>
        <v>28.066041666666667</v>
      </c>
      <c r="U42" s="32">
        <f t="shared" si="23"/>
        <v>28.066041666666667</v>
      </c>
      <c r="V42" s="32">
        <f t="shared" si="23"/>
        <v>28.066041666666667</v>
      </c>
      <c r="W42" s="32">
        <f t="shared" si="23"/>
        <v>28.066041666666667</v>
      </c>
      <c r="X42" s="32">
        <f t="shared" si="23"/>
        <v>28.066041666666667</v>
      </c>
      <c r="Y42" s="32">
        <f t="shared" si="23"/>
        <v>28.066041666666667</v>
      </c>
      <c r="Z42" s="32">
        <f t="shared" si="23"/>
        <v>28.066041666666667</v>
      </c>
      <c r="AA42" s="32">
        <f t="shared" si="23"/>
        <v>28.066041666666667</v>
      </c>
      <c r="AB42" s="32">
        <f t="shared" si="23"/>
        <v>28.066041666666667</v>
      </c>
      <c r="AC42" s="32">
        <f t="shared" si="23"/>
        <v>28.066041666666667</v>
      </c>
      <c r="AD42" s="32">
        <f t="shared" si="23"/>
        <v>28.066041666666667</v>
      </c>
      <c r="AE42" s="32">
        <f t="shared" si="23"/>
        <v>28.066041666666667</v>
      </c>
      <c r="AF42" s="32">
        <f t="shared" si="23"/>
        <v>28.066041666666667</v>
      </c>
      <c r="AG42" s="31" t="s">
        <v>158</v>
      </c>
      <c r="AH42" s="31" t="s">
        <v>158</v>
      </c>
      <c r="AI42" s="31" t="s">
        <v>158</v>
      </c>
      <c r="AJ42" s="31" t="s">
        <v>158</v>
      </c>
      <c r="AK42" s="31" t="s">
        <v>158</v>
      </c>
      <c r="AL42" s="31" t="s">
        <v>158</v>
      </c>
      <c r="AM42" s="31" t="s">
        <v>158</v>
      </c>
      <c r="AN42" s="31" t="s">
        <v>158</v>
      </c>
      <c r="AO42" s="31" t="s">
        <v>158</v>
      </c>
      <c r="AP42" s="31" t="s">
        <v>158</v>
      </c>
      <c r="AQ42" s="31" t="s">
        <v>158</v>
      </c>
      <c r="AR42" s="31" t="s">
        <v>158</v>
      </c>
      <c r="AS42" s="31" t="s">
        <v>158</v>
      </c>
      <c r="AT42" s="31" t="s">
        <v>158</v>
      </c>
      <c r="AU42" s="31" t="s">
        <v>158</v>
      </c>
      <c r="AV42" s="31" t="s">
        <v>158</v>
      </c>
      <c r="AW42" s="31" t="s">
        <v>158</v>
      </c>
      <c r="AX42" s="31" t="s">
        <v>158</v>
      </c>
      <c r="AY42" s="31" t="s">
        <v>158</v>
      </c>
      <c r="AZ42" s="31" t="s">
        <v>158</v>
      </c>
      <c r="BA42" s="31" t="s">
        <v>158</v>
      </c>
      <c r="BB42" s="31" t="s">
        <v>158</v>
      </c>
      <c r="BC42" s="31" t="s">
        <v>158</v>
      </c>
      <c r="BD42" s="31" t="s">
        <v>158</v>
      </c>
      <c r="BE42" s="31" t="s">
        <v>158</v>
      </c>
      <c r="BF42" s="31" t="s">
        <v>158</v>
      </c>
      <c r="BG42" s="31" t="s">
        <v>158</v>
      </c>
      <c r="BH42" s="31" t="s">
        <v>158</v>
      </c>
      <c r="BL42" s="5"/>
      <c r="BO42" s="5"/>
    </row>
    <row r="43" spans="1:69" x14ac:dyDescent="0.25">
      <c r="A43" s="28">
        <v>44494</v>
      </c>
      <c r="B43" s="40" t="s">
        <v>103</v>
      </c>
      <c r="C43" s="43">
        <v>913480901</v>
      </c>
      <c r="D43" s="44">
        <v>9275.58</v>
      </c>
      <c r="E43" s="16">
        <v>7357.13</v>
      </c>
      <c r="F43" s="16">
        <v>60.9</v>
      </c>
      <c r="G43" s="25">
        <v>144</v>
      </c>
      <c r="L43" s="37">
        <f>($E$43/$G$43)*0.5</f>
        <v>25.545590277777777</v>
      </c>
      <c r="M43" s="32">
        <f t="shared" ref="M43:T43" si="24">($E$43/$G$43)</f>
        <v>51.091180555555553</v>
      </c>
      <c r="N43" s="32">
        <f t="shared" si="24"/>
        <v>51.091180555555553</v>
      </c>
      <c r="O43" s="32">
        <f t="shared" si="24"/>
        <v>51.091180555555553</v>
      </c>
      <c r="P43" s="32">
        <f t="shared" si="24"/>
        <v>51.091180555555553</v>
      </c>
      <c r="Q43" s="32">
        <f t="shared" si="24"/>
        <v>51.091180555555553</v>
      </c>
      <c r="R43" s="32">
        <f t="shared" si="24"/>
        <v>51.091180555555553</v>
      </c>
      <c r="S43" s="32">
        <f t="shared" si="24"/>
        <v>51.091180555555553</v>
      </c>
      <c r="T43" s="32">
        <f t="shared" si="24"/>
        <v>51.091180555555553</v>
      </c>
      <c r="U43" s="32">
        <f t="shared" ref="U43:AF43" si="25">($E$43/$G$43)</f>
        <v>51.091180555555553</v>
      </c>
      <c r="V43" s="32">
        <f t="shared" si="25"/>
        <v>51.091180555555553</v>
      </c>
      <c r="W43" s="32">
        <f t="shared" si="25"/>
        <v>51.091180555555553</v>
      </c>
      <c r="X43" s="32">
        <f t="shared" si="25"/>
        <v>51.091180555555553</v>
      </c>
      <c r="Y43" s="32">
        <f t="shared" si="25"/>
        <v>51.091180555555553</v>
      </c>
      <c r="Z43" s="32">
        <f t="shared" si="25"/>
        <v>51.091180555555553</v>
      </c>
      <c r="AA43" s="32">
        <f t="shared" si="25"/>
        <v>51.091180555555553</v>
      </c>
      <c r="AB43" s="32">
        <f t="shared" si="25"/>
        <v>51.091180555555553</v>
      </c>
      <c r="AC43" s="32">
        <f t="shared" si="25"/>
        <v>51.091180555555553</v>
      </c>
      <c r="AD43" s="32">
        <f t="shared" si="25"/>
        <v>51.091180555555553</v>
      </c>
      <c r="AE43" s="32">
        <f t="shared" si="25"/>
        <v>51.091180555555553</v>
      </c>
      <c r="AF43" s="32">
        <f t="shared" si="25"/>
        <v>51.091180555555553</v>
      </c>
      <c r="AG43" s="31" t="s">
        <v>158</v>
      </c>
      <c r="AH43" s="31" t="s">
        <v>158</v>
      </c>
      <c r="AI43" s="31" t="s">
        <v>158</v>
      </c>
      <c r="AJ43" s="31" t="s">
        <v>158</v>
      </c>
      <c r="AK43" s="31" t="s">
        <v>158</v>
      </c>
      <c r="AL43" s="31" t="s">
        <v>158</v>
      </c>
      <c r="AM43" s="31" t="s">
        <v>158</v>
      </c>
      <c r="AN43" s="31" t="s">
        <v>158</v>
      </c>
      <c r="AO43" s="31" t="s">
        <v>158</v>
      </c>
      <c r="AP43" s="31" t="s">
        <v>158</v>
      </c>
      <c r="AQ43" s="31" t="s">
        <v>158</v>
      </c>
      <c r="AR43" s="31" t="s">
        <v>158</v>
      </c>
      <c r="AS43" s="31" t="s">
        <v>158</v>
      </c>
      <c r="AT43" s="31" t="s">
        <v>158</v>
      </c>
      <c r="AU43" s="31" t="s">
        <v>158</v>
      </c>
      <c r="AV43" s="31" t="s">
        <v>158</v>
      </c>
      <c r="AW43" s="31" t="s">
        <v>158</v>
      </c>
      <c r="AX43" s="31" t="s">
        <v>158</v>
      </c>
      <c r="AY43" s="31" t="s">
        <v>158</v>
      </c>
      <c r="AZ43" s="31" t="s">
        <v>158</v>
      </c>
      <c r="BA43" s="31" t="s">
        <v>158</v>
      </c>
      <c r="BB43" s="31" t="s">
        <v>158</v>
      </c>
      <c r="BC43" s="31" t="s">
        <v>158</v>
      </c>
      <c r="BD43" s="31" t="s">
        <v>158</v>
      </c>
      <c r="BE43" s="31" t="s">
        <v>158</v>
      </c>
      <c r="BF43" s="31" t="s">
        <v>158</v>
      </c>
      <c r="BG43" s="31" t="s">
        <v>158</v>
      </c>
      <c r="BH43" s="31" t="s">
        <v>158</v>
      </c>
    </row>
    <row r="44" spans="1:69" x14ac:dyDescent="0.25">
      <c r="C44" s="43"/>
      <c r="D44" s="16"/>
      <c r="E44" s="16"/>
      <c r="F44" s="16"/>
      <c r="L44" s="34">
        <f>SUM(L2:L43)</f>
        <v>950.150055050226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</row>
    <row r="45" spans="1:69" x14ac:dyDescent="0.25">
      <c r="C45" s="43"/>
      <c r="D45" s="16"/>
      <c r="E45" s="16"/>
      <c r="F45" s="16"/>
    </row>
    <row r="46" spans="1:69" x14ac:dyDescent="0.25">
      <c r="A46" s="28">
        <v>44501</v>
      </c>
      <c r="B46" s="40" t="s">
        <v>106</v>
      </c>
      <c r="C46" s="43" t="s">
        <v>107</v>
      </c>
      <c r="D46" s="44">
        <v>11096.97</v>
      </c>
      <c r="E46" s="16">
        <v>8883.2000000000007</v>
      </c>
      <c r="F46" s="16">
        <v>76.19</v>
      </c>
      <c r="G46" s="25">
        <v>138</v>
      </c>
      <c r="I46" s="32"/>
      <c r="J46" s="32"/>
      <c r="K46" s="32"/>
      <c r="L46" s="32"/>
      <c r="M46" s="32">
        <f>($E$46/$G$46)*0.5</f>
        <v>32.185507246376815</v>
      </c>
      <c r="N46" s="32">
        <f t="shared" ref="N46:AF46" si="26">($E$46/$G$46)</f>
        <v>64.371014492753631</v>
      </c>
      <c r="O46" s="32">
        <f t="shared" si="26"/>
        <v>64.371014492753631</v>
      </c>
      <c r="P46" s="32">
        <f t="shared" si="26"/>
        <v>64.371014492753631</v>
      </c>
      <c r="Q46" s="32">
        <f t="shared" si="26"/>
        <v>64.371014492753631</v>
      </c>
      <c r="R46" s="32">
        <f t="shared" si="26"/>
        <v>64.371014492753631</v>
      </c>
      <c r="S46" s="32">
        <f t="shared" si="26"/>
        <v>64.371014492753631</v>
      </c>
      <c r="T46" s="32">
        <f t="shared" si="26"/>
        <v>64.371014492753631</v>
      </c>
      <c r="U46" s="32">
        <f t="shared" si="26"/>
        <v>64.371014492753631</v>
      </c>
      <c r="V46" s="32">
        <f t="shared" si="26"/>
        <v>64.371014492753631</v>
      </c>
      <c r="W46" s="32">
        <f t="shared" si="26"/>
        <v>64.371014492753631</v>
      </c>
      <c r="X46" s="32">
        <f t="shared" si="26"/>
        <v>64.371014492753631</v>
      </c>
      <c r="Y46" s="32">
        <f t="shared" si="26"/>
        <v>64.371014492753631</v>
      </c>
      <c r="Z46" s="32">
        <f t="shared" si="26"/>
        <v>64.371014492753631</v>
      </c>
      <c r="AA46" s="32">
        <f t="shared" si="26"/>
        <v>64.371014492753631</v>
      </c>
      <c r="AB46" s="32">
        <f t="shared" si="26"/>
        <v>64.371014492753631</v>
      </c>
      <c r="AC46" s="32">
        <f t="shared" si="26"/>
        <v>64.371014492753631</v>
      </c>
      <c r="AD46" s="32">
        <f t="shared" si="26"/>
        <v>64.371014492753631</v>
      </c>
      <c r="AE46" s="32">
        <f t="shared" si="26"/>
        <v>64.371014492753631</v>
      </c>
      <c r="AF46" s="32">
        <f t="shared" si="26"/>
        <v>64.371014492753631</v>
      </c>
      <c r="AG46" s="31" t="s">
        <v>158</v>
      </c>
      <c r="AH46" s="31" t="s">
        <v>158</v>
      </c>
      <c r="AI46" s="31" t="s">
        <v>158</v>
      </c>
      <c r="AJ46" s="31" t="s">
        <v>158</v>
      </c>
      <c r="AK46" s="31" t="s">
        <v>158</v>
      </c>
      <c r="AL46" s="31" t="s">
        <v>158</v>
      </c>
      <c r="AM46" s="31" t="s">
        <v>158</v>
      </c>
      <c r="AN46" s="31" t="s">
        <v>158</v>
      </c>
      <c r="AO46" s="31" t="s">
        <v>158</v>
      </c>
      <c r="AP46" s="31" t="s">
        <v>158</v>
      </c>
      <c r="AQ46" s="31" t="s">
        <v>158</v>
      </c>
      <c r="AR46" s="31" t="s">
        <v>158</v>
      </c>
      <c r="AS46" s="31" t="s">
        <v>158</v>
      </c>
      <c r="AT46" s="31" t="s">
        <v>158</v>
      </c>
      <c r="AU46" s="31" t="s">
        <v>158</v>
      </c>
      <c r="AV46" s="31" t="s">
        <v>158</v>
      </c>
      <c r="AW46" s="31" t="s">
        <v>158</v>
      </c>
      <c r="AX46" s="31" t="s">
        <v>158</v>
      </c>
      <c r="AY46" s="31" t="s">
        <v>158</v>
      </c>
      <c r="AZ46" s="31" t="s">
        <v>158</v>
      </c>
      <c r="BA46" s="31" t="s">
        <v>158</v>
      </c>
      <c r="BB46" s="31" t="s">
        <v>158</v>
      </c>
      <c r="BC46" s="31" t="s">
        <v>158</v>
      </c>
      <c r="BD46" s="31" t="s">
        <v>158</v>
      </c>
      <c r="BE46" s="31" t="s">
        <v>158</v>
      </c>
      <c r="BF46" s="31" t="s">
        <v>158</v>
      </c>
      <c r="BG46" s="31" t="s">
        <v>158</v>
      </c>
      <c r="BH46" s="31" t="s">
        <v>158</v>
      </c>
      <c r="BI46" s="5"/>
      <c r="BJ46" s="5"/>
    </row>
    <row r="47" spans="1:69" x14ac:dyDescent="0.25">
      <c r="A47" s="28">
        <v>44522</v>
      </c>
      <c r="B47" s="40" t="s">
        <v>108</v>
      </c>
      <c r="C47" s="43" t="s">
        <v>109</v>
      </c>
      <c r="D47" s="44">
        <v>8221.09</v>
      </c>
      <c r="E47" s="16">
        <v>6896.81</v>
      </c>
      <c r="F47" s="16">
        <v>57.09</v>
      </c>
      <c r="G47" s="25">
        <v>144</v>
      </c>
      <c r="L47" s="32"/>
      <c r="M47" s="32">
        <f>($E$47/$G$47)*0.5</f>
        <v>23.947256944444447</v>
      </c>
      <c r="N47" s="32">
        <f t="shared" ref="N47:AF47" si="27">($E$47/$G$47)</f>
        <v>47.894513888888895</v>
      </c>
      <c r="O47" s="32">
        <f t="shared" si="27"/>
        <v>47.894513888888895</v>
      </c>
      <c r="P47" s="32">
        <f t="shared" si="27"/>
        <v>47.894513888888895</v>
      </c>
      <c r="Q47" s="32">
        <f t="shared" si="27"/>
        <v>47.894513888888895</v>
      </c>
      <c r="R47" s="32">
        <f t="shared" si="27"/>
        <v>47.894513888888895</v>
      </c>
      <c r="S47" s="32">
        <f t="shared" si="27"/>
        <v>47.894513888888895</v>
      </c>
      <c r="T47" s="32">
        <f t="shared" si="27"/>
        <v>47.894513888888895</v>
      </c>
      <c r="U47" s="32">
        <f t="shared" si="27"/>
        <v>47.894513888888895</v>
      </c>
      <c r="V47" s="32">
        <f t="shared" si="27"/>
        <v>47.894513888888895</v>
      </c>
      <c r="W47" s="32">
        <f t="shared" si="27"/>
        <v>47.894513888888895</v>
      </c>
      <c r="X47" s="32">
        <f t="shared" si="27"/>
        <v>47.894513888888895</v>
      </c>
      <c r="Y47" s="32">
        <f t="shared" si="27"/>
        <v>47.894513888888895</v>
      </c>
      <c r="Z47" s="32">
        <f t="shared" si="27"/>
        <v>47.894513888888895</v>
      </c>
      <c r="AA47" s="32">
        <f t="shared" si="27"/>
        <v>47.894513888888895</v>
      </c>
      <c r="AB47" s="32">
        <f t="shared" si="27"/>
        <v>47.894513888888895</v>
      </c>
      <c r="AC47" s="32">
        <f t="shared" si="27"/>
        <v>47.894513888888895</v>
      </c>
      <c r="AD47" s="32">
        <f t="shared" si="27"/>
        <v>47.894513888888895</v>
      </c>
      <c r="AE47" s="32">
        <f t="shared" si="27"/>
        <v>47.894513888888895</v>
      </c>
      <c r="AF47" s="32">
        <f t="shared" si="27"/>
        <v>47.894513888888895</v>
      </c>
      <c r="AG47" s="31" t="s">
        <v>158</v>
      </c>
      <c r="AH47" s="31" t="s">
        <v>158</v>
      </c>
      <c r="AI47" s="31" t="s">
        <v>158</v>
      </c>
      <c r="AJ47" s="31" t="s">
        <v>158</v>
      </c>
      <c r="AK47" s="31" t="s">
        <v>158</v>
      </c>
      <c r="AL47" s="31" t="s">
        <v>158</v>
      </c>
      <c r="AM47" s="31" t="s">
        <v>158</v>
      </c>
      <c r="AN47" s="31" t="s">
        <v>158</v>
      </c>
      <c r="AO47" s="31" t="s">
        <v>158</v>
      </c>
      <c r="AP47" s="31" t="s">
        <v>158</v>
      </c>
      <c r="AQ47" s="31" t="s">
        <v>158</v>
      </c>
      <c r="AR47" s="31" t="s">
        <v>158</v>
      </c>
      <c r="AS47" s="31" t="s">
        <v>158</v>
      </c>
      <c r="AT47" s="31" t="s">
        <v>158</v>
      </c>
      <c r="AU47" s="31" t="s">
        <v>158</v>
      </c>
      <c r="AV47" s="31" t="s">
        <v>158</v>
      </c>
      <c r="AW47" s="31" t="s">
        <v>158</v>
      </c>
      <c r="AX47" s="31" t="s">
        <v>158</v>
      </c>
      <c r="AY47" s="31" t="s">
        <v>158</v>
      </c>
      <c r="AZ47" s="31" t="s">
        <v>158</v>
      </c>
      <c r="BA47" s="31" t="s">
        <v>158</v>
      </c>
      <c r="BB47" s="31" t="s">
        <v>158</v>
      </c>
      <c r="BC47" s="31" t="s">
        <v>158</v>
      </c>
      <c r="BD47" s="31" t="s">
        <v>158</v>
      </c>
      <c r="BE47" s="31" t="s">
        <v>158</v>
      </c>
      <c r="BF47" s="31" t="s">
        <v>158</v>
      </c>
      <c r="BG47" s="31" t="s">
        <v>158</v>
      </c>
      <c r="BH47" s="31" t="s">
        <v>158</v>
      </c>
    </row>
    <row r="48" spans="1:69" x14ac:dyDescent="0.25">
      <c r="A48" s="28">
        <v>44522</v>
      </c>
      <c r="B48" s="40">
        <v>815143134</v>
      </c>
      <c r="C48" s="43">
        <v>81514310</v>
      </c>
      <c r="D48" s="44">
        <v>8180.19</v>
      </c>
      <c r="E48" s="16">
        <v>6862.5</v>
      </c>
      <c r="F48" s="16">
        <v>56.81</v>
      </c>
      <c r="G48" s="25">
        <v>144</v>
      </c>
      <c r="L48" s="32"/>
      <c r="M48" s="32">
        <f>($E$48/$G$48)*0.5</f>
        <v>23.828125</v>
      </c>
      <c r="N48" s="32">
        <f t="shared" ref="N48:AE48" si="28">($E$48/$G$48)</f>
        <v>47.65625</v>
      </c>
      <c r="O48" s="32">
        <f t="shared" si="28"/>
        <v>47.65625</v>
      </c>
      <c r="P48" s="32">
        <f t="shared" si="28"/>
        <v>47.65625</v>
      </c>
      <c r="Q48" s="32">
        <f t="shared" si="28"/>
        <v>47.65625</v>
      </c>
      <c r="R48" s="32">
        <f t="shared" si="28"/>
        <v>47.65625</v>
      </c>
      <c r="S48" s="32">
        <f t="shared" si="28"/>
        <v>47.65625</v>
      </c>
      <c r="T48" s="32">
        <f t="shared" si="28"/>
        <v>47.65625</v>
      </c>
      <c r="U48" s="32">
        <f t="shared" si="28"/>
        <v>47.65625</v>
      </c>
      <c r="V48" s="32">
        <f t="shared" si="28"/>
        <v>47.65625</v>
      </c>
      <c r="W48" s="119">
        <f t="shared" si="28"/>
        <v>47.65625</v>
      </c>
      <c r="X48" s="119">
        <f t="shared" si="28"/>
        <v>47.65625</v>
      </c>
      <c r="Y48" s="119">
        <f t="shared" si="28"/>
        <v>47.65625</v>
      </c>
      <c r="Z48" s="119">
        <f t="shared" si="28"/>
        <v>47.65625</v>
      </c>
      <c r="AA48" s="119">
        <f t="shared" si="28"/>
        <v>47.65625</v>
      </c>
      <c r="AB48" s="119">
        <f t="shared" si="28"/>
        <v>47.65625</v>
      </c>
      <c r="AC48" s="119">
        <f t="shared" si="28"/>
        <v>47.65625</v>
      </c>
      <c r="AD48" s="119">
        <f t="shared" si="28"/>
        <v>47.65625</v>
      </c>
      <c r="AE48" s="119">
        <f t="shared" si="28"/>
        <v>47.65625</v>
      </c>
      <c r="AF48" s="121">
        <f>($E$48/$G$48)</f>
        <v>47.65625</v>
      </c>
      <c r="AG48" s="31" t="s">
        <v>158</v>
      </c>
      <c r="AH48" s="31" t="s">
        <v>158</v>
      </c>
      <c r="AI48" s="31" t="s">
        <v>158</v>
      </c>
      <c r="AJ48" s="31" t="s">
        <v>158</v>
      </c>
      <c r="AK48" s="31" t="s">
        <v>158</v>
      </c>
      <c r="AL48" s="31" t="s">
        <v>158</v>
      </c>
      <c r="AM48" s="31" t="s">
        <v>158</v>
      </c>
      <c r="AN48" s="31" t="s">
        <v>158</v>
      </c>
      <c r="AO48" s="31" t="s">
        <v>158</v>
      </c>
      <c r="AP48" s="31" t="s">
        <v>158</v>
      </c>
      <c r="AQ48" s="31" t="s">
        <v>158</v>
      </c>
      <c r="AR48" s="31" t="s">
        <v>158</v>
      </c>
      <c r="AS48" s="31" t="s">
        <v>158</v>
      </c>
      <c r="AT48" s="31" t="s">
        <v>158</v>
      </c>
      <c r="AU48" s="31" t="s">
        <v>158</v>
      </c>
      <c r="AV48" s="31" t="s">
        <v>158</v>
      </c>
      <c r="AW48" s="31" t="s">
        <v>158</v>
      </c>
      <c r="AX48" s="31" t="s">
        <v>158</v>
      </c>
      <c r="AY48" s="31" t="s">
        <v>158</v>
      </c>
      <c r="AZ48" s="31" t="s">
        <v>158</v>
      </c>
      <c r="BA48" s="31" t="s">
        <v>158</v>
      </c>
      <c r="BB48" s="31" t="s">
        <v>158</v>
      </c>
      <c r="BC48" s="31" t="s">
        <v>158</v>
      </c>
      <c r="BD48" s="31" t="s">
        <v>158</v>
      </c>
      <c r="BE48" s="31" t="s">
        <v>158</v>
      </c>
      <c r="BF48" s="31" t="s">
        <v>158</v>
      </c>
      <c r="BG48" s="31" t="s">
        <v>158</v>
      </c>
      <c r="BH48" s="31" t="s">
        <v>158</v>
      </c>
    </row>
    <row r="49" spans="1:64" x14ac:dyDescent="0.25">
      <c r="A49" s="28">
        <v>44522</v>
      </c>
      <c r="B49" s="40" t="s">
        <v>111</v>
      </c>
      <c r="C49" s="43" t="s">
        <v>112</v>
      </c>
      <c r="D49" s="44">
        <v>726.48</v>
      </c>
      <c r="E49" s="16">
        <v>609.46</v>
      </c>
      <c r="F49" s="16">
        <v>5.04</v>
      </c>
      <c r="G49" s="25">
        <v>144</v>
      </c>
      <c r="L49" s="32"/>
      <c r="M49" s="32">
        <f>($E$49/$G$49)*0.5</f>
        <v>2.1161805555555557</v>
      </c>
      <c r="N49" s="32">
        <f t="shared" ref="N49:AF49" si="29">($E$49/$G$49)</f>
        <v>4.2323611111111115</v>
      </c>
      <c r="O49" s="32">
        <f t="shared" si="29"/>
        <v>4.2323611111111115</v>
      </c>
      <c r="P49" s="32">
        <f t="shared" si="29"/>
        <v>4.2323611111111115</v>
      </c>
      <c r="Q49" s="32">
        <f t="shared" si="29"/>
        <v>4.2323611111111115</v>
      </c>
      <c r="R49" s="32">
        <f t="shared" si="29"/>
        <v>4.2323611111111115</v>
      </c>
      <c r="S49" s="32">
        <f t="shared" si="29"/>
        <v>4.2323611111111115</v>
      </c>
      <c r="T49" s="32">
        <f t="shared" si="29"/>
        <v>4.2323611111111115</v>
      </c>
      <c r="U49" s="32">
        <f t="shared" si="29"/>
        <v>4.2323611111111115</v>
      </c>
      <c r="V49" s="32">
        <f t="shared" si="29"/>
        <v>4.2323611111111115</v>
      </c>
      <c r="W49" s="32">
        <f t="shared" si="29"/>
        <v>4.2323611111111115</v>
      </c>
      <c r="X49" s="32">
        <f t="shared" si="29"/>
        <v>4.2323611111111115</v>
      </c>
      <c r="Y49" s="32">
        <f t="shared" si="29"/>
        <v>4.2323611111111115</v>
      </c>
      <c r="Z49" s="32">
        <f t="shared" si="29"/>
        <v>4.2323611111111115</v>
      </c>
      <c r="AA49" s="32">
        <f t="shared" si="29"/>
        <v>4.2323611111111115</v>
      </c>
      <c r="AB49" s="32">
        <f t="shared" si="29"/>
        <v>4.2323611111111115</v>
      </c>
      <c r="AC49" s="32">
        <f t="shared" si="29"/>
        <v>4.2323611111111115</v>
      </c>
      <c r="AD49" s="32">
        <f t="shared" si="29"/>
        <v>4.2323611111111115</v>
      </c>
      <c r="AE49" s="32">
        <f t="shared" si="29"/>
        <v>4.2323611111111115</v>
      </c>
      <c r="AF49" s="32">
        <f t="shared" si="29"/>
        <v>4.2323611111111115</v>
      </c>
      <c r="AG49" s="31" t="s">
        <v>158</v>
      </c>
      <c r="AH49" s="31" t="s">
        <v>158</v>
      </c>
      <c r="AI49" s="31" t="s">
        <v>158</v>
      </c>
      <c r="AJ49" s="31" t="s">
        <v>158</v>
      </c>
      <c r="AK49" s="31" t="s">
        <v>158</v>
      </c>
      <c r="AL49" s="31" t="s">
        <v>158</v>
      </c>
      <c r="AM49" s="31" t="s">
        <v>158</v>
      </c>
      <c r="AN49" s="31" t="s">
        <v>158</v>
      </c>
      <c r="AO49" s="31" t="s">
        <v>158</v>
      </c>
      <c r="AP49" s="31" t="s">
        <v>158</v>
      </c>
      <c r="AQ49" s="31" t="s">
        <v>158</v>
      </c>
      <c r="AR49" s="31" t="s">
        <v>158</v>
      </c>
      <c r="AS49" s="31" t="s">
        <v>158</v>
      </c>
      <c r="AT49" s="31" t="s">
        <v>158</v>
      </c>
      <c r="AU49" s="31" t="s">
        <v>158</v>
      </c>
      <c r="AV49" s="31" t="s">
        <v>158</v>
      </c>
      <c r="AW49" s="31" t="s">
        <v>158</v>
      </c>
      <c r="AX49" s="31" t="s">
        <v>158</v>
      </c>
      <c r="AY49" s="31" t="s">
        <v>158</v>
      </c>
      <c r="AZ49" s="31" t="s">
        <v>158</v>
      </c>
      <c r="BA49" s="31" t="s">
        <v>158</v>
      </c>
      <c r="BB49" s="31" t="s">
        <v>158</v>
      </c>
      <c r="BC49" s="31" t="s">
        <v>158</v>
      </c>
      <c r="BD49" s="31" t="s">
        <v>158</v>
      </c>
      <c r="BE49" s="31" t="s">
        <v>158</v>
      </c>
      <c r="BF49" s="31" t="s">
        <v>158</v>
      </c>
      <c r="BG49" s="31" t="s">
        <v>158</v>
      </c>
      <c r="BH49" s="31" t="s">
        <v>158</v>
      </c>
    </row>
    <row r="50" spans="1:64" x14ac:dyDescent="0.25">
      <c r="A50" s="28">
        <v>44522</v>
      </c>
      <c r="B50" s="40">
        <v>673093057</v>
      </c>
      <c r="C50" s="43" t="s">
        <v>114</v>
      </c>
      <c r="D50" s="44">
        <v>4806.7299999999996</v>
      </c>
      <c r="E50" s="16">
        <v>4032.45</v>
      </c>
      <c r="F50" s="16">
        <v>33.380000000000003</v>
      </c>
      <c r="G50" s="25">
        <v>144</v>
      </c>
      <c r="L50" s="32"/>
      <c r="M50" s="32">
        <f>($E$50/$G$50)*0.5</f>
        <v>14.001562499999999</v>
      </c>
      <c r="N50" s="32">
        <f t="shared" ref="N50:AF50" si="30">($E$50/$G$50)</f>
        <v>28.003124999999997</v>
      </c>
      <c r="O50" s="32">
        <f t="shared" si="30"/>
        <v>28.003124999999997</v>
      </c>
      <c r="P50" s="32">
        <f t="shared" si="30"/>
        <v>28.003124999999997</v>
      </c>
      <c r="Q50" s="32">
        <f t="shared" si="30"/>
        <v>28.003124999999997</v>
      </c>
      <c r="R50" s="32">
        <f t="shared" si="30"/>
        <v>28.003124999999997</v>
      </c>
      <c r="S50" s="32">
        <f t="shared" si="30"/>
        <v>28.003124999999997</v>
      </c>
      <c r="T50" s="32">
        <f t="shared" si="30"/>
        <v>28.003124999999997</v>
      </c>
      <c r="U50" s="32">
        <f t="shared" si="30"/>
        <v>28.003124999999997</v>
      </c>
      <c r="V50" s="32">
        <f t="shared" si="30"/>
        <v>28.003124999999997</v>
      </c>
      <c r="W50" s="32">
        <f t="shared" si="30"/>
        <v>28.003124999999997</v>
      </c>
      <c r="X50" s="32">
        <f t="shared" si="30"/>
        <v>28.003124999999997</v>
      </c>
      <c r="Y50" s="32">
        <f t="shared" si="30"/>
        <v>28.003124999999997</v>
      </c>
      <c r="Z50" s="32">
        <f t="shared" si="30"/>
        <v>28.003124999999997</v>
      </c>
      <c r="AA50" s="32">
        <f t="shared" si="30"/>
        <v>28.003124999999997</v>
      </c>
      <c r="AB50" s="32">
        <f t="shared" si="30"/>
        <v>28.003124999999997</v>
      </c>
      <c r="AC50" s="32">
        <f t="shared" si="30"/>
        <v>28.003124999999997</v>
      </c>
      <c r="AD50" s="32">
        <f t="shared" si="30"/>
        <v>28.003124999999997</v>
      </c>
      <c r="AE50" s="32">
        <f t="shared" si="30"/>
        <v>28.003124999999997</v>
      </c>
      <c r="AF50" s="32">
        <f t="shared" si="30"/>
        <v>28.003124999999997</v>
      </c>
      <c r="AG50" s="31" t="s">
        <v>158</v>
      </c>
      <c r="AH50" s="31" t="s">
        <v>158</v>
      </c>
      <c r="AI50" s="31" t="s">
        <v>158</v>
      </c>
      <c r="AJ50" s="31" t="s">
        <v>158</v>
      </c>
      <c r="AK50" s="31" t="s">
        <v>158</v>
      </c>
      <c r="AL50" s="31" t="s">
        <v>158</v>
      </c>
      <c r="AM50" s="31" t="s">
        <v>158</v>
      </c>
      <c r="AN50" s="31" t="s">
        <v>158</v>
      </c>
      <c r="AO50" s="31" t="s">
        <v>158</v>
      </c>
      <c r="AP50" s="31" t="s">
        <v>158</v>
      </c>
      <c r="AQ50" s="31" t="s">
        <v>158</v>
      </c>
      <c r="AR50" s="31" t="s">
        <v>158</v>
      </c>
      <c r="AS50" s="31" t="s">
        <v>158</v>
      </c>
      <c r="AT50" s="31" t="s">
        <v>158</v>
      </c>
      <c r="AU50" s="31" t="s">
        <v>158</v>
      </c>
      <c r="AV50" s="31" t="s">
        <v>158</v>
      </c>
      <c r="AW50" s="31" t="s">
        <v>158</v>
      </c>
      <c r="AX50" s="31" t="s">
        <v>158</v>
      </c>
      <c r="AY50" s="31" t="s">
        <v>158</v>
      </c>
      <c r="AZ50" s="31" t="s">
        <v>158</v>
      </c>
      <c r="BA50" s="31" t="s">
        <v>158</v>
      </c>
      <c r="BB50" s="31" t="s">
        <v>158</v>
      </c>
      <c r="BC50" s="31" t="s">
        <v>158</v>
      </c>
      <c r="BD50" s="31" t="s">
        <v>158</v>
      </c>
      <c r="BE50" s="31" t="s">
        <v>158</v>
      </c>
      <c r="BF50" s="31" t="s">
        <v>158</v>
      </c>
      <c r="BG50" s="31" t="s">
        <v>158</v>
      </c>
      <c r="BH50" s="31" t="s">
        <v>158</v>
      </c>
    </row>
    <row r="51" spans="1:64" x14ac:dyDescent="0.25">
      <c r="A51" s="28">
        <v>44522</v>
      </c>
      <c r="B51" s="40" t="s">
        <v>115</v>
      </c>
      <c r="C51" s="43">
        <v>831350601</v>
      </c>
      <c r="D51" s="44">
        <v>118.46</v>
      </c>
      <c r="E51" s="16">
        <v>99.38</v>
      </c>
      <c r="F51" s="16">
        <v>0.82</v>
      </c>
      <c r="G51" s="25">
        <v>144</v>
      </c>
      <c r="L51" s="32"/>
      <c r="M51" s="32">
        <f>($E$51/$G$51)*0.5</f>
        <v>0.34506944444444443</v>
      </c>
      <c r="N51" s="32">
        <f t="shared" ref="N51:AF51" si="31">($E$51/$G$51)</f>
        <v>0.69013888888888886</v>
      </c>
      <c r="O51" s="32">
        <f t="shared" si="31"/>
        <v>0.69013888888888886</v>
      </c>
      <c r="P51" s="32">
        <f t="shared" si="31"/>
        <v>0.69013888888888886</v>
      </c>
      <c r="Q51" s="32">
        <f t="shared" si="31"/>
        <v>0.69013888888888886</v>
      </c>
      <c r="R51" s="32">
        <f t="shared" si="31"/>
        <v>0.69013888888888886</v>
      </c>
      <c r="S51" s="32">
        <f t="shared" si="31"/>
        <v>0.69013888888888886</v>
      </c>
      <c r="T51" s="32">
        <f t="shared" si="31"/>
        <v>0.69013888888888886</v>
      </c>
      <c r="U51" s="32">
        <f t="shared" si="31"/>
        <v>0.69013888888888886</v>
      </c>
      <c r="V51" s="32">
        <f t="shared" si="31"/>
        <v>0.69013888888888886</v>
      </c>
      <c r="W51" s="32">
        <f t="shared" si="31"/>
        <v>0.69013888888888886</v>
      </c>
      <c r="X51" s="32">
        <f t="shared" si="31"/>
        <v>0.69013888888888886</v>
      </c>
      <c r="Y51" s="32">
        <f t="shared" si="31"/>
        <v>0.69013888888888886</v>
      </c>
      <c r="Z51" s="32">
        <f t="shared" si="31"/>
        <v>0.69013888888888886</v>
      </c>
      <c r="AA51" s="32">
        <f t="shared" si="31"/>
        <v>0.69013888888888886</v>
      </c>
      <c r="AB51" s="32">
        <f t="shared" si="31"/>
        <v>0.69013888888888886</v>
      </c>
      <c r="AC51" s="32">
        <f t="shared" si="31"/>
        <v>0.69013888888888886</v>
      </c>
      <c r="AD51" s="32">
        <f t="shared" si="31"/>
        <v>0.69013888888888886</v>
      </c>
      <c r="AE51" s="32">
        <f t="shared" si="31"/>
        <v>0.69013888888888886</v>
      </c>
      <c r="AF51" s="32">
        <f t="shared" si="31"/>
        <v>0.69013888888888886</v>
      </c>
      <c r="AG51" s="31" t="s">
        <v>158</v>
      </c>
      <c r="AH51" s="31" t="s">
        <v>158</v>
      </c>
      <c r="AI51" s="31" t="s">
        <v>158</v>
      </c>
      <c r="AJ51" s="31" t="s">
        <v>158</v>
      </c>
      <c r="AK51" s="31" t="s">
        <v>158</v>
      </c>
      <c r="AL51" s="31" t="s">
        <v>158</v>
      </c>
      <c r="AM51" s="31" t="s">
        <v>158</v>
      </c>
      <c r="AN51" s="31" t="s">
        <v>158</v>
      </c>
      <c r="AO51" s="31" t="s">
        <v>158</v>
      </c>
      <c r="AP51" s="31" t="s">
        <v>158</v>
      </c>
      <c r="AQ51" s="31" t="s">
        <v>158</v>
      </c>
      <c r="AR51" s="31" t="s">
        <v>158</v>
      </c>
      <c r="AS51" s="31" t="s">
        <v>158</v>
      </c>
      <c r="AT51" s="31" t="s">
        <v>158</v>
      </c>
      <c r="AU51" s="31" t="s">
        <v>158</v>
      </c>
      <c r="AV51" s="31" t="s">
        <v>158</v>
      </c>
      <c r="AW51" s="31" t="s">
        <v>158</v>
      </c>
      <c r="AX51" s="31" t="s">
        <v>158</v>
      </c>
      <c r="AY51" s="31" t="s">
        <v>158</v>
      </c>
      <c r="AZ51" s="31" t="s">
        <v>158</v>
      </c>
      <c r="BA51" s="31" t="s">
        <v>158</v>
      </c>
      <c r="BB51" s="31" t="s">
        <v>158</v>
      </c>
      <c r="BC51" s="31" t="s">
        <v>158</v>
      </c>
      <c r="BD51" s="31" t="s">
        <v>158</v>
      </c>
      <c r="BE51" s="31" t="s">
        <v>158</v>
      </c>
      <c r="BF51" s="31" t="s">
        <v>158</v>
      </c>
      <c r="BG51" s="31" t="s">
        <v>158</v>
      </c>
      <c r="BH51" s="31" t="s">
        <v>158</v>
      </c>
    </row>
    <row r="52" spans="1:64" x14ac:dyDescent="0.25">
      <c r="A52" s="28">
        <v>44522</v>
      </c>
      <c r="B52" s="40">
        <v>9431217196</v>
      </c>
      <c r="C52" s="43">
        <v>943121701</v>
      </c>
      <c r="D52" s="44">
        <v>8878.2900000000009</v>
      </c>
      <c r="E52" s="16">
        <v>7448.15</v>
      </c>
      <c r="F52" s="16">
        <v>61.65</v>
      </c>
      <c r="G52" s="25">
        <v>144</v>
      </c>
      <c r="L52" s="32"/>
      <c r="M52" s="32">
        <f>($E$52/$G$52)*0.5</f>
        <v>25.861631944444444</v>
      </c>
      <c r="N52" s="32">
        <f t="shared" ref="N52:AF52" si="32">($E$52/$G$52)</f>
        <v>51.723263888888887</v>
      </c>
      <c r="O52" s="32">
        <f t="shared" si="32"/>
        <v>51.723263888888887</v>
      </c>
      <c r="P52" s="32">
        <f t="shared" si="32"/>
        <v>51.723263888888887</v>
      </c>
      <c r="Q52" s="32">
        <f t="shared" si="32"/>
        <v>51.723263888888887</v>
      </c>
      <c r="R52" s="32">
        <f t="shared" si="32"/>
        <v>51.723263888888887</v>
      </c>
      <c r="S52" s="32">
        <f t="shared" si="32"/>
        <v>51.723263888888887</v>
      </c>
      <c r="T52" s="32">
        <f t="shared" si="32"/>
        <v>51.723263888888887</v>
      </c>
      <c r="U52" s="32">
        <f t="shared" si="32"/>
        <v>51.723263888888887</v>
      </c>
      <c r="V52" s="32">
        <f t="shared" si="32"/>
        <v>51.723263888888887</v>
      </c>
      <c r="W52" s="32">
        <f t="shared" si="32"/>
        <v>51.723263888888887</v>
      </c>
      <c r="X52" s="32">
        <f t="shared" si="32"/>
        <v>51.723263888888887</v>
      </c>
      <c r="Y52" s="32">
        <f t="shared" si="32"/>
        <v>51.723263888888887</v>
      </c>
      <c r="Z52" s="32">
        <f t="shared" si="32"/>
        <v>51.723263888888887</v>
      </c>
      <c r="AA52" s="32">
        <f t="shared" si="32"/>
        <v>51.723263888888887</v>
      </c>
      <c r="AB52" s="32">
        <f t="shared" si="32"/>
        <v>51.723263888888887</v>
      </c>
      <c r="AC52" s="32">
        <f t="shared" si="32"/>
        <v>51.723263888888887</v>
      </c>
      <c r="AD52" s="32">
        <f t="shared" si="32"/>
        <v>51.723263888888887</v>
      </c>
      <c r="AE52" s="32">
        <f t="shared" si="32"/>
        <v>51.723263888888887</v>
      </c>
      <c r="AF52" s="32">
        <f t="shared" si="32"/>
        <v>51.723263888888887</v>
      </c>
      <c r="AG52" s="31" t="s">
        <v>158</v>
      </c>
      <c r="AH52" s="31" t="s">
        <v>158</v>
      </c>
      <c r="AI52" s="31" t="s">
        <v>158</v>
      </c>
      <c r="AJ52" s="31" t="s">
        <v>158</v>
      </c>
      <c r="AK52" s="31" t="s">
        <v>158</v>
      </c>
      <c r="AL52" s="31" t="s">
        <v>158</v>
      </c>
      <c r="AM52" s="31" t="s">
        <v>158</v>
      </c>
      <c r="AN52" s="31" t="s">
        <v>158</v>
      </c>
      <c r="AO52" s="31" t="s">
        <v>158</v>
      </c>
      <c r="AP52" s="31" t="s">
        <v>158</v>
      </c>
      <c r="AQ52" s="31" t="s">
        <v>158</v>
      </c>
      <c r="AR52" s="31" t="s">
        <v>158</v>
      </c>
      <c r="AS52" s="31" t="s">
        <v>158</v>
      </c>
      <c r="AT52" s="31" t="s">
        <v>158</v>
      </c>
      <c r="AU52" s="31" t="s">
        <v>158</v>
      </c>
      <c r="AV52" s="31" t="s">
        <v>158</v>
      </c>
      <c r="AW52" s="31" t="s">
        <v>158</v>
      </c>
      <c r="AX52" s="31" t="s">
        <v>158</v>
      </c>
      <c r="AY52" s="31" t="s">
        <v>158</v>
      </c>
      <c r="AZ52" s="31" t="s">
        <v>158</v>
      </c>
      <c r="BA52" s="31" t="s">
        <v>158</v>
      </c>
      <c r="BB52" s="31" t="s">
        <v>158</v>
      </c>
      <c r="BC52" s="31" t="s">
        <v>158</v>
      </c>
      <c r="BD52" s="31" t="s">
        <v>158</v>
      </c>
      <c r="BE52" s="31" t="s">
        <v>158</v>
      </c>
      <c r="BF52" s="31" t="s">
        <v>158</v>
      </c>
      <c r="BG52" s="31" t="s">
        <v>158</v>
      </c>
      <c r="BH52" s="31" t="s">
        <v>158</v>
      </c>
    </row>
    <row r="53" spans="1:64" x14ac:dyDescent="0.25">
      <c r="A53" s="28">
        <v>44522</v>
      </c>
      <c r="B53" s="40">
        <v>5055500120</v>
      </c>
      <c r="C53" s="43">
        <v>505550001</v>
      </c>
      <c r="D53" s="44">
        <v>8659.7099999999991</v>
      </c>
      <c r="E53" s="16">
        <v>7746</v>
      </c>
      <c r="F53" s="16">
        <v>96.22</v>
      </c>
      <c r="G53" s="25">
        <v>90</v>
      </c>
      <c r="L53" s="32"/>
      <c r="M53" s="32">
        <f>($E$53/$G$53)*0.5</f>
        <v>43.033333333333331</v>
      </c>
      <c r="N53" s="32">
        <f t="shared" ref="N53:AF53" si="33">($E$53/$G$53)</f>
        <v>86.066666666666663</v>
      </c>
      <c r="O53" s="32">
        <f t="shared" si="33"/>
        <v>86.066666666666663</v>
      </c>
      <c r="P53" s="32">
        <f t="shared" si="33"/>
        <v>86.066666666666663</v>
      </c>
      <c r="Q53" s="32">
        <f t="shared" si="33"/>
        <v>86.066666666666663</v>
      </c>
      <c r="R53" s="32">
        <f t="shared" si="33"/>
        <v>86.066666666666663</v>
      </c>
      <c r="S53" s="32">
        <f t="shared" si="33"/>
        <v>86.066666666666663</v>
      </c>
      <c r="T53" s="32">
        <f t="shared" si="33"/>
        <v>86.066666666666663</v>
      </c>
      <c r="U53" s="32">
        <f t="shared" si="33"/>
        <v>86.066666666666663</v>
      </c>
      <c r="V53" s="32">
        <f t="shared" si="33"/>
        <v>86.066666666666663</v>
      </c>
      <c r="W53" s="32">
        <f t="shared" si="33"/>
        <v>86.066666666666663</v>
      </c>
      <c r="X53" s="32">
        <f t="shared" si="33"/>
        <v>86.066666666666663</v>
      </c>
      <c r="Y53" s="32">
        <f t="shared" si="33"/>
        <v>86.066666666666663</v>
      </c>
      <c r="Z53" s="32">
        <f t="shared" si="33"/>
        <v>86.066666666666663</v>
      </c>
      <c r="AA53" s="32">
        <f t="shared" si="33"/>
        <v>86.066666666666663</v>
      </c>
      <c r="AB53" s="32">
        <f t="shared" si="33"/>
        <v>86.066666666666663</v>
      </c>
      <c r="AC53" s="32">
        <f t="shared" si="33"/>
        <v>86.066666666666663</v>
      </c>
      <c r="AD53" s="32">
        <f t="shared" si="33"/>
        <v>86.066666666666663</v>
      </c>
      <c r="AE53" s="32">
        <f t="shared" si="33"/>
        <v>86.066666666666663</v>
      </c>
      <c r="AF53" s="32">
        <f t="shared" si="33"/>
        <v>86.066666666666663</v>
      </c>
      <c r="AG53" s="31" t="s">
        <v>158</v>
      </c>
      <c r="AH53" s="31" t="s">
        <v>158</v>
      </c>
      <c r="AI53" s="31" t="s">
        <v>158</v>
      </c>
      <c r="AJ53" s="31" t="s">
        <v>158</v>
      </c>
      <c r="AK53" s="31" t="s">
        <v>158</v>
      </c>
      <c r="AL53" s="31" t="s">
        <v>158</v>
      </c>
      <c r="AM53" s="31" t="s">
        <v>158</v>
      </c>
      <c r="AN53" s="31" t="s">
        <v>158</v>
      </c>
      <c r="AO53" s="31" t="s">
        <v>158</v>
      </c>
      <c r="AP53" s="31" t="s">
        <v>158</v>
      </c>
      <c r="AQ53" s="31" t="s">
        <v>158</v>
      </c>
      <c r="AR53" s="31" t="s">
        <v>158</v>
      </c>
      <c r="AS53" s="31" t="s">
        <v>158</v>
      </c>
      <c r="AT53" s="31" t="s">
        <v>158</v>
      </c>
      <c r="AU53" s="31" t="s">
        <v>158</v>
      </c>
      <c r="AV53" s="31" t="s">
        <v>158</v>
      </c>
      <c r="AW53" s="31" t="s">
        <v>158</v>
      </c>
      <c r="AX53" s="31" t="s">
        <v>158</v>
      </c>
      <c r="AY53" s="31" t="s">
        <v>158</v>
      </c>
      <c r="AZ53" s="31" t="s">
        <v>158</v>
      </c>
      <c r="BA53" s="31" t="s">
        <v>158</v>
      </c>
      <c r="BB53" s="31" t="s">
        <v>158</v>
      </c>
      <c r="BC53" s="31" t="s">
        <v>158</v>
      </c>
      <c r="BD53" s="31" t="s">
        <v>158</v>
      </c>
      <c r="BE53" s="31" t="s">
        <v>158</v>
      </c>
      <c r="BF53" s="31" t="s">
        <v>158</v>
      </c>
      <c r="BG53" s="31" t="s">
        <v>158</v>
      </c>
      <c r="BH53" s="31" t="s">
        <v>158</v>
      </c>
    </row>
    <row r="54" spans="1:64" x14ac:dyDescent="0.25">
      <c r="A54" s="28">
        <v>44522</v>
      </c>
      <c r="B54" s="40">
        <v>9211507119</v>
      </c>
      <c r="C54" s="43">
        <v>921150701</v>
      </c>
      <c r="D54" s="44">
        <v>5598.19</v>
      </c>
      <c r="E54" s="16">
        <v>4696.42</v>
      </c>
      <c r="F54" s="16">
        <v>38.880000000000003</v>
      </c>
      <c r="G54" s="25">
        <v>144</v>
      </c>
      <c r="L54" s="32"/>
      <c r="M54" s="32">
        <f>($E$54/$G$54)*0.5</f>
        <v>16.307013888888889</v>
      </c>
      <c r="N54" s="32">
        <f t="shared" ref="N54:AF54" si="34">($E$54/$G$54)</f>
        <v>32.614027777777778</v>
      </c>
      <c r="O54" s="32">
        <f t="shared" si="34"/>
        <v>32.614027777777778</v>
      </c>
      <c r="P54" s="32">
        <f t="shared" si="34"/>
        <v>32.614027777777778</v>
      </c>
      <c r="Q54" s="32">
        <f t="shared" si="34"/>
        <v>32.614027777777778</v>
      </c>
      <c r="R54" s="32">
        <f t="shared" si="34"/>
        <v>32.614027777777778</v>
      </c>
      <c r="S54" s="32">
        <f t="shared" si="34"/>
        <v>32.614027777777778</v>
      </c>
      <c r="T54" s="32">
        <f t="shared" si="34"/>
        <v>32.614027777777778</v>
      </c>
      <c r="U54" s="32">
        <f t="shared" si="34"/>
        <v>32.614027777777778</v>
      </c>
      <c r="V54" s="32">
        <f t="shared" si="34"/>
        <v>32.614027777777778</v>
      </c>
      <c r="W54" s="32">
        <f t="shared" si="34"/>
        <v>32.614027777777778</v>
      </c>
      <c r="X54" s="32">
        <f t="shared" si="34"/>
        <v>32.614027777777778</v>
      </c>
      <c r="Y54" s="32">
        <f t="shared" si="34"/>
        <v>32.614027777777778</v>
      </c>
      <c r="Z54" s="32">
        <f t="shared" si="34"/>
        <v>32.614027777777778</v>
      </c>
      <c r="AA54" s="32">
        <f t="shared" si="34"/>
        <v>32.614027777777778</v>
      </c>
      <c r="AB54" s="32">
        <f t="shared" si="34"/>
        <v>32.614027777777778</v>
      </c>
      <c r="AC54" s="32">
        <f t="shared" si="34"/>
        <v>32.614027777777778</v>
      </c>
      <c r="AD54" s="32">
        <f t="shared" si="34"/>
        <v>32.614027777777778</v>
      </c>
      <c r="AE54" s="32">
        <f t="shared" si="34"/>
        <v>32.614027777777778</v>
      </c>
      <c r="AF54" s="32">
        <f t="shared" si="34"/>
        <v>32.614027777777778</v>
      </c>
      <c r="AG54" s="31" t="s">
        <v>158</v>
      </c>
      <c r="AH54" s="31" t="s">
        <v>158</v>
      </c>
      <c r="AI54" s="31" t="s">
        <v>158</v>
      </c>
      <c r="AJ54" s="31" t="s">
        <v>158</v>
      </c>
      <c r="AK54" s="31" t="s">
        <v>158</v>
      </c>
      <c r="AL54" s="31" t="s">
        <v>158</v>
      </c>
      <c r="AM54" s="31" t="s">
        <v>158</v>
      </c>
      <c r="AN54" s="31" t="s">
        <v>158</v>
      </c>
      <c r="AO54" s="31" t="s">
        <v>158</v>
      </c>
      <c r="AP54" s="31" t="s">
        <v>158</v>
      </c>
      <c r="AQ54" s="31" t="s">
        <v>158</v>
      </c>
      <c r="AR54" s="31" t="s">
        <v>158</v>
      </c>
      <c r="AS54" s="31" t="s">
        <v>158</v>
      </c>
      <c r="AT54" s="31" t="s">
        <v>158</v>
      </c>
      <c r="AU54" s="31" t="s">
        <v>158</v>
      </c>
      <c r="AV54" s="31" t="s">
        <v>158</v>
      </c>
      <c r="AW54" s="31" t="s">
        <v>158</v>
      </c>
      <c r="AX54" s="31" t="s">
        <v>158</v>
      </c>
      <c r="AY54" s="31" t="s">
        <v>158</v>
      </c>
      <c r="AZ54" s="31" t="s">
        <v>158</v>
      </c>
      <c r="BA54" s="31" t="s">
        <v>158</v>
      </c>
      <c r="BB54" s="31" t="s">
        <v>158</v>
      </c>
      <c r="BC54" s="31" t="s">
        <v>158</v>
      </c>
      <c r="BD54" s="31" t="s">
        <v>158</v>
      </c>
      <c r="BE54" s="31" t="s">
        <v>158</v>
      </c>
      <c r="BF54" s="31" t="s">
        <v>158</v>
      </c>
      <c r="BG54" s="31" t="s">
        <v>158</v>
      </c>
      <c r="BH54" s="31" t="s">
        <v>158</v>
      </c>
    </row>
    <row r="55" spans="1:64" x14ac:dyDescent="0.25">
      <c r="A55" s="28">
        <v>44522</v>
      </c>
      <c r="B55" s="40">
        <v>4072112126</v>
      </c>
      <c r="C55" s="43">
        <v>407211201</v>
      </c>
      <c r="D55" s="44">
        <v>9677.99</v>
      </c>
      <c r="E55" s="16">
        <v>8119.03</v>
      </c>
      <c r="F55" s="16">
        <v>67.209999999999994</v>
      </c>
      <c r="G55" s="25">
        <v>144</v>
      </c>
      <c r="L55" s="32"/>
      <c r="M55" s="32">
        <f>($E$55/$G$55)*0.5</f>
        <v>28.191076388888888</v>
      </c>
      <c r="N55" s="32">
        <f t="shared" ref="N55:AF55" si="35">($E$55/$G$55)</f>
        <v>56.382152777777776</v>
      </c>
      <c r="O55" s="32">
        <f t="shared" si="35"/>
        <v>56.382152777777776</v>
      </c>
      <c r="P55" s="32">
        <f t="shared" si="35"/>
        <v>56.382152777777776</v>
      </c>
      <c r="Q55" s="32">
        <f t="shared" si="35"/>
        <v>56.382152777777776</v>
      </c>
      <c r="R55" s="32">
        <f t="shared" si="35"/>
        <v>56.382152777777776</v>
      </c>
      <c r="S55" s="32">
        <f t="shared" si="35"/>
        <v>56.382152777777776</v>
      </c>
      <c r="T55" s="32">
        <f t="shared" si="35"/>
        <v>56.382152777777776</v>
      </c>
      <c r="U55" s="32">
        <f t="shared" si="35"/>
        <v>56.382152777777776</v>
      </c>
      <c r="V55" s="32">
        <f t="shared" si="35"/>
        <v>56.382152777777776</v>
      </c>
      <c r="W55" s="32">
        <f t="shared" si="35"/>
        <v>56.382152777777776</v>
      </c>
      <c r="X55" s="32">
        <f t="shared" si="35"/>
        <v>56.382152777777776</v>
      </c>
      <c r="Y55" s="32">
        <f t="shared" si="35"/>
        <v>56.382152777777776</v>
      </c>
      <c r="Z55" s="32">
        <f t="shared" si="35"/>
        <v>56.382152777777776</v>
      </c>
      <c r="AA55" s="32">
        <f t="shared" si="35"/>
        <v>56.382152777777776</v>
      </c>
      <c r="AB55" s="32">
        <f t="shared" si="35"/>
        <v>56.382152777777776</v>
      </c>
      <c r="AC55" s="32">
        <f t="shared" si="35"/>
        <v>56.382152777777776</v>
      </c>
      <c r="AD55" s="32">
        <f t="shared" si="35"/>
        <v>56.382152777777776</v>
      </c>
      <c r="AE55" s="32">
        <f t="shared" si="35"/>
        <v>56.382152777777776</v>
      </c>
      <c r="AF55" s="32">
        <f t="shared" si="35"/>
        <v>56.382152777777776</v>
      </c>
      <c r="AG55" s="31" t="s">
        <v>158</v>
      </c>
      <c r="AH55" s="31" t="s">
        <v>158</v>
      </c>
      <c r="AI55" s="31" t="s">
        <v>158</v>
      </c>
      <c r="AJ55" s="31" t="s">
        <v>158</v>
      </c>
      <c r="AK55" s="31" t="s">
        <v>158</v>
      </c>
      <c r="AL55" s="31" t="s">
        <v>158</v>
      </c>
      <c r="AM55" s="31" t="s">
        <v>158</v>
      </c>
      <c r="AN55" s="31" t="s">
        <v>158</v>
      </c>
      <c r="AO55" s="31" t="s">
        <v>158</v>
      </c>
      <c r="AP55" s="31" t="s">
        <v>158</v>
      </c>
      <c r="AQ55" s="31" t="s">
        <v>158</v>
      </c>
      <c r="AR55" s="31" t="s">
        <v>158</v>
      </c>
      <c r="AS55" s="31" t="s">
        <v>158</v>
      </c>
      <c r="AT55" s="31" t="s">
        <v>158</v>
      </c>
      <c r="AU55" s="31" t="s">
        <v>158</v>
      </c>
      <c r="AV55" s="31" t="s">
        <v>158</v>
      </c>
      <c r="AW55" s="31" t="s">
        <v>158</v>
      </c>
      <c r="AX55" s="31" t="s">
        <v>158</v>
      </c>
      <c r="AY55" s="31" t="s">
        <v>158</v>
      </c>
      <c r="AZ55" s="31" t="s">
        <v>158</v>
      </c>
      <c r="BA55" s="31" t="s">
        <v>158</v>
      </c>
      <c r="BB55" s="31" t="s">
        <v>158</v>
      </c>
      <c r="BC55" s="31" t="s">
        <v>158</v>
      </c>
      <c r="BD55" s="31" t="s">
        <v>158</v>
      </c>
      <c r="BE55" s="31" t="s">
        <v>158</v>
      </c>
      <c r="BF55" s="31" t="s">
        <v>158</v>
      </c>
      <c r="BG55" s="31" t="s">
        <v>158</v>
      </c>
      <c r="BH55" s="31" t="s">
        <v>158</v>
      </c>
    </row>
    <row r="56" spans="1:64" x14ac:dyDescent="0.25">
      <c r="A56" s="28">
        <v>44522</v>
      </c>
      <c r="B56" s="40">
        <v>5126109115</v>
      </c>
      <c r="C56" s="43">
        <v>512610901</v>
      </c>
      <c r="D56" s="16">
        <v>2952.04</v>
      </c>
      <c r="E56" s="16">
        <v>2476.52</v>
      </c>
      <c r="F56" s="16">
        <v>20.5</v>
      </c>
      <c r="G56">
        <v>144</v>
      </c>
      <c r="L56" s="34"/>
      <c r="M56" s="32">
        <f>($E$56/$G$56)*0.5</f>
        <v>8.5990277777777777</v>
      </c>
      <c r="N56" s="32">
        <f t="shared" ref="N56:W56" si="36">($E$56/$G$56)</f>
        <v>17.198055555555555</v>
      </c>
      <c r="O56" s="32">
        <f t="shared" si="36"/>
        <v>17.198055555555555</v>
      </c>
      <c r="P56" s="32">
        <f t="shared" si="36"/>
        <v>17.198055555555555</v>
      </c>
      <c r="Q56" s="32">
        <f t="shared" si="36"/>
        <v>17.198055555555555</v>
      </c>
      <c r="R56" s="32">
        <f t="shared" si="36"/>
        <v>17.198055555555555</v>
      </c>
      <c r="S56" s="32">
        <f t="shared" si="36"/>
        <v>17.198055555555555</v>
      </c>
      <c r="T56" s="32">
        <f t="shared" si="36"/>
        <v>17.198055555555555</v>
      </c>
      <c r="U56" s="32">
        <f t="shared" si="36"/>
        <v>17.198055555555555</v>
      </c>
      <c r="V56" s="32">
        <f t="shared" si="36"/>
        <v>17.198055555555555</v>
      </c>
      <c r="W56" s="32">
        <f t="shared" si="36"/>
        <v>17.198055555555555</v>
      </c>
      <c r="X56" s="32">
        <f t="shared" ref="X56:AF56" si="37">($E$56/$G$56)</f>
        <v>17.198055555555555</v>
      </c>
      <c r="Y56" s="32">
        <f t="shared" si="37"/>
        <v>17.198055555555555</v>
      </c>
      <c r="Z56" s="32">
        <f t="shared" si="37"/>
        <v>17.198055555555555</v>
      </c>
      <c r="AA56" s="32">
        <f t="shared" si="37"/>
        <v>17.198055555555555</v>
      </c>
      <c r="AB56" s="32">
        <f t="shared" si="37"/>
        <v>17.198055555555555</v>
      </c>
      <c r="AC56" s="32">
        <f t="shared" si="37"/>
        <v>17.198055555555555</v>
      </c>
      <c r="AD56" s="32">
        <f t="shared" si="37"/>
        <v>17.198055555555555</v>
      </c>
      <c r="AE56" s="32">
        <f t="shared" si="37"/>
        <v>17.198055555555555</v>
      </c>
      <c r="AF56" s="32">
        <f t="shared" si="37"/>
        <v>17.198055555555555</v>
      </c>
      <c r="AG56" s="31" t="s">
        <v>158</v>
      </c>
      <c r="AH56" s="31" t="s">
        <v>158</v>
      </c>
      <c r="AI56" s="31" t="s">
        <v>158</v>
      </c>
      <c r="AJ56" s="31" t="s">
        <v>158</v>
      </c>
      <c r="AK56" s="31" t="s">
        <v>158</v>
      </c>
      <c r="AL56" s="31" t="s">
        <v>158</v>
      </c>
      <c r="AM56" s="31" t="s">
        <v>158</v>
      </c>
      <c r="AN56" s="31" t="s">
        <v>158</v>
      </c>
      <c r="AO56" s="31" t="s">
        <v>158</v>
      </c>
      <c r="AP56" s="31" t="s">
        <v>158</v>
      </c>
      <c r="AQ56" s="31" t="s">
        <v>158</v>
      </c>
      <c r="AR56" s="31" t="s">
        <v>158</v>
      </c>
      <c r="AS56" s="31" t="s">
        <v>158</v>
      </c>
      <c r="AT56" s="31" t="s">
        <v>158</v>
      </c>
      <c r="AU56" s="31" t="s">
        <v>158</v>
      </c>
      <c r="AV56" s="31" t="s">
        <v>158</v>
      </c>
      <c r="AW56" s="31" t="s">
        <v>158</v>
      </c>
      <c r="AX56" s="31" t="s">
        <v>158</v>
      </c>
      <c r="AY56" s="31" t="s">
        <v>158</v>
      </c>
      <c r="AZ56" s="31" t="s">
        <v>158</v>
      </c>
      <c r="BA56" s="31" t="s">
        <v>158</v>
      </c>
      <c r="BB56" s="31" t="s">
        <v>158</v>
      </c>
      <c r="BC56" s="31" t="s">
        <v>158</v>
      </c>
      <c r="BD56" s="31" t="s">
        <v>158</v>
      </c>
      <c r="BE56" s="31" t="s">
        <v>158</v>
      </c>
      <c r="BF56" s="31" t="s">
        <v>158</v>
      </c>
      <c r="BG56" s="31" t="s">
        <v>158</v>
      </c>
      <c r="BH56" s="31" t="s">
        <v>158</v>
      </c>
    </row>
    <row r="57" spans="1:64" x14ac:dyDescent="0.25">
      <c r="A57" s="28">
        <v>44522</v>
      </c>
      <c r="B57" s="40" t="s">
        <v>117</v>
      </c>
      <c r="C57" s="43">
        <v>867741301</v>
      </c>
      <c r="D57" s="16">
        <v>12532.14</v>
      </c>
      <c r="E57" s="16">
        <v>10625.3</v>
      </c>
      <c r="F57" s="16">
        <v>92.83</v>
      </c>
      <c r="G57">
        <v>135</v>
      </c>
      <c r="M57" s="32">
        <f>($E$57/$G$57)*0.5</f>
        <v>39.352962962962962</v>
      </c>
      <c r="N57" s="32">
        <f t="shared" ref="N57:AF57" si="38">($E$57/$G$57)</f>
        <v>78.705925925925925</v>
      </c>
      <c r="O57" s="32">
        <f t="shared" si="38"/>
        <v>78.705925925925925</v>
      </c>
      <c r="P57" s="32">
        <f t="shared" si="38"/>
        <v>78.705925925925925</v>
      </c>
      <c r="Q57" s="32">
        <f t="shared" si="38"/>
        <v>78.705925925925925</v>
      </c>
      <c r="R57" s="32">
        <f t="shared" si="38"/>
        <v>78.705925925925925</v>
      </c>
      <c r="S57" s="32">
        <f t="shared" si="38"/>
        <v>78.705925925925925</v>
      </c>
      <c r="T57" s="32">
        <f t="shared" si="38"/>
        <v>78.705925925925925</v>
      </c>
      <c r="U57" s="32">
        <f t="shared" si="38"/>
        <v>78.705925925925925</v>
      </c>
      <c r="V57" s="32">
        <f t="shared" si="38"/>
        <v>78.705925925925925</v>
      </c>
      <c r="W57" s="32">
        <f t="shared" si="38"/>
        <v>78.705925925925925</v>
      </c>
      <c r="X57" s="32">
        <f t="shared" si="38"/>
        <v>78.705925925925925</v>
      </c>
      <c r="Y57" s="32">
        <f t="shared" si="38"/>
        <v>78.705925925925925</v>
      </c>
      <c r="Z57" s="32">
        <f t="shared" si="38"/>
        <v>78.705925925925925</v>
      </c>
      <c r="AA57" s="32">
        <f t="shared" si="38"/>
        <v>78.705925925925925</v>
      </c>
      <c r="AB57" s="32">
        <f t="shared" si="38"/>
        <v>78.705925925925925</v>
      </c>
      <c r="AC57" s="32">
        <f t="shared" si="38"/>
        <v>78.705925925925925</v>
      </c>
      <c r="AD57" s="32">
        <f t="shared" si="38"/>
        <v>78.705925925925925</v>
      </c>
      <c r="AE57" s="32">
        <f t="shared" si="38"/>
        <v>78.705925925925925</v>
      </c>
      <c r="AF57" s="32">
        <f t="shared" si="38"/>
        <v>78.705925925925925</v>
      </c>
      <c r="AG57" s="31" t="s">
        <v>158</v>
      </c>
      <c r="AH57" s="31" t="s">
        <v>158</v>
      </c>
      <c r="AI57" s="31" t="s">
        <v>158</v>
      </c>
      <c r="AJ57" s="31" t="s">
        <v>158</v>
      </c>
      <c r="AK57" s="31" t="s">
        <v>158</v>
      </c>
      <c r="AL57" s="31" t="s">
        <v>158</v>
      </c>
      <c r="AM57" s="31" t="s">
        <v>158</v>
      </c>
      <c r="AN57" s="31" t="s">
        <v>158</v>
      </c>
      <c r="AO57" s="31" t="s">
        <v>158</v>
      </c>
      <c r="AP57" s="31" t="s">
        <v>158</v>
      </c>
      <c r="AQ57" s="31" t="s">
        <v>158</v>
      </c>
      <c r="AR57" s="31" t="s">
        <v>158</v>
      </c>
      <c r="AS57" s="31" t="s">
        <v>158</v>
      </c>
      <c r="AT57" s="31" t="s">
        <v>158</v>
      </c>
      <c r="AU57" s="31" t="s">
        <v>158</v>
      </c>
      <c r="AV57" s="31" t="s">
        <v>158</v>
      </c>
      <c r="AW57" s="31" t="s">
        <v>158</v>
      </c>
      <c r="AX57" s="31" t="s">
        <v>158</v>
      </c>
      <c r="AY57" s="31" t="s">
        <v>158</v>
      </c>
      <c r="AZ57" s="31" t="s">
        <v>158</v>
      </c>
      <c r="BA57" s="31" t="s">
        <v>158</v>
      </c>
      <c r="BB57" s="31" t="s">
        <v>158</v>
      </c>
      <c r="BC57" s="31" t="s">
        <v>158</v>
      </c>
      <c r="BD57" s="31" t="s">
        <v>158</v>
      </c>
      <c r="BE57" s="31" t="s">
        <v>158</v>
      </c>
      <c r="BF57" s="31" t="s">
        <v>158</v>
      </c>
      <c r="BG57" s="31" t="s">
        <v>158</v>
      </c>
      <c r="BH57" s="31" t="s">
        <v>158</v>
      </c>
    </row>
    <row r="58" spans="1:64" x14ac:dyDescent="0.25">
      <c r="A58" s="28">
        <v>44522</v>
      </c>
      <c r="B58" s="40" t="s">
        <v>118</v>
      </c>
      <c r="C58" s="43">
        <v>773721201</v>
      </c>
      <c r="D58" s="16">
        <v>9768.75</v>
      </c>
      <c r="E58" s="16">
        <v>8195.17</v>
      </c>
      <c r="F58" s="16">
        <v>67.84</v>
      </c>
      <c r="G58">
        <v>144</v>
      </c>
      <c r="M58" s="32">
        <f>($E$58/$G$58)*0.5</f>
        <v>28.455451388888889</v>
      </c>
      <c r="N58" s="32">
        <f t="shared" ref="N58:AF58" si="39">($E$58/$G$58)</f>
        <v>56.910902777777778</v>
      </c>
      <c r="O58" s="32">
        <f t="shared" si="39"/>
        <v>56.910902777777778</v>
      </c>
      <c r="P58" s="32">
        <f t="shared" si="39"/>
        <v>56.910902777777778</v>
      </c>
      <c r="Q58" s="32">
        <f t="shared" si="39"/>
        <v>56.910902777777778</v>
      </c>
      <c r="R58" s="32">
        <f t="shared" si="39"/>
        <v>56.910902777777778</v>
      </c>
      <c r="S58" s="32">
        <f t="shared" si="39"/>
        <v>56.910902777777778</v>
      </c>
      <c r="T58" s="32">
        <f t="shared" si="39"/>
        <v>56.910902777777778</v>
      </c>
      <c r="U58" s="32">
        <f t="shared" si="39"/>
        <v>56.910902777777778</v>
      </c>
      <c r="V58" s="32">
        <f t="shared" si="39"/>
        <v>56.910902777777778</v>
      </c>
      <c r="W58" s="32">
        <f t="shared" si="39"/>
        <v>56.910902777777778</v>
      </c>
      <c r="X58" s="32">
        <f t="shared" si="39"/>
        <v>56.910902777777778</v>
      </c>
      <c r="Y58" s="32">
        <f t="shared" si="39"/>
        <v>56.910902777777778</v>
      </c>
      <c r="Z58" s="32">
        <f t="shared" si="39"/>
        <v>56.910902777777778</v>
      </c>
      <c r="AA58" s="32">
        <f t="shared" si="39"/>
        <v>56.910902777777778</v>
      </c>
      <c r="AB58" s="32">
        <f t="shared" si="39"/>
        <v>56.910902777777778</v>
      </c>
      <c r="AC58" s="32">
        <f t="shared" si="39"/>
        <v>56.910902777777778</v>
      </c>
      <c r="AD58" s="32">
        <f t="shared" si="39"/>
        <v>56.910902777777778</v>
      </c>
      <c r="AE58" s="32">
        <f t="shared" si="39"/>
        <v>56.910902777777778</v>
      </c>
      <c r="AF58" s="32">
        <f t="shared" si="39"/>
        <v>56.910902777777778</v>
      </c>
      <c r="AG58" s="31" t="s">
        <v>158</v>
      </c>
      <c r="AH58" s="31" t="s">
        <v>158</v>
      </c>
      <c r="AI58" s="31" t="s">
        <v>158</v>
      </c>
      <c r="AJ58" s="31" t="s">
        <v>158</v>
      </c>
      <c r="AK58" s="31" t="s">
        <v>158</v>
      </c>
      <c r="AL58" s="31" t="s">
        <v>158</v>
      </c>
      <c r="AM58" s="31" t="s">
        <v>158</v>
      </c>
      <c r="AN58" s="31" t="s">
        <v>158</v>
      </c>
      <c r="AO58" s="31" t="s">
        <v>158</v>
      </c>
      <c r="AP58" s="31" t="s">
        <v>158</v>
      </c>
      <c r="AQ58" s="31" t="s">
        <v>158</v>
      </c>
      <c r="AR58" s="31" t="s">
        <v>158</v>
      </c>
      <c r="AS58" s="31" t="s">
        <v>158</v>
      </c>
      <c r="AT58" s="31" t="s">
        <v>158</v>
      </c>
      <c r="AU58" s="31" t="s">
        <v>158</v>
      </c>
      <c r="AV58" s="31" t="s">
        <v>158</v>
      </c>
      <c r="AW58" s="31" t="s">
        <v>158</v>
      </c>
      <c r="AX58" s="31" t="s">
        <v>158</v>
      </c>
      <c r="AY58" s="31" t="s">
        <v>158</v>
      </c>
      <c r="AZ58" s="31" t="s">
        <v>158</v>
      </c>
      <c r="BA58" s="31" t="s">
        <v>158</v>
      </c>
      <c r="BB58" s="31" t="s">
        <v>158</v>
      </c>
      <c r="BC58" s="31" t="s">
        <v>158</v>
      </c>
      <c r="BD58" s="31" t="s">
        <v>158</v>
      </c>
      <c r="BE58" s="31" t="s">
        <v>158</v>
      </c>
      <c r="BF58" s="31" t="s">
        <v>158</v>
      </c>
      <c r="BG58" s="31" t="s">
        <v>158</v>
      </c>
      <c r="BH58" s="31" t="s">
        <v>158</v>
      </c>
    </row>
    <row r="59" spans="1:64" x14ac:dyDescent="0.25">
      <c r="A59" s="83">
        <v>44529</v>
      </c>
      <c r="B59" s="84">
        <v>5177216181</v>
      </c>
      <c r="C59" s="85">
        <v>517721601</v>
      </c>
      <c r="D59" s="86">
        <v>10124.16</v>
      </c>
      <c r="E59" s="86">
        <v>8493.33</v>
      </c>
      <c r="F59" s="86">
        <v>70.31</v>
      </c>
      <c r="G59" s="87">
        <v>144</v>
      </c>
      <c r="M59" s="32">
        <f>($E$59/$G$59)*0.5</f>
        <v>29.490729166666668</v>
      </c>
      <c r="N59" s="32">
        <f>($E$59/$G$59)</f>
        <v>58.981458333333336</v>
      </c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123" t="s">
        <v>158</v>
      </c>
      <c r="AH59" s="123" t="s">
        <v>158</v>
      </c>
      <c r="AI59" s="123" t="s">
        <v>158</v>
      </c>
      <c r="AJ59" s="123" t="s">
        <v>158</v>
      </c>
      <c r="AK59" s="123" t="s">
        <v>158</v>
      </c>
      <c r="AL59" s="123" t="s">
        <v>158</v>
      </c>
      <c r="AM59" s="123" t="s">
        <v>158</v>
      </c>
      <c r="AN59" s="123" t="s">
        <v>158</v>
      </c>
      <c r="AO59" s="123" t="s">
        <v>158</v>
      </c>
      <c r="AP59" s="123" t="s">
        <v>158</v>
      </c>
      <c r="AQ59" s="123" t="s">
        <v>158</v>
      </c>
      <c r="AR59" s="123" t="s">
        <v>158</v>
      </c>
      <c r="AS59" s="123" t="s">
        <v>158</v>
      </c>
      <c r="AT59" s="123" t="s">
        <v>158</v>
      </c>
      <c r="AU59" s="123" t="s">
        <v>158</v>
      </c>
      <c r="AV59" s="123" t="s">
        <v>158</v>
      </c>
      <c r="AW59" s="123" t="s">
        <v>158</v>
      </c>
      <c r="AX59" s="123" t="s">
        <v>158</v>
      </c>
      <c r="AY59" s="123" t="s">
        <v>158</v>
      </c>
      <c r="AZ59" s="123" t="s">
        <v>158</v>
      </c>
      <c r="BA59" s="123" t="s">
        <v>158</v>
      </c>
      <c r="BB59" s="123" t="s">
        <v>158</v>
      </c>
      <c r="BC59" s="123" t="s">
        <v>158</v>
      </c>
      <c r="BD59" s="123" t="s">
        <v>158</v>
      </c>
      <c r="BE59" s="123" t="s">
        <v>158</v>
      </c>
      <c r="BF59" s="123" t="s">
        <v>158</v>
      </c>
      <c r="BG59" s="123" t="s">
        <v>158</v>
      </c>
      <c r="BH59" s="123" t="s">
        <v>158</v>
      </c>
      <c r="BL59" s="5"/>
    </row>
    <row r="60" spans="1:64" x14ac:dyDescent="0.25">
      <c r="A60" s="28">
        <v>44529</v>
      </c>
      <c r="B60" s="40">
        <v>6509205114</v>
      </c>
      <c r="C60" s="43">
        <v>650920501</v>
      </c>
      <c r="D60" s="16">
        <v>2880.27</v>
      </c>
      <c r="E60" s="16">
        <v>2416.31</v>
      </c>
      <c r="F60" s="16">
        <v>20</v>
      </c>
      <c r="G60">
        <v>144</v>
      </c>
      <c r="M60" s="37">
        <f>($E$60/$G$60)*0.5</f>
        <v>8.3899652777777778</v>
      </c>
      <c r="N60" s="32">
        <f t="shared" ref="N60:AF60" si="40">($E$60/$G$60)</f>
        <v>16.779930555555556</v>
      </c>
      <c r="O60" s="32">
        <f t="shared" si="40"/>
        <v>16.779930555555556</v>
      </c>
      <c r="P60" s="32">
        <f t="shared" si="40"/>
        <v>16.779930555555556</v>
      </c>
      <c r="Q60" s="32">
        <f t="shared" si="40"/>
        <v>16.779930555555556</v>
      </c>
      <c r="R60" s="32">
        <f t="shared" si="40"/>
        <v>16.779930555555556</v>
      </c>
      <c r="S60" s="32">
        <f t="shared" si="40"/>
        <v>16.779930555555556</v>
      </c>
      <c r="T60" s="32">
        <f t="shared" si="40"/>
        <v>16.779930555555556</v>
      </c>
      <c r="U60" s="32">
        <f t="shared" si="40"/>
        <v>16.779930555555556</v>
      </c>
      <c r="V60" s="32">
        <f t="shared" si="40"/>
        <v>16.779930555555556</v>
      </c>
      <c r="W60" s="32">
        <f t="shared" si="40"/>
        <v>16.779930555555556</v>
      </c>
      <c r="X60" s="32">
        <f t="shared" si="40"/>
        <v>16.779930555555556</v>
      </c>
      <c r="Y60" s="32">
        <f t="shared" si="40"/>
        <v>16.779930555555556</v>
      </c>
      <c r="Z60" s="32">
        <f t="shared" si="40"/>
        <v>16.779930555555556</v>
      </c>
      <c r="AA60" s="32">
        <f t="shared" si="40"/>
        <v>16.779930555555556</v>
      </c>
      <c r="AB60" s="32">
        <f t="shared" si="40"/>
        <v>16.779930555555556</v>
      </c>
      <c r="AC60" s="32">
        <f t="shared" si="40"/>
        <v>16.779930555555556</v>
      </c>
      <c r="AD60" s="32">
        <f t="shared" si="40"/>
        <v>16.779930555555556</v>
      </c>
      <c r="AE60" s="32">
        <f t="shared" si="40"/>
        <v>16.779930555555556</v>
      </c>
      <c r="AF60" s="32">
        <f t="shared" si="40"/>
        <v>16.779930555555556</v>
      </c>
      <c r="AG60" s="31" t="s">
        <v>158</v>
      </c>
      <c r="AH60" s="31" t="s">
        <v>158</v>
      </c>
      <c r="AI60" s="31" t="s">
        <v>158</v>
      </c>
      <c r="AJ60" s="31" t="s">
        <v>158</v>
      </c>
      <c r="AK60" s="31" t="s">
        <v>158</v>
      </c>
      <c r="AL60" s="31" t="s">
        <v>158</v>
      </c>
      <c r="AM60" s="31" t="s">
        <v>158</v>
      </c>
      <c r="AN60" s="31" t="s">
        <v>158</v>
      </c>
      <c r="AO60" s="31" t="s">
        <v>158</v>
      </c>
      <c r="AP60" s="31" t="s">
        <v>158</v>
      </c>
      <c r="AQ60" s="31" t="s">
        <v>158</v>
      </c>
      <c r="AR60" s="31" t="s">
        <v>158</v>
      </c>
      <c r="AS60" s="31" t="s">
        <v>158</v>
      </c>
      <c r="AT60" s="31" t="s">
        <v>158</v>
      </c>
      <c r="AU60" s="31" t="s">
        <v>158</v>
      </c>
      <c r="AV60" s="31" t="s">
        <v>158</v>
      </c>
      <c r="AW60" s="31" t="s">
        <v>158</v>
      </c>
      <c r="AX60" s="31" t="s">
        <v>158</v>
      </c>
      <c r="AY60" s="31" t="s">
        <v>158</v>
      </c>
      <c r="AZ60" s="31" t="s">
        <v>158</v>
      </c>
      <c r="BA60" s="31" t="s">
        <v>158</v>
      </c>
      <c r="BB60" s="31" t="s">
        <v>158</v>
      </c>
      <c r="BC60" s="31" t="s">
        <v>158</v>
      </c>
      <c r="BD60" s="31" t="s">
        <v>158</v>
      </c>
      <c r="BE60" s="31" t="s">
        <v>158</v>
      </c>
      <c r="BF60" s="31" t="s">
        <v>158</v>
      </c>
      <c r="BG60" s="31" t="s">
        <v>158</v>
      </c>
      <c r="BH60" s="31" t="s">
        <v>158</v>
      </c>
      <c r="BJ60" s="5"/>
    </row>
    <row r="61" spans="1:64" x14ac:dyDescent="0.25">
      <c r="C61" s="43"/>
      <c r="D61" s="16"/>
      <c r="E61" s="16"/>
      <c r="F61" s="16"/>
      <c r="M61" s="34">
        <f>SUM(M2:M60)</f>
        <v>1471.7542474817876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</row>
    <row r="62" spans="1:64" x14ac:dyDescent="0.25">
      <c r="C62" s="43"/>
      <c r="D62" s="16"/>
      <c r="E62" s="16"/>
      <c r="F62" s="16"/>
    </row>
    <row r="63" spans="1:64" x14ac:dyDescent="0.25">
      <c r="A63" s="28">
        <v>44536</v>
      </c>
      <c r="B63" s="40" t="s">
        <v>126</v>
      </c>
      <c r="C63" s="43" t="s">
        <v>127</v>
      </c>
      <c r="D63" s="45">
        <v>7561.6</v>
      </c>
      <c r="E63" s="59">
        <v>6343.56</v>
      </c>
      <c r="F63" s="45">
        <v>52.51</v>
      </c>
      <c r="G63" s="25">
        <v>144</v>
      </c>
      <c r="I63" s="32"/>
      <c r="J63" s="32"/>
      <c r="K63" s="32"/>
      <c r="L63" s="32"/>
      <c r="M63" s="32"/>
      <c r="N63" s="32">
        <f>($E$63/$G$63)*0.5</f>
        <v>22.026250000000001</v>
      </c>
      <c r="O63" s="32">
        <f t="shared" ref="O63:AF63" si="41">($E$63/$G$63)</f>
        <v>44.052500000000002</v>
      </c>
      <c r="P63" s="32">
        <f t="shared" si="41"/>
        <v>44.052500000000002</v>
      </c>
      <c r="Q63" s="32">
        <f t="shared" si="41"/>
        <v>44.052500000000002</v>
      </c>
      <c r="R63" s="32">
        <f t="shared" si="41"/>
        <v>44.052500000000002</v>
      </c>
      <c r="S63" s="32">
        <f t="shared" si="41"/>
        <v>44.052500000000002</v>
      </c>
      <c r="T63" s="32">
        <f t="shared" si="41"/>
        <v>44.052500000000002</v>
      </c>
      <c r="U63" s="32">
        <f t="shared" si="41"/>
        <v>44.052500000000002</v>
      </c>
      <c r="V63" s="32">
        <f t="shared" si="41"/>
        <v>44.052500000000002</v>
      </c>
      <c r="W63" s="32">
        <f t="shared" si="41"/>
        <v>44.052500000000002</v>
      </c>
      <c r="X63" s="32">
        <f t="shared" si="41"/>
        <v>44.052500000000002</v>
      </c>
      <c r="Y63" s="32">
        <f t="shared" si="41"/>
        <v>44.052500000000002</v>
      </c>
      <c r="Z63" s="32">
        <f t="shared" si="41"/>
        <v>44.052500000000002</v>
      </c>
      <c r="AA63" s="32">
        <f t="shared" si="41"/>
        <v>44.052500000000002</v>
      </c>
      <c r="AB63" s="32">
        <f t="shared" si="41"/>
        <v>44.052500000000002</v>
      </c>
      <c r="AC63" s="32">
        <f t="shared" si="41"/>
        <v>44.052500000000002</v>
      </c>
      <c r="AD63" s="32">
        <f t="shared" si="41"/>
        <v>44.052500000000002</v>
      </c>
      <c r="AE63" s="32">
        <f t="shared" si="41"/>
        <v>44.052500000000002</v>
      </c>
      <c r="AF63" s="32">
        <f t="shared" si="41"/>
        <v>44.052500000000002</v>
      </c>
      <c r="AG63" s="31" t="s">
        <v>158</v>
      </c>
      <c r="AH63" s="31" t="s">
        <v>158</v>
      </c>
      <c r="AI63" s="31" t="s">
        <v>158</v>
      </c>
      <c r="AJ63" s="31" t="s">
        <v>158</v>
      </c>
      <c r="AK63" s="31" t="s">
        <v>158</v>
      </c>
      <c r="AL63" s="31" t="s">
        <v>158</v>
      </c>
      <c r="AM63" s="31" t="s">
        <v>158</v>
      </c>
      <c r="AN63" s="31" t="s">
        <v>158</v>
      </c>
      <c r="AO63" s="31" t="s">
        <v>158</v>
      </c>
      <c r="AP63" s="31" t="s">
        <v>158</v>
      </c>
      <c r="AQ63" s="31" t="s">
        <v>158</v>
      </c>
      <c r="AR63" s="31" t="s">
        <v>158</v>
      </c>
      <c r="AS63" s="31" t="s">
        <v>158</v>
      </c>
      <c r="AT63" s="31" t="s">
        <v>158</v>
      </c>
      <c r="AU63" s="31" t="s">
        <v>158</v>
      </c>
      <c r="AV63" s="31" t="s">
        <v>158</v>
      </c>
      <c r="AW63" s="31" t="s">
        <v>158</v>
      </c>
      <c r="AX63" s="31" t="s">
        <v>158</v>
      </c>
      <c r="AY63" s="31" t="s">
        <v>158</v>
      </c>
      <c r="AZ63" s="31" t="s">
        <v>158</v>
      </c>
      <c r="BA63" s="31" t="s">
        <v>158</v>
      </c>
      <c r="BB63" s="31" t="s">
        <v>158</v>
      </c>
      <c r="BC63" s="31" t="s">
        <v>158</v>
      </c>
      <c r="BD63" s="31" t="s">
        <v>158</v>
      </c>
      <c r="BE63" s="31" t="s">
        <v>158</v>
      </c>
      <c r="BF63" s="31" t="s">
        <v>158</v>
      </c>
      <c r="BG63" s="31" t="s">
        <v>158</v>
      </c>
      <c r="BH63" s="31" t="s">
        <v>158</v>
      </c>
    </row>
    <row r="64" spans="1:64" x14ac:dyDescent="0.25">
      <c r="A64" s="28">
        <v>44536</v>
      </c>
      <c r="B64" s="40" t="s">
        <v>128</v>
      </c>
      <c r="C64" s="43" t="s">
        <v>129</v>
      </c>
      <c r="D64" s="47">
        <v>10488.22</v>
      </c>
      <c r="E64" s="59">
        <v>8798.75</v>
      </c>
      <c r="F64" s="47">
        <v>72.83</v>
      </c>
      <c r="G64" s="25">
        <v>144</v>
      </c>
      <c r="L64" s="32"/>
      <c r="M64" s="32"/>
      <c r="N64" s="32">
        <f>($E$64/$G$64)*0.5</f>
        <v>30.551215277777779</v>
      </c>
      <c r="O64" s="32">
        <f t="shared" ref="O64:AF64" si="42">($E$64/$G$64)</f>
        <v>61.102430555555557</v>
      </c>
      <c r="P64" s="32">
        <f t="shared" si="42"/>
        <v>61.102430555555557</v>
      </c>
      <c r="Q64" s="32">
        <f t="shared" si="42"/>
        <v>61.102430555555557</v>
      </c>
      <c r="R64" s="32">
        <f t="shared" si="42"/>
        <v>61.102430555555557</v>
      </c>
      <c r="S64" s="32">
        <f t="shared" si="42"/>
        <v>61.102430555555557</v>
      </c>
      <c r="T64" s="32">
        <f t="shared" si="42"/>
        <v>61.102430555555557</v>
      </c>
      <c r="U64" s="32">
        <f t="shared" si="42"/>
        <v>61.102430555555557</v>
      </c>
      <c r="V64" s="32">
        <f t="shared" si="42"/>
        <v>61.102430555555557</v>
      </c>
      <c r="W64" s="32">
        <f t="shared" si="42"/>
        <v>61.102430555555557</v>
      </c>
      <c r="X64" s="32">
        <f t="shared" si="42"/>
        <v>61.102430555555557</v>
      </c>
      <c r="Y64" s="32">
        <f t="shared" si="42"/>
        <v>61.102430555555557</v>
      </c>
      <c r="Z64" s="32">
        <f t="shared" si="42"/>
        <v>61.102430555555557</v>
      </c>
      <c r="AA64" s="32">
        <f t="shared" si="42"/>
        <v>61.102430555555557</v>
      </c>
      <c r="AB64" s="32">
        <f t="shared" si="42"/>
        <v>61.102430555555557</v>
      </c>
      <c r="AC64" s="32">
        <f t="shared" si="42"/>
        <v>61.102430555555557</v>
      </c>
      <c r="AD64" s="121">
        <f t="shared" si="42"/>
        <v>61.102430555555557</v>
      </c>
      <c r="AE64" s="121">
        <f t="shared" si="42"/>
        <v>61.102430555555557</v>
      </c>
      <c r="AF64" s="121">
        <f t="shared" si="42"/>
        <v>61.102430555555557</v>
      </c>
      <c r="AG64" s="31" t="s">
        <v>158</v>
      </c>
      <c r="AH64" s="31" t="s">
        <v>158</v>
      </c>
      <c r="AI64" s="31" t="s">
        <v>158</v>
      </c>
      <c r="AJ64" s="31" t="s">
        <v>158</v>
      </c>
      <c r="AK64" s="31" t="s">
        <v>158</v>
      </c>
      <c r="AL64" s="31" t="s">
        <v>158</v>
      </c>
      <c r="AM64" s="31" t="s">
        <v>158</v>
      </c>
      <c r="AN64" s="31" t="s">
        <v>158</v>
      </c>
      <c r="AO64" s="31" t="s">
        <v>158</v>
      </c>
      <c r="AP64" s="31" t="s">
        <v>158</v>
      </c>
      <c r="AQ64" s="31" t="s">
        <v>158</v>
      </c>
      <c r="AR64" s="31" t="s">
        <v>158</v>
      </c>
      <c r="AS64" s="31" t="s">
        <v>158</v>
      </c>
      <c r="AT64" s="31" t="s">
        <v>158</v>
      </c>
      <c r="AU64" s="31" t="s">
        <v>158</v>
      </c>
      <c r="AV64" s="31" t="s">
        <v>158</v>
      </c>
      <c r="AW64" s="31" t="s">
        <v>158</v>
      </c>
      <c r="AX64" s="31" t="s">
        <v>158</v>
      </c>
      <c r="AY64" s="31" t="s">
        <v>158</v>
      </c>
      <c r="AZ64" s="31" t="s">
        <v>158</v>
      </c>
      <c r="BA64" s="31" t="s">
        <v>158</v>
      </c>
      <c r="BB64" s="31" t="s">
        <v>158</v>
      </c>
      <c r="BC64" s="31" t="s">
        <v>158</v>
      </c>
      <c r="BD64" s="31" t="s">
        <v>158</v>
      </c>
      <c r="BE64" s="31" t="s">
        <v>158</v>
      </c>
      <c r="BF64" s="31" t="s">
        <v>158</v>
      </c>
      <c r="BG64" s="31" t="s">
        <v>158</v>
      </c>
      <c r="BH64" s="31" t="s">
        <v>158</v>
      </c>
    </row>
    <row r="65" spans="1:60" x14ac:dyDescent="0.25">
      <c r="A65" s="28">
        <v>44543</v>
      </c>
      <c r="B65" s="40" t="s">
        <v>130</v>
      </c>
      <c r="C65" s="43" t="s">
        <v>131</v>
      </c>
      <c r="D65" s="45">
        <v>9333.3700000000008</v>
      </c>
      <c r="E65" s="59">
        <v>8064.4</v>
      </c>
      <c r="F65" s="45">
        <v>78.430000000000007</v>
      </c>
      <c r="G65" s="25">
        <v>119</v>
      </c>
      <c r="L65" s="32"/>
      <c r="M65" s="32"/>
      <c r="N65" s="32">
        <f>($E$65/$G$65)*0.5</f>
        <v>33.884033613445375</v>
      </c>
      <c r="O65" s="32">
        <f t="shared" ref="O65:AF65" si="43">($E$65/$G$65)</f>
        <v>67.76806722689075</v>
      </c>
      <c r="P65" s="32">
        <f t="shared" si="43"/>
        <v>67.76806722689075</v>
      </c>
      <c r="Q65" s="32">
        <f t="shared" si="43"/>
        <v>67.76806722689075</v>
      </c>
      <c r="R65" s="32">
        <f t="shared" si="43"/>
        <v>67.76806722689075</v>
      </c>
      <c r="S65" s="32">
        <f t="shared" si="43"/>
        <v>67.76806722689075</v>
      </c>
      <c r="T65" s="32">
        <f t="shared" si="43"/>
        <v>67.76806722689075</v>
      </c>
      <c r="U65" s="32">
        <f t="shared" si="43"/>
        <v>67.76806722689075</v>
      </c>
      <c r="V65" s="32">
        <f t="shared" si="43"/>
        <v>67.76806722689075</v>
      </c>
      <c r="W65" s="32">
        <f t="shared" si="43"/>
        <v>67.76806722689075</v>
      </c>
      <c r="X65" s="32">
        <f t="shared" si="43"/>
        <v>67.76806722689075</v>
      </c>
      <c r="Y65" s="32">
        <f t="shared" si="43"/>
        <v>67.76806722689075</v>
      </c>
      <c r="Z65" s="32">
        <f t="shared" si="43"/>
        <v>67.76806722689075</v>
      </c>
      <c r="AA65" s="32">
        <f t="shared" si="43"/>
        <v>67.76806722689075</v>
      </c>
      <c r="AB65" s="32">
        <f t="shared" si="43"/>
        <v>67.76806722689075</v>
      </c>
      <c r="AC65" s="32">
        <f t="shared" si="43"/>
        <v>67.76806722689075</v>
      </c>
      <c r="AD65" s="32">
        <f t="shared" si="43"/>
        <v>67.76806722689075</v>
      </c>
      <c r="AE65" s="32">
        <f t="shared" si="43"/>
        <v>67.76806722689075</v>
      </c>
      <c r="AF65" s="32">
        <f t="shared" si="43"/>
        <v>67.76806722689075</v>
      </c>
      <c r="AG65" s="31" t="s">
        <v>158</v>
      </c>
      <c r="AH65" s="31" t="s">
        <v>158</v>
      </c>
      <c r="AI65" s="31" t="s">
        <v>158</v>
      </c>
      <c r="AJ65" s="31" t="s">
        <v>158</v>
      </c>
      <c r="AK65" s="31" t="s">
        <v>158</v>
      </c>
      <c r="AL65" s="31" t="s">
        <v>158</v>
      </c>
      <c r="AM65" s="31" t="s">
        <v>158</v>
      </c>
      <c r="AN65" s="31" t="s">
        <v>158</v>
      </c>
      <c r="AO65" s="31" t="s">
        <v>158</v>
      </c>
      <c r="AP65" s="31" t="s">
        <v>158</v>
      </c>
      <c r="AQ65" s="31" t="s">
        <v>158</v>
      </c>
      <c r="AR65" s="31" t="s">
        <v>158</v>
      </c>
      <c r="AS65" s="31" t="s">
        <v>158</v>
      </c>
      <c r="AT65" s="31" t="s">
        <v>158</v>
      </c>
      <c r="AU65" s="31" t="s">
        <v>158</v>
      </c>
      <c r="AV65" s="31" t="s">
        <v>158</v>
      </c>
      <c r="AW65" s="31" t="s">
        <v>158</v>
      </c>
      <c r="AX65" s="31" t="s">
        <v>158</v>
      </c>
      <c r="AY65" s="31" t="s">
        <v>158</v>
      </c>
      <c r="AZ65" s="31" t="s">
        <v>158</v>
      </c>
      <c r="BA65" s="31" t="s">
        <v>158</v>
      </c>
      <c r="BB65" s="31" t="s">
        <v>158</v>
      </c>
      <c r="BC65" s="31" t="s">
        <v>158</v>
      </c>
      <c r="BD65" s="31" t="s">
        <v>158</v>
      </c>
      <c r="BE65" s="31" t="s">
        <v>158</v>
      </c>
      <c r="BF65" s="31" t="s">
        <v>158</v>
      </c>
      <c r="BG65" s="31" t="s">
        <v>158</v>
      </c>
      <c r="BH65" s="31" t="s">
        <v>158</v>
      </c>
    </row>
    <row r="66" spans="1:60" x14ac:dyDescent="0.25">
      <c r="A66" s="28">
        <v>44543</v>
      </c>
      <c r="B66" s="40" t="s">
        <v>132</v>
      </c>
      <c r="C66" s="43" t="s">
        <v>133</v>
      </c>
      <c r="D66" s="45">
        <v>7709.13</v>
      </c>
      <c r="E66" s="59">
        <v>6467.32</v>
      </c>
      <c r="F66" s="45">
        <v>53.54</v>
      </c>
      <c r="G66" s="25">
        <v>144</v>
      </c>
      <c r="L66" s="32"/>
      <c r="M66" s="32"/>
      <c r="N66" s="32">
        <f>($E$66/$G$66)*0.5</f>
        <v>22.455972222222222</v>
      </c>
      <c r="O66" s="32">
        <f t="shared" ref="O66:AF66" si="44">($E$66/$G$66)</f>
        <v>44.911944444444444</v>
      </c>
      <c r="P66" s="32">
        <f t="shared" si="44"/>
        <v>44.911944444444444</v>
      </c>
      <c r="Q66" s="32">
        <f t="shared" si="44"/>
        <v>44.911944444444444</v>
      </c>
      <c r="R66" s="32">
        <f t="shared" si="44"/>
        <v>44.911944444444444</v>
      </c>
      <c r="S66" s="32">
        <f t="shared" si="44"/>
        <v>44.911944444444444</v>
      </c>
      <c r="T66" s="32">
        <f t="shared" si="44"/>
        <v>44.911944444444444</v>
      </c>
      <c r="U66" s="32">
        <f t="shared" si="44"/>
        <v>44.911944444444444</v>
      </c>
      <c r="V66" s="32">
        <f t="shared" si="44"/>
        <v>44.911944444444444</v>
      </c>
      <c r="W66" s="32">
        <f t="shared" si="44"/>
        <v>44.911944444444444</v>
      </c>
      <c r="X66" s="32">
        <f t="shared" si="44"/>
        <v>44.911944444444444</v>
      </c>
      <c r="Y66" s="32">
        <f t="shared" si="44"/>
        <v>44.911944444444444</v>
      </c>
      <c r="Z66" s="32">
        <f t="shared" si="44"/>
        <v>44.911944444444444</v>
      </c>
      <c r="AA66" s="32">
        <f t="shared" si="44"/>
        <v>44.911944444444444</v>
      </c>
      <c r="AB66" s="32">
        <f t="shared" si="44"/>
        <v>44.911944444444444</v>
      </c>
      <c r="AC66" s="32">
        <f t="shared" si="44"/>
        <v>44.911944444444444</v>
      </c>
      <c r="AD66" s="32">
        <f t="shared" si="44"/>
        <v>44.911944444444444</v>
      </c>
      <c r="AE66" s="32">
        <f t="shared" si="44"/>
        <v>44.911944444444444</v>
      </c>
      <c r="AF66" s="32">
        <f t="shared" si="44"/>
        <v>44.911944444444444</v>
      </c>
      <c r="AG66" s="31" t="s">
        <v>158</v>
      </c>
      <c r="AH66" s="31" t="s">
        <v>158</v>
      </c>
      <c r="AI66" s="31" t="s">
        <v>158</v>
      </c>
      <c r="AJ66" s="31" t="s">
        <v>158</v>
      </c>
      <c r="AK66" s="31" t="s">
        <v>158</v>
      </c>
      <c r="AL66" s="31" t="s">
        <v>158</v>
      </c>
      <c r="AM66" s="31" t="s">
        <v>158</v>
      </c>
      <c r="AN66" s="31" t="s">
        <v>158</v>
      </c>
      <c r="AO66" s="31" t="s">
        <v>158</v>
      </c>
      <c r="AP66" s="31" t="s">
        <v>158</v>
      </c>
      <c r="AQ66" s="31" t="s">
        <v>158</v>
      </c>
      <c r="AR66" s="31" t="s">
        <v>158</v>
      </c>
      <c r="AS66" s="31" t="s">
        <v>158</v>
      </c>
      <c r="AT66" s="31" t="s">
        <v>158</v>
      </c>
      <c r="AU66" s="31" t="s">
        <v>158</v>
      </c>
      <c r="AV66" s="31" t="s">
        <v>158</v>
      </c>
      <c r="AW66" s="31" t="s">
        <v>158</v>
      </c>
      <c r="AX66" s="31" t="s">
        <v>158</v>
      </c>
      <c r="AY66" s="31" t="s">
        <v>158</v>
      </c>
      <c r="AZ66" s="31" t="s">
        <v>158</v>
      </c>
      <c r="BA66" s="31" t="s">
        <v>158</v>
      </c>
      <c r="BB66" s="31" t="s">
        <v>158</v>
      </c>
      <c r="BC66" s="31" t="s">
        <v>158</v>
      </c>
      <c r="BD66" s="31" t="s">
        <v>158</v>
      </c>
      <c r="BE66" s="31" t="s">
        <v>158</v>
      </c>
      <c r="BF66" s="31" t="s">
        <v>158</v>
      </c>
      <c r="BG66" s="31" t="s">
        <v>158</v>
      </c>
      <c r="BH66" s="31" t="s">
        <v>158</v>
      </c>
    </row>
    <row r="67" spans="1:60" x14ac:dyDescent="0.25">
      <c r="A67" s="28">
        <v>44543</v>
      </c>
      <c r="B67" s="40" t="s">
        <v>134</v>
      </c>
      <c r="C67" s="43" t="s">
        <v>135</v>
      </c>
      <c r="D67" s="45">
        <v>8570.57</v>
      </c>
      <c r="E67" s="59">
        <v>7190</v>
      </c>
      <c r="F67" s="45">
        <v>59.52</v>
      </c>
      <c r="G67" s="25">
        <v>144</v>
      </c>
      <c r="L67" s="32"/>
      <c r="M67" s="32"/>
      <c r="N67" s="32">
        <f>($E$67/$G$67)*0.5</f>
        <v>24.965277777777779</v>
      </c>
      <c r="O67" s="32">
        <f t="shared" ref="O67:AF67" si="45">($E$67/$G$67)</f>
        <v>49.930555555555557</v>
      </c>
      <c r="P67" s="32">
        <f t="shared" si="45"/>
        <v>49.930555555555557</v>
      </c>
      <c r="Q67" s="32">
        <f t="shared" si="45"/>
        <v>49.930555555555557</v>
      </c>
      <c r="R67" s="32">
        <f t="shared" si="45"/>
        <v>49.930555555555557</v>
      </c>
      <c r="S67" s="32">
        <f t="shared" si="45"/>
        <v>49.930555555555557</v>
      </c>
      <c r="T67" s="32">
        <f t="shared" si="45"/>
        <v>49.930555555555557</v>
      </c>
      <c r="U67" s="32">
        <f t="shared" si="45"/>
        <v>49.930555555555557</v>
      </c>
      <c r="V67" s="32">
        <f t="shared" si="45"/>
        <v>49.930555555555557</v>
      </c>
      <c r="W67" s="32">
        <f t="shared" si="45"/>
        <v>49.930555555555557</v>
      </c>
      <c r="X67" s="32">
        <f t="shared" si="45"/>
        <v>49.930555555555557</v>
      </c>
      <c r="Y67" s="32">
        <f t="shared" si="45"/>
        <v>49.930555555555557</v>
      </c>
      <c r="Z67" s="32">
        <f t="shared" si="45"/>
        <v>49.930555555555557</v>
      </c>
      <c r="AA67" s="32">
        <f t="shared" si="45"/>
        <v>49.930555555555557</v>
      </c>
      <c r="AB67" s="32">
        <f t="shared" si="45"/>
        <v>49.930555555555557</v>
      </c>
      <c r="AC67" s="32">
        <f t="shared" si="45"/>
        <v>49.930555555555557</v>
      </c>
      <c r="AD67" s="32">
        <f t="shared" si="45"/>
        <v>49.930555555555557</v>
      </c>
      <c r="AE67" s="32">
        <f t="shared" si="45"/>
        <v>49.930555555555557</v>
      </c>
      <c r="AF67" s="32">
        <f t="shared" si="45"/>
        <v>49.930555555555557</v>
      </c>
      <c r="AG67" s="31" t="s">
        <v>158</v>
      </c>
      <c r="AH67" s="31" t="s">
        <v>158</v>
      </c>
      <c r="AI67" s="31" t="s">
        <v>158</v>
      </c>
      <c r="AJ67" s="31" t="s">
        <v>158</v>
      </c>
      <c r="AK67" s="31" t="s">
        <v>158</v>
      </c>
      <c r="AL67" s="31" t="s">
        <v>158</v>
      </c>
      <c r="AM67" s="31" t="s">
        <v>158</v>
      </c>
      <c r="AN67" s="31" t="s">
        <v>158</v>
      </c>
      <c r="AO67" s="31" t="s">
        <v>158</v>
      </c>
      <c r="AP67" s="31" t="s">
        <v>158</v>
      </c>
      <c r="AQ67" s="31" t="s">
        <v>158</v>
      </c>
      <c r="AR67" s="31" t="s">
        <v>158</v>
      </c>
      <c r="AS67" s="31" t="s">
        <v>158</v>
      </c>
      <c r="AT67" s="31" t="s">
        <v>158</v>
      </c>
      <c r="AU67" s="31" t="s">
        <v>158</v>
      </c>
      <c r="AV67" s="31" t="s">
        <v>158</v>
      </c>
      <c r="AW67" s="31" t="s">
        <v>158</v>
      </c>
      <c r="AX67" s="31" t="s">
        <v>158</v>
      </c>
      <c r="AY67" s="31" t="s">
        <v>158</v>
      </c>
      <c r="AZ67" s="31" t="s">
        <v>158</v>
      </c>
      <c r="BA67" s="31" t="s">
        <v>158</v>
      </c>
      <c r="BB67" s="31" t="s">
        <v>158</v>
      </c>
      <c r="BC67" s="31" t="s">
        <v>158</v>
      </c>
      <c r="BD67" s="31" t="s">
        <v>158</v>
      </c>
      <c r="BE67" s="31" t="s">
        <v>158</v>
      </c>
      <c r="BF67" s="31" t="s">
        <v>158</v>
      </c>
      <c r="BG67" s="31" t="s">
        <v>158</v>
      </c>
      <c r="BH67" s="31" t="s">
        <v>158</v>
      </c>
    </row>
    <row r="68" spans="1:60" x14ac:dyDescent="0.25">
      <c r="A68" s="28">
        <v>44550</v>
      </c>
      <c r="B68" s="40" t="s">
        <v>136</v>
      </c>
      <c r="C68" s="43" t="s">
        <v>137</v>
      </c>
      <c r="D68" s="45">
        <v>10911.79</v>
      </c>
      <c r="E68" s="59">
        <v>9644.11</v>
      </c>
      <c r="F68" s="45">
        <v>109.12</v>
      </c>
      <c r="G68" s="25">
        <v>100</v>
      </c>
      <c r="L68" s="32"/>
      <c r="M68" s="32"/>
      <c r="N68" s="32">
        <f>($E$68/$G$68)*0.5</f>
        <v>48.220550000000003</v>
      </c>
      <c r="O68" s="32">
        <f t="shared" ref="O68:AF68" si="46">($E$68/$G$68)</f>
        <v>96.441100000000006</v>
      </c>
      <c r="P68" s="32">
        <f t="shared" si="46"/>
        <v>96.441100000000006</v>
      </c>
      <c r="Q68" s="32">
        <f t="shared" si="46"/>
        <v>96.441100000000006</v>
      </c>
      <c r="R68" s="32">
        <f t="shared" si="46"/>
        <v>96.441100000000006</v>
      </c>
      <c r="S68" s="32">
        <f t="shared" si="46"/>
        <v>96.441100000000006</v>
      </c>
      <c r="T68" s="32">
        <f t="shared" si="46"/>
        <v>96.441100000000006</v>
      </c>
      <c r="U68" s="32">
        <f t="shared" si="46"/>
        <v>96.441100000000006</v>
      </c>
      <c r="V68" s="32">
        <f t="shared" si="46"/>
        <v>96.441100000000006</v>
      </c>
      <c r="W68" s="32">
        <f t="shared" si="46"/>
        <v>96.441100000000006</v>
      </c>
      <c r="X68" s="32">
        <f t="shared" si="46"/>
        <v>96.441100000000006</v>
      </c>
      <c r="Y68" s="32">
        <f t="shared" si="46"/>
        <v>96.441100000000006</v>
      </c>
      <c r="Z68" s="32">
        <f t="shared" si="46"/>
        <v>96.441100000000006</v>
      </c>
      <c r="AA68" s="32">
        <f t="shared" si="46"/>
        <v>96.441100000000006</v>
      </c>
      <c r="AB68" s="32">
        <f t="shared" si="46"/>
        <v>96.441100000000006</v>
      </c>
      <c r="AC68" s="32">
        <f t="shared" si="46"/>
        <v>96.441100000000006</v>
      </c>
      <c r="AD68" s="32">
        <f t="shared" si="46"/>
        <v>96.441100000000006</v>
      </c>
      <c r="AE68" s="32">
        <f t="shared" si="46"/>
        <v>96.441100000000006</v>
      </c>
      <c r="AF68" s="32">
        <f t="shared" si="46"/>
        <v>96.441100000000006</v>
      </c>
      <c r="AG68" s="31" t="s">
        <v>158</v>
      </c>
      <c r="AH68" s="31" t="s">
        <v>158</v>
      </c>
      <c r="AI68" s="31" t="s">
        <v>158</v>
      </c>
      <c r="AJ68" s="31" t="s">
        <v>158</v>
      </c>
      <c r="AK68" s="31" t="s">
        <v>158</v>
      </c>
      <c r="AL68" s="31" t="s">
        <v>158</v>
      </c>
      <c r="AM68" s="31" t="s">
        <v>158</v>
      </c>
      <c r="AN68" s="31" t="s">
        <v>158</v>
      </c>
      <c r="AO68" s="31" t="s">
        <v>158</v>
      </c>
      <c r="AP68" s="31" t="s">
        <v>158</v>
      </c>
      <c r="AQ68" s="31" t="s">
        <v>158</v>
      </c>
      <c r="AR68" s="31" t="s">
        <v>158</v>
      </c>
      <c r="AS68" s="31" t="s">
        <v>158</v>
      </c>
      <c r="AT68" s="31" t="s">
        <v>158</v>
      </c>
      <c r="AU68" s="31" t="s">
        <v>158</v>
      </c>
      <c r="AV68" s="31" t="s">
        <v>158</v>
      </c>
      <c r="AW68" s="31" t="s">
        <v>158</v>
      </c>
      <c r="AX68" s="31" t="s">
        <v>158</v>
      </c>
      <c r="AY68" s="31" t="s">
        <v>158</v>
      </c>
      <c r="AZ68" s="31" t="s">
        <v>158</v>
      </c>
      <c r="BA68" s="31" t="s">
        <v>158</v>
      </c>
      <c r="BB68" s="31" t="s">
        <v>158</v>
      </c>
      <c r="BC68" s="31" t="s">
        <v>158</v>
      </c>
      <c r="BD68" s="31" t="s">
        <v>158</v>
      </c>
      <c r="BE68" s="31" t="s">
        <v>158</v>
      </c>
      <c r="BF68" s="31" t="s">
        <v>158</v>
      </c>
      <c r="BG68" s="31" t="s">
        <v>158</v>
      </c>
      <c r="BH68" s="31" t="s">
        <v>158</v>
      </c>
    </row>
    <row r="69" spans="1:60" x14ac:dyDescent="0.25">
      <c r="A69" s="28">
        <v>44557</v>
      </c>
      <c r="B69" s="40" t="s">
        <v>138</v>
      </c>
      <c r="C69" s="43" t="s">
        <v>139</v>
      </c>
      <c r="D69" s="45">
        <v>7686.67</v>
      </c>
      <c r="E69" s="59">
        <v>6448.48</v>
      </c>
      <c r="F69" s="45">
        <v>53.38</v>
      </c>
      <c r="G69" s="25">
        <v>144</v>
      </c>
      <c r="L69" s="32"/>
      <c r="M69" s="32"/>
      <c r="N69" s="37">
        <f>($E$69/$G$69)*0.5</f>
        <v>22.390555555555554</v>
      </c>
      <c r="O69" s="32">
        <f t="shared" ref="O69:W69" si="47">($E$69/$G$69)</f>
        <v>44.781111111111109</v>
      </c>
      <c r="P69" s="32">
        <f t="shared" si="47"/>
        <v>44.781111111111109</v>
      </c>
      <c r="Q69" s="32">
        <f t="shared" si="47"/>
        <v>44.781111111111109</v>
      </c>
      <c r="R69" s="32">
        <f t="shared" si="47"/>
        <v>44.781111111111109</v>
      </c>
      <c r="S69" s="32">
        <f t="shared" si="47"/>
        <v>44.781111111111109</v>
      </c>
      <c r="T69" s="32">
        <f t="shared" si="47"/>
        <v>44.781111111111109</v>
      </c>
      <c r="U69" s="32">
        <f t="shared" si="47"/>
        <v>44.781111111111109</v>
      </c>
      <c r="V69" s="32">
        <f t="shared" si="47"/>
        <v>44.781111111111109</v>
      </c>
      <c r="W69" s="32">
        <f t="shared" si="47"/>
        <v>44.781111111111109</v>
      </c>
      <c r="X69" s="32">
        <f t="shared" ref="X69:AF69" si="48">($E$69/$G$69)</f>
        <v>44.781111111111109</v>
      </c>
      <c r="Y69" s="32">
        <f t="shared" si="48"/>
        <v>44.781111111111109</v>
      </c>
      <c r="Z69" s="32">
        <f t="shared" si="48"/>
        <v>44.781111111111109</v>
      </c>
      <c r="AA69" s="32">
        <f t="shared" si="48"/>
        <v>44.781111111111109</v>
      </c>
      <c r="AB69" s="32">
        <f t="shared" si="48"/>
        <v>44.781111111111109</v>
      </c>
      <c r="AC69" s="32">
        <f t="shared" si="48"/>
        <v>44.781111111111109</v>
      </c>
      <c r="AD69" s="32">
        <f t="shared" si="48"/>
        <v>44.781111111111109</v>
      </c>
      <c r="AE69" s="32">
        <f t="shared" si="48"/>
        <v>44.781111111111109</v>
      </c>
      <c r="AF69" s="32">
        <f t="shared" si="48"/>
        <v>44.781111111111109</v>
      </c>
      <c r="AG69" s="31" t="s">
        <v>158</v>
      </c>
      <c r="AH69" s="31" t="s">
        <v>158</v>
      </c>
      <c r="AI69" s="31" t="s">
        <v>158</v>
      </c>
      <c r="AJ69" s="31" t="s">
        <v>158</v>
      </c>
      <c r="AK69" s="31" t="s">
        <v>158</v>
      </c>
      <c r="AL69" s="31" t="s">
        <v>158</v>
      </c>
      <c r="AM69" s="31" t="s">
        <v>158</v>
      </c>
      <c r="AN69" s="31" t="s">
        <v>158</v>
      </c>
      <c r="AO69" s="31" t="s">
        <v>158</v>
      </c>
      <c r="AP69" s="31" t="s">
        <v>158</v>
      </c>
      <c r="AQ69" s="31" t="s">
        <v>158</v>
      </c>
      <c r="AR69" s="31" t="s">
        <v>158</v>
      </c>
      <c r="AS69" s="31" t="s">
        <v>158</v>
      </c>
      <c r="AT69" s="31" t="s">
        <v>158</v>
      </c>
      <c r="AU69" s="31" t="s">
        <v>158</v>
      </c>
      <c r="AV69" s="31" t="s">
        <v>158</v>
      </c>
      <c r="AW69" s="31" t="s">
        <v>158</v>
      </c>
      <c r="AX69" s="31" t="s">
        <v>158</v>
      </c>
      <c r="AY69" s="31" t="s">
        <v>158</v>
      </c>
      <c r="AZ69" s="31" t="s">
        <v>158</v>
      </c>
      <c r="BA69" s="31" t="s">
        <v>158</v>
      </c>
      <c r="BB69" s="31" t="s">
        <v>158</v>
      </c>
      <c r="BC69" s="31" t="s">
        <v>158</v>
      </c>
      <c r="BD69" s="31" t="s">
        <v>158</v>
      </c>
      <c r="BE69" s="31" t="s">
        <v>158</v>
      </c>
      <c r="BF69" s="31" t="s">
        <v>158</v>
      </c>
      <c r="BG69" s="31" t="s">
        <v>158</v>
      </c>
      <c r="BH69" s="31" t="s">
        <v>158</v>
      </c>
    </row>
    <row r="70" spans="1:60" x14ac:dyDescent="0.25">
      <c r="A70" s="28"/>
      <c r="B70" s="40"/>
      <c r="C70" s="43"/>
      <c r="D70" s="44"/>
      <c r="E70" s="16"/>
      <c r="F70" s="16"/>
      <c r="G70" s="25"/>
      <c r="L70" s="32"/>
      <c r="M70" s="32"/>
      <c r="N70" s="31">
        <f>SUM(N2:N69)</f>
        <v>2000.3529957490173</v>
      </c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</row>
    <row r="71" spans="1:60" x14ac:dyDescent="0.25">
      <c r="A71" s="28"/>
      <c r="B71" s="40"/>
      <c r="C71" s="43"/>
      <c r="D71" s="44"/>
      <c r="E71" s="16"/>
      <c r="F71" s="16"/>
      <c r="G71" s="25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</row>
    <row r="72" spans="1:60" x14ac:dyDescent="0.25">
      <c r="A72" s="28">
        <v>44564</v>
      </c>
      <c r="B72" s="40" t="s">
        <v>141</v>
      </c>
      <c r="C72" s="43" t="s">
        <v>142</v>
      </c>
      <c r="D72" s="45">
        <v>1908.97</v>
      </c>
      <c r="E72" s="47">
        <v>1601.47</v>
      </c>
      <c r="F72" s="45">
        <v>13.26</v>
      </c>
      <c r="G72" s="25">
        <v>144</v>
      </c>
      <c r="I72" s="32"/>
      <c r="J72" s="32"/>
      <c r="K72" s="32"/>
      <c r="L72" s="32"/>
      <c r="M72" s="32"/>
      <c r="N72" s="32"/>
      <c r="O72" s="32">
        <f>($E$72/$G$72)*0.5</f>
        <v>5.5606597222222227</v>
      </c>
      <c r="P72" s="32">
        <f t="shared" ref="P72:AF72" si="49">($E$72/$G$72)</f>
        <v>11.121319444444445</v>
      </c>
      <c r="Q72" s="32">
        <f t="shared" si="49"/>
        <v>11.121319444444445</v>
      </c>
      <c r="R72" s="32">
        <f t="shared" si="49"/>
        <v>11.121319444444445</v>
      </c>
      <c r="S72" s="32">
        <f t="shared" si="49"/>
        <v>11.121319444444445</v>
      </c>
      <c r="T72" s="32">
        <f t="shared" si="49"/>
        <v>11.121319444444445</v>
      </c>
      <c r="U72" s="32">
        <f t="shared" si="49"/>
        <v>11.121319444444445</v>
      </c>
      <c r="V72" s="32">
        <f t="shared" si="49"/>
        <v>11.121319444444445</v>
      </c>
      <c r="W72" s="32">
        <f t="shared" si="49"/>
        <v>11.121319444444445</v>
      </c>
      <c r="X72" s="32">
        <f t="shared" si="49"/>
        <v>11.121319444444445</v>
      </c>
      <c r="Y72" s="32">
        <f t="shared" si="49"/>
        <v>11.121319444444445</v>
      </c>
      <c r="Z72" s="32">
        <f t="shared" si="49"/>
        <v>11.121319444444445</v>
      </c>
      <c r="AA72" s="32">
        <f t="shared" si="49"/>
        <v>11.121319444444445</v>
      </c>
      <c r="AB72" s="32">
        <f t="shared" si="49"/>
        <v>11.121319444444445</v>
      </c>
      <c r="AC72" s="32">
        <f t="shared" si="49"/>
        <v>11.121319444444445</v>
      </c>
      <c r="AD72" s="32">
        <f t="shared" si="49"/>
        <v>11.121319444444445</v>
      </c>
      <c r="AE72" s="32">
        <f t="shared" si="49"/>
        <v>11.121319444444445</v>
      </c>
      <c r="AF72" s="32">
        <f t="shared" si="49"/>
        <v>11.121319444444445</v>
      </c>
      <c r="AG72" s="31" t="s">
        <v>158</v>
      </c>
      <c r="AH72" s="31" t="s">
        <v>158</v>
      </c>
      <c r="AI72" s="31" t="s">
        <v>158</v>
      </c>
      <c r="AJ72" s="31" t="s">
        <v>158</v>
      </c>
      <c r="AK72" s="31" t="s">
        <v>158</v>
      </c>
      <c r="AL72" s="31" t="s">
        <v>158</v>
      </c>
      <c r="AM72" s="31" t="s">
        <v>158</v>
      </c>
      <c r="AN72" s="31" t="s">
        <v>158</v>
      </c>
      <c r="AO72" s="31" t="s">
        <v>158</v>
      </c>
      <c r="AP72" s="31" t="s">
        <v>158</v>
      </c>
      <c r="AQ72" s="31" t="s">
        <v>158</v>
      </c>
      <c r="AR72" s="31" t="s">
        <v>158</v>
      </c>
      <c r="AS72" s="31" t="s">
        <v>158</v>
      </c>
      <c r="AT72" s="31" t="s">
        <v>158</v>
      </c>
      <c r="AU72" s="31" t="s">
        <v>158</v>
      </c>
      <c r="AV72" s="31" t="s">
        <v>158</v>
      </c>
      <c r="AW72" s="31" t="s">
        <v>158</v>
      </c>
      <c r="AX72" s="31" t="s">
        <v>158</v>
      </c>
      <c r="AY72" s="31" t="s">
        <v>158</v>
      </c>
      <c r="AZ72" s="31" t="s">
        <v>158</v>
      </c>
      <c r="BA72" s="31" t="s">
        <v>158</v>
      </c>
      <c r="BB72" s="31" t="s">
        <v>158</v>
      </c>
      <c r="BC72" s="31" t="s">
        <v>158</v>
      </c>
      <c r="BD72" s="31" t="s">
        <v>158</v>
      </c>
      <c r="BE72" s="31" t="s">
        <v>158</v>
      </c>
      <c r="BF72" s="31" t="s">
        <v>158</v>
      </c>
      <c r="BG72" s="31" t="s">
        <v>158</v>
      </c>
      <c r="BH72" s="31" t="s">
        <v>158</v>
      </c>
    </row>
    <row r="73" spans="1:60" x14ac:dyDescent="0.25">
      <c r="A73" s="28">
        <v>44564</v>
      </c>
      <c r="B73" s="40" t="s">
        <v>143</v>
      </c>
      <c r="C73" s="43" t="s">
        <v>144</v>
      </c>
      <c r="D73" s="45">
        <v>8283.9599999999991</v>
      </c>
      <c r="E73" s="47">
        <v>7269.26</v>
      </c>
      <c r="F73" s="45">
        <v>78.150000000000006</v>
      </c>
      <c r="G73" s="25">
        <v>106</v>
      </c>
      <c r="L73" s="32"/>
      <c r="M73" s="32"/>
      <c r="N73" s="32"/>
      <c r="O73" s="32">
        <f>($E$73/$G$73)*0.5</f>
        <v>34.288962264150946</v>
      </c>
      <c r="P73" s="32">
        <f t="shared" ref="P73:AF73" si="50">($E$73/$G$73)</f>
        <v>68.577924528301892</v>
      </c>
      <c r="Q73" s="32">
        <f t="shared" si="50"/>
        <v>68.577924528301892</v>
      </c>
      <c r="R73" s="32">
        <f t="shared" si="50"/>
        <v>68.577924528301892</v>
      </c>
      <c r="S73" s="32">
        <f t="shared" si="50"/>
        <v>68.577924528301892</v>
      </c>
      <c r="T73" s="32">
        <f t="shared" si="50"/>
        <v>68.577924528301892</v>
      </c>
      <c r="U73" s="32">
        <f t="shared" si="50"/>
        <v>68.577924528301892</v>
      </c>
      <c r="V73" s="32">
        <f t="shared" si="50"/>
        <v>68.577924528301892</v>
      </c>
      <c r="W73" s="32">
        <f t="shared" si="50"/>
        <v>68.577924528301892</v>
      </c>
      <c r="X73" s="32">
        <f t="shared" si="50"/>
        <v>68.577924528301892</v>
      </c>
      <c r="Y73" s="32">
        <f t="shared" si="50"/>
        <v>68.577924528301892</v>
      </c>
      <c r="Z73" s="32">
        <f t="shared" si="50"/>
        <v>68.577924528301892</v>
      </c>
      <c r="AA73" s="32">
        <f t="shared" si="50"/>
        <v>68.577924528301892</v>
      </c>
      <c r="AB73" s="32">
        <f t="shared" si="50"/>
        <v>68.577924528301892</v>
      </c>
      <c r="AC73" s="32">
        <f t="shared" si="50"/>
        <v>68.577924528301892</v>
      </c>
      <c r="AD73" s="32">
        <f t="shared" si="50"/>
        <v>68.577924528301892</v>
      </c>
      <c r="AE73" s="32">
        <f t="shared" si="50"/>
        <v>68.577924528301892</v>
      </c>
      <c r="AF73" s="32">
        <f t="shared" si="50"/>
        <v>68.577924528301892</v>
      </c>
      <c r="AG73" s="31" t="s">
        <v>158</v>
      </c>
      <c r="AH73" s="31" t="s">
        <v>158</v>
      </c>
      <c r="AI73" s="31" t="s">
        <v>158</v>
      </c>
      <c r="AJ73" s="31" t="s">
        <v>158</v>
      </c>
      <c r="AK73" s="31" t="s">
        <v>158</v>
      </c>
      <c r="AL73" s="31" t="s">
        <v>158</v>
      </c>
      <c r="AM73" s="31" t="s">
        <v>158</v>
      </c>
      <c r="AN73" s="31" t="s">
        <v>158</v>
      </c>
      <c r="AO73" s="31" t="s">
        <v>158</v>
      </c>
      <c r="AP73" s="31" t="s">
        <v>158</v>
      </c>
      <c r="AQ73" s="31" t="s">
        <v>158</v>
      </c>
      <c r="AR73" s="31" t="s">
        <v>158</v>
      </c>
      <c r="AS73" s="31" t="s">
        <v>158</v>
      </c>
      <c r="AT73" s="31" t="s">
        <v>158</v>
      </c>
      <c r="AU73" s="31" t="s">
        <v>158</v>
      </c>
      <c r="AV73" s="31" t="s">
        <v>158</v>
      </c>
      <c r="AW73" s="31" t="s">
        <v>158</v>
      </c>
      <c r="AX73" s="31" t="s">
        <v>158</v>
      </c>
      <c r="AY73" s="31" t="s">
        <v>158</v>
      </c>
      <c r="AZ73" s="31" t="s">
        <v>158</v>
      </c>
      <c r="BA73" s="31" t="s">
        <v>158</v>
      </c>
      <c r="BB73" s="31" t="s">
        <v>158</v>
      </c>
      <c r="BC73" s="31" t="s">
        <v>158</v>
      </c>
      <c r="BD73" s="31" t="s">
        <v>158</v>
      </c>
      <c r="BE73" s="31" t="s">
        <v>158</v>
      </c>
      <c r="BF73" s="31" t="s">
        <v>158</v>
      </c>
      <c r="BG73" s="31" t="s">
        <v>158</v>
      </c>
      <c r="BH73" s="31" t="s">
        <v>158</v>
      </c>
    </row>
    <row r="74" spans="1:60" x14ac:dyDescent="0.25">
      <c r="A74" s="28">
        <v>44571</v>
      </c>
      <c r="B74" s="40" t="s">
        <v>145</v>
      </c>
      <c r="C74" s="43" t="s">
        <v>146</v>
      </c>
      <c r="D74" s="45">
        <v>692.51</v>
      </c>
      <c r="E74" s="47">
        <v>580.96</v>
      </c>
      <c r="F74" s="45">
        <v>4.8099999999999996</v>
      </c>
      <c r="G74" s="25">
        <v>144</v>
      </c>
      <c r="L74" s="32"/>
      <c r="M74" s="32"/>
      <c r="N74" s="32"/>
      <c r="O74" s="32">
        <f>($E$74/$G$74)*0.5</f>
        <v>2.0172222222222222</v>
      </c>
      <c r="P74" s="32">
        <f t="shared" ref="P74:AF74" si="51">($E$74/$G$74)</f>
        <v>4.0344444444444445</v>
      </c>
      <c r="Q74" s="32">
        <f t="shared" si="51"/>
        <v>4.0344444444444445</v>
      </c>
      <c r="R74" s="32">
        <f t="shared" si="51"/>
        <v>4.0344444444444445</v>
      </c>
      <c r="S74" s="32">
        <f t="shared" si="51"/>
        <v>4.0344444444444445</v>
      </c>
      <c r="T74" s="32">
        <f t="shared" si="51"/>
        <v>4.0344444444444445</v>
      </c>
      <c r="U74" s="32">
        <f t="shared" si="51"/>
        <v>4.0344444444444445</v>
      </c>
      <c r="V74" s="32">
        <f t="shared" si="51"/>
        <v>4.0344444444444445</v>
      </c>
      <c r="W74" s="32">
        <f t="shared" si="51"/>
        <v>4.0344444444444445</v>
      </c>
      <c r="X74" s="32">
        <f t="shared" si="51"/>
        <v>4.0344444444444445</v>
      </c>
      <c r="Y74" s="32">
        <f t="shared" si="51"/>
        <v>4.0344444444444445</v>
      </c>
      <c r="Z74" s="32">
        <f t="shared" si="51"/>
        <v>4.0344444444444445</v>
      </c>
      <c r="AA74" s="32">
        <f t="shared" si="51"/>
        <v>4.0344444444444445</v>
      </c>
      <c r="AB74" s="32">
        <f t="shared" si="51"/>
        <v>4.0344444444444445</v>
      </c>
      <c r="AC74" s="32">
        <f t="shared" si="51"/>
        <v>4.0344444444444445</v>
      </c>
      <c r="AD74" s="32">
        <f t="shared" si="51"/>
        <v>4.0344444444444445</v>
      </c>
      <c r="AE74" s="32">
        <f t="shared" si="51"/>
        <v>4.0344444444444445</v>
      </c>
      <c r="AF74" s="32">
        <f t="shared" si="51"/>
        <v>4.0344444444444445</v>
      </c>
      <c r="AG74" s="31" t="s">
        <v>158</v>
      </c>
      <c r="AH74" s="31" t="s">
        <v>158</v>
      </c>
      <c r="AI74" s="31" t="s">
        <v>158</v>
      </c>
      <c r="AJ74" s="31" t="s">
        <v>158</v>
      </c>
      <c r="AK74" s="31" t="s">
        <v>158</v>
      </c>
      <c r="AL74" s="31" t="s">
        <v>158</v>
      </c>
      <c r="AM74" s="31" t="s">
        <v>158</v>
      </c>
      <c r="AN74" s="31" t="s">
        <v>158</v>
      </c>
      <c r="AO74" s="31" t="s">
        <v>158</v>
      </c>
      <c r="AP74" s="31" t="s">
        <v>158</v>
      </c>
      <c r="AQ74" s="31" t="s">
        <v>158</v>
      </c>
      <c r="AR74" s="31" t="s">
        <v>158</v>
      </c>
      <c r="AS74" s="31" t="s">
        <v>158</v>
      </c>
      <c r="AT74" s="31" t="s">
        <v>158</v>
      </c>
      <c r="AU74" s="31" t="s">
        <v>158</v>
      </c>
      <c r="AV74" s="31" t="s">
        <v>158</v>
      </c>
      <c r="AW74" s="31" t="s">
        <v>158</v>
      </c>
      <c r="AX74" s="31" t="s">
        <v>158</v>
      </c>
      <c r="AY74" s="31" t="s">
        <v>158</v>
      </c>
      <c r="AZ74" s="31" t="s">
        <v>158</v>
      </c>
      <c r="BA74" s="31" t="s">
        <v>158</v>
      </c>
      <c r="BB74" s="31" t="s">
        <v>158</v>
      </c>
      <c r="BC74" s="31" t="s">
        <v>158</v>
      </c>
      <c r="BD74" s="31" t="s">
        <v>158</v>
      </c>
      <c r="BE74" s="31" t="s">
        <v>158</v>
      </c>
      <c r="BF74" s="31" t="s">
        <v>158</v>
      </c>
      <c r="BG74" s="31" t="s">
        <v>158</v>
      </c>
      <c r="BH74" s="31" t="s">
        <v>158</v>
      </c>
    </row>
    <row r="75" spans="1:60" x14ac:dyDescent="0.25">
      <c r="A75" s="28">
        <v>44571</v>
      </c>
      <c r="B75" s="40" t="s">
        <v>147</v>
      </c>
      <c r="C75" s="43" t="s">
        <v>148</v>
      </c>
      <c r="D75" s="45">
        <v>7269.91</v>
      </c>
      <c r="E75" s="47">
        <v>6163.75</v>
      </c>
      <c r="F75" s="45">
        <v>53.85</v>
      </c>
      <c r="G75" s="25">
        <v>135</v>
      </c>
      <c r="L75" s="32"/>
      <c r="M75" s="32"/>
      <c r="N75" s="32"/>
      <c r="O75" s="32">
        <f>($E$75/$G$75)*0.5</f>
        <v>22.828703703703702</v>
      </c>
      <c r="P75" s="32">
        <f t="shared" ref="P75:AF75" si="52">($E$75/$G$75)</f>
        <v>45.657407407407405</v>
      </c>
      <c r="Q75" s="32">
        <f t="shared" si="52"/>
        <v>45.657407407407405</v>
      </c>
      <c r="R75" s="32">
        <f t="shared" si="52"/>
        <v>45.657407407407405</v>
      </c>
      <c r="S75" s="32">
        <f t="shared" si="52"/>
        <v>45.657407407407405</v>
      </c>
      <c r="T75" s="32">
        <f t="shared" si="52"/>
        <v>45.657407407407405</v>
      </c>
      <c r="U75" s="32">
        <f t="shared" si="52"/>
        <v>45.657407407407405</v>
      </c>
      <c r="V75" s="32">
        <f t="shared" si="52"/>
        <v>45.657407407407405</v>
      </c>
      <c r="W75" s="32">
        <f t="shared" si="52"/>
        <v>45.657407407407405</v>
      </c>
      <c r="X75" s="32">
        <f t="shared" si="52"/>
        <v>45.657407407407405</v>
      </c>
      <c r="Y75" s="32">
        <f t="shared" si="52"/>
        <v>45.657407407407405</v>
      </c>
      <c r="Z75" s="32">
        <f t="shared" si="52"/>
        <v>45.657407407407405</v>
      </c>
      <c r="AA75" s="32">
        <f t="shared" si="52"/>
        <v>45.657407407407405</v>
      </c>
      <c r="AB75" s="32">
        <f t="shared" si="52"/>
        <v>45.657407407407405</v>
      </c>
      <c r="AC75" s="32">
        <f t="shared" si="52"/>
        <v>45.657407407407405</v>
      </c>
      <c r="AD75" s="32">
        <f t="shared" si="52"/>
        <v>45.657407407407405</v>
      </c>
      <c r="AE75" s="32">
        <f t="shared" si="52"/>
        <v>45.657407407407405</v>
      </c>
      <c r="AF75" s="32">
        <f t="shared" si="52"/>
        <v>45.657407407407405</v>
      </c>
      <c r="AG75" s="31" t="s">
        <v>158</v>
      </c>
      <c r="AH75" s="31" t="s">
        <v>158</v>
      </c>
      <c r="AI75" s="31" t="s">
        <v>158</v>
      </c>
      <c r="AJ75" s="31" t="s">
        <v>158</v>
      </c>
      <c r="AK75" s="31" t="s">
        <v>158</v>
      </c>
      <c r="AL75" s="31" t="s">
        <v>158</v>
      </c>
      <c r="AM75" s="31" t="s">
        <v>158</v>
      </c>
      <c r="AN75" s="31" t="s">
        <v>158</v>
      </c>
      <c r="AO75" s="31" t="s">
        <v>158</v>
      </c>
      <c r="AP75" s="31" t="s">
        <v>158</v>
      </c>
      <c r="AQ75" s="31" t="s">
        <v>158</v>
      </c>
      <c r="AR75" s="31" t="s">
        <v>158</v>
      </c>
      <c r="AS75" s="31" t="s">
        <v>158</v>
      </c>
      <c r="AT75" s="31" t="s">
        <v>158</v>
      </c>
      <c r="AU75" s="31" t="s">
        <v>158</v>
      </c>
      <c r="AV75" s="31" t="s">
        <v>158</v>
      </c>
      <c r="AW75" s="31" t="s">
        <v>158</v>
      </c>
      <c r="AX75" s="31" t="s">
        <v>158</v>
      </c>
      <c r="AY75" s="31" t="s">
        <v>158</v>
      </c>
      <c r="AZ75" s="31" t="s">
        <v>158</v>
      </c>
      <c r="BA75" s="31" t="s">
        <v>158</v>
      </c>
      <c r="BB75" s="31" t="s">
        <v>158</v>
      </c>
      <c r="BC75" s="31" t="s">
        <v>158</v>
      </c>
      <c r="BD75" s="31" t="s">
        <v>158</v>
      </c>
      <c r="BE75" s="31" t="s">
        <v>158</v>
      </c>
      <c r="BF75" s="31" t="s">
        <v>158</v>
      </c>
      <c r="BG75" s="31" t="s">
        <v>158</v>
      </c>
      <c r="BH75" s="31" t="s">
        <v>158</v>
      </c>
    </row>
    <row r="76" spans="1:60" x14ac:dyDescent="0.25">
      <c r="A76" s="28">
        <v>44571</v>
      </c>
      <c r="B76" s="40" t="s">
        <v>149</v>
      </c>
      <c r="C76" s="43" t="s">
        <v>150</v>
      </c>
      <c r="D76" s="45">
        <v>8879.35</v>
      </c>
      <c r="E76" s="47">
        <v>7449.04</v>
      </c>
      <c r="F76" s="45">
        <v>61.66</v>
      </c>
      <c r="G76" s="25">
        <v>144</v>
      </c>
      <c r="L76" s="32"/>
      <c r="M76" s="32"/>
      <c r="N76" s="32"/>
      <c r="O76" s="32">
        <f>($E$76/$G$76)*0.5</f>
        <v>25.864722222222223</v>
      </c>
      <c r="P76" s="32">
        <f t="shared" ref="P76:AF76" si="53">($E$76/$G$76)</f>
        <v>51.729444444444447</v>
      </c>
      <c r="Q76" s="32">
        <f t="shared" si="53"/>
        <v>51.729444444444447</v>
      </c>
      <c r="R76" s="32">
        <f t="shared" si="53"/>
        <v>51.729444444444447</v>
      </c>
      <c r="S76" s="32">
        <f t="shared" si="53"/>
        <v>51.729444444444447</v>
      </c>
      <c r="T76" s="32">
        <f t="shared" si="53"/>
        <v>51.729444444444447</v>
      </c>
      <c r="U76" s="32">
        <f t="shared" si="53"/>
        <v>51.729444444444447</v>
      </c>
      <c r="V76" s="32">
        <f t="shared" si="53"/>
        <v>51.729444444444447</v>
      </c>
      <c r="W76" s="32">
        <f t="shared" si="53"/>
        <v>51.729444444444447</v>
      </c>
      <c r="X76" s="32">
        <f t="shared" si="53"/>
        <v>51.729444444444447</v>
      </c>
      <c r="Y76" s="32">
        <f t="shared" si="53"/>
        <v>51.729444444444447</v>
      </c>
      <c r="Z76" s="32">
        <f t="shared" si="53"/>
        <v>51.729444444444447</v>
      </c>
      <c r="AA76" s="32">
        <f t="shared" si="53"/>
        <v>51.729444444444447</v>
      </c>
      <c r="AB76" s="32">
        <f t="shared" si="53"/>
        <v>51.729444444444447</v>
      </c>
      <c r="AC76" s="32">
        <f t="shared" si="53"/>
        <v>51.729444444444447</v>
      </c>
      <c r="AD76" s="32">
        <f t="shared" si="53"/>
        <v>51.729444444444447</v>
      </c>
      <c r="AE76" s="32">
        <f t="shared" si="53"/>
        <v>51.729444444444447</v>
      </c>
      <c r="AF76" s="32">
        <f t="shared" si="53"/>
        <v>51.729444444444447</v>
      </c>
      <c r="AG76" s="31" t="s">
        <v>158</v>
      </c>
      <c r="AH76" s="31" t="s">
        <v>158</v>
      </c>
      <c r="AI76" s="31" t="s">
        <v>158</v>
      </c>
      <c r="AJ76" s="31" t="s">
        <v>158</v>
      </c>
      <c r="AK76" s="31" t="s">
        <v>158</v>
      </c>
      <c r="AL76" s="31" t="s">
        <v>158</v>
      </c>
      <c r="AM76" s="31" t="s">
        <v>158</v>
      </c>
      <c r="AN76" s="31" t="s">
        <v>158</v>
      </c>
      <c r="AO76" s="31" t="s">
        <v>158</v>
      </c>
      <c r="AP76" s="31" t="s">
        <v>158</v>
      </c>
      <c r="AQ76" s="31" t="s">
        <v>158</v>
      </c>
      <c r="AR76" s="31" t="s">
        <v>158</v>
      </c>
      <c r="AS76" s="31" t="s">
        <v>158</v>
      </c>
      <c r="AT76" s="31" t="s">
        <v>158</v>
      </c>
      <c r="AU76" s="31" t="s">
        <v>158</v>
      </c>
      <c r="AV76" s="31" t="s">
        <v>158</v>
      </c>
      <c r="AW76" s="31" t="s">
        <v>158</v>
      </c>
      <c r="AX76" s="31" t="s">
        <v>158</v>
      </c>
      <c r="AY76" s="31" t="s">
        <v>158</v>
      </c>
      <c r="AZ76" s="31" t="s">
        <v>158</v>
      </c>
      <c r="BA76" s="31" t="s">
        <v>158</v>
      </c>
      <c r="BB76" s="31" t="s">
        <v>158</v>
      </c>
      <c r="BC76" s="31" t="s">
        <v>158</v>
      </c>
      <c r="BD76" s="31" t="s">
        <v>158</v>
      </c>
      <c r="BE76" s="31" t="s">
        <v>158</v>
      </c>
      <c r="BF76" s="31" t="s">
        <v>158</v>
      </c>
      <c r="BG76" s="31" t="s">
        <v>158</v>
      </c>
      <c r="BH76" s="31" t="s">
        <v>158</v>
      </c>
    </row>
    <row r="77" spans="1:60" x14ac:dyDescent="0.25">
      <c r="A77" s="28">
        <v>44571</v>
      </c>
      <c r="B77" s="40" t="s">
        <v>151</v>
      </c>
      <c r="C77" s="43" t="s">
        <v>152</v>
      </c>
      <c r="D77" s="45">
        <v>6925.7</v>
      </c>
      <c r="E77" s="47">
        <v>5865</v>
      </c>
      <c r="F77" s="45">
        <v>50.92</v>
      </c>
      <c r="G77" s="25">
        <v>136</v>
      </c>
      <c r="L77" s="32"/>
      <c r="M77" s="32"/>
      <c r="N77" s="32"/>
      <c r="O77" s="32">
        <f>($E$77/$G$77)*0.5</f>
        <v>21.5625</v>
      </c>
      <c r="P77" s="32">
        <f t="shared" ref="P77:AF77" si="54">($E$77/$G$77)</f>
        <v>43.125</v>
      </c>
      <c r="Q77" s="32">
        <f t="shared" si="54"/>
        <v>43.125</v>
      </c>
      <c r="R77" s="32">
        <f t="shared" si="54"/>
        <v>43.125</v>
      </c>
      <c r="S77" s="32">
        <f t="shared" si="54"/>
        <v>43.125</v>
      </c>
      <c r="T77" s="32">
        <f t="shared" si="54"/>
        <v>43.125</v>
      </c>
      <c r="U77" s="32">
        <f t="shared" si="54"/>
        <v>43.125</v>
      </c>
      <c r="V77" s="32">
        <f t="shared" si="54"/>
        <v>43.125</v>
      </c>
      <c r="W77" s="32">
        <f t="shared" si="54"/>
        <v>43.125</v>
      </c>
      <c r="X77" s="32">
        <f t="shared" si="54"/>
        <v>43.125</v>
      </c>
      <c r="Y77" s="32">
        <f t="shared" si="54"/>
        <v>43.125</v>
      </c>
      <c r="Z77" s="32">
        <f t="shared" si="54"/>
        <v>43.125</v>
      </c>
      <c r="AA77" s="32">
        <f t="shared" si="54"/>
        <v>43.125</v>
      </c>
      <c r="AB77" s="32">
        <f t="shared" si="54"/>
        <v>43.125</v>
      </c>
      <c r="AC77" s="32">
        <f t="shared" si="54"/>
        <v>43.125</v>
      </c>
      <c r="AD77" s="32">
        <f t="shared" si="54"/>
        <v>43.125</v>
      </c>
      <c r="AE77" s="32">
        <f t="shared" si="54"/>
        <v>43.125</v>
      </c>
      <c r="AF77" s="32">
        <f t="shared" si="54"/>
        <v>43.125</v>
      </c>
      <c r="AG77" s="31" t="s">
        <v>158</v>
      </c>
      <c r="AH77" s="31" t="s">
        <v>158</v>
      </c>
      <c r="AI77" s="31" t="s">
        <v>158</v>
      </c>
      <c r="AJ77" s="31" t="s">
        <v>158</v>
      </c>
      <c r="AK77" s="31" t="s">
        <v>158</v>
      </c>
      <c r="AL77" s="31" t="s">
        <v>158</v>
      </c>
      <c r="AM77" s="31" t="s">
        <v>158</v>
      </c>
      <c r="AN77" s="31" t="s">
        <v>158</v>
      </c>
      <c r="AO77" s="31" t="s">
        <v>158</v>
      </c>
      <c r="AP77" s="31" t="s">
        <v>158</v>
      </c>
      <c r="AQ77" s="31" t="s">
        <v>158</v>
      </c>
      <c r="AR77" s="31" t="s">
        <v>158</v>
      </c>
      <c r="AS77" s="31" t="s">
        <v>158</v>
      </c>
      <c r="AT77" s="31" t="s">
        <v>158</v>
      </c>
      <c r="AU77" s="31" t="s">
        <v>158</v>
      </c>
      <c r="AV77" s="31" t="s">
        <v>158</v>
      </c>
      <c r="AW77" s="31" t="s">
        <v>158</v>
      </c>
      <c r="AX77" s="31" t="s">
        <v>158</v>
      </c>
      <c r="AY77" s="31" t="s">
        <v>158</v>
      </c>
      <c r="AZ77" s="31" t="s">
        <v>158</v>
      </c>
      <c r="BA77" s="31" t="s">
        <v>158</v>
      </c>
      <c r="BB77" s="31" t="s">
        <v>158</v>
      </c>
      <c r="BC77" s="31" t="s">
        <v>158</v>
      </c>
      <c r="BD77" s="31" t="s">
        <v>158</v>
      </c>
      <c r="BE77" s="31" t="s">
        <v>158</v>
      </c>
      <c r="BF77" s="31" t="s">
        <v>158</v>
      </c>
      <c r="BG77" s="31" t="s">
        <v>158</v>
      </c>
      <c r="BH77" s="31" t="s">
        <v>158</v>
      </c>
    </row>
    <row r="78" spans="1:60" x14ac:dyDescent="0.25">
      <c r="A78" s="28">
        <v>44571</v>
      </c>
      <c r="B78" s="40" t="s">
        <v>153</v>
      </c>
      <c r="C78" s="43" t="s">
        <v>154</v>
      </c>
      <c r="D78" s="45">
        <v>2968.43</v>
      </c>
      <c r="E78" s="47">
        <v>2490.27</v>
      </c>
      <c r="F78" s="45">
        <v>20.61</v>
      </c>
      <c r="G78" s="25">
        <v>144</v>
      </c>
      <c r="L78" s="32"/>
      <c r="M78" s="32"/>
      <c r="N78" s="32"/>
      <c r="O78" s="32">
        <f>($E$78/$G$78)*0.5</f>
        <v>8.6467708333333331</v>
      </c>
      <c r="P78" s="32">
        <f t="shared" ref="P78:AF78" si="55">($E$78/$G$78)</f>
        <v>17.293541666666666</v>
      </c>
      <c r="Q78" s="32">
        <f t="shared" si="55"/>
        <v>17.293541666666666</v>
      </c>
      <c r="R78" s="32">
        <f t="shared" si="55"/>
        <v>17.293541666666666</v>
      </c>
      <c r="S78" s="32">
        <f t="shared" si="55"/>
        <v>17.293541666666666</v>
      </c>
      <c r="T78" s="32">
        <f t="shared" si="55"/>
        <v>17.293541666666666</v>
      </c>
      <c r="U78" s="32">
        <f t="shared" si="55"/>
        <v>17.293541666666666</v>
      </c>
      <c r="V78" s="32">
        <f t="shared" si="55"/>
        <v>17.293541666666666</v>
      </c>
      <c r="W78" s="32">
        <f t="shared" si="55"/>
        <v>17.293541666666666</v>
      </c>
      <c r="X78" s="32">
        <f t="shared" si="55"/>
        <v>17.293541666666666</v>
      </c>
      <c r="Y78" s="32">
        <f t="shared" si="55"/>
        <v>17.293541666666666</v>
      </c>
      <c r="Z78" s="32">
        <f t="shared" si="55"/>
        <v>17.293541666666666</v>
      </c>
      <c r="AA78" s="32">
        <f t="shared" si="55"/>
        <v>17.293541666666666</v>
      </c>
      <c r="AB78" s="32">
        <f t="shared" si="55"/>
        <v>17.293541666666666</v>
      </c>
      <c r="AC78" s="32">
        <f t="shared" si="55"/>
        <v>17.293541666666666</v>
      </c>
      <c r="AD78" s="32">
        <f t="shared" si="55"/>
        <v>17.293541666666666</v>
      </c>
      <c r="AE78" s="32">
        <f t="shared" si="55"/>
        <v>17.293541666666666</v>
      </c>
      <c r="AF78" s="32">
        <f t="shared" si="55"/>
        <v>17.293541666666666</v>
      </c>
      <c r="AG78" s="31" t="s">
        <v>158</v>
      </c>
      <c r="AH78" s="31" t="s">
        <v>158</v>
      </c>
      <c r="AI78" s="31" t="s">
        <v>158</v>
      </c>
      <c r="AJ78" s="31" t="s">
        <v>158</v>
      </c>
      <c r="AK78" s="31" t="s">
        <v>158</v>
      </c>
      <c r="AL78" s="31" t="s">
        <v>158</v>
      </c>
      <c r="AM78" s="31" t="s">
        <v>158</v>
      </c>
      <c r="AN78" s="31" t="s">
        <v>158</v>
      </c>
      <c r="AO78" s="31" t="s">
        <v>158</v>
      </c>
      <c r="AP78" s="31" t="s">
        <v>158</v>
      </c>
      <c r="AQ78" s="31" t="s">
        <v>158</v>
      </c>
      <c r="AR78" s="31" t="s">
        <v>158</v>
      </c>
      <c r="AS78" s="31" t="s">
        <v>158</v>
      </c>
      <c r="AT78" s="31" t="s">
        <v>158</v>
      </c>
      <c r="AU78" s="31" t="s">
        <v>158</v>
      </c>
      <c r="AV78" s="31" t="s">
        <v>158</v>
      </c>
      <c r="AW78" s="31" t="s">
        <v>158</v>
      </c>
      <c r="AX78" s="31" t="s">
        <v>158</v>
      </c>
      <c r="AY78" s="31" t="s">
        <v>158</v>
      </c>
      <c r="AZ78" s="31" t="s">
        <v>158</v>
      </c>
      <c r="BA78" s="31" t="s">
        <v>158</v>
      </c>
      <c r="BB78" s="31" t="s">
        <v>158</v>
      </c>
      <c r="BC78" s="31" t="s">
        <v>158</v>
      </c>
      <c r="BD78" s="31" t="s">
        <v>158</v>
      </c>
      <c r="BE78" s="31" t="s">
        <v>158</v>
      </c>
      <c r="BF78" s="31" t="s">
        <v>158</v>
      </c>
      <c r="BG78" s="31" t="s">
        <v>158</v>
      </c>
      <c r="BH78" s="31" t="s">
        <v>158</v>
      </c>
    </row>
    <row r="79" spans="1:60" x14ac:dyDescent="0.25">
      <c r="A79" s="28">
        <v>44592</v>
      </c>
      <c r="B79" s="40" t="s">
        <v>155</v>
      </c>
      <c r="C79" s="43" t="s">
        <v>156</v>
      </c>
      <c r="D79" s="45">
        <v>7868.33</v>
      </c>
      <c r="E79" s="47">
        <v>6600.88</v>
      </c>
      <c r="F79" s="45">
        <v>54.64</v>
      </c>
      <c r="G79" s="25">
        <v>144</v>
      </c>
      <c r="L79" s="32"/>
      <c r="M79" s="32"/>
      <c r="N79" s="32"/>
      <c r="O79" s="37">
        <f>($E$79/$G$79)*0.5</f>
        <v>22.919722222222223</v>
      </c>
      <c r="P79" s="32">
        <f t="shared" ref="P79:AF79" si="56">($E$79/$G$79)</f>
        <v>45.839444444444446</v>
      </c>
      <c r="Q79" s="32">
        <f t="shared" si="56"/>
        <v>45.839444444444446</v>
      </c>
      <c r="R79" s="32">
        <f t="shared" si="56"/>
        <v>45.839444444444446</v>
      </c>
      <c r="S79" s="32">
        <f t="shared" si="56"/>
        <v>45.839444444444446</v>
      </c>
      <c r="T79" s="32">
        <f t="shared" si="56"/>
        <v>45.839444444444446</v>
      </c>
      <c r="U79" s="32">
        <f t="shared" si="56"/>
        <v>45.839444444444446</v>
      </c>
      <c r="V79" s="32">
        <f t="shared" si="56"/>
        <v>45.839444444444446</v>
      </c>
      <c r="W79" s="32">
        <f t="shared" si="56"/>
        <v>45.839444444444446</v>
      </c>
      <c r="X79" s="32">
        <f t="shared" si="56"/>
        <v>45.839444444444446</v>
      </c>
      <c r="Y79" s="32">
        <f t="shared" si="56"/>
        <v>45.839444444444446</v>
      </c>
      <c r="Z79" s="32">
        <f t="shared" si="56"/>
        <v>45.839444444444446</v>
      </c>
      <c r="AA79" s="32">
        <f t="shared" si="56"/>
        <v>45.839444444444446</v>
      </c>
      <c r="AB79" s="32">
        <f t="shared" si="56"/>
        <v>45.839444444444446</v>
      </c>
      <c r="AC79" s="32">
        <f t="shared" si="56"/>
        <v>45.839444444444446</v>
      </c>
      <c r="AD79" s="32">
        <f t="shared" si="56"/>
        <v>45.839444444444446</v>
      </c>
      <c r="AE79" s="32">
        <f t="shared" si="56"/>
        <v>45.839444444444446</v>
      </c>
      <c r="AF79" s="32">
        <f t="shared" si="56"/>
        <v>45.839444444444446</v>
      </c>
      <c r="AG79" s="31" t="s">
        <v>158</v>
      </c>
      <c r="AH79" s="31" t="s">
        <v>158</v>
      </c>
      <c r="AI79" s="31" t="s">
        <v>158</v>
      </c>
      <c r="AJ79" s="31" t="s">
        <v>158</v>
      </c>
      <c r="AK79" s="31" t="s">
        <v>158</v>
      </c>
      <c r="AL79" s="31" t="s">
        <v>158</v>
      </c>
      <c r="AM79" s="31" t="s">
        <v>158</v>
      </c>
      <c r="AN79" s="31" t="s">
        <v>158</v>
      </c>
      <c r="AO79" s="31" t="s">
        <v>158</v>
      </c>
      <c r="AP79" s="31" t="s">
        <v>158</v>
      </c>
      <c r="AQ79" s="31" t="s">
        <v>158</v>
      </c>
      <c r="AR79" s="31" t="s">
        <v>158</v>
      </c>
      <c r="AS79" s="31" t="s">
        <v>158</v>
      </c>
      <c r="AT79" s="31" t="s">
        <v>158</v>
      </c>
      <c r="AU79" s="31" t="s">
        <v>158</v>
      </c>
      <c r="AV79" s="31" t="s">
        <v>158</v>
      </c>
      <c r="AW79" s="31" t="s">
        <v>158</v>
      </c>
      <c r="AX79" s="31" t="s">
        <v>158</v>
      </c>
      <c r="AY79" s="31" t="s">
        <v>158</v>
      </c>
      <c r="AZ79" s="31" t="s">
        <v>158</v>
      </c>
      <c r="BA79" s="31" t="s">
        <v>158</v>
      </c>
      <c r="BB79" s="31" t="s">
        <v>158</v>
      </c>
      <c r="BC79" s="31" t="s">
        <v>158</v>
      </c>
      <c r="BD79" s="31" t="s">
        <v>158</v>
      </c>
      <c r="BE79" s="31" t="s">
        <v>158</v>
      </c>
      <c r="BF79" s="31" t="s">
        <v>158</v>
      </c>
      <c r="BG79" s="31" t="s">
        <v>158</v>
      </c>
      <c r="BH79" s="31" t="s">
        <v>158</v>
      </c>
    </row>
    <row r="80" spans="1:60" x14ac:dyDescent="0.25">
      <c r="A80" s="28"/>
      <c r="B80" s="40"/>
      <c r="C80" s="43"/>
      <c r="D80" s="45"/>
      <c r="E80" s="47"/>
      <c r="F80" s="45"/>
      <c r="G80" s="25"/>
      <c r="L80" s="32"/>
      <c r="M80" s="32"/>
      <c r="N80" s="31"/>
      <c r="O80" s="31">
        <f>SUM(O2:O78)</f>
        <v>2266.6349328303177</v>
      </c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</row>
    <row r="81" spans="1:60" x14ac:dyDescent="0.25">
      <c r="D81" s="16"/>
      <c r="E81" s="16"/>
      <c r="F81" s="16"/>
    </row>
    <row r="82" spans="1:60" x14ac:dyDescent="0.25">
      <c r="A82" s="28">
        <v>44600</v>
      </c>
      <c r="B82" s="40" t="s">
        <v>160</v>
      </c>
      <c r="C82" s="89" t="s">
        <v>266</v>
      </c>
      <c r="D82" s="45">
        <v>796.08</v>
      </c>
      <c r="E82" s="47">
        <v>685.4</v>
      </c>
      <c r="F82" s="45">
        <v>6.53</v>
      </c>
      <c r="G82" s="25">
        <v>122</v>
      </c>
      <c r="I82" s="32"/>
      <c r="J82" s="32"/>
      <c r="K82" s="32"/>
      <c r="L82" s="32"/>
      <c r="M82" s="32"/>
      <c r="N82" s="32"/>
      <c r="O82" s="32"/>
      <c r="P82" s="32">
        <f>($E$82/$G$82)*0.5</f>
        <v>2.8090163934426227</v>
      </c>
      <c r="Q82" s="32">
        <f t="shared" ref="Q82:AF82" si="57">($E$82/$G$82)</f>
        <v>5.6180327868852453</v>
      </c>
      <c r="R82" s="32">
        <f t="shared" si="57"/>
        <v>5.6180327868852453</v>
      </c>
      <c r="S82" s="32">
        <f t="shared" si="57"/>
        <v>5.6180327868852453</v>
      </c>
      <c r="T82" s="32">
        <f t="shared" si="57"/>
        <v>5.6180327868852453</v>
      </c>
      <c r="U82" s="32">
        <f t="shared" si="57"/>
        <v>5.6180327868852453</v>
      </c>
      <c r="V82" s="32">
        <f t="shared" si="57"/>
        <v>5.6180327868852453</v>
      </c>
      <c r="W82" s="32">
        <f t="shared" si="57"/>
        <v>5.6180327868852453</v>
      </c>
      <c r="X82" s="32">
        <f t="shared" si="57"/>
        <v>5.6180327868852453</v>
      </c>
      <c r="Y82" s="32">
        <f t="shared" si="57"/>
        <v>5.6180327868852453</v>
      </c>
      <c r="Z82" s="32">
        <f t="shared" si="57"/>
        <v>5.6180327868852453</v>
      </c>
      <c r="AA82" s="32">
        <f t="shared" si="57"/>
        <v>5.6180327868852453</v>
      </c>
      <c r="AB82" s="32">
        <f t="shared" si="57"/>
        <v>5.6180327868852453</v>
      </c>
      <c r="AC82" s="32">
        <f t="shared" si="57"/>
        <v>5.6180327868852453</v>
      </c>
      <c r="AD82" s="32">
        <f t="shared" si="57"/>
        <v>5.6180327868852453</v>
      </c>
      <c r="AE82" s="32">
        <f t="shared" si="57"/>
        <v>5.6180327868852453</v>
      </c>
      <c r="AF82" s="32">
        <f t="shared" si="57"/>
        <v>5.6180327868852453</v>
      </c>
      <c r="AG82" s="31" t="s">
        <v>158</v>
      </c>
      <c r="AH82" s="31" t="s">
        <v>158</v>
      </c>
      <c r="AI82" s="31" t="s">
        <v>158</v>
      </c>
      <c r="AJ82" s="31" t="s">
        <v>158</v>
      </c>
      <c r="AK82" s="31" t="s">
        <v>158</v>
      </c>
      <c r="AL82" s="31" t="s">
        <v>158</v>
      </c>
      <c r="AM82" s="31" t="s">
        <v>158</v>
      </c>
      <c r="AN82" s="31" t="s">
        <v>158</v>
      </c>
      <c r="AO82" s="31" t="s">
        <v>158</v>
      </c>
      <c r="AP82" s="31" t="s">
        <v>158</v>
      </c>
      <c r="AQ82" s="31" t="s">
        <v>158</v>
      </c>
      <c r="AR82" s="31" t="s">
        <v>158</v>
      </c>
      <c r="AS82" s="31" t="s">
        <v>158</v>
      </c>
      <c r="AT82" s="31" t="s">
        <v>158</v>
      </c>
      <c r="AU82" s="31" t="s">
        <v>158</v>
      </c>
      <c r="AV82" s="31" t="s">
        <v>158</v>
      </c>
      <c r="AW82" s="31" t="s">
        <v>158</v>
      </c>
      <c r="AX82" s="31" t="s">
        <v>158</v>
      </c>
      <c r="AY82" s="31" t="s">
        <v>158</v>
      </c>
      <c r="AZ82" s="31" t="s">
        <v>158</v>
      </c>
      <c r="BA82" s="31" t="s">
        <v>158</v>
      </c>
      <c r="BB82" s="31" t="s">
        <v>158</v>
      </c>
      <c r="BC82" s="31" t="s">
        <v>158</v>
      </c>
      <c r="BD82" s="31" t="s">
        <v>158</v>
      </c>
      <c r="BE82" s="31" t="s">
        <v>158</v>
      </c>
      <c r="BF82" s="31" t="s">
        <v>158</v>
      </c>
      <c r="BG82" s="31" t="s">
        <v>158</v>
      </c>
      <c r="BH82" s="31" t="s">
        <v>158</v>
      </c>
    </row>
    <row r="83" spans="1:60" x14ac:dyDescent="0.25">
      <c r="A83" s="28">
        <v>44607</v>
      </c>
      <c r="B83" s="40" t="s">
        <v>161</v>
      </c>
      <c r="C83" s="43" t="s">
        <v>162</v>
      </c>
      <c r="D83" s="45">
        <v>8931.16</v>
      </c>
      <c r="E83" s="47">
        <v>7492.5</v>
      </c>
      <c r="F83" s="45">
        <v>62.02</v>
      </c>
      <c r="G83" s="25">
        <v>144</v>
      </c>
      <c r="L83" s="32"/>
      <c r="M83" s="32"/>
      <c r="N83" s="32"/>
      <c r="O83" s="32"/>
      <c r="P83" s="32">
        <f>($E$83/$G$83)*0.5</f>
        <v>26.015625</v>
      </c>
      <c r="Q83" s="32">
        <f t="shared" ref="Q83:AF83" si="58">($E$83/$G$83)</f>
        <v>52.03125</v>
      </c>
      <c r="R83" s="32">
        <f t="shared" si="58"/>
        <v>52.03125</v>
      </c>
      <c r="S83" s="32">
        <f t="shared" si="58"/>
        <v>52.03125</v>
      </c>
      <c r="T83" s="32">
        <f t="shared" si="58"/>
        <v>52.03125</v>
      </c>
      <c r="U83" s="32">
        <f t="shared" si="58"/>
        <v>52.03125</v>
      </c>
      <c r="V83" s="32">
        <f t="shared" si="58"/>
        <v>52.03125</v>
      </c>
      <c r="W83" s="32">
        <f t="shared" si="58"/>
        <v>52.03125</v>
      </c>
      <c r="X83" s="32">
        <f t="shared" si="58"/>
        <v>52.03125</v>
      </c>
      <c r="Y83" s="32">
        <f t="shared" si="58"/>
        <v>52.03125</v>
      </c>
      <c r="Z83" s="32">
        <f t="shared" si="58"/>
        <v>52.03125</v>
      </c>
      <c r="AA83" s="32">
        <f t="shared" si="58"/>
        <v>52.03125</v>
      </c>
      <c r="AB83" s="32">
        <f t="shared" si="58"/>
        <v>52.03125</v>
      </c>
      <c r="AC83" s="32">
        <f t="shared" si="58"/>
        <v>52.03125</v>
      </c>
      <c r="AD83" s="32">
        <f t="shared" si="58"/>
        <v>52.03125</v>
      </c>
      <c r="AE83" s="32">
        <f t="shared" si="58"/>
        <v>52.03125</v>
      </c>
      <c r="AF83" s="32">
        <f t="shared" si="58"/>
        <v>52.03125</v>
      </c>
      <c r="AG83" s="31" t="s">
        <v>158</v>
      </c>
      <c r="AH83" s="31" t="s">
        <v>158</v>
      </c>
      <c r="AI83" s="31" t="s">
        <v>158</v>
      </c>
      <c r="AJ83" s="31" t="s">
        <v>158</v>
      </c>
      <c r="AK83" s="31" t="s">
        <v>158</v>
      </c>
      <c r="AL83" s="31" t="s">
        <v>158</v>
      </c>
      <c r="AM83" s="31" t="s">
        <v>158</v>
      </c>
      <c r="AN83" s="31" t="s">
        <v>158</v>
      </c>
      <c r="AO83" s="31" t="s">
        <v>158</v>
      </c>
      <c r="AP83" s="31" t="s">
        <v>158</v>
      </c>
      <c r="AQ83" s="31" t="s">
        <v>158</v>
      </c>
      <c r="AR83" s="31" t="s">
        <v>158</v>
      </c>
      <c r="AS83" s="31" t="s">
        <v>158</v>
      </c>
      <c r="AT83" s="31" t="s">
        <v>158</v>
      </c>
      <c r="AU83" s="31" t="s">
        <v>158</v>
      </c>
      <c r="AV83" s="31" t="s">
        <v>158</v>
      </c>
      <c r="AW83" s="31" t="s">
        <v>158</v>
      </c>
      <c r="AX83" s="31" t="s">
        <v>158</v>
      </c>
      <c r="AY83" s="31" t="s">
        <v>158</v>
      </c>
      <c r="AZ83" s="31" t="s">
        <v>158</v>
      </c>
      <c r="BA83" s="31" t="s">
        <v>158</v>
      </c>
      <c r="BB83" s="31" t="s">
        <v>158</v>
      </c>
      <c r="BC83" s="31" t="s">
        <v>158</v>
      </c>
      <c r="BD83" s="31" t="s">
        <v>158</v>
      </c>
      <c r="BE83" s="31" t="s">
        <v>158</v>
      </c>
      <c r="BF83" s="31" t="s">
        <v>158</v>
      </c>
      <c r="BG83" s="31" t="s">
        <v>158</v>
      </c>
      <c r="BH83" s="31" t="s">
        <v>158</v>
      </c>
    </row>
    <row r="84" spans="1:60" x14ac:dyDescent="0.25">
      <c r="A84" s="28">
        <v>44613</v>
      </c>
      <c r="B84" s="40" t="s">
        <v>163</v>
      </c>
      <c r="C84" s="43" t="s">
        <v>164</v>
      </c>
      <c r="D84" s="45">
        <v>2405.7199999999998</v>
      </c>
      <c r="E84" s="47">
        <v>2020.57</v>
      </c>
      <c r="F84" s="45">
        <v>16.82</v>
      </c>
      <c r="G84" s="25">
        <v>143</v>
      </c>
      <c r="L84" s="32"/>
      <c r="M84" s="32"/>
      <c r="N84" s="32"/>
      <c r="O84" s="32"/>
      <c r="P84" s="32">
        <f>($E$84/$G$84)*0.5</f>
        <v>7.0649300699300701</v>
      </c>
      <c r="Q84" s="32">
        <f t="shared" ref="Q84:AF84" si="59">($E$84/$G$84)</f>
        <v>14.12986013986014</v>
      </c>
      <c r="R84" s="32">
        <f t="shared" si="59"/>
        <v>14.12986013986014</v>
      </c>
      <c r="S84" s="32">
        <f t="shared" si="59"/>
        <v>14.12986013986014</v>
      </c>
      <c r="T84" s="32">
        <f t="shared" si="59"/>
        <v>14.12986013986014</v>
      </c>
      <c r="U84" s="32">
        <f t="shared" si="59"/>
        <v>14.12986013986014</v>
      </c>
      <c r="V84" s="32">
        <f t="shared" si="59"/>
        <v>14.12986013986014</v>
      </c>
      <c r="W84" s="32">
        <f t="shared" si="59"/>
        <v>14.12986013986014</v>
      </c>
      <c r="X84" s="32">
        <f t="shared" si="59"/>
        <v>14.12986013986014</v>
      </c>
      <c r="Y84" s="32">
        <f t="shared" si="59"/>
        <v>14.12986013986014</v>
      </c>
      <c r="Z84" s="32">
        <f t="shared" si="59"/>
        <v>14.12986013986014</v>
      </c>
      <c r="AA84" s="32">
        <f t="shared" si="59"/>
        <v>14.12986013986014</v>
      </c>
      <c r="AB84" s="32">
        <f t="shared" si="59"/>
        <v>14.12986013986014</v>
      </c>
      <c r="AC84" s="32">
        <f t="shared" si="59"/>
        <v>14.12986013986014</v>
      </c>
      <c r="AD84" s="32">
        <f t="shared" si="59"/>
        <v>14.12986013986014</v>
      </c>
      <c r="AE84" s="32">
        <f t="shared" si="59"/>
        <v>14.12986013986014</v>
      </c>
      <c r="AF84" s="32">
        <f t="shared" si="59"/>
        <v>14.12986013986014</v>
      </c>
      <c r="AG84" s="31" t="s">
        <v>158</v>
      </c>
      <c r="AH84" s="31" t="s">
        <v>158</v>
      </c>
      <c r="AI84" s="31" t="s">
        <v>158</v>
      </c>
      <c r="AJ84" s="31" t="s">
        <v>158</v>
      </c>
      <c r="AK84" s="31" t="s">
        <v>158</v>
      </c>
      <c r="AL84" s="31" t="s">
        <v>158</v>
      </c>
      <c r="AM84" s="31" t="s">
        <v>158</v>
      </c>
      <c r="AN84" s="31" t="s">
        <v>158</v>
      </c>
      <c r="AO84" s="31" t="s">
        <v>158</v>
      </c>
      <c r="AP84" s="31" t="s">
        <v>158</v>
      </c>
      <c r="AQ84" s="31" t="s">
        <v>158</v>
      </c>
      <c r="AR84" s="31" t="s">
        <v>158</v>
      </c>
      <c r="AS84" s="31" t="s">
        <v>158</v>
      </c>
      <c r="AT84" s="31" t="s">
        <v>158</v>
      </c>
      <c r="AU84" s="31" t="s">
        <v>158</v>
      </c>
      <c r="AV84" s="31" t="s">
        <v>158</v>
      </c>
      <c r="AW84" s="31" t="s">
        <v>158</v>
      </c>
      <c r="AX84" s="31" t="s">
        <v>158</v>
      </c>
      <c r="AY84" s="31" t="s">
        <v>158</v>
      </c>
      <c r="AZ84" s="31" t="s">
        <v>158</v>
      </c>
      <c r="BA84" s="31" t="s">
        <v>158</v>
      </c>
      <c r="BB84" s="31" t="s">
        <v>158</v>
      </c>
      <c r="BC84" s="31" t="s">
        <v>158</v>
      </c>
      <c r="BD84" s="31" t="s">
        <v>158</v>
      </c>
      <c r="BE84" s="31" t="s">
        <v>158</v>
      </c>
      <c r="BF84" s="31" t="s">
        <v>158</v>
      </c>
      <c r="BG84" s="31" t="s">
        <v>158</v>
      </c>
      <c r="BH84" s="31" t="s">
        <v>158</v>
      </c>
    </row>
    <row r="85" spans="1:60" x14ac:dyDescent="0.25">
      <c r="A85" s="28">
        <v>44613</v>
      </c>
      <c r="B85" s="40" t="s">
        <v>165</v>
      </c>
      <c r="C85" s="43" t="s">
        <v>166</v>
      </c>
      <c r="D85" s="45">
        <v>7695.69</v>
      </c>
      <c r="E85" s="47">
        <v>6540.15</v>
      </c>
      <c r="F85" s="45">
        <v>57.86</v>
      </c>
      <c r="G85" s="25">
        <v>133</v>
      </c>
      <c r="L85" s="32"/>
      <c r="M85" s="32"/>
      <c r="N85" s="32"/>
      <c r="O85" s="32"/>
      <c r="P85" s="32">
        <f>($E$85/$G$85)*0.5</f>
        <v>24.587030075187968</v>
      </c>
      <c r="Q85" s="32">
        <f t="shared" ref="Q85:AF85" si="60">($E$85/$G$85)</f>
        <v>49.174060150375936</v>
      </c>
      <c r="R85" s="32">
        <f t="shared" si="60"/>
        <v>49.174060150375936</v>
      </c>
      <c r="S85" s="32">
        <f t="shared" si="60"/>
        <v>49.174060150375936</v>
      </c>
      <c r="T85" s="32">
        <f t="shared" si="60"/>
        <v>49.174060150375936</v>
      </c>
      <c r="U85" s="32">
        <f t="shared" si="60"/>
        <v>49.174060150375936</v>
      </c>
      <c r="V85" s="32">
        <f t="shared" si="60"/>
        <v>49.174060150375936</v>
      </c>
      <c r="W85" s="32">
        <f t="shared" si="60"/>
        <v>49.174060150375936</v>
      </c>
      <c r="X85" s="32">
        <f t="shared" si="60"/>
        <v>49.174060150375936</v>
      </c>
      <c r="Y85" s="32">
        <f t="shared" si="60"/>
        <v>49.174060150375936</v>
      </c>
      <c r="Z85" s="32">
        <f t="shared" si="60"/>
        <v>49.174060150375936</v>
      </c>
      <c r="AA85" s="32">
        <f t="shared" si="60"/>
        <v>49.174060150375936</v>
      </c>
      <c r="AB85" s="32">
        <f t="shared" si="60"/>
        <v>49.174060150375936</v>
      </c>
      <c r="AC85" s="32">
        <f t="shared" si="60"/>
        <v>49.174060150375936</v>
      </c>
      <c r="AD85" s="32">
        <f t="shared" si="60"/>
        <v>49.174060150375936</v>
      </c>
      <c r="AE85" s="32">
        <f t="shared" si="60"/>
        <v>49.174060150375936</v>
      </c>
      <c r="AF85" s="32">
        <f t="shared" si="60"/>
        <v>49.174060150375936</v>
      </c>
      <c r="AG85" s="31" t="s">
        <v>158</v>
      </c>
      <c r="AH85" s="31" t="s">
        <v>158</v>
      </c>
      <c r="AI85" s="31" t="s">
        <v>158</v>
      </c>
      <c r="AJ85" s="31" t="s">
        <v>158</v>
      </c>
      <c r="AK85" s="31" t="s">
        <v>158</v>
      </c>
      <c r="AL85" s="31" t="s">
        <v>158</v>
      </c>
      <c r="AM85" s="31" t="s">
        <v>158</v>
      </c>
      <c r="AN85" s="31" t="s">
        <v>158</v>
      </c>
      <c r="AO85" s="31" t="s">
        <v>158</v>
      </c>
      <c r="AP85" s="31" t="s">
        <v>158</v>
      </c>
      <c r="AQ85" s="31" t="s">
        <v>158</v>
      </c>
      <c r="AR85" s="31" t="s">
        <v>158</v>
      </c>
      <c r="AS85" s="31" t="s">
        <v>158</v>
      </c>
      <c r="AT85" s="31" t="s">
        <v>158</v>
      </c>
      <c r="AU85" s="31" t="s">
        <v>158</v>
      </c>
      <c r="AV85" s="31" t="s">
        <v>158</v>
      </c>
      <c r="AW85" s="31" t="s">
        <v>158</v>
      </c>
      <c r="AX85" s="31" t="s">
        <v>158</v>
      </c>
      <c r="AY85" s="31" t="s">
        <v>158</v>
      </c>
      <c r="AZ85" s="31" t="s">
        <v>158</v>
      </c>
      <c r="BA85" s="31" t="s">
        <v>158</v>
      </c>
      <c r="BB85" s="31" t="s">
        <v>158</v>
      </c>
      <c r="BC85" s="31" t="s">
        <v>158</v>
      </c>
      <c r="BD85" s="31" t="s">
        <v>158</v>
      </c>
      <c r="BE85" s="31" t="s">
        <v>158</v>
      </c>
      <c r="BF85" s="31" t="s">
        <v>158</v>
      </c>
      <c r="BG85" s="31" t="s">
        <v>158</v>
      </c>
      <c r="BH85" s="31" t="s">
        <v>158</v>
      </c>
    </row>
    <row r="86" spans="1:60" x14ac:dyDescent="0.25">
      <c r="A86" s="28">
        <v>44620</v>
      </c>
      <c r="B86" s="40" t="s">
        <v>167</v>
      </c>
      <c r="C86" s="43" t="s">
        <v>168</v>
      </c>
      <c r="D86" s="45">
        <v>8379.85</v>
      </c>
      <c r="E86" s="47">
        <v>7030</v>
      </c>
      <c r="F86" s="45">
        <v>58.19</v>
      </c>
      <c r="G86" s="25">
        <v>144</v>
      </c>
      <c r="L86" s="32"/>
      <c r="M86" s="32"/>
      <c r="N86" s="32"/>
      <c r="O86" s="32"/>
      <c r="P86" s="37">
        <f>($E$86/$G$86)*0.5</f>
        <v>24.409722222222221</v>
      </c>
      <c r="Q86" s="32">
        <f t="shared" ref="Q86:AF86" si="61">($E$86/$G$86)</f>
        <v>48.819444444444443</v>
      </c>
      <c r="R86" s="32">
        <f t="shared" si="61"/>
        <v>48.819444444444443</v>
      </c>
      <c r="S86" s="32">
        <f t="shared" si="61"/>
        <v>48.819444444444443</v>
      </c>
      <c r="T86" s="32">
        <f t="shared" si="61"/>
        <v>48.819444444444443</v>
      </c>
      <c r="U86" s="32">
        <f t="shared" si="61"/>
        <v>48.819444444444443</v>
      </c>
      <c r="V86" s="32">
        <f t="shared" si="61"/>
        <v>48.819444444444443</v>
      </c>
      <c r="W86" s="32">
        <f t="shared" si="61"/>
        <v>48.819444444444443</v>
      </c>
      <c r="X86" s="32">
        <f t="shared" si="61"/>
        <v>48.819444444444443</v>
      </c>
      <c r="Y86" s="32">
        <f t="shared" si="61"/>
        <v>48.819444444444443</v>
      </c>
      <c r="Z86" s="32">
        <f t="shared" si="61"/>
        <v>48.819444444444443</v>
      </c>
      <c r="AA86" s="32">
        <f t="shared" si="61"/>
        <v>48.819444444444443</v>
      </c>
      <c r="AB86" s="32">
        <f t="shared" si="61"/>
        <v>48.819444444444443</v>
      </c>
      <c r="AC86" s="32">
        <f t="shared" si="61"/>
        <v>48.819444444444443</v>
      </c>
      <c r="AD86" s="32">
        <f t="shared" si="61"/>
        <v>48.819444444444443</v>
      </c>
      <c r="AE86" s="32">
        <f t="shared" si="61"/>
        <v>48.819444444444443</v>
      </c>
      <c r="AF86" s="32">
        <f t="shared" si="61"/>
        <v>48.819444444444443</v>
      </c>
      <c r="AG86" s="31" t="s">
        <v>158</v>
      </c>
      <c r="AH86" s="31" t="s">
        <v>158</v>
      </c>
      <c r="AI86" s="31" t="s">
        <v>158</v>
      </c>
      <c r="AJ86" s="31" t="s">
        <v>158</v>
      </c>
      <c r="AK86" s="31" t="s">
        <v>158</v>
      </c>
      <c r="AL86" s="31" t="s">
        <v>158</v>
      </c>
      <c r="AM86" s="31" t="s">
        <v>158</v>
      </c>
      <c r="AN86" s="31" t="s">
        <v>158</v>
      </c>
      <c r="AO86" s="31" t="s">
        <v>158</v>
      </c>
      <c r="AP86" s="31" t="s">
        <v>158</v>
      </c>
      <c r="AQ86" s="31" t="s">
        <v>158</v>
      </c>
      <c r="AR86" s="31" t="s">
        <v>158</v>
      </c>
      <c r="AS86" s="31" t="s">
        <v>158</v>
      </c>
      <c r="AT86" s="31" t="s">
        <v>158</v>
      </c>
      <c r="AU86" s="31" t="s">
        <v>158</v>
      </c>
      <c r="AV86" s="31" t="s">
        <v>158</v>
      </c>
      <c r="AW86" s="31" t="s">
        <v>158</v>
      </c>
      <c r="AX86" s="31" t="s">
        <v>158</v>
      </c>
      <c r="AY86" s="31" t="s">
        <v>158</v>
      </c>
      <c r="AZ86" s="31" t="s">
        <v>158</v>
      </c>
      <c r="BA86" s="31" t="s">
        <v>158</v>
      </c>
      <c r="BB86" s="31" t="s">
        <v>158</v>
      </c>
      <c r="BC86" s="31" t="s">
        <v>158</v>
      </c>
      <c r="BD86" s="31" t="s">
        <v>158</v>
      </c>
      <c r="BE86" s="31" t="s">
        <v>158</v>
      </c>
      <c r="BF86" s="31" t="s">
        <v>158</v>
      </c>
      <c r="BG86" s="31" t="s">
        <v>158</v>
      </c>
      <c r="BH86" s="31" t="s">
        <v>158</v>
      </c>
    </row>
    <row r="87" spans="1:60" x14ac:dyDescent="0.25">
      <c r="D87" s="16"/>
      <c r="E87" s="16"/>
      <c r="F87" s="16"/>
      <c r="P87" s="34">
        <f>SUM(P34:P86)</f>
        <v>1765.4794855642854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</row>
    <row r="88" spans="1:60" x14ac:dyDescent="0.25">
      <c r="D88" s="16"/>
      <c r="E88" s="16"/>
      <c r="F88" s="16"/>
    </row>
    <row r="89" spans="1:60" x14ac:dyDescent="0.25">
      <c r="A89" s="28">
        <v>44627</v>
      </c>
      <c r="B89" s="40" t="s">
        <v>174</v>
      </c>
      <c r="C89" s="43" t="s">
        <v>175</v>
      </c>
      <c r="D89" s="45">
        <v>11160.22</v>
      </c>
      <c r="E89" s="47">
        <v>9362.5</v>
      </c>
      <c r="F89" s="45">
        <v>77.5</v>
      </c>
      <c r="G89" s="25">
        <v>144</v>
      </c>
      <c r="I89" s="32"/>
      <c r="J89" s="32"/>
      <c r="K89" s="32"/>
      <c r="L89" s="32"/>
      <c r="M89" s="32"/>
      <c r="N89" s="32"/>
      <c r="O89" s="32"/>
      <c r="P89" s="32"/>
      <c r="Q89" s="32">
        <f>($E$89/$G$89)*0.5</f>
        <v>32.508680555555557</v>
      </c>
      <c r="R89" s="32">
        <f t="shared" ref="R89:AF89" si="62">($E$89/$G$89)</f>
        <v>65.017361111111114</v>
      </c>
      <c r="S89" s="32">
        <f t="shared" si="62"/>
        <v>65.017361111111114</v>
      </c>
      <c r="T89" s="32">
        <f t="shared" si="62"/>
        <v>65.017361111111114</v>
      </c>
      <c r="U89" s="32">
        <f t="shared" si="62"/>
        <v>65.017361111111114</v>
      </c>
      <c r="V89" s="32">
        <f t="shared" si="62"/>
        <v>65.017361111111114</v>
      </c>
      <c r="W89" s="32">
        <f t="shared" si="62"/>
        <v>65.017361111111114</v>
      </c>
      <c r="X89" s="32">
        <f t="shared" si="62"/>
        <v>65.017361111111114</v>
      </c>
      <c r="Y89" s="32">
        <f t="shared" si="62"/>
        <v>65.017361111111114</v>
      </c>
      <c r="Z89" s="32">
        <f t="shared" si="62"/>
        <v>65.017361111111114</v>
      </c>
      <c r="AA89" s="32">
        <f t="shared" si="62"/>
        <v>65.017361111111114</v>
      </c>
      <c r="AB89" s="32">
        <f t="shared" si="62"/>
        <v>65.017361111111114</v>
      </c>
      <c r="AC89" s="32">
        <f t="shared" si="62"/>
        <v>65.017361111111114</v>
      </c>
      <c r="AD89" s="32">
        <f t="shared" si="62"/>
        <v>65.017361111111114</v>
      </c>
      <c r="AE89" s="32">
        <f t="shared" si="62"/>
        <v>65.017361111111114</v>
      </c>
      <c r="AF89" s="32">
        <f t="shared" si="62"/>
        <v>65.017361111111114</v>
      </c>
      <c r="AG89" s="31" t="s">
        <v>158</v>
      </c>
      <c r="AH89" s="31" t="s">
        <v>158</v>
      </c>
      <c r="AI89" s="31" t="s">
        <v>158</v>
      </c>
      <c r="AJ89" s="31" t="s">
        <v>158</v>
      </c>
      <c r="AK89" s="31" t="s">
        <v>158</v>
      </c>
      <c r="AL89" s="31" t="s">
        <v>158</v>
      </c>
      <c r="AM89" s="31" t="s">
        <v>158</v>
      </c>
      <c r="AN89" s="31" t="s">
        <v>158</v>
      </c>
      <c r="AO89" s="31" t="s">
        <v>158</v>
      </c>
      <c r="AP89" s="31" t="s">
        <v>158</v>
      </c>
      <c r="AQ89" s="31" t="s">
        <v>158</v>
      </c>
      <c r="AR89" s="31" t="s">
        <v>158</v>
      </c>
      <c r="AS89" s="31" t="s">
        <v>158</v>
      </c>
      <c r="AT89" s="31" t="s">
        <v>158</v>
      </c>
      <c r="AU89" s="31" t="s">
        <v>158</v>
      </c>
      <c r="AV89" s="31" t="s">
        <v>158</v>
      </c>
      <c r="AW89" s="31" t="s">
        <v>158</v>
      </c>
      <c r="AX89" s="31" t="s">
        <v>158</v>
      </c>
      <c r="AY89" s="31" t="s">
        <v>158</v>
      </c>
      <c r="AZ89" s="31" t="s">
        <v>158</v>
      </c>
      <c r="BA89" s="31" t="s">
        <v>158</v>
      </c>
      <c r="BB89" s="31" t="s">
        <v>158</v>
      </c>
      <c r="BC89" s="31" t="s">
        <v>158</v>
      </c>
      <c r="BD89" s="31" t="s">
        <v>158</v>
      </c>
      <c r="BE89" s="31" t="s">
        <v>158</v>
      </c>
      <c r="BF89" s="31" t="s">
        <v>158</v>
      </c>
      <c r="BG89" s="31" t="s">
        <v>158</v>
      </c>
      <c r="BH89" s="31" t="s">
        <v>158</v>
      </c>
    </row>
    <row r="90" spans="1:60" x14ac:dyDescent="0.25">
      <c r="A90" s="28">
        <v>44627</v>
      </c>
      <c r="B90" s="40" t="s">
        <v>159</v>
      </c>
      <c r="C90" s="43" t="s">
        <v>176</v>
      </c>
      <c r="D90" s="45">
        <v>9950.06</v>
      </c>
      <c r="E90" s="47">
        <v>8566.7099999999991</v>
      </c>
      <c r="F90" s="45">
        <v>81.56</v>
      </c>
      <c r="G90" s="25">
        <v>122</v>
      </c>
      <c r="L90" s="32"/>
      <c r="M90" s="32"/>
      <c r="N90" s="32"/>
      <c r="O90" s="32"/>
      <c r="P90" s="32"/>
      <c r="Q90" s="32">
        <f>($E$90/$G$90)*0.5</f>
        <v>35.109467213114748</v>
      </c>
      <c r="R90" s="32">
        <f t="shared" ref="R90:AF90" si="63">($E$90/$G$90)</f>
        <v>70.218934426229495</v>
      </c>
      <c r="S90" s="32">
        <f t="shared" si="63"/>
        <v>70.218934426229495</v>
      </c>
      <c r="T90" s="32">
        <f t="shared" si="63"/>
        <v>70.218934426229495</v>
      </c>
      <c r="U90" s="32">
        <f t="shared" si="63"/>
        <v>70.218934426229495</v>
      </c>
      <c r="V90" s="32">
        <f t="shared" si="63"/>
        <v>70.218934426229495</v>
      </c>
      <c r="W90" s="32">
        <f t="shared" si="63"/>
        <v>70.218934426229495</v>
      </c>
      <c r="X90" s="32">
        <f t="shared" si="63"/>
        <v>70.218934426229495</v>
      </c>
      <c r="Y90" s="32">
        <f t="shared" si="63"/>
        <v>70.218934426229495</v>
      </c>
      <c r="Z90" s="32">
        <f t="shared" si="63"/>
        <v>70.218934426229495</v>
      </c>
      <c r="AA90" s="32">
        <f t="shared" si="63"/>
        <v>70.218934426229495</v>
      </c>
      <c r="AB90" s="32">
        <f t="shared" si="63"/>
        <v>70.218934426229495</v>
      </c>
      <c r="AC90" s="32">
        <f t="shared" si="63"/>
        <v>70.218934426229495</v>
      </c>
      <c r="AD90" s="32">
        <f t="shared" si="63"/>
        <v>70.218934426229495</v>
      </c>
      <c r="AE90" s="32">
        <f t="shared" si="63"/>
        <v>70.218934426229495</v>
      </c>
      <c r="AF90" s="32">
        <f t="shared" si="63"/>
        <v>70.218934426229495</v>
      </c>
      <c r="AG90" s="31" t="s">
        <v>158</v>
      </c>
      <c r="AH90" s="31" t="s">
        <v>158</v>
      </c>
      <c r="AI90" s="31" t="s">
        <v>158</v>
      </c>
      <c r="AJ90" s="31" t="s">
        <v>158</v>
      </c>
      <c r="AK90" s="31" t="s">
        <v>158</v>
      </c>
      <c r="AL90" s="31" t="s">
        <v>158</v>
      </c>
      <c r="AM90" s="31" t="s">
        <v>158</v>
      </c>
      <c r="AN90" s="31" t="s">
        <v>158</v>
      </c>
      <c r="AO90" s="31" t="s">
        <v>158</v>
      </c>
      <c r="AP90" s="31" t="s">
        <v>158</v>
      </c>
      <c r="AQ90" s="31" t="s">
        <v>158</v>
      </c>
      <c r="AR90" s="31" t="s">
        <v>158</v>
      </c>
      <c r="AS90" s="31" t="s">
        <v>158</v>
      </c>
      <c r="AT90" s="31" t="s">
        <v>158</v>
      </c>
      <c r="AU90" s="31" t="s">
        <v>158</v>
      </c>
      <c r="AV90" s="31" t="s">
        <v>158</v>
      </c>
      <c r="AW90" s="31" t="s">
        <v>158</v>
      </c>
      <c r="AX90" s="31" t="s">
        <v>158</v>
      </c>
      <c r="AY90" s="31" t="s">
        <v>158</v>
      </c>
      <c r="AZ90" s="31" t="s">
        <v>158</v>
      </c>
      <c r="BA90" s="31" t="s">
        <v>158</v>
      </c>
      <c r="BB90" s="31" t="s">
        <v>158</v>
      </c>
      <c r="BC90" s="31" t="s">
        <v>158</v>
      </c>
      <c r="BD90" s="31" t="s">
        <v>158</v>
      </c>
      <c r="BE90" s="31" t="s">
        <v>158</v>
      </c>
      <c r="BF90" s="31" t="s">
        <v>158</v>
      </c>
      <c r="BG90" s="31" t="s">
        <v>158</v>
      </c>
      <c r="BH90" s="31" t="s">
        <v>158</v>
      </c>
    </row>
    <row r="91" spans="1:60" x14ac:dyDescent="0.25">
      <c r="A91" s="28">
        <v>44627</v>
      </c>
      <c r="B91" s="40" t="s">
        <v>177</v>
      </c>
      <c r="C91" s="43" t="s">
        <v>178</v>
      </c>
      <c r="D91" s="45">
        <v>7738.24</v>
      </c>
      <c r="E91" s="47">
        <v>6530</v>
      </c>
      <c r="F91" s="45">
        <v>55.67</v>
      </c>
      <c r="G91" s="25">
        <v>139</v>
      </c>
      <c r="L91" s="32"/>
      <c r="M91" s="32"/>
      <c r="N91" s="32"/>
      <c r="O91" s="32"/>
      <c r="P91" s="32"/>
      <c r="Q91" s="37">
        <f>($E$91/$G$91)*0.5</f>
        <v>23.489208633093526</v>
      </c>
      <c r="R91" s="32">
        <f t="shared" ref="R91:AF91" si="64">($E$91/$G$91)</f>
        <v>46.978417266187051</v>
      </c>
      <c r="S91" s="32">
        <f t="shared" si="64"/>
        <v>46.978417266187051</v>
      </c>
      <c r="T91" s="32">
        <f t="shared" si="64"/>
        <v>46.978417266187051</v>
      </c>
      <c r="U91" s="32">
        <f t="shared" si="64"/>
        <v>46.978417266187051</v>
      </c>
      <c r="V91" s="32">
        <f t="shared" si="64"/>
        <v>46.978417266187051</v>
      </c>
      <c r="W91" s="32">
        <f t="shared" si="64"/>
        <v>46.978417266187051</v>
      </c>
      <c r="X91" s="32">
        <f t="shared" si="64"/>
        <v>46.978417266187051</v>
      </c>
      <c r="Y91" s="32">
        <f t="shared" si="64"/>
        <v>46.978417266187051</v>
      </c>
      <c r="Z91" s="32">
        <f t="shared" si="64"/>
        <v>46.978417266187051</v>
      </c>
      <c r="AA91" s="32">
        <f t="shared" si="64"/>
        <v>46.978417266187051</v>
      </c>
      <c r="AB91" s="32">
        <f t="shared" si="64"/>
        <v>46.978417266187051</v>
      </c>
      <c r="AC91" s="32">
        <f t="shared" si="64"/>
        <v>46.978417266187051</v>
      </c>
      <c r="AD91" s="32">
        <f t="shared" si="64"/>
        <v>46.978417266187051</v>
      </c>
      <c r="AE91" s="32">
        <f t="shared" si="64"/>
        <v>46.978417266187051</v>
      </c>
      <c r="AF91" s="32">
        <f t="shared" si="64"/>
        <v>46.978417266187051</v>
      </c>
      <c r="AG91" s="31" t="s">
        <v>158</v>
      </c>
      <c r="AH91" s="31" t="s">
        <v>158</v>
      </c>
      <c r="AI91" s="31" t="s">
        <v>158</v>
      </c>
      <c r="AJ91" s="31" t="s">
        <v>158</v>
      </c>
      <c r="AK91" s="31" t="s">
        <v>158</v>
      </c>
      <c r="AL91" s="31" t="s">
        <v>158</v>
      </c>
      <c r="AM91" s="31" t="s">
        <v>158</v>
      </c>
      <c r="AN91" s="31" t="s">
        <v>158</v>
      </c>
      <c r="AO91" s="31" t="s">
        <v>158</v>
      </c>
      <c r="AP91" s="31" t="s">
        <v>158</v>
      </c>
      <c r="AQ91" s="31" t="s">
        <v>158</v>
      </c>
      <c r="AR91" s="31" t="s">
        <v>158</v>
      </c>
      <c r="AS91" s="31" t="s">
        <v>158</v>
      </c>
      <c r="AT91" s="31" t="s">
        <v>158</v>
      </c>
      <c r="AU91" s="31" t="s">
        <v>158</v>
      </c>
      <c r="AV91" s="31" t="s">
        <v>158</v>
      </c>
      <c r="AW91" s="31" t="s">
        <v>158</v>
      </c>
      <c r="AX91" s="31" t="s">
        <v>158</v>
      </c>
      <c r="AY91" s="31" t="s">
        <v>158</v>
      </c>
      <c r="AZ91" s="31" t="s">
        <v>158</v>
      </c>
      <c r="BA91" s="31" t="s">
        <v>158</v>
      </c>
      <c r="BB91" s="31" t="s">
        <v>158</v>
      </c>
      <c r="BC91" s="31" t="s">
        <v>158</v>
      </c>
      <c r="BD91" s="31" t="s">
        <v>158</v>
      </c>
      <c r="BE91" s="31" t="s">
        <v>158</v>
      </c>
      <c r="BF91" s="31" t="s">
        <v>158</v>
      </c>
      <c r="BG91" s="31" t="s">
        <v>158</v>
      </c>
      <c r="BH91" s="31" t="s">
        <v>158</v>
      </c>
    </row>
    <row r="92" spans="1:60" x14ac:dyDescent="0.25">
      <c r="D92" s="16"/>
      <c r="E92" s="16"/>
      <c r="F92" s="16"/>
      <c r="P92" s="34"/>
      <c r="Q92" s="34">
        <f>SUM(Q34:Q91)</f>
        <v>1941.4731657268321</v>
      </c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</row>
    <row r="93" spans="1:60" x14ac:dyDescent="0.25">
      <c r="D93" s="16"/>
      <c r="E93" s="16"/>
      <c r="F93" s="16"/>
    </row>
    <row r="94" spans="1:60" x14ac:dyDescent="0.25">
      <c r="A94" s="28">
        <v>44662</v>
      </c>
      <c r="B94" s="40">
        <v>5051802142</v>
      </c>
      <c r="C94" s="43" t="s">
        <v>180</v>
      </c>
      <c r="D94" s="45">
        <v>1856.68</v>
      </c>
      <c r="E94" s="47">
        <v>1557.6</v>
      </c>
      <c r="F94" s="45">
        <v>12.89</v>
      </c>
      <c r="G94" s="25">
        <v>144</v>
      </c>
      <c r="I94" s="32"/>
      <c r="J94" s="32"/>
      <c r="K94" s="32"/>
      <c r="L94" s="32"/>
      <c r="M94" s="32"/>
      <c r="N94" s="32"/>
      <c r="O94" s="32"/>
      <c r="P94" s="32"/>
      <c r="Q94" s="32"/>
      <c r="R94" s="32">
        <f>($E$94/$G$94)*0.5</f>
        <v>5.4083333333333332</v>
      </c>
      <c r="S94" s="32">
        <f t="shared" ref="S94:AF94" si="65">($E$94/$G$94)</f>
        <v>10.816666666666666</v>
      </c>
      <c r="T94" s="32">
        <f t="shared" si="65"/>
        <v>10.816666666666666</v>
      </c>
      <c r="U94" s="32">
        <f t="shared" si="65"/>
        <v>10.816666666666666</v>
      </c>
      <c r="V94" s="32">
        <f t="shared" si="65"/>
        <v>10.816666666666666</v>
      </c>
      <c r="W94" s="32">
        <f t="shared" si="65"/>
        <v>10.816666666666666</v>
      </c>
      <c r="X94" s="32">
        <f t="shared" si="65"/>
        <v>10.816666666666666</v>
      </c>
      <c r="Y94" s="32">
        <f t="shared" si="65"/>
        <v>10.816666666666666</v>
      </c>
      <c r="Z94" s="32">
        <f t="shared" si="65"/>
        <v>10.816666666666666</v>
      </c>
      <c r="AA94" s="32">
        <f t="shared" si="65"/>
        <v>10.816666666666666</v>
      </c>
      <c r="AB94" s="32">
        <f t="shared" si="65"/>
        <v>10.816666666666666</v>
      </c>
      <c r="AC94" s="32">
        <f t="shared" si="65"/>
        <v>10.816666666666666</v>
      </c>
      <c r="AD94" s="32">
        <f t="shared" si="65"/>
        <v>10.816666666666666</v>
      </c>
      <c r="AE94" s="32">
        <f t="shared" si="65"/>
        <v>10.816666666666666</v>
      </c>
      <c r="AF94" s="32">
        <f t="shared" si="65"/>
        <v>10.816666666666666</v>
      </c>
      <c r="AG94" s="31" t="s">
        <v>158</v>
      </c>
      <c r="AH94" s="31" t="s">
        <v>158</v>
      </c>
      <c r="AI94" s="31" t="s">
        <v>158</v>
      </c>
      <c r="AJ94" s="31" t="s">
        <v>158</v>
      </c>
      <c r="AK94" s="31" t="s">
        <v>158</v>
      </c>
      <c r="AL94" s="31" t="s">
        <v>158</v>
      </c>
      <c r="AM94" s="31" t="s">
        <v>158</v>
      </c>
      <c r="AN94" s="31" t="s">
        <v>158</v>
      </c>
      <c r="AO94" s="31" t="s">
        <v>158</v>
      </c>
      <c r="AP94" s="31" t="s">
        <v>158</v>
      </c>
      <c r="AQ94" s="31" t="s">
        <v>158</v>
      </c>
      <c r="AR94" s="31" t="s">
        <v>158</v>
      </c>
      <c r="AS94" s="31" t="s">
        <v>158</v>
      </c>
      <c r="AT94" s="31" t="s">
        <v>158</v>
      </c>
      <c r="AU94" s="31" t="s">
        <v>158</v>
      </c>
      <c r="AV94" s="31" t="s">
        <v>158</v>
      </c>
      <c r="AW94" s="31" t="s">
        <v>158</v>
      </c>
      <c r="AX94" s="31" t="s">
        <v>158</v>
      </c>
      <c r="AY94" s="31" t="s">
        <v>158</v>
      </c>
      <c r="AZ94" s="31" t="s">
        <v>158</v>
      </c>
      <c r="BA94" s="31" t="s">
        <v>158</v>
      </c>
      <c r="BB94" s="31" t="s">
        <v>158</v>
      </c>
      <c r="BC94" s="31" t="s">
        <v>158</v>
      </c>
      <c r="BD94" s="31" t="s">
        <v>158</v>
      </c>
      <c r="BE94" s="31" t="s">
        <v>158</v>
      </c>
      <c r="BF94" s="31" t="s">
        <v>158</v>
      </c>
      <c r="BG94" s="31" t="s">
        <v>158</v>
      </c>
      <c r="BH94" s="31" t="s">
        <v>158</v>
      </c>
    </row>
    <row r="95" spans="1:60" x14ac:dyDescent="0.25">
      <c r="A95" s="28">
        <v>44662</v>
      </c>
      <c r="B95" s="40">
        <v>2040714136</v>
      </c>
      <c r="C95" s="43" t="s">
        <v>181</v>
      </c>
      <c r="D95" s="45">
        <v>7576.59</v>
      </c>
      <c r="E95" s="47">
        <v>6356.13</v>
      </c>
      <c r="F95" s="45">
        <v>52.62</v>
      </c>
      <c r="G95" s="25">
        <v>144</v>
      </c>
      <c r="L95" s="32"/>
      <c r="M95" s="32"/>
      <c r="N95" s="32"/>
      <c r="O95" s="32"/>
      <c r="P95" s="32"/>
      <c r="Q95" s="32"/>
      <c r="R95" s="32">
        <f>($E$95/$G$95)*0.5</f>
        <v>22.069895833333334</v>
      </c>
      <c r="S95" s="32">
        <f t="shared" ref="S95:AF95" si="66">($E$95/$G$95)</f>
        <v>44.139791666666667</v>
      </c>
      <c r="T95" s="32">
        <f t="shared" si="66"/>
        <v>44.139791666666667</v>
      </c>
      <c r="U95" s="32">
        <f t="shared" si="66"/>
        <v>44.139791666666667</v>
      </c>
      <c r="V95" s="32">
        <f t="shared" si="66"/>
        <v>44.139791666666667</v>
      </c>
      <c r="W95" s="32">
        <f t="shared" si="66"/>
        <v>44.139791666666667</v>
      </c>
      <c r="X95" s="32">
        <f t="shared" si="66"/>
        <v>44.139791666666667</v>
      </c>
      <c r="Y95" s="32">
        <f t="shared" si="66"/>
        <v>44.139791666666667</v>
      </c>
      <c r="Z95" s="32">
        <f t="shared" si="66"/>
        <v>44.139791666666667</v>
      </c>
      <c r="AA95" s="32">
        <f t="shared" si="66"/>
        <v>44.139791666666667</v>
      </c>
      <c r="AB95" s="32">
        <f t="shared" si="66"/>
        <v>44.139791666666667</v>
      </c>
      <c r="AC95" s="32">
        <f t="shared" si="66"/>
        <v>44.139791666666667</v>
      </c>
      <c r="AD95" s="32">
        <f t="shared" si="66"/>
        <v>44.139791666666667</v>
      </c>
      <c r="AE95" s="32">
        <f t="shared" si="66"/>
        <v>44.139791666666667</v>
      </c>
      <c r="AF95" s="32">
        <f t="shared" si="66"/>
        <v>44.139791666666667</v>
      </c>
      <c r="AG95" s="31" t="s">
        <v>158</v>
      </c>
      <c r="AH95" s="31" t="s">
        <v>158</v>
      </c>
      <c r="AI95" s="31" t="s">
        <v>158</v>
      </c>
      <c r="AJ95" s="31" t="s">
        <v>158</v>
      </c>
      <c r="AK95" s="31" t="s">
        <v>158</v>
      </c>
      <c r="AL95" s="31" t="s">
        <v>158</v>
      </c>
      <c r="AM95" s="31" t="s">
        <v>158</v>
      </c>
      <c r="AN95" s="31" t="s">
        <v>158</v>
      </c>
      <c r="AO95" s="31" t="s">
        <v>158</v>
      </c>
      <c r="AP95" s="31" t="s">
        <v>158</v>
      </c>
      <c r="AQ95" s="31" t="s">
        <v>158</v>
      </c>
      <c r="AR95" s="31" t="s">
        <v>158</v>
      </c>
      <c r="AS95" s="31" t="s">
        <v>158</v>
      </c>
      <c r="AT95" s="31" t="s">
        <v>158</v>
      </c>
      <c r="AU95" s="31" t="s">
        <v>158</v>
      </c>
      <c r="AV95" s="31" t="s">
        <v>158</v>
      </c>
      <c r="AW95" s="31" t="s">
        <v>158</v>
      </c>
      <c r="AX95" s="31" t="s">
        <v>158</v>
      </c>
      <c r="AY95" s="31" t="s">
        <v>158</v>
      </c>
      <c r="AZ95" s="31" t="s">
        <v>158</v>
      </c>
      <c r="BA95" s="31" t="s">
        <v>158</v>
      </c>
      <c r="BB95" s="31" t="s">
        <v>158</v>
      </c>
      <c r="BC95" s="31" t="s">
        <v>158</v>
      </c>
      <c r="BD95" s="31" t="s">
        <v>158</v>
      </c>
      <c r="BE95" s="31" t="s">
        <v>158</v>
      </c>
      <c r="BF95" s="31" t="s">
        <v>158</v>
      </c>
      <c r="BG95" s="31" t="s">
        <v>158</v>
      </c>
      <c r="BH95" s="31" t="s">
        <v>158</v>
      </c>
    </row>
    <row r="96" spans="1:60" x14ac:dyDescent="0.25">
      <c r="A96" s="28">
        <v>44669</v>
      </c>
      <c r="B96" s="40">
        <v>376015052</v>
      </c>
      <c r="C96" s="43" t="s">
        <v>182</v>
      </c>
      <c r="D96" s="45">
        <v>7309.91</v>
      </c>
      <c r="E96" s="47">
        <v>6132.41</v>
      </c>
      <c r="F96" s="45">
        <v>50.76</v>
      </c>
      <c r="G96" s="25">
        <v>144</v>
      </c>
      <c r="L96" s="32"/>
      <c r="M96" s="32"/>
      <c r="N96" s="32"/>
      <c r="O96" s="32"/>
      <c r="P96" s="32"/>
      <c r="Q96" s="32"/>
      <c r="R96" s="32">
        <f>($E$96/$G$96)*0.5</f>
        <v>21.293090277777779</v>
      </c>
      <c r="S96" s="32">
        <f t="shared" ref="S96:AF96" si="67">($E$96/$G$96)</f>
        <v>42.586180555555558</v>
      </c>
      <c r="T96" s="32">
        <f t="shared" si="67"/>
        <v>42.586180555555558</v>
      </c>
      <c r="U96" s="32">
        <f t="shared" si="67"/>
        <v>42.586180555555558</v>
      </c>
      <c r="V96" s="32">
        <f t="shared" si="67"/>
        <v>42.586180555555558</v>
      </c>
      <c r="W96" s="32">
        <f t="shared" si="67"/>
        <v>42.586180555555558</v>
      </c>
      <c r="X96" s="32">
        <f t="shared" si="67"/>
        <v>42.586180555555558</v>
      </c>
      <c r="Y96" s="32">
        <f t="shared" si="67"/>
        <v>42.586180555555558</v>
      </c>
      <c r="Z96" s="32">
        <f t="shared" si="67"/>
        <v>42.586180555555558</v>
      </c>
      <c r="AA96" s="32">
        <f t="shared" si="67"/>
        <v>42.586180555555558</v>
      </c>
      <c r="AB96" s="32">
        <f t="shared" si="67"/>
        <v>42.586180555555558</v>
      </c>
      <c r="AC96" s="32">
        <f t="shared" si="67"/>
        <v>42.586180555555558</v>
      </c>
      <c r="AD96" s="32">
        <f t="shared" si="67"/>
        <v>42.586180555555558</v>
      </c>
      <c r="AE96" s="32">
        <f t="shared" si="67"/>
        <v>42.586180555555558</v>
      </c>
      <c r="AF96" s="32">
        <f t="shared" si="67"/>
        <v>42.586180555555558</v>
      </c>
      <c r="AG96" s="31" t="s">
        <v>158</v>
      </c>
      <c r="AH96" s="31" t="s">
        <v>158</v>
      </c>
      <c r="AI96" s="31" t="s">
        <v>158</v>
      </c>
      <c r="AJ96" s="31" t="s">
        <v>158</v>
      </c>
      <c r="AK96" s="31" t="s">
        <v>158</v>
      </c>
      <c r="AL96" s="31" t="s">
        <v>158</v>
      </c>
      <c r="AM96" s="31" t="s">
        <v>158</v>
      </c>
      <c r="AN96" s="31" t="s">
        <v>158</v>
      </c>
      <c r="AO96" s="31" t="s">
        <v>158</v>
      </c>
      <c r="AP96" s="31" t="s">
        <v>158</v>
      </c>
      <c r="AQ96" s="31" t="s">
        <v>158</v>
      </c>
      <c r="AR96" s="31" t="s">
        <v>158</v>
      </c>
      <c r="AS96" s="31" t="s">
        <v>158</v>
      </c>
      <c r="AT96" s="31" t="s">
        <v>158</v>
      </c>
      <c r="AU96" s="31" t="s">
        <v>158</v>
      </c>
      <c r="AV96" s="31" t="s">
        <v>158</v>
      </c>
      <c r="AW96" s="31" t="s">
        <v>158</v>
      </c>
      <c r="AX96" s="31" t="s">
        <v>158</v>
      </c>
      <c r="AY96" s="31" t="s">
        <v>158</v>
      </c>
      <c r="AZ96" s="31" t="s">
        <v>158</v>
      </c>
      <c r="BA96" s="31" t="s">
        <v>158</v>
      </c>
      <c r="BB96" s="31" t="s">
        <v>158</v>
      </c>
      <c r="BC96" s="31" t="s">
        <v>158</v>
      </c>
      <c r="BD96" s="31" t="s">
        <v>158</v>
      </c>
      <c r="BE96" s="31" t="s">
        <v>158</v>
      </c>
      <c r="BF96" s="31" t="s">
        <v>158</v>
      </c>
      <c r="BG96" s="31" t="s">
        <v>158</v>
      </c>
      <c r="BH96" s="31" t="s">
        <v>158</v>
      </c>
    </row>
    <row r="97" spans="1:60" x14ac:dyDescent="0.25">
      <c r="A97" s="28">
        <v>44669</v>
      </c>
      <c r="B97" s="40" t="s">
        <v>183</v>
      </c>
      <c r="C97" s="43" t="s">
        <v>184</v>
      </c>
      <c r="D97" s="45">
        <v>6753.8</v>
      </c>
      <c r="E97" s="47">
        <v>5665.88</v>
      </c>
      <c r="F97" s="45">
        <v>46.9</v>
      </c>
      <c r="G97" s="25">
        <v>144</v>
      </c>
      <c r="L97" s="32"/>
      <c r="M97" s="32"/>
      <c r="N97" s="32"/>
      <c r="O97" s="32"/>
      <c r="P97" s="32"/>
      <c r="Q97" s="32"/>
      <c r="R97" s="32">
        <f>($E$97/$G$97)*0.5</f>
        <v>19.673194444444444</v>
      </c>
      <c r="S97" s="32">
        <f t="shared" ref="S97:AF97" si="68">($E$97/$G$97)</f>
        <v>39.346388888888889</v>
      </c>
      <c r="T97" s="32">
        <f t="shared" si="68"/>
        <v>39.346388888888889</v>
      </c>
      <c r="U97" s="32">
        <f t="shared" si="68"/>
        <v>39.346388888888889</v>
      </c>
      <c r="V97" s="32">
        <f t="shared" si="68"/>
        <v>39.346388888888889</v>
      </c>
      <c r="W97" s="32">
        <f t="shared" si="68"/>
        <v>39.346388888888889</v>
      </c>
      <c r="X97" s="32">
        <f t="shared" si="68"/>
        <v>39.346388888888889</v>
      </c>
      <c r="Y97" s="32">
        <f t="shared" si="68"/>
        <v>39.346388888888889</v>
      </c>
      <c r="Z97" s="32">
        <f t="shared" si="68"/>
        <v>39.346388888888889</v>
      </c>
      <c r="AA97" s="32">
        <f t="shared" si="68"/>
        <v>39.346388888888889</v>
      </c>
      <c r="AB97" s="32">
        <f t="shared" si="68"/>
        <v>39.346388888888889</v>
      </c>
      <c r="AC97" s="32">
        <f t="shared" si="68"/>
        <v>39.346388888888889</v>
      </c>
      <c r="AD97" s="32">
        <f t="shared" si="68"/>
        <v>39.346388888888889</v>
      </c>
      <c r="AE97" s="32">
        <f t="shared" si="68"/>
        <v>39.346388888888889</v>
      </c>
      <c r="AF97" s="32">
        <f t="shared" si="68"/>
        <v>39.346388888888889</v>
      </c>
      <c r="AG97" s="31" t="s">
        <v>158</v>
      </c>
      <c r="AH97" s="31" t="s">
        <v>158</v>
      </c>
      <c r="AI97" s="31" t="s">
        <v>158</v>
      </c>
      <c r="AJ97" s="31" t="s">
        <v>158</v>
      </c>
      <c r="AK97" s="31" t="s">
        <v>158</v>
      </c>
      <c r="AL97" s="31" t="s">
        <v>158</v>
      </c>
      <c r="AM97" s="31" t="s">
        <v>158</v>
      </c>
      <c r="AN97" s="31" t="s">
        <v>158</v>
      </c>
      <c r="AO97" s="31" t="s">
        <v>158</v>
      </c>
      <c r="AP97" s="31" t="s">
        <v>158</v>
      </c>
      <c r="AQ97" s="31" t="s">
        <v>158</v>
      </c>
      <c r="AR97" s="31" t="s">
        <v>158</v>
      </c>
      <c r="AS97" s="31" t="s">
        <v>158</v>
      </c>
      <c r="AT97" s="31" t="s">
        <v>158</v>
      </c>
      <c r="AU97" s="31" t="s">
        <v>158</v>
      </c>
      <c r="AV97" s="31" t="s">
        <v>158</v>
      </c>
      <c r="AW97" s="31" t="s">
        <v>158</v>
      </c>
      <c r="AX97" s="31" t="s">
        <v>158</v>
      </c>
      <c r="AY97" s="31" t="s">
        <v>158</v>
      </c>
      <c r="AZ97" s="31" t="s">
        <v>158</v>
      </c>
      <c r="BA97" s="31" t="s">
        <v>158</v>
      </c>
      <c r="BB97" s="31" t="s">
        <v>158</v>
      </c>
      <c r="BC97" s="31" t="s">
        <v>158</v>
      </c>
      <c r="BD97" s="31" t="s">
        <v>158</v>
      </c>
      <c r="BE97" s="31" t="s">
        <v>158</v>
      </c>
      <c r="BF97" s="31" t="s">
        <v>158</v>
      </c>
      <c r="BG97" s="31" t="s">
        <v>158</v>
      </c>
      <c r="BH97" s="31" t="s">
        <v>158</v>
      </c>
    </row>
    <row r="98" spans="1:60" x14ac:dyDescent="0.25">
      <c r="A98" s="28">
        <v>44676</v>
      </c>
      <c r="B98" s="40">
        <v>6220126141</v>
      </c>
      <c r="C98" s="43" t="s">
        <v>185</v>
      </c>
      <c r="D98" s="45">
        <v>8879.35</v>
      </c>
      <c r="E98" s="47">
        <v>7449.04</v>
      </c>
      <c r="F98" s="175">
        <v>61.66</v>
      </c>
      <c r="G98" s="25">
        <v>144</v>
      </c>
      <c r="L98" s="32"/>
      <c r="M98" s="32"/>
      <c r="N98" s="32"/>
      <c r="O98" s="32"/>
      <c r="P98" s="32"/>
      <c r="Q98" s="32"/>
      <c r="R98" s="37">
        <f>($E$98/$G$98)*0.5</f>
        <v>25.864722222222223</v>
      </c>
      <c r="S98" s="32">
        <f t="shared" ref="S98:AF98" si="69">($E$98/$G$98)</f>
        <v>51.729444444444447</v>
      </c>
      <c r="T98" s="32">
        <f t="shared" si="69"/>
        <v>51.729444444444447</v>
      </c>
      <c r="U98" s="32">
        <f t="shared" si="69"/>
        <v>51.729444444444447</v>
      </c>
      <c r="V98" s="32">
        <f t="shared" si="69"/>
        <v>51.729444444444447</v>
      </c>
      <c r="W98" s="32">
        <f t="shared" si="69"/>
        <v>51.729444444444447</v>
      </c>
      <c r="X98" s="32">
        <f t="shared" si="69"/>
        <v>51.729444444444447</v>
      </c>
      <c r="Y98" s="32">
        <f t="shared" si="69"/>
        <v>51.729444444444447</v>
      </c>
      <c r="Z98" s="32">
        <f t="shared" si="69"/>
        <v>51.729444444444447</v>
      </c>
      <c r="AA98" s="32">
        <f t="shared" si="69"/>
        <v>51.729444444444447</v>
      </c>
      <c r="AB98" s="32">
        <f t="shared" si="69"/>
        <v>51.729444444444447</v>
      </c>
      <c r="AC98" s="32">
        <f t="shared" si="69"/>
        <v>51.729444444444447</v>
      </c>
      <c r="AD98" s="32">
        <f t="shared" si="69"/>
        <v>51.729444444444447</v>
      </c>
      <c r="AE98" s="32">
        <f t="shared" si="69"/>
        <v>51.729444444444447</v>
      </c>
      <c r="AF98" s="32">
        <f t="shared" si="69"/>
        <v>51.729444444444447</v>
      </c>
      <c r="AG98" s="31" t="s">
        <v>158</v>
      </c>
      <c r="AH98" s="31" t="s">
        <v>158</v>
      </c>
      <c r="AI98" s="31" t="s">
        <v>158</v>
      </c>
      <c r="AJ98" s="31" t="s">
        <v>158</v>
      </c>
      <c r="AK98" s="31" t="s">
        <v>158</v>
      </c>
      <c r="AL98" s="31" t="s">
        <v>158</v>
      </c>
      <c r="AM98" s="31" t="s">
        <v>158</v>
      </c>
      <c r="AN98" s="31" t="s">
        <v>158</v>
      </c>
      <c r="AO98" s="31" t="s">
        <v>158</v>
      </c>
      <c r="AP98" s="31" t="s">
        <v>158</v>
      </c>
      <c r="AQ98" s="31" t="s">
        <v>158</v>
      </c>
      <c r="AR98" s="31" t="s">
        <v>158</v>
      </c>
      <c r="AS98" s="31" t="s">
        <v>158</v>
      </c>
      <c r="AT98" s="31" t="s">
        <v>158</v>
      </c>
      <c r="AU98" s="31" t="s">
        <v>158</v>
      </c>
      <c r="AV98" s="31" t="s">
        <v>158</v>
      </c>
      <c r="AW98" s="31" t="s">
        <v>158</v>
      </c>
      <c r="AX98" s="31" t="s">
        <v>158</v>
      </c>
      <c r="AY98" s="31" t="s">
        <v>158</v>
      </c>
      <c r="AZ98" s="31" t="s">
        <v>158</v>
      </c>
      <c r="BA98" s="31" t="s">
        <v>158</v>
      </c>
      <c r="BB98" s="31" t="s">
        <v>158</v>
      </c>
      <c r="BC98" s="31" t="s">
        <v>158</v>
      </c>
      <c r="BD98" s="31" t="s">
        <v>158</v>
      </c>
      <c r="BE98" s="31" t="s">
        <v>158</v>
      </c>
      <c r="BF98" s="31" t="s">
        <v>158</v>
      </c>
      <c r="BG98" s="31" t="s">
        <v>158</v>
      </c>
      <c r="BH98" s="31" t="s">
        <v>158</v>
      </c>
    </row>
    <row r="99" spans="1:60" x14ac:dyDescent="0.25">
      <c r="D99" s="16"/>
      <c r="E99" s="16"/>
      <c r="F99" s="16"/>
      <c r="P99" s="34"/>
      <c r="Q99" s="34"/>
      <c r="R99" s="34">
        <f>SUM(R34:R98)</f>
        <v>2126.8897582397071</v>
      </c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</row>
    <row r="100" spans="1:60" x14ac:dyDescent="0.25">
      <c r="D100" s="16"/>
      <c r="E100" s="16"/>
      <c r="F100" s="16"/>
    </row>
    <row r="101" spans="1:60" x14ac:dyDescent="0.25">
      <c r="A101" s="28">
        <v>44683</v>
      </c>
      <c r="B101" s="80" t="s">
        <v>187</v>
      </c>
      <c r="C101" s="81" t="s">
        <v>188</v>
      </c>
      <c r="D101" s="78">
        <v>13199.37</v>
      </c>
      <c r="E101" s="79">
        <v>11073.18</v>
      </c>
      <c r="F101" s="78">
        <v>91.66</v>
      </c>
      <c r="G101" s="77">
        <v>144</v>
      </c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>
        <f>($E$101/$G$101)*0.5</f>
        <v>38.448541666666671</v>
      </c>
      <c r="T101" s="32">
        <f t="shared" ref="T101:AF101" si="70">($E$101/$G$101)</f>
        <v>76.897083333333342</v>
      </c>
      <c r="U101" s="32">
        <f t="shared" si="70"/>
        <v>76.897083333333342</v>
      </c>
      <c r="V101" s="32">
        <f t="shared" si="70"/>
        <v>76.897083333333342</v>
      </c>
      <c r="W101" s="32">
        <f t="shared" si="70"/>
        <v>76.897083333333342</v>
      </c>
      <c r="X101" s="32">
        <f t="shared" si="70"/>
        <v>76.897083333333342</v>
      </c>
      <c r="Y101" s="32">
        <f t="shared" si="70"/>
        <v>76.897083333333342</v>
      </c>
      <c r="Z101" s="32">
        <f t="shared" si="70"/>
        <v>76.897083333333342</v>
      </c>
      <c r="AA101" s="32">
        <f t="shared" si="70"/>
        <v>76.897083333333342</v>
      </c>
      <c r="AB101" s="32">
        <f t="shared" si="70"/>
        <v>76.897083333333342</v>
      </c>
      <c r="AC101" s="32">
        <f t="shared" si="70"/>
        <v>76.897083333333342</v>
      </c>
      <c r="AD101" s="32">
        <f t="shared" si="70"/>
        <v>76.897083333333342</v>
      </c>
      <c r="AE101" s="32">
        <f t="shared" si="70"/>
        <v>76.897083333333342</v>
      </c>
      <c r="AF101" s="32">
        <f t="shared" si="70"/>
        <v>76.897083333333342</v>
      </c>
      <c r="AG101" s="31" t="s">
        <v>158</v>
      </c>
      <c r="AH101" s="31" t="s">
        <v>158</v>
      </c>
      <c r="AI101" s="31" t="s">
        <v>158</v>
      </c>
      <c r="AJ101" s="31" t="s">
        <v>158</v>
      </c>
      <c r="AK101" s="31" t="s">
        <v>158</v>
      </c>
      <c r="AL101" s="31" t="s">
        <v>158</v>
      </c>
      <c r="AM101" s="31" t="s">
        <v>158</v>
      </c>
      <c r="AN101" s="31" t="s">
        <v>158</v>
      </c>
      <c r="AO101" s="31" t="s">
        <v>158</v>
      </c>
      <c r="AP101" s="31" t="s">
        <v>158</v>
      </c>
      <c r="AQ101" s="31" t="s">
        <v>158</v>
      </c>
      <c r="AR101" s="31" t="s">
        <v>158</v>
      </c>
      <c r="AS101" s="31" t="s">
        <v>158</v>
      </c>
      <c r="AT101" s="31" t="s">
        <v>158</v>
      </c>
      <c r="AU101" s="31" t="s">
        <v>158</v>
      </c>
      <c r="AV101" s="31" t="s">
        <v>158</v>
      </c>
      <c r="AW101" s="31" t="s">
        <v>158</v>
      </c>
      <c r="AX101" s="31" t="s">
        <v>158</v>
      </c>
      <c r="AY101" s="31" t="s">
        <v>158</v>
      </c>
      <c r="AZ101" s="31" t="s">
        <v>158</v>
      </c>
      <c r="BA101" s="31" t="s">
        <v>158</v>
      </c>
      <c r="BB101" s="31" t="s">
        <v>158</v>
      </c>
      <c r="BC101" s="31" t="s">
        <v>158</v>
      </c>
      <c r="BD101" s="31" t="s">
        <v>158</v>
      </c>
      <c r="BE101" s="31" t="s">
        <v>158</v>
      </c>
      <c r="BF101" s="31" t="s">
        <v>158</v>
      </c>
      <c r="BG101" s="31" t="s">
        <v>158</v>
      </c>
      <c r="BH101" s="31" t="s">
        <v>158</v>
      </c>
    </row>
    <row r="102" spans="1:60" x14ac:dyDescent="0.25">
      <c r="A102" s="28">
        <v>44683</v>
      </c>
      <c r="B102" s="80">
        <v>1074011225</v>
      </c>
      <c r="C102" s="81" t="s">
        <v>189</v>
      </c>
      <c r="D102" s="78">
        <v>5496.19</v>
      </c>
      <c r="E102" s="79">
        <v>4610.8500000000004</v>
      </c>
      <c r="F102" s="78">
        <v>38.17</v>
      </c>
      <c r="G102" s="77">
        <v>144</v>
      </c>
      <c r="L102" s="32"/>
      <c r="M102" s="32"/>
      <c r="N102" s="32"/>
      <c r="O102" s="32"/>
      <c r="P102" s="32"/>
      <c r="Q102" s="32"/>
      <c r="R102" s="32"/>
      <c r="S102" s="32">
        <f>($E$102/$G$102)*0.5</f>
        <v>16.009895833333335</v>
      </c>
      <c r="T102" s="32">
        <f t="shared" ref="T102:AF102" si="71">($E$102/$G$102)</f>
        <v>32.01979166666667</v>
      </c>
      <c r="U102" s="32">
        <f t="shared" si="71"/>
        <v>32.01979166666667</v>
      </c>
      <c r="V102" s="32">
        <f t="shared" si="71"/>
        <v>32.01979166666667</v>
      </c>
      <c r="W102" s="32">
        <f t="shared" si="71"/>
        <v>32.01979166666667</v>
      </c>
      <c r="X102" s="32">
        <f t="shared" si="71"/>
        <v>32.01979166666667</v>
      </c>
      <c r="Y102" s="32">
        <f t="shared" si="71"/>
        <v>32.01979166666667</v>
      </c>
      <c r="Z102" s="32">
        <f t="shared" si="71"/>
        <v>32.01979166666667</v>
      </c>
      <c r="AA102" s="32">
        <f t="shared" si="71"/>
        <v>32.01979166666667</v>
      </c>
      <c r="AB102" s="32">
        <f t="shared" si="71"/>
        <v>32.01979166666667</v>
      </c>
      <c r="AC102" s="32">
        <f t="shared" si="71"/>
        <v>32.01979166666667</v>
      </c>
      <c r="AD102" s="32">
        <f t="shared" si="71"/>
        <v>32.01979166666667</v>
      </c>
      <c r="AE102" s="32">
        <f t="shared" si="71"/>
        <v>32.01979166666667</v>
      </c>
      <c r="AF102" s="32">
        <f t="shared" si="71"/>
        <v>32.01979166666667</v>
      </c>
      <c r="AG102" s="31" t="s">
        <v>158</v>
      </c>
      <c r="AH102" s="31" t="s">
        <v>158</v>
      </c>
      <c r="AI102" s="31" t="s">
        <v>158</v>
      </c>
      <c r="AJ102" s="31" t="s">
        <v>158</v>
      </c>
      <c r="AK102" s="31" t="s">
        <v>158</v>
      </c>
      <c r="AL102" s="31" t="s">
        <v>158</v>
      </c>
      <c r="AM102" s="31" t="s">
        <v>158</v>
      </c>
      <c r="AN102" s="31" t="s">
        <v>158</v>
      </c>
      <c r="AO102" s="31" t="s">
        <v>158</v>
      </c>
      <c r="AP102" s="31" t="s">
        <v>158</v>
      </c>
      <c r="AQ102" s="31" t="s">
        <v>158</v>
      </c>
      <c r="AR102" s="31" t="s">
        <v>158</v>
      </c>
      <c r="AS102" s="31" t="s">
        <v>158</v>
      </c>
      <c r="AT102" s="31" t="s">
        <v>158</v>
      </c>
      <c r="AU102" s="31" t="s">
        <v>158</v>
      </c>
      <c r="AV102" s="31" t="s">
        <v>158</v>
      </c>
      <c r="AW102" s="31" t="s">
        <v>158</v>
      </c>
      <c r="AX102" s="31" t="s">
        <v>158</v>
      </c>
      <c r="AY102" s="31" t="s">
        <v>158</v>
      </c>
      <c r="AZ102" s="31" t="s">
        <v>158</v>
      </c>
      <c r="BA102" s="31" t="s">
        <v>158</v>
      </c>
      <c r="BB102" s="31" t="s">
        <v>158</v>
      </c>
      <c r="BC102" s="31" t="s">
        <v>158</v>
      </c>
      <c r="BD102" s="31" t="s">
        <v>158</v>
      </c>
      <c r="BE102" s="31" t="s">
        <v>158</v>
      </c>
      <c r="BF102" s="31" t="s">
        <v>158</v>
      </c>
      <c r="BG102" s="31" t="s">
        <v>158</v>
      </c>
      <c r="BH102" s="31" t="s">
        <v>158</v>
      </c>
    </row>
    <row r="103" spans="1:60" x14ac:dyDescent="0.25">
      <c r="A103" s="28">
        <v>44697</v>
      </c>
      <c r="B103" s="80" t="s">
        <v>190</v>
      </c>
      <c r="C103" s="81">
        <v>470620901</v>
      </c>
      <c r="D103" s="77">
        <v>11758.57</v>
      </c>
      <c r="E103" s="77">
        <v>9864.4699999999993</v>
      </c>
      <c r="F103" s="77">
        <v>81.66</v>
      </c>
      <c r="G103" s="77">
        <v>144</v>
      </c>
      <c r="L103" s="32"/>
      <c r="M103" s="32"/>
      <c r="N103" s="32"/>
      <c r="O103" s="32"/>
      <c r="P103" s="32"/>
      <c r="Q103" s="32"/>
      <c r="R103" s="32"/>
      <c r="S103" s="32">
        <f>($E$103/$G$103)*0.5</f>
        <v>34.251631944444441</v>
      </c>
      <c r="T103" s="32">
        <f t="shared" ref="T103:AF103" si="72">($E$103/$G$103)</f>
        <v>68.503263888888881</v>
      </c>
      <c r="U103" s="32">
        <f t="shared" si="72"/>
        <v>68.503263888888881</v>
      </c>
      <c r="V103" s="32">
        <f t="shared" si="72"/>
        <v>68.503263888888881</v>
      </c>
      <c r="W103" s="32">
        <f t="shared" si="72"/>
        <v>68.503263888888881</v>
      </c>
      <c r="X103" s="32">
        <f t="shared" si="72"/>
        <v>68.503263888888881</v>
      </c>
      <c r="Y103" s="32">
        <f t="shared" si="72"/>
        <v>68.503263888888881</v>
      </c>
      <c r="Z103" s="32">
        <f t="shared" si="72"/>
        <v>68.503263888888881</v>
      </c>
      <c r="AA103" s="32">
        <f t="shared" si="72"/>
        <v>68.503263888888881</v>
      </c>
      <c r="AB103" s="32">
        <f t="shared" si="72"/>
        <v>68.503263888888881</v>
      </c>
      <c r="AC103" s="32">
        <f t="shared" si="72"/>
        <v>68.503263888888881</v>
      </c>
      <c r="AD103" s="32">
        <f t="shared" si="72"/>
        <v>68.503263888888881</v>
      </c>
      <c r="AE103" s="32">
        <f t="shared" si="72"/>
        <v>68.503263888888881</v>
      </c>
      <c r="AF103" s="32">
        <f t="shared" si="72"/>
        <v>68.503263888888881</v>
      </c>
      <c r="AG103" s="31" t="s">
        <v>158</v>
      </c>
      <c r="AH103" s="31" t="s">
        <v>158</v>
      </c>
      <c r="AI103" s="31" t="s">
        <v>158</v>
      </c>
      <c r="AJ103" s="31" t="s">
        <v>158</v>
      </c>
      <c r="AK103" s="31" t="s">
        <v>158</v>
      </c>
      <c r="AL103" s="31" t="s">
        <v>158</v>
      </c>
      <c r="AM103" s="31" t="s">
        <v>158</v>
      </c>
      <c r="AN103" s="31" t="s">
        <v>158</v>
      </c>
      <c r="AO103" s="31" t="s">
        <v>158</v>
      </c>
      <c r="AP103" s="31" t="s">
        <v>158</v>
      </c>
      <c r="AQ103" s="31" t="s">
        <v>158</v>
      </c>
      <c r="AR103" s="31" t="s">
        <v>158</v>
      </c>
      <c r="AS103" s="31" t="s">
        <v>158</v>
      </c>
      <c r="AT103" s="31" t="s">
        <v>158</v>
      </c>
      <c r="AU103" s="31" t="s">
        <v>158</v>
      </c>
      <c r="AV103" s="31" t="s">
        <v>158</v>
      </c>
      <c r="AW103" s="31" t="s">
        <v>158</v>
      </c>
      <c r="AX103" s="31" t="s">
        <v>158</v>
      </c>
      <c r="AY103" s="31" t="s">
        <v>158</v>
      </c>
      <c r="AZ103" s="31" t="s">
        <v>158</v>
      </c>
      <c r="BA103" s="31" t="s">
        <v>158</v>
      </c>
      <c r="BB103" s="31" t="s">
        <v>158</v>
      </c>
      <c r="BC103" s="31" t="s">
        <v>158</v>
      </c>
      <c r="BD103" s="31" t="s">
        <v>158</v>
      </c>
      <c r="BE103" s="31" t="s">
        <v>158</v>
      </c>
      <c r="BF103" s="31" t="s">
        <v>158</v>
      </c>
      <c r="BG103" s="31" t="s">
        <v>158</v>
      </c>
      <c r="BH103" s="31" t="s">
        <v>158</v>
      </c>
    </row>
    <row r="104" spans="1:60" x14ac:dyDescent="0.25">
      <c r="A104" s="28">
        <v>44697</v>
      </c>
      <c r="B104" s="80" t="s">
        <v>191</v>
      </c>
      <c r="C104" s="81" t="s">
        <v>192</v>
      </c>
      <c r="D104" s="77">
        <v>14981.1</v>
      </c>
      <c r="E104" s="77">
        <v>12567.9</v>
      </c>
      <c r="F104" s="77">
        <v>104.04</v>
      </c>
      <c r="G104" s="77">
        <v>144</v>
      </c>
      <c r="L104" s="32"/>
      <c r="M104" s="32"/>
      <c r="N104" s="32"/>
      <c r="O104" s="32"/>
      <c r="P104" s="32"/>
      <c r="Q104" s="32"/>
      <c r="R104" s="32"/>
      <c r="S104" s="32">
        <f>($E$104/$G$104)*0.5</f>
        <v>43.638541666666669</v>
      </c>
      <c r="T104" s="32">
        <f t="shared" ref="T104:AF104" si="73">($E$104/$G$104)</f>
        <v>87.277083333333337</v>
      </c>
      <c r="U104" s="32">
        <f t="shared" si="73"/>
        <v>87.277083333333337</v>
      </c>
      <c r="V104" s="32">
        <f t="shared" si="73"/>
        <v>87.277083333333337</v>
      </c>
      <c r="W104" s="32">
        <f t="shared" si="73"/>
        <v>87.277083333333337</v>
      </c>
      <c r="X104" s="32">
        <f t="shared" si="73"/>
        <v>87.277083333333337</v>
      </c>
      <c r="Y104" s="32">
        <f t="shared" si="73"/>
        <v>87.277083333333337</v>
      </c>
      <c r="Z104" s="32">
        <f t="shared" si="73"/>
        <v>87.277083333333337</v>
      </c>
      <c r="AA104" s="32">
        <f t="shared" si="73"/>
        <v>87.277083333333337</v>
      </c>
      <c r="AB104" s="32">
        <f t="shared" si="73"/>
        <v>87.277083333333337</v>
      </c>
      <c r="AC104" s="32">
        <f t="shared" si="73"/>
        <v>87.277083333333337</v>
      </c>
      <c r="AD104" s="32">
        <f t="shared" si="73"/>
        <v>87.277083333333337</v>
      </c>
      <c r="AE104" s="32">
        <f t="shared" si="73"/>
        <v>87.277083333333337</v>
      </c>
      <c r="AF104" s="32">
        <f t="shared" si="73"/>
        <v>87.277083333333337</v>
      </c>
      <c r="AG104" s="31" t="s">
        <v>158</v>
      </c>
      <c r="AH104" s="31" t="s">
        <v>158</v>
      </c>
      <c r="AI104" s="31" t="s">
        <v>158</v>
      </c>
      <c r="AJ104" s="31" t="s">
        <v>158</v>
      </c>
      <c r="AK104" s="31" t="s">
        <v>158</v>
      </c>
      <c r="AL104" s="31" t="s">
        <v>158</v>
      </c>
      <c r="AM104" s="31" t="s">
        <v>158</v>
      </c>
      <c r="AN104" s="31" t="s">
        <v>158</v>
      </c>
      <c r="AO104" s="31" t="s">
        <v>158</v>
      </c>
      <c r="AP104" s="31" t="s">
        <v>158</v>
      </c>
      <c r="AQ104" s="31" t="s">
        <v>158</v>
      </c>
      <c r="AR104" s="31" t="s">
        <v>158</v>
      </c>
      <c r="AS104" s="31" t="s">
        <v>158</v>
      </c>
      <c r="AT104" s="31" t="s">
        <v>158</v>
      </c>
      <c r="AU104" s="31" t="s">
        <v>158</v>
      </c>
      <c r="AV104" s="31" t="s">
        <v>158</v>
      </c>
      <c r="AW104" s="31" t="s">
        <v>158</v>
      </c>
      <c r="AX104" s="31" t="s">
        <v>158</v>
      </c>
      <c r="AY104" s="31" t="s">
        <v>158</v>
      </c>
      <c r="AZ104" s="31" t="s">
        <v>158</v>
      </c>
      <c r="BA104" s="31" t="s">
        <v>158</v>
      </c>
      <c r="BB104" s="31" t="s">
        <v>158</v>
      </c>
      <c r="BC104" s="31" t="s">
        <v>158</v>
      </c>
      <c r="BD104" s="31" t="s">
        <v>158</v>
      </c>
      <c r="BE104" s="31" t="s">
        <v>158</v>
      </c>
      <c r="BF104" s="31" t="s">
        <v>158</v>
      </c>
      <c r="BG104" s="31" t="s">
        <v>158</v>
      </c>
      <c r="BH104" s="31" t="s">
        <v>158</v>
      </c>
    </row>
    <row r="105" spans="1:60" x14ac:dyDescent="0.25">
      <c r="A105" s="28">
        <v>44697</v>
      </c>
      <c r="B105" s="80" t="s">
        <v>193</v>
      </c>
      <c r="C105" s="81" t="s">
        <v>194</v>
      </c>
      <c r="D105" s="77">
        <v>8211.7800000000007</v>
      </c>
      <c r="E105" s="77">
        <v>6889</v>
      </c>
      <c r="F105" s="77">
        <v>57.03</v>
      </c>
      <c r="G105" s="77">
        <v>144</v>
      </c>
      <c r="S105" s="32">
        <f>($E$105/$G$105)*0.5</f>
        <v>23.920138888888889</v>
      </c>
      <c r="T105" s="32">
        <f t="shared" ref="T105:AF105" si="74">($E$105/$G$105)</f>
        <v>47.840277777777779</v>
      </c>
      <c r="U105" s="32">
        <f t="shared" si="74"/>
        <v>47.840277777777779</v>
      </c>
      <c r="V105" s="32">
        <f t="shared" si="74"/>
        <v>47.840277777777779</v>
      </c>
      <c r="W105" s="32">
        <f t="shared" si="74"/>
        <v>47.840277777777779</v>
      </c>
      <c r="X105" s="32">
        <f t="shared" si="74"/>
        <v>47.840277777777779</v>
      </c>
      <c r="Y105" s="32">
        <f t="shared" si="74"/>
        <v>47.840277777777779</v>
      </c>
      <c r="Z105" s="32">
        <f t="shared" si="74"/>
        <v>47.840277777777779</v>
      </c>
      <c r="AA105" s="32">
        <f t="shared" si="74"/>
        <v>47.840277777777779</v>
      </c>
      <c r="AB105" s="32">
        <f t="shared" si="74"/>
        <v>47.840277777777779</v>
      </c>
      <c r="AC105" s="32">
        <f t="shared" si="74"/>
        <v>47.840277777777779</v>
      </c>
      <c r="AD105" s="32">
        <f t="shared" si="74"/>
        <v>47.840277777777779</v>
      </c>
      <c r="AE105" s="32">
        <f t="shared" si="74"/>
        <v>47.840277777777779</v>
      </c>
      <c r="AF105" s="32">
        <f t="shared" si="74"/>
        <v>47.840277777777779</v>
      </c>
      <c r="AG105" s="31" t="s">
        <v>158</v>
      </c>
      <c r="AH105" s="31" t="s">
        <v>158</v>
      </c>
      <c r="AI105" s="31" t="s">
        <v>158</v>
      </c>
      <c r="AJ105" s="31" t="s">
        <v>158</v>
      </c>
      <c r="AK105" s="31" t="s">
        <v>158</v>
      </c>
      <c r="AL105" s="31" t="s">
        <v>158</v>
      </c>
      <c r="AM105" s="31" t="s">
        <v>158</v>
      </c>
      <c r="AN105" s="31" t="s">
        <v>158</v>
      </c>
      <c r="AO105" s="31" t="s">
        <v>158</v>
      </c>
      <c r="AP105" s="31" t="s">
        <v>158</v>
      </c>
      <c r="AQ105" s="31" t="s">
        <v>158</v>
      </c>
      <c r="AR105" s="31" t="s">
        <v>158</v>
      </c>
      <c r="AS105" s="31" t="s">
        <v>158</v>
      </c>
      <c r="AT105" s="31" t="s">
        <v>158</v>
      </c>
      <c r="AU105" s="31" t="s">
        <v>158</v>
      </c>
      <c r="AV105" s="31" t="s">
        <v>158</v>
      </c>
      <c r="AW105" s="31" t="s">
        <v>158</v>
      </c>
      <c r="AX105" s="31" t="s">
        <v>158</v>
      </c>
      <c r="AY105" s="31" t="s">
        <v>158</v>
      </c>
      <c r="AZ105" s="31" t="s">
        <v>158</v>
      </c>
      <c r="BA105" s="31" t="s">
        <v>158</v>
      </c>
      <c r="BB105" s="31" t="s">
        <v>158</v>
      </c>
      <c r="BC105" s="31" t="s">
        <v>158</v>
      </c>
      <c r="BD105" s="31" t="s">
        <v>158</v>
      </c>
      <c r="BE105" s="31" t="s">
        <v>158</v>
      </c>
      <c r="BF105" s="31" t="s">
        <v>158</v>
      </c>
      <c r="BG105" s="31" t="s">
        <v>158</v>
      </c>
      <c r="BH105" s="31" t="s">
        <v>158</v>
      </c>
    </row>
    <row r="106" spans="1:60" x14ac:dyDescent="0.25">
      <c r="A106" s="28">
        <v>44697</v>
      </c>
      <c r="B106" s="80" t="s">
        <v>195</v>
      </c>
      <c r="C106" s="81" t="s">
        <v>196</v>
      </c>
      <c r="D106" s="77">
        <v>5246.68</v>
      </c>
      <c r="E106" s="77">
        <v>4401.53</v>
      </c>
      <c r="F106" s="77">
        <v>36.44</v>
      </c>
      <c r="G106" s="77">
        <v>144</v>
      </c>
      <c r="S106" s="32">
        <f>($E$106/$G$106)*0.5</f>
        <v>15.283090277777777</v>
      </c>
      <c r="T106" s="32">
        <f t="shared" ref="T106:AF106" si="75">($E$106/$G$106)</f>
        <v>30.566180555555555</v>
      </c>
      <c r="U106" s="32">
        <f t="shared" si="75"/>
        <v>30.566180555555555</v>
      </c>
      <c r="V106" s="32">
        <f t="shared" si="75"/>
        <v>30.566180555555555</v>
      </c>
      <c r="W106" s="32">
        <f t="shared" si="75"/>
        <v>30.566180555555555</v>
      </c>
      <c r="X106" s="32">
        <f t="shared" si="75"/>
        <v>30.566180555555555</v>
      </c>
      <c r="Y106" s="32">
        <f t="shared" si="75"/>
        <v>30.566180555555555</v>
      </c>
      <c r="Z106" s="32">
        <f t="shared" si="75"/>
        <v>30.566180555555555</v>
      </c>
      <c r="AA106" s="32">
        <f t="shared" si="75"/>
        <v>30.566180555555555</v>
      </c>
      <c r="AB106" s="32">
        <f t="shared" si="75"/>
        <v>30.566180555555555</v>
      </c>
      <c r="AC106" s="32">
        <f t="shared" si="75"/>
        <v>30.566180555555555</v>
      </c>
      <c r="AD106" s="32">
        <f t="shared" si="75"/>
        <v>30.566180555555555</v>
      </c>
      <c r="AE106" s="32">
        <f t="shared" si="75"/>
        <v>30.566180555555555</v>
      </c>
      <c r="AF106" s="32">
        <f t="shared" si="75"/>
        <v>30.566180555555555</v>
      </c>
      <c r="AG106" s="31" t="s">
        <v>158</v>
      </c>
      <c r="AH106" s="31" t="s">
        <v>158</v>
      </c>
      <c r="AI106" s="31" t="s">
        <v>158</v>
      </c>
      <c r="AJ106" s="31" t="s">
        <v>158</v>
      </c>
      <c r="AK106" s="31" t="s">
        <v>158</v>
      </c>
      <c r="AL106" s="31" t="s">
        <v>158</v>
      </c>
      <c r="AM106" s="31" t="s">
        <v>158</v>
      </c>
      <c r="AN106" s="31" t="s">
        <v>158</v>
      </c>
      <c r="AO106" s="31" t="s">
        <v>158</v>
      </c>
      <c r="AP106" s="31" t="s">
        <v>158</v>
      </c>
      <c r="AQ106" s="31" t="s">
        <v>158</v>
      </c>
      <c r="AR106" s="31" t="s">
        <v>158</v>
      </c>
      <c r="AS106" s="31" t="s">
        <v>158</v>
      </c>
      <c r="AT106" s="31" t="s">
        <v>158</v>
      </c>
      <c r="AU106" s="31" t="s">
        <v>158</v>
      </c>
      <c r="AV106" s="31" t="s">
        <v>158</v>
      </c>
      <c r="AW106" s="31" t="s">
        <v>158</v>
      </c>
      <c r="AX106" s="31" t="s">
        <v>158</v>
      </c>
      <c r="AY106" s="31" t="s">
        <v>158</v>
      </c>
      <c r="AZ106" s="31" t="s">
        <v>158</v>
      </c>
      <c r="BA106" s="31" t="s">
        <v>158</v>
      </c>
      <c r="BB106" s="31" t="s">
        <v>158</v>
      </c>
      <c r="BC106" s="31" t="s">
        <v>158</v>
      </c>
      <c r="BD106" s="31" t="s">
        <v>158</v>
      </c>
      <c r="BE106" s="31" t="s">
        <v>158</v>
      </c>
      <c r="BF106" s="31" t="s">
        <v>158</v>
      </c>
      <c r="BG106" s="31" t="s">
        <v>158</v>
      </c>
      <c r="BH106" s="31" t="s">
        <v>158</v>
      </c>
    </row>
    <row r="107" spans="1:60" x14ac:dyDescent="0.25">
      <c r="A107" s="28">
        <v>44697</v>
      </c>
      <c r="B107" s="80" t="s">
        <v>197</v>
      </c>
      <c r="C107" s="81" t="s">
        <v>198</v>
      </c>
      <c r="D107" s="77">
        <v>874.91</v>
      </c>
      <c r="E107" s="77">
        <v>733.98</v>
      </c>
      <c r="F107" s="77">
        <v>6.08</v>
      </c>
      <c r="G107" s="77">
        <v>144</v>
      </c>
      <c r="S107" s="32">
        <f>($E$107/$G$107)*0.5</f>
        <v>2.5485416666666669</v>
      </c>
      <c r="T107" s="32">
        <f t="shared" ref="T107:AF107" si="76">($E$107/$G$107)</f>
        <v>5.0970833333333339</v>
      </c>
      <c r="U107" s="32">
        <f t="shared" si="76"/>
        <v>5.0970833333333339</v>
      </c>
      <c r="V107" s="32">
        <f t="shared" si="76"/>
        <v>5.0970833333333339</v>
      </c>
      <c r="W107" s="32">
        <f t="shared" si="76"/>
        <v>5.0970833333333339</v>
      </c>
      <c r="X107" s="32">
        <f t="shared" si="76"/>
        <v>5.0970833333333339</v>
      </c>
      <c r="Y107" s="32">
        <f t="shared" si="76"/>
        <v>5.0970833333333339</v>
      </c>
      <c r="Z107" s="32">
        <f t="shared" si="76"/>
        <v>5.0970833333333339</v>
      </c>
      <c r="AA107" s="32">
        <f t="shared" si="76"/>
        <v>5.0970833333333339</v>
      </c>
      <c r="AB107" s="32">
        <f t="shared" si="76"/>
        <v>5.0970833333333339</v>
      </c>
      <c r="AC107" s="32">
        <f t="shared" si="76"/>
        <v>5.0970833333333339</v>
      </c>
      <c r="AD107" s="32">
        <f t="shared" si="76"/>
        <v>5.0970833333333339</v>
      </c>
      <c r="AE107" s="32">
        <f t="shared" si="76"/>
        <v>5.0970833333333339</v>
      </c>
      <c r="AF107" s="32">
        <f t="shared" si="76"/>
        <v>5.0970833333333339</v>
      </c>
      <c r="AG107" s="31" t="s">
        <v>158</v>
      </c>
      <c r="AH107" s="31" t="s">
        <v>158</v>
      </c>
      <c r="AI107" s="31" t="s">
        <v>158</v>
      </c>
      <c r="AJ107" s="31" t="s">
        <v>158</v>
      </c>
      <c r="AK107" s="31" t="s">
        <v>158</v>
      </c>
      <c r="AL107" s="31" t="s">
        <v>158</v>
      </c>
      <c r="AM107" s="31" t="s">
        <v>158</v>
      </c>
      <c r="AN107" s="31" t="s">
        <v>158</v>
      </c>
      <c r="AO107" s="31" t="s">
        <v>158</v>
      </c>
      <c r="AP107" s="31" t="s">
        <v>158</v>
      </c>
      <c r="AQ107" s="31" t="s">
        <v>158</v>
      </c>
      <c r="AR107" s="31" t="s">
        <v>158</v>
      </c>
      <c r="AS107" s="31" t="s">
        <v>158</v>
      </c>
      <c r="AT107" s="31" t="s">
        <v>158</v>
      </c>
      <c r="AU107" s="31" t="s">
        <v>158</v>
      </c>
      <c r="AV107" s="31" t="s">
        <v>158</v>
      </c>
      <c r="AW107" s="31" t="s">
        <v>158</v>
      </c>
      <c r="AX107" s="31" t="s">
        <v>158</v>
      </c>
      <c r="AY107" s="31" t="s">
        <v>158</v>
      </c>
      <c r="AZ107" s="31" t="s">
        <v>158</v>
      </c>
      <c r="BA107" s="31" t="s">
        <v>158</v>
      </c>
      <c r="BB107" s="31" t="s">
        <v>158</v>
      </c>
      <c r="BC107" s="31" t="s">
        <v>158</v>
      </c>
      <c r="BD107" s="31" t="s">
        <v>158</v>
      </c>
      <c r="BE107" s="31" t="s">
        <v>158</v>
      </c>
      <c r="BF107" s="31" t="s">
        <v>158</v>
      </c>
      <c r="BG107" s="31" t="s">
        <v>158</v>
      </c>
      <c r="BH107" s="31" t="s">
        <v>158</v>
      </c>
    </row>
    <row r="108" spans="1:60" x14ac:dyDescent="0.25">
      <c r="A108" s="28">
        <v>44697</v>
      </c>
      <c r="B108" s="80" t="s">
        <v>199</v>
      </c>
      <c r="C108" s="81" t="s">
        <v>200</v>
      </c>
      <c r="D108" s="77">
        <v>4813.96</v>
      </c>
      <c r="E108" s="77">
        <v>4038.51</v>
      </c>
      <c r="F108" s="77">
        <v>33.43</v>
      </c>
      <c r="G108" s="77">
        <v>144</v>
      </c>
      <c r="S108" s="32">
        <f>($E$108/$G$108)*0.5</f>
        <v>14.022604166666667</v>
      </c>
      <c r="T108" s="32">
        <f t="shared" ref="T108:AF108" si="77">($E$108/$G$108)</f>
        <v>28.045208333333335</v>
      </c>
      <c r="U108" s="32">
        <f t="shared" si="77"/>
        <v>28.045208333333335</v>
      </c>
      <c r="V108" s="32">
        <f t="shared" si="77"/>
        <v>28.045208333333335</v>
      </c>
      <c r="W108" s="32">
        <f t="shared" si="77"/>
        <v>28.045208333333335</v>
      </c>
      <c r="X108" s="32">
        <f t="shared" si="77"/>
        <v>28.045208333333335</v>
      </c>
      <c r="Y108" s="32">
        <f t="shared" si="77"/>
        <v>28.045208333333335</v>
      </c>
      <c r="Z108" s="32">
        <f t="shared" si="77"/>
        <v>28.045208333333335</v>
      </c>
      <c r="AA108" s="32">
        <f t="shared" si="77"/>
        <v>28.045208333333335</v>
      </c>
      <c r="AB108" s="32">
        <f t="shared" si="77"/>
        <v>28.045208333333335</v>
      </c>
      <c r="AC108" s="32">
        <f t="shared" si="77"/>
        <v>28.045208333333335</v>
      </c>
      <c r="AD108" s="32">
        <f t="shared" si="77"/>
        <v>28.045208333333335</v>
      </c>
      <c r="AE108" s="32">
        <f t="shared" si="77"/>
        <v>28.045208333333335</v>
      </c>
      <c r="AF108" s="32">
        <f t="shared" si="77"/>
        <v>28.045208333333335</v>
      </c>
      <c r="AG108" s="31" t="s">
        <v>158</v>
      </c>
      <c r="AH108" s="31" t="s">
        <v>158</v>
      </c>
      <c r="AI108" s="31" t="s">
        <v>158</v>
      </c>
      <c r="AJ108" s="31" t="s">
        <v>158</v>
      </c>
      <c r="AK108" s="31" t="s">
        <v>158</v>
      </c>
      <c r="AL108" s="31" t="s">
        <v>158</v>
      </c>
      <c r="AM108" s="31" t="s">
        <v>158</v>
      </c>
      <c r="AN108" s="31" t="s">
        <v>158</v>
      </c>
      <c r="AO108" s="31" t="s">
        <v>158</v>
      </c>
      <c r="AP108" s="31" t="s">
        <v>158</v>
      </c>
      <c r="AQ108" s="31" t="s">
        <v>158</v>
      </c>
      <c r="AR108" s="31" t="s">
        <v>158</v>
      </c>
      <c r="AS108" s="31" t="s">
        <v>158</v>
      </c>
      <c r="AT108" s="31" t="s">
        <v>158</v>
      </c>
      <c r="AU108" s="31" t="s">
        <v>158</v>
      </c>
      <c r="AV108" s="31" t="s">
        <v>158</v>
      </c>
      <c r="AW108" s="31" t="s">
        <v>158</v>
      </c>
      <c r="AX108" s="31" t="s">
        <v>158</v>
      </c>
      <c r="AY108" s="31" t="s">
        <v>158</v>
      </c>
      <c r="AZ108" s="31" t="s">
        <v>158</v>
      </c>
      <c r="BA108" s="31" t="s">
        <v>158</v>
      </c>
      <c r="BB108" s="31" t="s">
        <v>158</v>
      </c>
      <c r="BC108" s="31" t="s">
        <v>158</v>
      </c>
      <c r="BD108" s="31" t="s">
        <v>158</v>
      </c>
      <c r="BE108" s="31" t="s">
        <v>158</v>
      </c>
      <c r="BF108" s="31" t="s">
        <v>158</v>
      </c>
      <c r="BG108" s="31" t="s">
        <v>158</v>
      </c>
      <c r="BH108" s="31" t="s">
        <v>158</v>
      </c>
    </row>
    <row r="109" spans="1:60" x14ac:dyDescent="0.25">
      <c r="A109" s="28">
        <v>44697</v>
      </c>
      <c r="B109" s="80" t="s">
        <v>201</v>
      </c>
      <c r="C109" s="81" t="s">
        <v>202</v>
      </c>
      <c r="D109" s="77">
        <v>11513.52</v>
      </c>
      <c r="E109" s="77">
        <v>9877.64</v>
      </c>
      <c r="F109" s="77">
        <v>92.11</v>
      </c>
      <c r="G109" s="77">
        <v>125</v>
      </c>
      <c r="S109" s="32">
        <f>($E$109/$G$109)*0.5</f>
        <v>39.510559999999998</v>
      </c>
      <c r="T109" s="32">
        <f t="shared" ref="T109:AF109" si="78">($E$109/$G$109)</f>
        <v>79.021119999999996</v>
      </c>
      <c r="U109" s="32">
        <f t="shared" si="78"/>
        <v>79.021119999999996</v>
      </c>
      <c r="V109" s="32">
        <f t="shared" si="78"/>
        <v>79.021119999999996</v>
      </c>
      <c r="W109" s="32">
        <f t="shared" si="78"/>
        <v>79.021119999999996</v>
      </c>
      <c r="X109" s="32">
        <f t="shared" si="78"/>
        <v>79.021119999999996</v>
      </c>
      <c r="Y109" s="32">
        <f t="shared" si="78"/>
        <v>79.021119999999996</v>
      </c>
      <c r="Z109" s="32">
        <f t="shared" si="78"/>
        <v>79.021119999999996</v>
      </c>
      <c r="AA109" s="32">
        <f t="shared" si="78"/>
        <v>79.021119999999996</v>
      </c>
      <c r="AB109" s="32">
        <f t="shared" si="78"/>
        <v>79.021119999999996</v>
      </c>
      <c r="AC109" s="32">
        <f t="shared" si="78"/>
        <v>79.021119999999996</v>
      </c>
      <c r="AD109" s="32">
        <f t="shared" si="78"/>
        <v>79.021119999999996</v>
      </c>
      <c r="AE109" s="32">
        <f t="shared" si="78"/>
        <v>79.021119999999996</v>
      </c>
      <c r="AF109" s="32">
        <f t="shared" si="78"/>
        <v>79.021119999999996</v>
      </c>
      <c r="AG109" s="31" t="s">
        <v>158</v>
      </c>
      <c r="AH109" s="31" t="s">
        <v>158</v>
      </c>
      <c r="AI109" s="31" t="s">
        <v>158</v>
      </c>
      <c r="AJ109" s="31" t="s">
        <v>158</v>
      </c>
      <c r="AK109" s="31" t="s">
        <v>158</v>
      </c>
      <c r="AL109" s="31" t="s">
        <v>158</v>
      </c>
      <c r="AM109" s="31" t="s">
        <v>158</v>
      </c>
      <c r="AN109" s="31" t="s">
        <v>158</v>
      </c>
      <c r="AO109" s="31" t="s">
        <v>158</v>
      </c>
      <c r="AP109" s="31" t="s">
        <v>158</v>
      </c>
      <c r="AQ109" s="31" t="s">
        <v>158</v>
      </c>
      <c r="AR109" s="31" t="s">
        <v>158</v>
      </c>
      <c r="AS109" s="31" t="s">
        <v>158</v>
      </c>
      <c r="AT109" s="31" t="s">
        <v>158</v>
      </c>
      <c r="AU109" s="31" t="s">
        <v>158</v>
      </c>
      <c r="AV109" s="31" t="s">
        <v>158</v>
      </c>
      <c r="AW109" s="31" t="s">
        <v>158</v>
      </c>
      <c r="AX109" s="31" t="s">
        <v>158</v>
      </c>
      <c r="AY109" s="31" t="s">
        <v>158</v>
      </c>
      <c r="AZ109" s="31" t="s">
        <v>158</v>
      </c>
      <c r="BA109" s="31" t="s">
        <v>158</v>
      </c>
      <c r="BB109" s="31" t="s">
        <v>158</v>
      </c>
      <c r="BC109" s="31" t="s">
        <v>158</v>
      </c>
      <c r="BD109" s="31" t="s">
        <v>158</v>
      </c>
      <c r="BE109" s="31" t="s">
        <v>158</v>
      </c>
      <c r="BF109" s="31" t="s">
        <v>158</v>
      </c>
      <c r="BG109" s="31" t="s">
        <v>158</v>
      </c>
      <c r="BH109" s="31" t="s">
        <v>158</v>
      </c>
    </row>
    <row r="110" spans="1:60" x14ac:dyDescent="0.25">
      <c r="A110" s="28">
        <v>44697</v>
      </c>
      <c r="B110" s="80" t="s">
        <v>203</v>
      </c>
      <c r="C110" s="81" t="s">
        <v>204</v>
      </c>
      <c r="D110" s="77">
        <v>1759.03</v>
      </c>
      <c r="E110" s="77">
        <v>1475.68</v>
      </c>
      <c r="F110" s="77">
        <v>12.22</v>
      </c>
      <c r="G110" s="77">
        <v>144</v>
      </c>
      <c r="S110" s="32">
        <f>($E$110/$G$110)*0.5</f>
        <v>5.1238888888888887</v>
      </c>
      <c r="T110" s="32">
        <f t="shared" ref="T110:AF110" si="79">($E$110/$G$110)</f>
        <v>10.247777777777777</v>
      </c>
      <c r="U110" s="32">
        <f t="shared" si="79"/>
        <v>10.247777777777777</v>
      </c>
      <c r="V110" s="32">
        <f t="shared" si="79"/>
        <v>10.247777777777777</v>
      </c>
      <c r="W110" s="32">
        <f t="shared" si="79"/>
        <v>10.247777777777777</v>
      </c>
      <c r="X110" s="32">
        <f t="shared" si="79"/>
        <v>10.247777777777777</v>
      </c>
      <c r="Y110" s="32">
        <f t="shared" si="79"/>
        <v>10.247777777777777</v>
      </c>
      <c r="Z110" s="32">
        <f t="shared" si="79"/>
        <v>10.247777777777777</v>
      </c>
      <c r="AA110" s="32">
        <f t="shared" si="79"/>
        <v>10.247777777777777</v>
      </c>
      <c r="AB110" s="32">
        <f t="shared" si="79"/>
        <v>10.247777777777777</v>
      </c>
      <c r="AC110" s="32">
        <f t="shared" si="79"/>
        <v>10.247777777777777</v>
      </c>
      <c r="AD110" s="32">
        <f t="shared" si="79"/>
        <v>10.247777777777777</v>
      </c>
      <c r="AE110" s="32">
        <f t="shared" si="79"/>
        <v>10.247777777777777</v>
      </c>
      <c r="AF110" s="32">
        <f t="shared" si="79"/>
        <v>10.247777777777777</v>
      </c>
      <c r="AG110" s="31" t="s">
        <v>158</v>
      </c>
      <c r="AH110" s="31" t="s">
        <v>158</v>
      </c>
      <c r="AI110" s="31" t="s">
        <v>158</v>
      </c>
      <c r="AJ110" s="31" t="s">
        <v>158</v>
      </c>
      <c r="AK110" s="31" t="s">
        <v>158</v>
      </c>
      <c r="AL110" s="31" t="s">
        <v>158</v>
      </c>
      <c r="AM110" s="31" t="s">
        <v>158</v>
      </c>
      <c r="AN110" s="31" t="s">
        <v>158</v>
      </c>
      <c r="AO110" s="31" t="s">
        <v>158</v>
      </c>
      <c r="AP110" s="31" t="s">
        <v>158</v>
      </c>
      <c r="AQ110" s="31" t="s">
        <v>158</v>
      </c>
      <c r="AR110" s="31" t="s">
        <v>158</v>
      </c>
      <c r="AS110" s="31" t="s">
        <v>158</v>
      </c>
      <c r="AT110" s="31" t="s">
        <v>158</v>
      </c>
      <c r="AU110" s="31" t="s">
        <v>158</v>
      </c>
      <c r="AV110" s="31" t="s">
        <v>158</v>
      </c>
      <c r="AW110" s="31" t="s">
        <v>158</v>
      </c>
      <c r="AX110" s="31" t="s">
        <v>158</v>
      </c>
      <c r="AY110" s="31" t="s">
        <v>158</v>
      </c>
      <c r="AZ110" s="31" t="s">
        <v>158</v>
      </c>
      <c r="BA110" s="31" t="s">
        <v>158</v>
      </c>
      <c r="BB110" s="31" t="s">
        <v>158</v>
      </c>
      <c r="BC110" s="31" t="s">
        <v>158</v>
      </c>
      <c r="BD110" s="31" t="s">
        <v>158</v>
      </c>
      <c r="BE110" s="31" t="s">
        <v>158</v>
      </c>
      <c r="BF110" s="31" t="s">
        <v>158</v>
      </c>
      <c r="BG110" s="31" t="s">
        <v>158</v>
      </c>
      <c r="BH110" s="31" t="s">
        <v>158</v>
      </c>
    </row>
    <row r="111" spans="1:60" x14ac:dyDescent="0.25">
      <c r="A111" s="28">
        <v>44704</v>
      </c>
      <c r="B111" s="80">
        <v>2826708234</v>
      </c>
      <c r="C111" s="81" t="s">
        <v>205</v>
      </c>
      <c r="D111" s="77">
        <v>11616.99</v>
      </c>
      <c r="E111" s="77">
        <v>9745.69</v>
      </c>
      <c r="F111" s="77">
        <v>80.67</v>
      </c>
      <c r="G111" s="77">
        <v>144</v>
      </c>
      <c r="S111" s="32">
        <f>($E$111/$G$111)*0.5</f>
        <v>33.839201388888888</v>
      </c>
      <c r="T111" s="32">
        <f t="shared" ref="T111:AF111" si="80">($E$111/$G$111)</f>
        <v>67.678402777777777</v>
      </c>
      <c r="U111" s="32">
        <f t="shared" si="80"/>
        <v>67.678402777777777</v>
      </c>
      <c r="V111" s="32">
        <f t="shared" si="80"/>
        <v>67.678402777777777</v>
      </c>
      <c r="W111" s="32">
        <f t="shared" si="80"/>
        <v>67.678402777777777</v>
      </c>
      <c r="X111" s="32">
        <f t="shared" si="80"/>
        <v>67.678402777777777</v>
      </c>
      <c r="Y111" s="32">
        <f t="shared" si="80"/>
        <v>67.678402777777777</v>
      </c>
      <c r="Z111" s="32">
        <f t="shared" si="80"/>
        <v>67.678402777777777</v>
      </c>
      <c r="AA111" s="32">
        <f t="shared" si="80"/>
        <v>67.678402777777777</v>
      </c>
      <c r="AB111" s="32">
        <f t="shared" si="80"/>
        <v>67.678402777777777</v>
      </c>
      <c r="AC111" s="32">
        <f t="shared" si="80"/>
        <v>67.678402777777777</v>
      </c>
      <c r="AD111" s="32">
        <f t="shared" si="80"/>
        <v>67.678402777777777</v>
      </c>
      <c r="AE111" s="32">
        <f t="shared" si="80"/>
        <v>67.678402777777777</v>
      </c>
      <c r="AF111" s="32">
        <f t="shared" si="80"/>
        <v>67.678402777777777</v>
      </c>
      <c r="AG111" s="31" t="s">
        <v>158</v>
      </c>
      <c r="AH111" s="31" t="s">
        <v>158</v>
      </c>
      <c r="AI111" s="31" t="s">
        <v>158</v>
      </c>
      <c r="AJ111" s="31" t="s">
        <v>158</v>
      </c>
      <c r="AK111" s="31" t="s">
        <v>158</v>
      </c>
      <c r="AL111" s="31" t="s">
        <v>158</v>
      </c>
      <c r="AM111" s="31" t="s">
        <v>158</v>
      </c>
      <c r="AN111" s="31" t="s">
        <v>158</v>
      </c>
      <c r="AO111" s="31" t="s">
        <v>158</v>
      </c>
      <c r="AP111" s="31" t="s">
        <v>158</v>
      </c>
      <c r="AQ111" s="31" t="s">
        <v>158</v>
      </c>
      <c r="AR111" s="31" t="s">
        <v>158</v>
      </c>
      <c r="AS111" s="31" t="s">
        <v>158</v>
      </c>
      <c r="AT111" s="31" t="s">
        <v>158</v>
      </c>
      <c r="AU111" s="31" t="s">
        <v>158</v>
      </c>
      <c r="AV111" s="31" t="s">
        <v>158</v>
      </c>
      <c r="AW111" s="31" t="s">
        <v>158</v>
      </c>
      <c r="AX111" s="31" t="s">
        <v>158</v>
      </c>
      <c r="AY111" s="31" t="s">
        <v>158</v>
      </c>
      <c r="AZ111" s="31" t="s">
        <v>158</v>
      </c>
      <c r="BA111" s="31" t="s">
        <v>158</v>
      </c>
      <c r="BB111" s="31" t="s">
        <v>158</v>
      </c>
      <c r="BC111" s="31" t="s">
        <v>158</v>
      </c>
      <c r="BD111" s="31" t="s">
        <v>158</v>
      </c>
      <c r="BE111" s="31" t="s">
        <v>158</v>
      </c>
      <c r="BF111" s="31" t="s">
        <v>158</v>
      </c>
      <c r="BG111" s="31" t="s">
        <v>158</v>
      </c>
      <c r="BH111" s="31" t="s">
        <v>158</v>
      </c>
    </row>
    <row r="112" spans="1:60" x14ac:dyDescent="0.25">
      <c r="A112" s="28">
        <v>44704</v>
      </c>
      <c r="B112" s="80">
        <v>2828415145</v>
      </c>
      <c r="C112" s="81" t="s">
        <v>206</v>
      </c>
      <c r="D112" s="77">
        <v>8453.65</v>
      </c>
      <c r="E112" s="77">
        <v>7091.91</v>
      </c>
      <c r="F112" s="77">
        <v>58.71</v>
      </c>
      <c r="G112" s="77">
        <v>144</v>
      </c>
      <c r="S112" s="32">
        <f>($E$112/$G$112)*0.5</f>
        <v>24.6246875</v>
      </c>
      <c r="T112" s="32">
        <f t="shared" ref="T112:AF112" si="81">($E$112/$G$112)</f>
        <v>49.249375000000001</v>
      </c>
      <c r="U112" s="32">
        <f t="shared" si="81"/>
        <v>49.249375000000001</v>
      </c>
      <c r="V112" s="32">
        <f t="shared" si="81"/>
        <v>49.249375000000001</v>
      </c>
      <c r="W112" s="32">
        <f t="shared" si="81"/>
        <v>49.249375000000001</v>
      </c>
      <c r="X112" s="32">
        <f t="shared" si="81"/>
        <v>49.249375000000001</v>
      </c>
      <c r="Y112" s="32">
        <f t="shared" si="81"/>
        <v>49.249375000000001</v>
      </c>
      <c r="Z112" s="32">
        <f t="shared" si="81"/>
        <v>49.249375000000001</v>
      </c>
      <c r="AA112" s="32">
        <f t="shared" si="81"/>
        <v>49.249375000000001</v>
      </c>
      <c r="AB112" s="32">
        <f t="shared" si="81"/>
        <v>49.249375000000001</v>
      </c>
      <c r="AC112" s="32">
        <f t="shared" si="81"/>
        <v>49.249375000000001</v>
      </c>
      <c r="AD112" s="32">
        <f t="shared" si="81"/>
        <v>49.249375000000001</v>
      </c>
      <c r="AE112" s="32">
        <f t="shared" si="81"/>
        <v>49.249375000000001</v>
      </c>
      <c r="AF112" s="32">
        <f t="shared" si="81"/>
        <v>49.249375000000001</v>
      </c>
      <c r="AG112" s="31" t="s">
        <v>158</v>
      </c>
      <c r="AH112" s="31" t="s">
        <v>158</v>
      </c>
      <c r="AI112" s="31" t="s">
        <v>158</v>
      </c>
      <c r="AJ112" s="31" t="s">
        <v>158</v>
      </c>
      <c r="AK112" s="31" t="s">
        <v>158</v>
      </c>
      <c r="AL112" s="31" t="s">
        <v>158</v>
      </c>
      <c r="AM112" s="31" t="s">
        <v>158</v>
      </c>
      <c r="AN112" s="31" t="s">
        <v>158</v>
      </c>
      <c r="AO112" s="31" t="s">
        <v>158</v>
      </c>
      <c r="AP112" s="31" t="s">
        <v>158</v>
      </c>
      <c r="AQ112" s="31" t="s">
        <v>158</v>
      </c>
      <c r="AR112" s="31" t="s">
        <v>158</v>
      </c>
      <c r="AS112" s="31" t="s">
        <v>158</v>
      </c>
      <c r="AT112" s="31" t="s">
        <v>158</v>
      </c>
      <c r="AU112" s="31" t="s">
        <v>158</v>
      </c>
      <c r="AV112" s="31" t="s">
        <v>158</v>
      </c>
      <c r="AW112" s="31" t="s">
        <v>158</v>
      </c>
      <c r="AX112" s="31" t="s">
        <v>158</v>
      </c>
      <c r="AY112" s="31" t="s">
        <v>158</v>
      </c>
      <c r="AZ112" s="31" t="s">
        <v>158</v>
      </c>
      <c r="BA112" s="31" t="s">
        <v>158</v>
      </c>
      <c r="BB112" s="31" t="s">
        <v>158</v>
      </c>
      <c r="BC112" s="31" t="s">
        <v>158</v>
      </c>
      <c r="BD112" s="31" t="s">
        <v>158</v>
      </c>
      <c r="BE112" s="31" t="s">
        <v>158</v>
      </c>
      <c r="BF112" s="31" t="s">
        <v>158</v>
      </c>
      <c r="BG112" s="31" t="s">
        <v>158</v>
      </c>
      <c r="BH112" s="31" t="s">
        <v>158</v>
      </c>
    </row>
    <row r="113" spans="1:60" x14ac:dyDescent="0.25">
      <c r="A113" s="28">
        <v>44704</v>
      </c>
      <c r="B113" s="80" t="s">
        <v>207</v>
      </c>
      <c r="C113" s="81" t="s">
        <v>208</v>
      </c>
      <c r="D113" s="77">
        <v>6808.46</v>
      </c>
      <c r="E113" s="77">
        <v>5711.73</v>
      </c>
      <c r="F113" s="77">
        <v>47.28</v>
      </c>
      <c r="G113" s="77">
        <v>144</v>
      </c>
      <c r="S113" s="37">
        <f>($E$113/$G$113)*0.5</f>
        <v>19.832395833333333</v>
      </c>
      <c r="T113" s="32">
        <f t="shared" ref="T113:AF113" si="82">($E$113/$G$113)</f>
        <v>39.664791666666666</v>
      </c>
      <c r="U113" s="32">
        <f t="shared" si="82"/>
        <v>39.664791666666666</v>
      </c>
      <c r="V113" s="32">
        <f t="shared" si="82"/>
        <v>39.664791666666666</v>
      </c>
      <c r="W113" s="32">
        <f t="shared" si="82"/>
        <v>39.664791666666666</v>
      </c>
      <c r="X113" s="32">
        <f t="shared" si="82"/>
        <v>39.664791666666666</v>
      </c>
      <c r="Y113" s="32">
        <f t="shared" si="82"/>
        <v>39.664791666666666</v>
      </c>
      <c r="Z113" s="32">
        <f t="shared" si="82"/>
        <v>39.664791666666666</v>
      </c>
      <c r="AA113" s="32">
        <f t="shared" si="82"/>
        <v>39.664791666666666</v>
      </c>
      <c r="AB113" s="32">
        <f t="shared" si="82"/>
        <v>39.664791666666666</v>
      </c>
      <c r="AC113" s="32">
        <f t="shared" si="82"/>
        <v>39.664791666666666</v>
      </c>
      <c r="AD113" s="32">
        <f t="shared" si="82"/>
        <v>39.664791666666666</v>
      </c>
      <c r="AE113" s="32">
        <f t="shared" si="82"/>
        <v>39.664791666666666</v>
      </c>
      <c r="AF113" s="32">
        <f t="shared" si="82"/>
        <v>39.664791666666666</v>
      </c>
      <c r="AG113" s="31" t="s">
        <v>158</v>
      </c>
      <c r="AH113" s="31" t="s">
        <v>158</v>
      </c>
      <c r="AI113" s="31" t="s">
        <v>158</v>
      </c>
      <c r="AJ113" s="31" t="s">
        <v>158</v>
      </c>
      <c r="AK113" s="31" t="s">
        <v>158</v>
      </c>
      <c r="AL113" s="31" t="s">
        <v>158</v>
      </c>
      <c r="AM113" s="31" t="s">
        <v>158</v>
      </c>
      <c r="AN113" s="31" t="s">
        <v>158</v>
      </c>
      <c r="AO113" s="31" t="s">
        <v>158</v>
      </c>
      <c r="AP113" s="31" t="s">
        <v>158</v>
      </c>
      <c r="AQ113" s="31" t="s">
        <v>158</v>
      </c>
      <c r="AR113" s="31" t="s">
        <v>158</v>
      </c>
      <c r="AS113" s="31" t="s">
        <v>158</v>
      </c>
      <c r="AT113" s="31" t="s">
        <v>158</v>
      </c>
      <c r="AU113" s="31" t="s">
        <v>158</v>
      </c>
      <c r="AV113" s="31" t="s">
        <v>158</v>
      </c>
      <c r="AW113" s="31" t="s">
        <v>158</v>
      </c>
      <c r="AX113" s="31" t="s">
        <v>158</v>
      </c>
      <c r="AY113" s="31" t="s">
        <v>158</v>
      </c>
      <c r="AZ113" s="31" t="s">
        <v>158</v>
      </c>
      <c r="BA113" s="31" t="s">
        <v>158</v>
      </c>
      <c r="BB113" s="31" t="s">
        <v>158</v>
      </c>
      <c r="BC113" s="31" t="s">
        <v>158</v>
      </c>
      <c r="BD113" s="31" t="s">
        <v>158</v>
      </c>
      <c r="BE113" s="31" t="s">
        <v>158</v>
      </c>
      <c r="BF113" s="31" t="s">
        <v>158</v>
      </c>
      <c r="BG113" s="31" t="s">
        <v>158</v>
      </c>
      <c r="BH113" s="31" t="s">
        <v>158</v>
      </c>
    </row>
    <row r="114" spans="1:60" x14ac:dyDescent="0.25">
      <c r="A114" s="28"/>
      <c r="B114" s="80"/>
      <c r="C114" s="81"/>
      <c r="D114" s="77"/>
      <c r="E114" s="77"/>
      <c r="F114" s="77"/>
      <c r="G114" s="77"/>
      <c r="S114" s="34">
        <f>SUM(S34:S113)</f>
        <v>2532.2527140730399</v>
      </c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</row>
    <row r="115" spans="1:60" x14ac:dyDescent="0.25">
      <c r="A115" s="28"/>
      <c r="B115" s="80"/>
      <c r="C115" s="81"/>
      <c r="D115" s="77"/>
      <c r="E115" s="77"/>
      <c r="F115" s="77"/>
      <c r="G115" s="77"/>
    </row>
    <row r="116" spans="1:60" x14ac:dyDescent="0.25">
      <c r="A116" s="28">
        <v>44718</v>
      </c>
      <c r="B116" s="80" t="s">
        <v>220</v>
      </c>
      <c r="C116" s="81" t="s">
        <v>221</v>
      </c>
      <c r="D116" s="78">
        <v>9344.01</v>
      </c>
      <c r="E116" s="79">
        <v>7838.85</v>
      </c>
      <c r="F116" s="78">
        <v>64.89</v>
      </c>
      <c r="G116" s="77">
        <v>144</v>
      </c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>
        <f>($E$116/$G$116)*0.5</f>
        <v>27.218229166666667</v>
      </c>
      <c r="U116" s="32">
        <f t="shared" ref="U116:AF116" si="83">($E$116/$G$116)</f>
        <v>54.436458333333334</v>
      </c>
      <c r="V116" s="32">
        <f t="shared" si="83"/>
        <v>54.436458333333334</v>
      </c>
      <c r="W116" s="32">
        <f t="shared" si="83"/>
        <v>54.436458333333334</v>
      </c>
      <c r="X116" s="32">
        <f t="shared" si="83"/>
        <v>54.436458333333334</v>
      </c>
      <c r="Y116" s="32">
        <f t="shared" si="83"/>
        <v>54.436458333333334</v>
      </c>
      <c r="Z116" s="32">
        <f t="shared" si="83"/>
        <v>54.436458333333334</v>
      </c>
      <c r="AA116" s="32">
        <f t="shared" si="83"/>
        <v>54.436458333333334</v>
      </c>
      <c r="AB116" s="32">
        <f t="shared" si="83"/>
        <v>54.436458333333334</v>
      </c>
      <c r="AC116" s="32">
        <f t="shared" si="83"/>
        <v>54.436458333333334</v>
      </c>
      <c r="AD116" s="32">
        <f t="shared" si="83"/>
        <v>54.436458333333334</v>
      </c>
      <c r="AE116" s="32">
        <f t="shared" si="83"/>
        <v>54.436458333333334</v>
      </c>
      <c r="AF116" s="32">
        <f t="shared" si="83"/>
        <v>54.436458333333334</v>
      </c>
      <c r="AG116" s="31" t="s">
        <v>158</v>
      </c>
      <c r="AH116" s="31" t="s">
        <v>158</v>
      </c>
      <c r="AI116" s="31" t="s">
        <v>158</v>
      </c>
      <c r="AJ116" s="31" t="s">
        <v>158</v>
      </c>
      <c r="AK116" s="31" t="s">
        <v>158</v>
      </c>
      <c r="AL116" s="31" t="s">
        <v>158</v>
      </c>
      <c r="AM116" s="31" t="s">
        <v>158</v>
      </c>
      <c r="AN116" s="31" t="s">
        <v>158</v>
      </c>
      <c r="AO116" s="31" t="s">
        <v>158</v>
      </c>
      <c r="AP116" s="31" t="s">
        <v>158</v>
      </c>
      <c r="AQ116" s="31" t="s">
        <v>158</v>
      </c>
      <c r="AR116" s="31" t="s">
        <v>158</v>
      </c>
      <c r="AS116" s="31" t="s">
        <v>158</v>
      </c>
      <c r="AT116" s="31" t="s">
        <v>158</v>
      </c>
      <c r="AU116" s="31" t="s">
        <v>158</v>
      </c>
      <c r="AV116" s="31" t="s">
        <v>158</v>
      </c>
      <c r="AW116" s="31" t="s">
        <v>158</v>
      </c>
      <c r="AX116" s="31" t="s">
        <v>158</v>
      </c>
      <c r="AY116" s="31" t="s">
        <v>158</v>
      </c>
      <c r="AZ116" s="31" t="s">
        <v>158</v>
      </c>
      <c r="BA116" s="31" t="s">
        <v>158</v>
      </c>
      <c r="BB116" s="31" t="s">
        <v>158</v>
      </c>
      <c r="BC116" s="31" t="s">
        <v>158</v>
      </c>
      <c r="BD116" s="31" t="s">
        <v>158</v>
      </c>
      <c r="BE116" s="31" t="s">
        <v>158</v>
      </c>
      <c r="BF116" s="31" t="s">
        <v>158</v>
      </c>
      <c r="BG116" s="31" t="s">
        <v>158</v>
      </c>
      <c r="BH116" s="31" t="s">
        <v>158</v>
      </c>
    </row>
    <row r="117" spans="1:60" x14ac:dyDescent="0.25">
      <c r="A117" s="28">
        <v>44718</v>
      </c>
      <c r="B117" s="80" t="s">
        <v>222</v>
      </c>
      <c r="C117" s="81" t="s">
        <v>223</v>
      </c>
      <c r="D117" s="78">
        <v>3186.29</v>
      </c>
      <c r="E117" s="79">
        <v>2673.03</v>
      </c>
      <c r="F117" s="78">
        <v>22.13</v>
      </c>
      <c r="G117" s="77">
        <v>144</v>
      </c>
      <c r="L117" s="32"/>
      <c r="M117" s="32"/>
      <c r="N117" s="32"/>
      <c r="O117" s="32"/>
      <c r="P117" s="32"/>
      <c r="Q117" s="32"/>
      <c r="R117" s="32"/>
      <c r="S117" s="32"/>
      <c r="T117" s="32">
        <f>($E$117/$G$117)*0.5</f>
        <v>9.2813541666666666</v>
      </c>
      <c r="U117" s="32">
        <f t="shared" ref="U117:AF117" si="84">($E$117/$G$117)</f>
        <v>18.562708333333333</v>
      </c>
      <c r="V117" s="32">
        <f t="shared" si="84"/>
        <v>18.562708333333333</v>
      </c>
      <c r="W117" s="32">
        <f t="shared" si="84"/>
        <v>18.562708333333333</v>
      </c>
      <c r="X117" s="32">
        <f t="shared" si="84"/>
        <v>18.562708333333333</v>
      </c>
      <c r="Y117" s="32">
        <f t="shared" si="84"/>
        <v>18.562708333333333</v>
      </c>
      <c r="Z117" s="32">
        <f t="shared" si="84"/>
        <v>18.562708333333333</v>
      </c>
      <c r="AA117" s="32">
        <f t="shared" si="84"/>
        <v>18.562708333333333</v>
      </c>
      <c r="AB117" s="32">
        <f t="shared" si="84"/>
        <v>18.562708333333333</v>
      </c>
      <c r="AC117" s="32">
        <f t="shared" si="84"/>
        <v>18.562708333333333</v>
      </c>
      <c r="AD117" s="32">
        <f t="shared" si="84"/>
        <v>18.562708333333333</v>
      </c>
      <c r="AE117" s="32">
        <f t="shared" si="84"/>
        <v>18.562708333333333</v>
      </c>
      <c r="AF117" s="32">
        <f t="shared" si="84"/>
        <v>18.562708333333333</v>
      </c>
      <c r="AG117" s="31" t="s">
        <v>158</v>
      </c>
      <c r="AH117" s="31" t="s">
        <v>158</v>
      </c>
      <c r="AI117" s="31" t="s">
        <v>158</v>
      </c>
      <c r="AJ117" s="31" t="s">
        <v>158</v>
      </c>
      <c r="AK117" s="31" t="s">
        <v>158</v>
      </c>
      <c r="AL117" s="31" t="s">
        <v>158</v>
      </c>
      <c r="AM117" s="31" t="s">
        <v>158</v>
      </c>
      <c r="AN117" s="31" t="s">
        <v>158</v>
      </c>
      <c r="AO117" s="31" t="s">
        <v>158</v>
      </c>
      <c r="AP117" s="31" t="s">
        <v>158</v>
      </c>
      <c r="AQ117" s="31" t="s">
        <v>158</v>
      </c>
      <c r="AR117" s="31" t="s">
        <v>158</v>
      </c>
      <c r="AS117" s="31" t="s">
        <v>158</v>
      </c>
      <c r="AT117" s="31" t="s">
        <v>158</v>
      </c>
      <c r="AU117" s="31" t="s">
        <v>158</v>
      </c>
      <c r="AV117" s="31" t="s">
        <v>158</v>
      </c>
      <c r="AW117" s="31" t="s">
        <v>158</v>
      </c>
      <c r="AX117" s="31" t="s">
        <v>158</v>
      </c>
      <c r="AY117" s="31" t="s">
        <v>158</v>
      </c>
      <c r="AZ117" s="31" t="s">
        <v>158</v>
      </c>
      <c r="BA117" s="31" t="s">
        <v>158</v>
      </c>
      <c r="BB117" s="31" t="s">
        <v>158</v>
      </c>
      <c r="BC117" s="31" t="s">
        <v>158</v>
      </c>
      <c r="BD117" s="31" t="s">
        <v>158</v>
      </c>
      <c r="BE117" s="31" t="s">
        <v>158</v>
      </c>
      <c r="BF117" s="31" t="s">
        <v>158</v>
      </c>
      <c r="BG117" s="31" t="s">
        <v>158</v>
      </c>
      <c r="BH117" s="31" t="s">
        <v>158</v>
      </c>
    </row>
    <row r="118" spans="1:60" x14ac:dyDescent="0.25">
      <c r="A118" s="28">
        <v>44718</v>
      </c>
      <c r="B118" s="80" t="s">
        <v>224</v>
      </c>
      <c r="C118" s="81" t="s">
        <v>225</v>
      </c>
      <c r="D118" s="77">
        <v>8169.5</v>
      </c>
      <c r="E118" s="77">
        <v>6853.53</v>
      </c>
      <c r="F118" s="77">
        <v>56.73</v>
      </c>
      <c r="G118" s="77">
        <v>144</v>
      </c>
      <c r="L118" s="32"/>
      <c r="M118" s="32"/>
      <c r="N118" s="32"/>
      <c r="O118" s="32"/>
      <c r="P118" s="32"/>
      <c r="Q118" s="32"/>
      <c r="R118" s="32"/>
      <c r="S118" s="32"/>
      <c r="T118" s="32">
        <f>($E$118/$G$118)*0.5</f>
        <v>23.796979166666667</v>
      </c>
      <c r="U118" s="32">
        <f t="shared" ref="U118:AF118" si="85">($E$118/$G$118)</f>
        <v>47.593958333333333</v>
      </c>
      <c r="V118" s="32">
        <f t="shared" si="85"/>
        <v>47.593958333333333</v>
      </c>
      <c r="W118" s="32">
        <f t="shared" si="85"/>
        <v>47.593958333333333</v>
      </c>
      <c r="X118" s="32">
        <f t="shared" si="85"/>
        <v>47.593958333333333</v>
      </c>
      <c r="Y118" s="32">
        <f t="shared" si="85"/>
        <v>47.593958333333333</v>
      </c>
      <c r="Z118" s="32">
        <f t="shared" si="85"/>
        <v>47.593958333333333</v>
      </c>
      <c r="AA118" s="32">
        <f t="shared" si="85"/>
        <v>47.593958333333333</v>
      </c>
      <c r="AB118" s="32">
        <f t="shared" si="85"/>
        <v>47.593958333333333</v>
      </c>
      <c r="AC118" s="32">
        <f t="shared" si="85"/>
        <v>47.593958333333333</v>
      </c>
      <c r="AD118" s="32">
        <f t="shared" si="85"/>
        <v>47.593958333333333</v>
      </c>
      <c r="AE118" s="32">
        <f t="shared" si="85"/>
        <v>47.593958333333333</v>
      </c>
      <c r="AF118" s="32">
        <f t="shared" si="85"/>
        <v>47.593958333333333</v>
      </c>
      <c r="AG118" s="31" t="s">
        <v>158</v>
      </c>
      <c r="AH118" s="31" t="s">
        <v>158</v>
      </c>
      <c r="AI118" s="31" t="s">
        <v>158</v>
      </c>
      <c r="AJ118" s="31" t="s">
        <v>158</v>
      </c>
      <c r="AK118" s="31" t="s">
        <v>158</v>
      </c>
      <c r="AL118" s="31" t="s">
        <v>158</v>
      </c>
      <c r="AM118" s="31" t="s">
        <v>158</v>
      </c>
      <c r="AN118" s="31" t="s">
        <v>158</v>
      </c>
      <c r="AO118" s="31" t="s">
        <v>158</v>
      </c>
      <c r="AP118" s="31" t="s">
        <v>158</v>
      </c>
      <c r="AQ118" s="31" t="s">
        <v>158</v>
      </c>
      <c r="AR118" s="31" t="s">
        <v>158</v>
      </c>
      <c r="AS118" s="31" t="s">
        <v>158</v>
      </c>
      <c r="AT118" s="31" t="s">
        <v>158</v>
      </c>
      <c r="AU118" s="31" t="s">
        <v>158</v>
      </c>
      <c r="AV118" s="31" t="s">
        <v>158</v>
      </c>
      <c r="AW118" s="31" t="s">
        <v>158</v>
      </c>
      <c r="AX118" s="31" t="s">
        <v>158</v>
      </c>
      <c r="AY118" s="31" t="s">
        <v>158</v>
      </c>
      <c r="AZ118" s="31" t="s">
        <v>158</v>
      </c>
      <c r="BA118" s="31" t="s">
        <v>158</v>
      </c>
      <c r="BB118" s="31" t="s">
        <v>158</v>
      </c>
      <c r="BC118" s="31" t="s">
        <v>158</v>
      </c>
      <c r="BD118" s="31" t="s">
        <v>158</v>
      </c>
      <c r="BE118" s="31" t="s">
        <v>158</v>
      </c>
      <c r="BF118" s="31" t="s">
        <v>158</v>
      </c>
      <c r="BG118" s="31" t="s">
        <v>158</v>
      </c>
      <c r="BH118" s="31" t="s">
        <v>158</v>
      </c>
    </row>
    <row r="119" spans="1:60" x14ac:dyDescent="0.25">
      <c r="A119" s="28">
        <v>44718</v>
      </c>
      <c r="B119" s="80" t="s">
        <v>226</v>
      </c>
      <c r="C119" s="81" t="s">
        <v>227</v>
      </c>
      <c r="D119" s="77">
        <v>1674.33</v>
      </c>
      <c r="E119" s="77">
        <v>1404.62</v>
      </c>
      <c r="F119" s="77">
        <v>11.63</v>
      </c>
      <c r="G119" s="77">
        <v>144</v>
      </c>
      <c r="L119" s="32"/>
      <c r="M119" s="32"/>
      <c r="N119" s="32"/>
      <c r="O119" s="32"/>
      <c r="P119" s="32"/>
      <c r="Q119" s="32"/>
      <c r="R119" s="32"/>
      <c r="S119" s="32"/>
      <c r="T119" s="32">
        <f>($E$119/$G$119)*0.5</f>
        <v>4.877152777777777</v>
      </c>
      <c r="U119" s="32">
        <f t="shared" ref="U119:AF119" si="86">($E$119/$G$119)</f>
        <v>9.754305555555554</v>
      </c>
      <c r="V119" s="32">
        <f t="shared" si="86"/>
        <v>9.754305555555554</v>
      </c>
      <c r="W119" s="32">
        <f t="shared" si="86"/>
        <v>9.754305555555554</v>
      </c>
      <c r="X119" s="32">
        <f t="shared" si="86"/>
        <v>9.754305555555554</v>
      </c>
      <c r="Y119" s="32">
        <f t="shared" si="86"/>
        <v>9.754305555555554</v>
      </c>
      <c r="Z119" s="32">
        <f t="shared" si="86"/>
        <v>9.754305555555554</v>
      </c>
      <c r="AA119" s="32">
        <f t="shared" si="86"/>
        <v>9.754305555555554</v>
      </c>
      <c r="AB119" s="32">
        <f t="shared" si="86"/>
        <v>9.754305555555554</v>
      </c>
      <c r="AC119" s="32">
        <f t="shared" si="86"/>
        <v>9.754305555555554</v>
      </c>
      <c r="AD119" s="32">
        <f t="shared" si="86"/>
        <v>9.754305555555554</v>
      </c>
      <c r="AE119" s="32">
        <f t="shared" si="86"/>
        <v>9.754305555555554</v>
      </c>
      <c r="AF119" s="32">
        <f t="shared" si="86"/>
        <v>9.754305555555554</v>
      </c>
      <c r="AG119" s="31" t="s">
        <v>158</v>
      </c>
      <c r="AH119" s="31" t="s">
        <v>158</v>
      </c>
      <c r="AI119" s="31" t="s">
        <v>158</v>
      </c>
      <c r="AJ119" s="31" t="s">
        <v>158</v>
      </c>
      <c r="AK119" s="31" t="s">
        <v>158</v>
      </c>
      <c r="AL119" s="31" t="s">
        <v>158</v>
      </c>
      <c r="AM119" s="31" t="s">
        <v>158</v>
      </c>
      <c r="AN119" s="31" t="s">
        <v>158</v>
      </c>
      <c r="AO119" s="31" t="s">
        <v>158</v>
      </c>
      <c r="AP119" s="31" t="s">
        <v>158</v>
      </c>
      <c r="AQ119" s="31" t="s">
        <v>158</v>
      </c>
      <c r="AR119" s="31" t="s">
        <v>158</v>
      </c>
      <c r="AS119" s="31" t="s">
        <v>158</v>
      </c>
      <c r="AT119" s="31" t="s">
        <v>158</v>
      </c>
      <c r="AU119" s="31" t="s">
        <v>158</v>
      </c>
      <c r="AV119" s="31" t="s">
        <v>158</v>
      </c>
      <c r="AW119" s="31" t="s">
        <v>158</v>
      </c>
      <c r="AX119" s="31" t="s">
        <v>158</v>
      </c>
      <c r="AY119" s="31" t="s">
        <v>158</v>
      </c>
      <c r="AZ119" s="31" t="s">
        <v>158</v>
      </c>
      <c r="BA119" s="31" t="s">
        <v>158</v>
      </c>
      <c r="BB119" s="31" t="s">
        <v>158</v>
      </c>
      <c r="BC119" s="31" t="s">
        <v>158</v>
      </c>
      <c r="BD119" s="31" t="s">
        <v>158</v>
      </c>
      <c r="BE119" s="31" t="s">
        <v>158</v>
      </c>
      <c r="BF119" s="31" t="s">
        <v>158</v>
      </c>
      <c r="BG119" s="31" t="s">
        <v>158</v>
      </c>
      <c r="BH119" s="31" t="s">
        <v>158</v>
      </c>
    </row>
    <row r="120" spans="1:60" x14ac:dyDescent="0.25">
      <c r="A120" s="28">
        <v>44718</v>
      </c>
      <c r="B120" s="80">
        <v>9741218115</v>
      </c>
      <c r="C120" s="81" t="s">
        <v>228</v>
      </c>
      <c r="D120" s="77">
        <v>10372.94</v>
      </c>
      <c r="E120" s="77">
        <v>8702.0400000000009</v>
      </c>
      <c r="F120" s="77">
        <v>72.03</v>
      </c>
      <c r="G120" s="77">
        <v>144</v>
      </c>
      <c r="S120" s="32"/>
      <c r="T120" s="32">
        <f>($E$120/$G$120)*0.5</f>
        <v>30.21541666666667</v>
      </c>
      <c r="U120" s="32">
        <f t="shared" ref="U120:AF120" si="87">($E$120/$G$120)</f>
        <v>60.430833333333339</v>
      </c>
      <c r="V120" s="32">
        <f t="shared" si="87"/>
        <v>60.430833333333339</v>
      </c>
      <c r="W120" s="32">
        <f t="shared" si="87"/>
        <v>60.430833333333339</v>
      </c>
      <c r="X120" s="32">
        <f t="shared" si="87"/>
        <v>60.430833333333339</v>
      </c>
      <c r="Y120" s="32">
        <f t="shared" si="87"/>
        <v>60.430833333333339</v>
      </c>
      <c r="Z120" s="32">
        <f t="shared" si="87"/>
        <v>60.430833333333339</v>
      </c>
      <c r="AA120" s="32">
        <f t="shared" si="87"/>
        <v>60.430833333333339</v>
      </c>
      <c r="AB120" s="32">
        <f t="shared" si="87"/>
        <v>60.430833333333339</v>
      </c>
      <c r="AC120" s="32">
        <f t="shared" si="87"/>
        <v>60.430833333333339</v>
      </c>
      <c r="AD120" s="32">
        <f t="shared" si="87"/>
        <v>60.430833333333339</v>
      </c>
      <c r="AE120" s="32">
        <f t="shared" si="87"/>
        <v>60.430833333333339</v>
      </c>
      <c r="AF120" s="32">
        <f t="shared" si="87"/>
        <v>60.430833333333339</v>
      </c>
      <c r="AG120" s="31" t="s">
        <v>158</v>
      </c>
      <c r="AH120" s="31" t="s">
        <v>158</v>
      </c>
      <c r="AI120" s="31" t="s">
        <v>158</v>
      </c>
      <c r="AJ120" s="31" t="s">
        <v>158</v>
      </c>
      <c r="AK120" s="31" t="s">
        <v>158</v>
      </c>
      <c r="AL120" s="31" t="s">
        <v>158</v>
      </c>
      <c r="AM120" s="31" t="s">
        <v>158</v>
      </c>
      <c r="AN120" s="31" t="s">
        <v>158</v>
      </c>
      <c r="AO120" s="31" t="s">
        <v>158</v>
      </c>
      <c r="AP120" s="31" t="s">
        <v>158</v>
      </c>
      <c r="AQ120" s="31" t="s">
        <v>158</v>
      </c>
      <c r="AR120" s="31" t="s">
        <v>158</v>
      </c>
      <c r="AS120" s="31" t="s">
        <v>158</v>
      </c>
      <c r="AT120" s="31" t="s">
        <v>158</v>
      </c>
      <c r="AU120" s="31" t="s">
        <v>158</v>
      </c>
      <c r="AV120" s="31" t="s">
        <v>158</v>
      </c>
      <c r="AW120" s="31" t="s">
        <v>158</v>
      </c>
      <c r="AX120" s="31" t="s">
        <v>158</v>
      </c>
      <c r="AY120" s="31" t="s">
        <v>158</v>
      </c>
      <c r="AZ120" s="31" t="s">
        <v>158</v>
      </c>
      <c r="BA120" s="31" t="s">
        <v>158</v>
      </c>
      <c r="BB120" s="31" t="s">
        <v>158</v>
      </c>
      <c r="BC120" s="31" t="s">
        <v>158</v>
      </c>
      <c r="BD120" s="31" t="s">
        <v>158</v>
      </c>
      <c r="BE120" s="31" t="s">
        <v>158</v>
      </c>
      <c r="BF120" s="31" t="s">
        <v>158</v>
      </c>
      <c r="BG120" s="31" t="s">
        <v>158</v>
      </c>
      <c r="BH120" s="31" t="s">
        <v>158</v>
      </c>
    </row>
    <row r="121" spans="1:60" x14ac:dyDescent="0.25">
      <c r="A121" s="28">
        <v>44718</v>
      </c>
      <c r="B121" s="80" t="s">
        <v>229</v>
      </c>
      <c r="C121" s="81" t="s">
        <v>230</v>
      </c>
      <c r="D121" s="77">
        <v>8780.02</v>
      </c>
      <c r="E121" s="77">
        <v>7365.71</v>
      </c>
      <c r="F121" s="77">
        <v>60.97</v>
      </c>
      <c r="G121" s="77">
        <v>144</v>
      </c>
      <c r="S121" s="32"/>
      <c r="T121" s="32">
        <f>($E$121/$G$121)*0.5</f>
        <v>25.575381944444445</v>
      </c>
      <c r="U121" s="32">
        <f t="shared" ref="U121:AF121" si="88">($E$121/$G$121)</f>
        <v>51.150763888888889</v>
      </c>
      <c r="V121" s="32">
        <f t="shared" si="88"/>
        <v>51.150763888888889</v>
      </c>
      <c r="W121" s="32">
        <f t="shared" si="88"/>
        <v>51.150763888888889</v>
      </c>
      <c r="X121" s="32">
        <f t="shared" si="88"/>
        <v>51.150763888888889</v>
      </c>
      <c r="Y121" s="32">
        <f t="shared" si="88"/>
        <v>51.150763888888889</v>
      </c>
      <c r="Z121" s="32">
        <f t="shared" si="88"/>
        <v>51.150763888888889</v>
      </c>
      <c r="AA121" s="32">
        <f t="shared" si="88"/>
        <v>51.150763888888889</v>
      </c>
      <c r="AB121" s="32">
        <f t="shared" si="88"/>
        <v>51.150763888888889</v>
      </c>
      <c r="AC121" s="32">
        <f t="shared" si="88"/>
        <v>51.150763888888889</v>
      </c>
      <c r="AD121" s="32">
        <f t="shared" si="88"/>
        <v>51.150763888888889</v>
      </c>
      <c r="AE121" s="32">
        <f t="shared" si="88"/>
        <v>51.150763888888889</v>
      </c>
      <c r="AF121" s="32">
        <f t="shared" si="88"/>
        <v>51.150763888888889</v>
      </c>
      <c r="AG121" s="31" t="s">
        <v>158</v>
      </c>
      <c r="AH121" s="31" t="s">
        <v>158</v>
      </c>
      <c r="AI121" s="31" t="s">
        <v>158</v>
      </c>
      <c r="AJ121" s="31" t="s">
        <v>158</v>
      </c>
      <c r="AK121" s="31" t="s">
        <v>158</v>
      </c>
      <c r="AL121" s="31" t="s">
        <v>158</v>
      </c>
      <c r="AM121" s="31" t="s">
        <v>158</v>
      </c>
      <c r="AN121" s="31" t="s">
        <v>158</v>
      </c>
      <c r="AO121" s="31" t="s">
        <v>158</v>
      </c>
      <c r="AP121" s="31" t="s">
        <v>158</v>
      </c>
      <c r="AQ121" s="31" t="s">
        <v>158</v>
      </c>
      <c r="AR121" s="31" t="s">
        <v>158</v>
      </c>
      <c r="AS121" s="31" t="s">
        <v>158</v>
      </c>
      <c r="AT121" s="31" t="s">
        <v>158</v>
      </c>
      <c r="AU121" s="31" t="s">
        <v>158</v>
      </c>
      <c r="AV121" s="31" t="s">
        <v>158</v>
      </c>
      <c r="AW121" s="31" t="s">
        <v>158</v>
      </c>
      <c r="AX121" s="31" t="s">
        <v>158</v>
      </c>
      <c r="AY121" s="31" t="s">
        <v>158</v>
      </c>
      <c r="AZ121" s="31" t="s">
        <v>158</v>
      </c>
      <c r="BA121" s="31" t="s">
        <v>158</v>
      </c>
      <c r="BB121" s="31" t="s">
        <v>158</v>
      </c>
      <c r="BC121" s="31" t="s">
        <v>158</v>
      </c>
      <c r="BD121" s="31" t="s">
        <v>158</v>
      </c>
      <c r="BE121" s="31" t="s">
        <v>158</v>
      </c>
      <c r="BF121" s="31" t="s">
        <v>158</v>
      </c>
      <c r="BG121" s="31" t="s">
        <v>158</v>
      </c>
      <c r="BH121" s="31" t="s">
        <v>158</v>
      </c>
    </row>
    <row r="122" spans="1:60" x14ac:dyDescent="0.25">
      <c r="A122" s="28">
        <v>44718</v>
      </c>
      <c r="B122" s="80" t="s">
        <v>231</v>
      </c>
      <c r="C122" s="81" t="s">
        <v>232</v>
      </c>
      <c r="D122" s="77">
        <v>12056.52</v>
      </c>
      <c r="E122" s="77">
        <v>10258.280000000001</v>
      </c>
      <c r="F122" s="77">
        <v>91.34</v>
      </c>
      <c r="G122" s="77">
        <v>132</v>
      </c>
      <c r="S122" s="32"/>
      <c r="T122" s="32">
        <f>($E$122/$G$122)*0.5</f>
        <v>38.857121212121214</v>
      </c>
      <c r="U122" s="32">
        <f t="shared" ref="U122:AF122" si="89">($E$122/$G$122)</f>
        <v>77.714242424242428</v>
      </c>
      <c r="V122" s="32">
        <f t="shared" si="89"/>
        <v>77.714242424242428</v>
      </c>
      <c r="W122" s="32">
        <f t="shared" si="89"/>
        <v>77.714242424242428</v>
      </c>
      <c r="X122" s="32">
        <f t="shared" si="89"/>
        <v>77.714242424242428</v>
      </c>
      <c r="Y122" s="32">
        <f t="shared" si="89"/>
        <v>77.714242424242428</v>
      </c>
      <c r="Z122" s="32">
        <f t="shared" si="89"/>
        <v>77.714242424242428</v>
      </c>
      <c r="AA122" s="32">
        <f t="shared" si="89"/>
        <v>77.714242424242428</v>
      </c>
      <c r="AB122" s="32">
        <f t="shared" si="89"/>
        <v>77.714242424242428</v>
      </c>
      <c r="AC122" s="32">
        <f t="shared" si="89"/>
        <v>77.714242424242428</v>
      </c>
      <c r="AD122" s="32">
        <f t="shared" si="89"/>
        <v>77.714242424242428</v>
      </c>
      <c r="AE122" s="32">
        <f t="shared" si="89"/>
        <v>77.714242424242428</v>
      </c>
      <c r="AF122" s="32">
        <f t="shared" si="89"/>
        <v>77.714242424242428</v>
      </c>
      <c r="AG122" s="31" t="s">
        <v>158</v>
      </c>
      <c r="AH122" s="31" t="s">
        <v>158</v>
      </c>
      <c r="AI122" s="31" t="s">
        <v>158</v>
      </c>
      <c r="AJ122" s="31" t="s">
        <v>158</v>
      </c>
      <c r="AK122" s="31" t="s">
        <v>158</v>
      </c>
      <c r="AL122" s="31" t="s">
        <v>158</v>
      </c>
      <c r="AM122" s="31" t="s">
        <v>158</v>
      </c>
      <c r="AN122" s="31" t="s">
        <v>158</v>
      </c>
      <c r="AO122" s="31" t="s">
        <v>158</v>
      </c>
      <c r="AP122" s="31" t="s">
        <v>158</v>
      </c>
      <c r="AQ122" s="31" t="s">
        <v>158</v>
      </c>
      <c r="AR122" s="31" t="s">
        <v>158</v>
      </c>
      <c r="AS122" s="31" t="s">
        <v>158</v>
      </c>
      <c r="AT122" s="31" t="s">
        <v>158</v>
      </c>
      <c r="AU122" s="31" t="s">
        <v>158</v>
      </c>
      <c r="AV122" s="31" t="s">
        <v>158</v>
      </c>
      <c r="AW122" s="31" t="s">
        <v>158</v>
      </c>
      <c r="AX122" s="31" t="s">
        <v>158</v>
      </c>
      <c r="AY122" s="31" t="s">
        <v>158</v>
      </c>
      <c r="AZ122" s="31" t="s">
        <v>158</v>
      </c>
      <c r="BA122" s="31" t="s">
        <v>158</v>
      </c>
      <c r="BB122" s="31" t="s">
        <v>158</v>
      </c>
      <c r="BC122" s="31" t="s">
        <v>158</v>
      </c>
      <c r="BD122" s="31" t="s">
        <v>158</v>
      </c>
      <c r="BE122" s="31" t="s">
        <v>158</v>
      </c>
      <c r="BF122" s="31" t="s">
        <v>158</v>
      </c>
      <c r="BG122" s="31" t="s">
        <v>158</v>
      </c>
      <c r="BH122" s="31" t="s">
        <v>158</v>
      </c>
    </row>
    <row r="123" spans="1:60" x14ac:dyDescent="0.25">
      <c r="A123" s="28">
        <v>44718</v>
      </c>
      <c r="B123" s="80" t="s">
        <v>233</v>
      </c>
      <c r="C123" s="81" t="s">
        <v>234</v>
      </c>
      <c r="D123" s="77">
        <v>749.44</v>
      </c>
      <c r="E123" s="77">
        <v>628.72</v>
      </c>
      <c r="F123" s="77">
        <v>5.2</v>
      </c>
      <c r="G123" s="77">
        <v>144</v>
      </c>
      <c r="S123" s="32"/>
      <c r="T123" s="32">
        <f>($E$123/$G$123)*0.5</f>
        <v>2.1830555555555557</v>
      </c>
      <c r="U123" s="32">
        <f t="shared" ref="U123:AF123" si="90">($E$123/$G$123)</f>
        <v>4.3661111111111115</v>
      </c>
      <c r="V123" s="32">
        <f t="shared" si="90"/>
        <v>4.3661111111111115</v>
      </c>
      <c r="W123" s="32">
        <f t="shared" si="90"/>
        <v>4.3661111111111115</v>
      </c>
      <c r="X123" s="32">
        <f t="shared" si="90"/>
        <v>4.3661111111111115</v>
      </c>
      <c r="Y123" s="32">
        <f t="shared" si="90"/>
        <v>4.3661111111111115</v>
      </c>
      <c r="Z123" s="32">
        <f t="shared" si="90"/>
        <v>4.3661111111111115</v>
      </c>
      <c r="AA123" s="32">
        <f t="shared" si="90"/>
        <v>4.3661111111111115</v>
      </c>
      <c r="AB123" s="32">
        <f t="shared" si="90"/>
        <v>4.3661111111111115</v>
      </c>
      <c r="AC123" s="32">
        <f t="shared" si="90"/>
        <v>4.3661111111111115</v>
      </c>
      <c r="AD123" s="32">
        <f t="shared" si="90"/>
        <v>4.3661111111111115</v>
      </c>
      <c r="AE123" s="32">
        <f t="shared" si="90"/>
        <v>4.3661111111111115</v>
      </c>
      <c r="AF123" s="32">
        <f t="shared" si="90"/>
        <v>4.3661111111111115</v>
      </c>
      <c r="AG123" s="31" t="s">
        <v>158</v>
      </c>
      <c r="AH123" s="31" t="s">
        <v>158</v>
      </c>
      <c r="AI123" s="31" t="s">
        <v>158</v>
      </c>
      <c r="AJ123" s="31" t="s">
        <v>158</v>
      </c>
      <c r="AK123" s="31" t="s">
        <v>158</v>
      </c>
      <c r="AL123" s="31" t="s">
        <v>158</v>
      </c>
      <c r="AM123" s="31" t="s">
        <v>158</v>
      </c>
      <c r="AN123" s="31" t="s">
        <v>158</v>
      </c>
      <c r="AO123" s="31" t="s">
        <v>158</v>
      </c>
      <c r="AP123" s="31" t="s">
        <v>158</v>
      </c>
      <c r="AQ123" s="31" t="s">
        <v>158</v>
      </c>
      <c r="AR123" s="31" t="s">
        <v>158</v>
      </c>
      <c r="AS123" s="31" t="s">
        <v>158</v>
      </c>
      <c r="AT123" s="31" t="s">
        <v>158</v>
      </c>
      <c r="AU123" s="31" t="s">
        <v>158</v>
      </c>
      <c r="AV123" s="31" t="s">
        <v>158</v>
      </c>
      <c r="AW123" s="31" t="s">
        <v>158</v>
      </c>
      <c r="AX123" s="31" t="s">
        <v>158</v>
      </c>
      <c r="AY123" s="31" t="s">
        <v>158</v>
      </c>
      <c r="AZ123" s="31" t="s">
        <v>158</v>
      </c>
      <c r="BA123" s="31" t="s">
        <v>158</v>
      </c>
      <c r="BB123" s="31" t="s">
        <v>158</v>
      </c>
      <c r="BC123" s="31" t="s">
        <v>158</v>
      </c>
      <c r="BD123" s="31" t="s">
        <v>158</v>
      </c>
      <c r="BE123" s="31" t="s">
        <v>158</v>
      </c>
      <c r="BF123" s="31" t="s">
        <v>158</v>
      </c>
      <c r="BG123" s="31" t="s">
        <v>158</v>
      </c>
      <c r="BH123" s="31" t="s">
        <v>158</v>
      </c>
    </row>
    <row r="124" spans="1:60" x14ac:dyDescent="0.25">
      <c r="A124" s="28">
        <v>44718</v>
      </c>
      <c r="B124" s="80" t="s">
        <v>235</v>
      </c>
      <c r="C124" s="81" t="s">
        <v>236</v>
      </c>
      <c r="D124" s="77">
        <v>8890.7000000000007</v>
      </c>
      <c r="E124" s="77">
        <v>7458.56</v>
      </c>
      <c r="F124" s="77">
        <v>61.74</v>
      </c>
      <c r="G124" s="77">
        <v>144</v>
      </c>
      <c r="S124" s="32"/>
      <c r="T124" s="32">
        <f>($E$124/$G$124)*0.5</f>
        <v>25.89777777777778</v>
      </c>
      <c r="U124" s="32">
        <f t="shared" ref="U124:AF124" si="91">($E$124/$G$124)</f>
        <v>51.795555555555559</v>
      </c>
      <c r="V124" s="32">
        <f t="shared" si="91"/>
        <v>51.795555555555559</v>
      </c>
      <c r="W124" s="32">
        <f t="shared" si="91"/>
        <v>51.795555555555559</v>
      </c>
      <c r="X124" s="32">
        <f t="shared" si="91"/>
        <v>51.795555555555559</v>
      </c>
      <c r="Y124" s="32">
        <f t="shared" si="91"/>
        <v>51.795555555555559</v>
      </c>
      <c r="Z124" s="32">
        <f t="shared" si="91"/>
        <v>51.795555555555559</v>
      </c>
      <c r="AA124" s="32">
        <f t="shared" si="91"/>
        <v>51.795555555555559</v>
      </c>
      <c r="AB124" s="32">
        <f t="shared" si="91"/>
        <v>51.795555555555559</v>
      </c>
      <c r="AC124" s="32">
        <f t="shared" si="91"/>
        <v>51.795555555555559</v>
      </c>
      <c r="AD124" s="32">
        <f t="shared" si="91"/>
        <v>51.795555555555559</v>
      </c>
      <c r="AE124" s="32">
        <f t="shared" si="91"/>
        <v>51.795555555555559</v>
      </c>
      <c r="AF124" s="32">
        <f t="shared" si="91"/>
        <v>51.795555555555559</v>
      </c>
      <c r="AG124" s="31" t="s">
        <v>158</v>
      </c>
      <c r="AH124" s="31" t="s">
        <v>158</v>
      </c>
      <c r="AI124" s="31" t="s">
        <v>158</v>
      </c>
      <c r="AJ124" s="31" t="s">
        <v>158</v>
      </c>
      <c r="AK124" s="31" t="s">
        <v>158</v>
      </c>
      <c r="AL124" s="31" t="s">
        <v>158</v>
      </c>
      <c r="AM124" s="31" t="s">
        <v>158</v>
      </c>
      <c r="AN124" s="31" t="s">
        <v>158</v>
      </c>
      <c r="AO124" s="31" t="s">
        <v>158</v>
      </c>
      <c r="AP124" s="31" t="s">
        <v>158</v>
      </c>
      <c r="AQ124" s="31" t="s">
        <v>158</v>
      </c>
      <c r="AR124" s="31" t="s">
        <v>158</v>
      </c>
      <c r="AS124" s="31" t="s">
        <v>158</v>
      </c>
      <c r="AT124" s="31" t="s">
        <v>158</v>
      </c>
      <c r="AU124" s="31" t="s">
        <v>158</v>
      </c>
      <c r="AV124" s="31" t="s">
        <v>158</v>
      </c>
      <c r="AW124" s="31" t="s">
        <v>158</v>
      </c>
      <c r="AX124" s="31" t="s">
        <v>158</v>
      </c>
      <c r="AY124" s="31" t="s">
        <v>158</v>
      </c>
      <c r="AZ124" s="31" t="s">
        <v>158</v>
      </c>
      <c r="BA124" s="31" t="s">
        <v>158</v>
      </c>
      <c r="BB124" s="31" t="s">
        <v>158</v>
      </c>
      <c r="BC124" s="31" t="s">
        <v>158</v>
      </c>
      <c r="BD124" s="31" t="s">
        <v>158</v>
      </c>
      <c r="BE124" s="31" t="s">
        <v>158</v>
      </c>
      <c r="BF124" s="31" t="s">
        <v>158</v>
      </c>
      <c r="BG124" s="31" t="s">
        <v>158</v>
      </c>
      <c r="BH124" s="31" t="s">
        <v>158</v>
      </c>
    </row>
    <row r="125" spans="1:60" x14ac:dyDescent="0.25">
      <c r="A125" s="28">
        <v>44718</v>
      </c>
      <c r="B125" s="80" t="s">
        <v>237</v>
      </c>
      <c r="C125" s="81" t="s">
        <v>238</v>
      </c>
      <c r="D125" s="77">
        <v>5489.15</v>
      </c>
      <c r="E125" s="77">
        <v>4828.3</v>
      </c>
      <c r="F125" s="77">
        <v>52.78</v>
      </c>
      <c r="G125" s="77">
        <v>104</v>
      </c>
      <c r="S125" s="32"/>
      <c r="T125" s="32">
        <f>($E$125/$G$125)*0.5</f>
        <v>23.212980769230771</v>
      </c>
      <c r="U125" s="32">
        <f t="shared" ref="U125:AF125" si="92">($E$125/$G$125)</f>
        <v>46.425961538461543</v>
      </c>
      <c r="V125" s="32">
        <f t="shared" si="92"/>
        <v>46.425961538461543</v>
      </c>
      <c r="W125" s="32">
        <f t="shared" si="92"/>
        <v>46.425961538461543</v>
      </c>
      <c r="X125" s="32">
        <f t="shared" si="92"/>
        <v>46.425961538461543</v>
      </c>
      <c r="Y125" s="32">
        <f t="shared" si="92"/>
        <v>46.425961538461543</v>
      </c>
      <c r="Z125" s="32">
        <f t="shared" si="92"/>
        <v>46.425961538461543</v>
      </c>
      <c r="AA125" s="32">
        <f t="shared" si="92"/>
        <v>46.425961538461543</v>
      </c>
      <c r="AB125" s="32">
        <f t="shared" si="92"/>
        <v>46.425961538461543</v>
      </c>
      <c r="AC125" s="32">
        <f t="shared" si="92"/>
        <v>46.425961538461543</v>
      </c>
      <c r="AD125" s="32">
        <f t="shared" si="92"/>
        <v>46.425961538461543</v>
      </c>
      <c r="AE125" s="32">
        <f t="shared" si="92"/>
        <v>46.425961538461543</v>
      </c>
      <c r="AF125" s="32">
        <f t="shared" si="92"/>
        <v>46.425961538461543</v>
      </c>
      <c r="AG125" s="31" t="s">
        <v>158</v>
      </c>
      <c r="AH125" s="31" t="s">
        <v>158</v>
      </c>
      <c r="AI125" s="31" t="s">
        <v>158</v>
      </c>
      <c r="AJ125" s="31" t="s">
        <v>158</v>
      </c>
      <c r="AK125" s="31" t="s">
        <v>158</v>
      </c>
      <c r="AL125" s="31" t="s">
        <v>158</v>
      </c>
      <c r="AM125" s="31" t="s">
        <v>158</v>
      </c>
      <c r="AN125" s="31" t="s">
        <v>158</v>
      </c>
      <c r="AO125" s="31" t="s">
        <v>158</v>
      </c>
      <c r="AP125" s="31" t="s">
        <v>158</v>
      </c>
      <c r="AQ125" s="31" t="s">
        <v>158</v>
      </c>
      <c r="AR125" s="31" t="s">
        <v>158</v>
      </c>
      <c r="AS125" s="31" t="s">
        <v>158</v>
      </c>
      <c r="AT125" s="31" t="s">
        <v>158</v>
      </c>
      <c r="AU125" s="31" t="s">
        <v>158</v>
      </c>
      <c r="AV125" s="31" t="s">
        <v>158</v>
      </c>
      <c r="AW125" s="31" t="s">
        <v>158</v>
      </c>
      <c r="AX125" s="31" t="s">
        <v>158</v>
      </c>
      <c r="AY125" s="31" t="s">
        <v>158</v>
      </c>
      <c r="AZ125" s="31" t="s">
        <v>158</v>
      </c>
      <c r="BA125" s="31" t="s">
        <v>158</v>
      </c>
      <c r="BB125" s="31" t="s">
        <v>158</v>
      </c>
      <c r="BC125" s="31" t="s">
        <v>158</v>
      </c>
      <c r="BD125" s="31" t="s">
        <v>158</v>
      </c>
      <c r="BE125" s="31" t="s">
        <v>158</v>
      </c>
      <c r="BF125" s="31" t="s">
        <v>158</v>
      </c>
      <c r="BG125" s="31" t="s">
        <v>158</v>
      </c>
      <c r="BH125" s="31" t="s">
        <v>158</v>
      </c>
    </row>
    <row r="126" spans="1:60" x14ac:dyDescent="0.25">
      <c r="A126" s="28">
        <v>44725</v>
      </c>
      <c r="B126" s="80" t="s">
        <v>213</v>
      </c>
      <c r="C126" s="81" t="s">
        <v>214</v>
      </c>
      <c r="D126" s="77">
        <v>5644.97</v>
      </c>
      <c r="E126" s="77">
        <v>4735.66</v>
      </c>
      <c r="F126" s="77">
        <v>39.200000000000003</v>
      </c>
      <c r="G126" s="77">
        <v>144</v>
      </c>
      <c r="S126" s="32"/>
      <c r="T126" s="32">
        <f>($E$126/$G$126)*0.5</f>
        <v>16.44326388888889</v>
      </c>
      <c r="U126" s="32">
        <f t="shared" ref="U126:AF126" si="93">($E$126/$G$126)</f>
        <v>32.886527777777779</v>
      </c>
      <c r="V126" s="32">
        <f t="shared" si="93"/>
        <v>32.886527777777779</v>
      </c>
      <c r="W126" s="32">
        <f t="shared" si="93"/>
        <v>32.886527777777779</v>
      </c>
      <c r="X126" s="32">
        <f t="shared" si="93"/>
        <v>32.886527777777779</v>
      </c>
      <c r="Y126" s="32">
        <f t="shared" si="93"/>
        <v>32.886527777777779</v>
      </c>
      <c r="Z126" s="32">
        <f t="shared" si="93"/>
        <v>32.886527777777779</v>
      </c>
      <c r="AA126" s="32">
        <f t="shared" si="93"/>
        <v>32.886527777777779</v>
      </c>
      <c r="AB126" s="32">
        <f t="shared" si="93"/>
        <v>32.886527777777779</v>
      </c>
      <c r="AC126" s="32">
        <f t="shared" si="93"/>
        <v>32.886527777777779</v>
      </c>
      <c r="AD126" s="32">
        <f t="shared" si="93"/>
        <v>32.886527777777779</v>
      </c>
      <c r="AE126" s="32">
        <f t="shared" si="93"/>
        <v>32.886527777777779</v>
      </c>
      <c r="AF126" s="32">
        <f t="shared" si="93"/>
        <v>32.886527777777779</v>
      </c>
      <c r="AG126" s="31" t="s">
        <v>158</v>
      </c>
      <c r="AH126" s="31" t="s">
        <v>158</v>
      </c>
      <c r="AI126" s="31" t="s">
        <v>158</v>
      </c>
      <c r="AJ126" s="31" t="s">
        <v>158</v>
      </c>
      <c r="AK126" s="31" t="s">
        <v>158</v>
      </c>
      <c r="AL126" s="31" t="s">
        <v>158</v>
      </c>
      <c r="AM126" s="31" t="s">
        <v>158</v>
      </c>
      <c r="AN126" s="31" t="s">
        <v>158</v>
      </c>
      <c r="AO126" s="31" t="s">
        <v>158</v>
      </c>
      <c r="AP126" s="31" t="s">
        <v>158</v>
      </c>
      <c r="AQ126" s="31" t="s">
        <v>158</v>
      </c>
      <c r="AR126" s="31" t="s">
        <v>158</v>
      </c>
      <c r="AS126" s="31" t="s">
        <v>158</v>
      </c>
      <c r="AT126" s="31" t="s">
        <v>158</v>
      </c>
      <c r="AU126" s="31" t="s">
        <v>158</v>
      </c>
      <c r="AV126" s="31" t="s">
        <v>158</v>
      </c>
      <c r="AW126" s="31" t="s">
        <v>158</v>
      </c>
      <c r="AX126" s="31" t="s">
        <v>158</v>
      </c>
      <c r="AY126" s="31" t="s">
        <v>158</v>
      </c>
      <c r="AZ126" s="31" t="s">
        <v>158</v>
      </c>
      <c r="BA126" s="31" t="s">
        <v>158</v>
      </c>
      <c r="BB126" s="31" t="s">
        <v>158</v>
      </c>
      <c r="BC126" s="31" t="s">
        <v>158</v>
      </c>
      <c r="BD126" s="31" t="s">
        <v>158</v>
      </c>
      <c r="BE126" s="31" t="s">
        <v>158</v>
      </c>
      <c r="BF126" s="31" t="s">
        <v>158</v>
      </c>
      <c r="BG126" s="31" t="s">
        <v>158</v>
      </c>
      <c r="BH126" s="31" t="s">
        <v>158</v>
      </c>
    </row>
    <row r="127" spans="1:60" x14ac:dyDescent="0.25">
      <c r="A127" s="28">
        <v>44725</v>
      </c>
      <c r="B127" s="80" t="s">
        <v>215</v>
      </c>
      <c r="C127" s="81" t="s">
        <v>216</v>
      </c>
      <c r="D127" s="77">
        <v>11202.45</v>
      </c>
      <c r="E127" s="77">
        <v>9397.93</v>
      </c>
      <c r="F127" s="77">
        <v>77.790000000000006</v>
      </c>
      <c r="G127" s="77">
        <v>144</v>
      </c>
      <c r="S127" s="32"/>
      <c r="T127" s="32">
        <f>($E$127/$G$127)*0.5</f>
        <v>32.631701388888892</v>
      </c>
      <c r="U127" s="32">
        <f t="shared" ref="U127:AF127" si="94">($E$127/$G$127)</f>
        <v>65.263402777777785</v>
      </c>
      <c r="V127" s="32">
        <f t="shared" si="94"/>
        <v>65.263402777777785</v>
      </c>
      <c r="W127" s="32">
        <f t="shared" si="94"/>
        <v>65.263402777777785</v>
      </c>
      <c r="X127" s="32">
        <f t="shared" si="94"/>
        <v>65.263402777777785</v>
      </c>
      <c r="Y127" s="32">
        <f t="shared" si="94"/>
        <v>65.263402777777785</v>
      </c>
      <c r="Z127" s="32">
        <f t="shared" si="94"/>
        <v>65.263402777777785</v>
      </c>
      <c r="AA127" s="32">
        <f t="shared" si="94"/>
        <v>65.263402777777785</v>
      </c>
      <c r="AB127" s="32">
        <f t="shared" si="94"/>
        <v>65.263402777777785</v>
      </c>
      <c r="AC127" s="32">
        <f t="shared" si="94"/>
        <v>65.263402777777785</v>
      </c>
      <c r="AD127" s="32">
        <f t="shared" si="94"/>
        <v>65.263402777777785</v>
      </c>
      <c r="AE127" s="32">
        <f t="shared" si="94"/>
        <v>65.263402777777785</v>
      </c>
      <c r="AF127" s="32">
        <f t="shared" si="94"/>
        <v>65.263402777777785</v>
      </c>
      <c r="AG127" s="31" t="s">
        <v>158</v>
      </c>
      <c r="AH127" s="31" t="s">
        <v>158</v>
      </c>
      <c r="AI127" s="31" t="s">
        <v>158</v>
      </c>
      <c r="AJ127" s="31" t="s">
        <v>158</v>
      </c>
      <c r="AK127" s="31" t="s">
        <v>158</v>
      </c>
      <c r="AL127" s="31" t="s">
        <v>158</v>
      </c>
      <c r="AM127" s="31" t="s">
        <v>158</v>
      </c>
      <c r="AN127" s="31" t="s">
        <v>158</v>
      </c>
      <c r="AO127" s="31" t="s">
        <v>158</v>
      </c>
      <c r="AP127" s="31" t="s">
        <v>158</v>
      </c>
      <c r="AQ127" s="31" t="s">
        <v>158</v>
      </c>
      <c r="AR127" s="31" t="s">
        <v>158</v>
      </c>
      <c r="AS127" s="31" t="s">
        <v>158</v>
      </c>
      <c r="AT127" s="31" t="s">
        <v>158</v>
      </c>
      <c r="AU127" s="31" t="s">
        <v>158</v>
      </c>
      <c r="AV127" s="31" t="s">
        <v>158</v>
      </c>
      <c r="AW127" s="31" t="s">
        <v>158</v>
      </c>
      <c r="AX127" s="31" t="s">
        <v>158</v>
      </c>
      <c r="AY127" s="31" t="s">
        <v>158</v>
      </c>
      <c r="AZ127" s="31" t="s">
        <v>158</v>
      </c>
      <c r="BA127" s="31" t="s">
        <v>158</v>
      </c>
      <c r="BB127" s="31" t="s">
        <v>158</v>
      </c>
      <c r="BC127" s="31" t="s">
        <v>158</v>
      </c>
      <c r="BD127" s="31" t="s">
        <v>158</v>
      </c>
      <c r="BE127" s="31" t="s">
        <v>158</v>
      </c>
      <c r="BF127" s="31" t="s">
        <v>158</v>
      </c>
      <c r="BG127" s="31" t="s">
        <v>158</v>
      </c>
      <c r="BH127" s="31" t="s">
        <v>158</v>
      </c>
    </row>
    <row r="128" spans="1:60" x14ac:dyDescent="0.25">
      <c r="A128" s="28">
        <v>44725</v>
      </c>
      <c r="B128" s="80" t="s">
        <v>217</v>
      </c>
      <c r="C128" s="81" t="s">
        <v>218</v>
      </c>
      <c r="D128" s="77">
        <v>8198.02</v>
      </c>
      <c r="E128" s="77">
        <v>6877.46</v>
      </c>
      <c r="F128" s="77">
        <v>56.93</v>
      </c>
      <c r="G128" s="77">
        <v>144</v>
      </c>
      <c r="S128" s="32"/>
      <c r="T128" s="32">
        <f>($E$128/$G$128)*0.5</f>
        <v>23.880069444444445</v>
      </c>
      <c r="U128" s="32">
        <f t="shared" ref="U128:AF128" si="95">($E$128/$G$128)</f>
        <v>47.760138888888889</v>
      </c>
      <c r="V128" s="32">
        <f t="shared" si="95"/>
        <v>47.760138888888889</v>
      </c>
      <c r="W128" s="32">
        <f t="shared" si="95"/>
        <v>47.760138888888889</v>
      </c>
      <c r="X128" s="32">
        <f t="shared" si="95"/>
        <v>47.760138888888889</v>
      </c>
      <c r="Y128" s="32">
        <f t="shared" si="95"/>
        <v>47.760138888888889</v>
      </c>
      <c r="Z128" s="32">
        <f t="shared" si="95"/>
        <v>47.760138888888889</v>
      </c>
      <c r="AA128" s="32">
        <f t="shared" si="95"/>
        <v>47.760138888888889</v>
      </c>
      <c r="AB128" s="32">
        <f t="shared" si="95"/>
        <v>47.760138888888889</v>
      </c>
      <c r="AC128" s="32">
        <f t="shared" si="95"/>
        <v>47.760138888888889</v>
      </c>
      <c r="AD128" s="32">
        <f t="shared" si="95"/>
        <v>47.760138888888889</v>
      </c>
      <c r="AE128" s="32">
        <f t="shared" si="95"/>
        <v>47.760138888888889</v>
      </c>
      <c r="AF128" s="32">
        <f t="shared" si="95"/>
        <v>47.760138888888889</v>
      </c>
      <c r="AG128" s="31" t="s">
        <v>158</v>
      </c>
      <c r="AH128" s="31" t="s">
        <v>158</v>
      </c>
      <c r="AI128" s="31" t="s">
        <v>158</v>
      </c>
      <c r="AJ128" s="31" t="s">
        <v>158</v>
      </c>
      <c r="AK128" s="31" t="s">
        <v>158</v>
      </c>
      <c r="AL128" s="31" t="s">
        <v>158</v>
      </c>
      <c r="AM128" s="31" t="s">
        <v>158</v>
      </c>
      <c r="AN128" s="31" t="s">
        <v>158</v>
      </c>
      <c r="AO128" s="31" t="s">
        <v>158</v>
      </c>
      <c r="AP128" s="31" t="s">
        <v>158</v>
      </c>
      <c r="AQ128" s="31" t="s">
        <v>158</v>
      </c>
      <c r="AR128" s="31" t="s">
        <v>158</v>
      </c>
      <c r="AS128" s="31" t="s">
        <v>158</v>
      </c>
      <c r="AT128" s="31" t="s">
        <v>158</v>
      </c>
      <c r="AU128" s="31" t="s">
        <v>158</v>
      </c>
      <c r="AV128" s="31" t="s">
        <v>158</v>
      </c>
      <c r="AW128" s="31" t="s">
        <v>158</v>
      </c>
      <c r="AX128" s="31" t="s">
        <v>158</v>
      </c>
      <c r="AY128" s="31" t="s">
        <v>158</v>
      </c>
      <c r="AZ128" s="31" t="s">
        <v>158</v>
      </c>
      <c r="BA128" s="31" t="s">
        <v>158</v>
      </c>
      <c r="BB128" s="31" t="s">
        <v>158</v>
      </c>
      <c r="BC128" s="31" t="s">
        <v>158</v>
      </c>
      <c r="BD128" s="31" t="s">
        <v>158</v>
      </c>
      <c r="BE128" s="31" t="s">
        <v>158</v>
      </c>
      <c r="BF128" s="31" t="s">
        <v>158</v>
      </c>
      <c r="BG128" s="31" t="s">
        <v>158</v>
      </c>
      <c r="BH128" s="31" t="s">
        <v>158</v>
      </c>
    </row>
    <row r="129" spans="1:62" x14ac:dyDescent="0.25">
      <c r="A129" s="28">
        <v>44725</v>
      </c>
      <c r="B129" s="80">
        <v>6886105135</v>
      </c>
      <c r="C129" s="81" t="s">
        <v>219</v>
      </c>
      <c r="D129" s="77">
        <v>4094.66</v>
      </c>
      <c r="E129" s="77">
        <v>3435.08</v>
      </c>
      <c r="F129" s="77">
        <v>28.44</v>
      </c>
      <c r="G129" s="77">
        <v>144</v>
      </c>
      <c r="S129" s="32"/>
      <c r="T129" s="32">
        <f>($E$129/$G$129)*0.5</f>
        <v>11.927361111111111</v>
      </c>
      <c r="U129" s="32">
        <f t="shared" ref="U129:AF129" si="96">($E$129/$G$129)</f>
        <v>23.854722222222222</v>
      </c>
      <c r="V129" s="32">
        <f t="shared" si="96"/>
        <v>23.854722222222222</v>
      </c>
      <c r="W129" s="32">
        <f t="shared" si="96"/>
        <v>23.854722222222222</v>
      </c>
      <c r="X129" s="32">
        <f t="shared" si="96"/>
        <v>23.854722222222222</v>
      </c>
      <c r="Y129" s="32">
        <f t="shared" si="96"/>
        <v>23.854722222222222</v>
      </c>
      <c r="Z129" s="32">
        <f t="shared" si="96"/>
        <v>23.854722222222222</v>
      </c>
      <c r="AA129" s="32">
        <f t="shared" si="96"/>
        <v>23.854722222222222</v>
      </c>
      <c r="AB129" s="32">
        <f t="shared" si="96"/>
        <v>23.854722222222222</v>
      </c>
      <c r="AC129" s="32">
        <f t="shared" si="96"/>
        <v>23.854722222222222</v>
      </c>
      <c r="AD129" s="32">
        <f t="shared" si="96"/>
        <v>23.854722222222222</v>
      </c>
      <c r="AE129" s="32">
        <f t="shared" si="96"/>
        <v>23.854722222222222</v>
      </c>
      <c r="AF129" s="32">
        <f t="shared" si="96"/>
        <v>23.854722222222222</v>
      </c>
      <c r="AG129" s="31" t="s">
        <v>158</v>
      </c>
      <c r="AH129" s="31" t="s">
        <v>158</v>
      </c>
      <c r="AI129" s="31" t="s">
        <v>158</v>
      </c>
      <c r="AJ129" s="31" t="s">
        <v>158</v>
      </c>
      <c r="AK129" s="31" t="s">
        <v>158</v>
      </c>
      <c r="AL129" s="31" t="s">
        <v>158</v>
      </c>
      <c r="AM129" s="31" t="s">
        <v>158</v>
      </c>
      <c r="AN129" s="31" t="s">
        <v>158</v>
      </c>
      <c r="AO129" s="31" t="s">
        <v>158</v>
      </c>
      <c r="AP129" s="31" t="s">
        <v>158</v>
      </c>
      <c r="AQ129" s="31" t="s">
        <v>158</v>
      </c>
      <c r="AR129" s="31" t="s">
        <v>158</v>
      </c>
      <c r="AS129" s="31" t="s">
        <v>158</v>
      </c>
      <c r="AT129" s="31" t="s">
        <v>158</v>
      </c>
      <c r="AU129" s="31" t="s">
        <v>158</v>
      </c>
      <c r="AV129" s="31" t="s">
        <v>158</v>
      </c>
      <c r="AW129" s="31" t="s">
        <v>158</v>
      </c>
      <c r="AX129" s="31" t="s">
        <v>158</v>
      </c>
      <c r="AY129" s="31" t="s">
        <v>158</v>
      </c>
      <c r="AZ129" s="31" t="s">
        <v>158</v>
      </c>
      <c r="BA129" s="31" t="s">
        <v>158</v>
      </c>
      <c r="BB129" s="31" t="s">
        <v>158</v>
      </c>
      <c r="BC129" s="31" t="s">
        <v>158</v>
      </c>
      <c r="BD129" s="31" t="s">
        <v>158</v>
      </c>
      <c r="BE129" s="31" t="s">
        <v>158</v>
      </c>
      <c r="BF129" s="31" t="s">
        <v>158</v>
      </c>
      <c r="BG129" s="31" t="s">
        <v>158</v>
      </c>
      <c r="BH129" s="31" t="s">
        <v>158</v>
      </c>
    </row>
    <row r="130" spans="1:62" x14ac:dyDescent="0.25">
      <c r="A130" s="28">
        <v>44732</v>
      </c>
      <c r="B130" s="80" t="s">
        <v>210</v>
      </c>
      <c r="C130" s="81" t="s">
        <v>211</v>
      </c>
      <c r="D130" s="77">
        <v>7500.6</v>
      </c>
      <c r="E130" s="77">
        <v>6292.38</v>
      </c>
      <c r="F130" s="77">
        <v>52.09</v>
      </c>
      <c r="G130" s="77">
        <v>144</v>
      </c>
      <c r="S130" s="32"/>
      <c r="T130" s="32">
        <f>($E$130/$G$130)*0.5</f>
        <v>21.848541666666666</v>
      </c>
      <c r="U130" s="32">
        <f t="shared" ref="U130:AF130" si="97">($E$130/$G$130)</f>
        <v>43.697083333333332</v>
      </c>
      <c r="V130" s="32">
        <f t="shared" si="97"/>
        <v>43.697083333333332</v>
      </c>
      <c r="W130" s="32">
        <f t="shared" si="97"/>
        <v>43.697083333333332</v>
      </c>
      <c r="X130" s="32">
        <f t="shared" si="97"/>
        <v>43.697083333333332</v>
      </c>
      <c r="Y130" s="32">
        <f t="shared" si="97"/>
        <v>43.697083333333332</v>
      </c>
      <c r="Z130" s="32">
        <f t="shared" si="97"/>
        <v>43.697083333333332</v>
      </c>
      <c r="AA130" s="32">
        <f t="shared" si="97"/>
        <v>43.697083333333332</v>
      </c>
      <c r="AB130" s="32">
        <f t="shared" si="97"/>
        <v>43.697083333333332</v>
      </c>
      <c r="AC130" s="32">
        <f t="shared" si="97"/>
        <v>43.697083333333332</v>
      </c>
      <c r="AD130" s="32">
        <f t="shared" si="97"/>
        <v>43.697083333333332</v>
      </c>
      <c r="AE130" s="32">
        <f t="shared" si="97"/>
        <v>43.697083333333332</v>
      </c>
      <c r="AF130" s="32">
        <f t="shared" si="97"/>
        <v>43.697083333333332</v>
      </c>
      <c r="AG130" s="31" t="s">
        <v>158</v>
      </c>
      <c r="AH130" s="31" t="s">
        <v>158</v>
      </c>
      <c r="AI130" s="31" t="s">
        <v>158</v>
      </c>
      <c r="AJ130" s="31" t="s">
        <v>158</v>
      </c>
      <c r="AK130" s="31" t="s">
        <v>158</v>
      </c>
      <c r="AL130" s="31" t="s">
        <v>158</v>
      </c>
      <c r="AM130" s="31" t="s">
        <v>158</v>
      </c>
      <c r="AN130" s="31" t="s">
        <v>158</v>
      </c>
      <c r="AO130" s="31" t="s">
        <v>158</v>
      </c>
      <c r="AP130" s="31" t="s">
        <v>158</v>
      </c>
      <c r="AQ130" s="31" t="s">
        <v>158</v>
      </c>
      <c r="AR130" s="31" t="s">
        <v>158</v>
      </c>
      <c r="AS130" s="31" t="s">
        <v>158</v>
      </c>
      <c r="AT130" s="31" t="s">
        <v>158</v>
      </c>
      <c r="AU130" s="31" t="s">
        <v>158</v>
      </c>
      <c r="AV130" s="31" t="s">
        <v>158</v>
      </c>
      <c r="AW130" s="31" t="s">
        <v>158</v>
      </c>
      <c r="AX130" s="31" t="s">
        <v>158</v>
      </c>
      <c r="AY130" s="31" t="s">
        <v>158</v>
      </c>
      <c r="AZ130" s="31" t="s">
        <v>158</v>
      </c>
      <c r="BA130" s="31" t="s">
        <v>158</v>
      </c>
      <c r="BB130" s="31" t="s">
        <v>158</v>
      </c>
      <c r="BC130" s="31" t="s">
        <v>158</v>
      </c>
      <c r="BD130" s="31" t="s">
        <v>158</v>
      </c>
      <c r="BE130" s="31" t="s">
        <v>158</v>
      </c>
      <c r="BF130" s="31" t="s">
        <v>158</v>
      </c>
      <c r="BG130" s="31" t="s">
        <v>158</v>
      </c>
      <c r="BH130" s="31" t="s">
        <v>158</v>
      </c>
    </row>
    <row r="131" spans="1:62" x14ac:dyDescent="0.25">
      <c r="A131" s="28">
        <v>44732</v>
      </c>
      <c r="B131" s="80">
        <v>2718418145</v>
      </c>
      <c r="C131" s="81" t="s">
        <v>212</v>
      </c>
      <c r="D131" s="77">
        <v>8830.01</v>
      </c>
      <c r="E131" s="77">
        <v>7407.65</v>
      </c>
      <c r="F131" s="77">
        <v>61.32</v>
      </c>
      <c r="G131" s="77">
        <v>144</v>
      </c>
      <c r="S131" s="32"/>
      <c r="T131" s="37">
        <f>($E$131/$G$131)*0.5</f>
        <v>25.721006944444444</v>
      </c>
      <c r="U131" s="32">
        <f t="shared" ref="U131:AF131" si="98">($E$131/$G$131)</f>
        <v>51.442013888888887</v>
      </c>
      <c r="V131" s="32">
        <f t="shared" si="98"/>
        <v>51.442013888888887</v>
      </c>
      <c r="W131" s="32">
        <f t="shared" si="98"/>
        <v>51.442013888888887</v>
      </c>
      <c r="X131" s="32">
        <f t="shared" si="98"/>
        <v>51.442013888888887</v>
      </c>
      <c r="Y131" s="32">
        <f t="shared" si="98"/>
        <v>51.442013888888887</v>
      </c>
      <c r="Z131" s="32">
        <f t="shared" si="98"/>
        <v>51.442013888888887</v>
      </c>
      <c r="AA131" s="32">
        <f t="shared" si="98"/>
        <v>51.442013888888887</v>
      </c>
      <c r="AB131" s="32">
        <f t="shared" si="98"/>
        <v>51.442013888888887</v>
      </c>
      <c r="AC131" s="32">
        <f t="shared" si="98"/>
        <v>51.442013888888887</v>
      </c>
      <c r="AD131" s="32">
        <f t="shared" si="98"/>
        <v>51.442013888888887</v>
      </c>
      <c r="AE131" s="32">
        <f t="shared" si="98"/>
        <v>51.442013888888887</v>
      </c>
      <c r="AF131" s="32">
        <f t="shared" si="98"/>
        <v>51.442013888888887</v>
      </c>
      <c r="AG131" s="31" t="s">
        <v>158</v>
      </c>
      <c r="AH131" s="31" t="s">
        <v>158</v>
      </c>
      <c r="AI131" s="31" t="s">
        <v>158</v>
      </c>
      <c r="AJ131" s="31" t="s">
        <v>158</v>
      </c>
      <c r="AK131" s="31" t="s">
        <v>158</v>
      </c>
      <c r="AL131" s="31" t="s">
        <v>158</v>
      </c>
      <c r="AM131" s="31" t="s">
        <v>158</v>
      </c>
      <c r="AN131" s="31" t="s">
        <v>158</v>
      </c>
      <c r="AO131" s="31" t="s">
        <v>158</v>
      </c>
      <c r="AP131" s="31" t="s">
        <v>158</v>
      </c>
      <c r="AQ131" s="31" t="s">
        <v>158</v>
      </c>
      <c r="AR131" s="31" t="s">
        <v>158</v>
      </c>
      <c r="AS131" s="31" t="s">
        <v>158</v>
      </c>
      <c r="AT131" s="31" t="s">
        <v>158</v>
      </c>
      <c r="AU131" s="31" t="s">
        <v>158</v>
      </c>
      <c r="AV131" s="31" t="s">
        <v>158</v>
      </c>
      <c r="AW131" s="31" t="s">
        <v>158</v>
      </c>
      <c r="AX131" s="31" t="s">
        <v>158</v>
      </c>
      <c r="AY131" s="31" t="s">
        <v>158</v>
      </c>
      <c r="AZ131" s="31" t="s">
        <v>158</v>
      </c>
      <c r="BA131" s="31" t="s">
        <v>158</v>
      </c>
      <c r="BB131" s="31" t="s">
        <v>158</v>
      </c>
      <c r="BC131" s="31" t="s">
        <v>158</v>
      </c>
      <c r="BD131" s="31" t="s">
        <v>158</v>
      </c>
      <c r="BE131" s="31" t="s">
        <v>158</v>
      </c>
      <c r="BF131" s="31" t="s">
        <v>158</v>
      </c>
      <c r="BG131" s="31" t="s">
        <v>158</v>
      </c>
      <c r="BH131" s="31" t="s">
        <v>158</v>
      </c>
      <c r="BJ131" s="5"/>
    </row>
    <row r="132" spans="1:62" x14ac:dyDescent="0.25">
      <c r="A132" s="28"/>
      <c r="B132" s="80"/>
      <c r="C132" s="81"/>
      <c r="D132" s="77"/>
      <c r="E132" s="77"/>
      <c r="F132" s="77"/>
      <c r="G132" s="77"/>
      <c r="S132" s="34"/>
      <c r="T132" s="34">
        <f>SUM(T34:T131)</f>
        <v>3186.8738274432799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J132" s="5"/>
    </row>
    <row r="133" spans="1:62" x14ac:dyDescent="0.25">
      <c r="D133" s="16"/>
      <c r="E133" s="16"/>
      <c r="F133" s="16"/>
    </row>
    <row r="134" spans="1:62" x14ac:dyDescent="0.25">
      <c r="A134" s="28">
        <v>44753</v>
      </c>
      <c r="B134" s="80">
        <v>1508210203</v>
      </c>
      <c r="C134" s="81" t="s">
        <v>241</v>
      </c>
      <c r="D134" s="77">
        <v>4131.4399999999996</v>
      </c>
      <c r="E134" s="77">
        <v>3465.94</v>
      </c>
      <c r="F134" s="77">
        <v>28.69</v>
      </c>
      <c r="G134" s="77">
        <v>144</v>
      </c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>
        <f>($E$134/$G$134)*0.5</f>
        <v>12.034513888888888</v>
      </c>
      <c r="V134" s="32">
        <f t="shared" ref="V134:AF134" si="99">($E$134/$G$134)</f>
        <v>24.069027777777777</v>
      </c>
      <c r="W134" s="32">
        <f t="shared" si="99"/>
        <v>24.069027777777777</v>
      </c>
      <c r="X134" s="32">
        <f t="shared" si="99"/>
        <v>24.069027777777777</v>
      </c>
      <c r="Y134" s="32">
        <f t="shared" si="99"/>
        <v>24.069027777777777</v>
      </c>
      <c r="Z134" s="32">
        <f t="shared" si="99"/>
        <v>24.069027777777777</v>
      </c>
      <c r="AA134" s="32">
        <f t="shared" si="99"/>
        <v>24.069027777777777</v>
      </c>
      <c r="AB134" s="32">
        <f t="shared" si="99"/>
        <v>24.069027777777777</v>
      </c>
      <c r="AC134" s="32">
        <f t="shared" si="99"/>
        <v>24.069027777777777</v>
      </c>
      <c r="AD134" s="32">
        <f t="shared" si="99"/>
        <v>24.069027777777777</v>
      </c>
      <c r="AE134" s="32">
        <f t="shared" si="99"/>
        <v>24.069027777777777</v>
      </c>
      <c r="AF134" s="32">
        <f t="shared" si="99"/>
        <v>24.069027777777777</v>
      </c>
      <c r="AG134" s="31" t="s">
        <v>158</v>
      </c>
      <c r="AH134" s="31" t="s">
        <v>158</v>
      </c>
      <c r="AI134" s="31" t="s">
        <v>158</v>
      </c>
      <c r="AJ134" s="31" t="s">
        <v>158</v>
      </c>
      <c r="AK134" s="31" t="s">
        <v>158</v>
      </c>
      <c r="AL134" s="31" t="s">
        <v>158</v>
      </c>
      <c r="AM134" s="31" t="s">
        <v>158</v>
      </c>
      <c r="AN134" s="31" t="s">
        <v>158</v>
      </c>
      <c r="AO134" s="31" t="s">
        <v>158</v>
      </c>
      <c r="AP134" s="31" t="s">
        <v>158</v>
      </c>
      <c r="AQ134" s="31" t="s">
        <v>158</v>
      </c>
      <c r="AR134" s="31" t="s">
        <v>158</v>
      </c>
      <c r="AS134" s="31" t="s">
        <v>158</v>
      </c>
      <c r="AT134" s="31" t="s">
        <v>158</v>
      </c>
      <c r="AU134" s="31" t="s">
        <v>158</v>
      </c>
      <c r="AV134" s="31" t="s">
        <v>158</v>
      </c>
      <c r="AW134" s="31" t="s">
        <v>158</v>
      </c>
      <c r="AX134" s="31" t="s">
        <v>158</v>
      </c>
      <c r="AY134" s="31" t="s">
        <v>158</v>
      </c>
      <c r="AZ134" s="31" t="s">
        <v>158</v>
      </c>
      <c r="BA134" s="31" t="s">
        <v>158</v>
      </c>
      <c r="BB134" s="31" t="s">
        <v>158</v>
      </c>
      <c r="BC134" s="31" t="s">
        <v>158</v>
      </c>
      <c r="BD134" s="31" t="s">
        <v>158</v>
      </c>
      <c r="BE134" s="31" t="s">
        <v>158</v>
      </c>
      <c r="BF134" s="31" t="s">
        <v>158</v>
      </c>
      <c r="BG134" s="31" t="s">
        <v>158</v>
      </c>
      <c r="BH134" s="31" t="s">
        <v>158</v>
      </c>
    </row>
    <row r="135" spans="1:62" x14ac:dyDescent="0.25">
      <c r="A135" s="28">
        <v>44760</v>
      </c>
      <c r="B135" s="80">
        <v>1337415139</v>
      </c>
      <c r="C135" s="81" t="s">
        <v>243</v>
      </c>
      <c r="D135" s="77">
        <v>2516.86</v>
      </c>
      <c r="E135" s="77">
        <v>2159.2600000000002</v>
      </c>
      <c r="F135" s="77">
        <v>20.13</v>
      </c>
      <c r="G135" s="77">
        <v>125</v>
      </c>
      <c r="L135" s="32"/>
      <c r="M135" s="32"/>
      <c r="N135" s="32"/>
      <c r="O135" s="32"/>
      <c r="P135" s="32"/>
      <c r="Q135" s="32"/>
      <c r="R135" s="32"/>
      <c r="S135" s="32"/>
      <c r="T135" s="32"/>
      <c r="U135" s="32">
        <f>($E$135/$G$135)*0.5</f>
        <v>8.6370400000000007</v>
      </c>
      <c r="V135" s="32">
        <f t="shared" ref="V135:AF135" si="100">($E$135/$G$135)</f>
        <v>17.274080000000001</v>
      </c>
      <c r="W135" s="32">
        <f t="shared" si="100"/>
        <v>17.274080000000001</v>
      </c>
      <c r="X135" s="32">
        <f t="shared" si="100"/>
        <v>17.274080000000001</v>
      </c>
      <c r="Y135" s="32">
        <f t="shared" si="100"/>
        <v>17.274080000000001</v>
      </c>
      <c r="Z135" s="32">
        <f t="shared" si="100"/>
        <v>17.274080000000001</v>
      </c>
      <c r="AA135" s="32">
        <f t="shared" si="100"/>
        <v>17.274080000000001</v>
      </c>
      <c r="AB135" s="32">
        <f t="shared" si="100"/>
        <v>17.274080000000001</v>
      </c>
      <c r="AC135" s="32">
        <f t="shared" si="100"/>
        <v>17.274080000000001</v>
      </c>
      <c r="AD135" s="32">
        <f t="shared" si="100"/>
        <v>17.274080000000001</v>
      </c>
      <c r="AE135" s="32">
        <f t="shared" si="100"/>
        <v>17.274080000000001</v>
      </c>
      <c r="AF135" s="32">
        <f t="shared" si="100"/>
        <v>17.274080000000001</v>
      </c>
      <c r="AG135" s="31" t="s">
        <v>158</v>
      </c>
      <c r="AH135" s="31" t="s">
        <v>158</v>
      </c>
      <c r="AI135" s="31" t="s">
        <v>158</v>
      </c>
      <c r="AJ135" s="31" t="s">
        <v>158</v>
      </c>
      <c r="AK135" s="31" t="s">
        <v>158</v>
      </c>
      <c r="AL135" s="31" t="s">
        <v>158</v>
      </c>
      <c r="AM135" s="31" t="s">
        <v>158</v>
      </c>
      <c r="AN135" s="31" t="s">
        <v>158</v>
      </c>
      <c r="AO135" s="31" t="s">
        <v>158</v>
      </c>
      <c r="AP135" s="31" t="s">
        <v>158</v>
      </c>
      <c r="AQ135" s="31" t="s">
        <v>158</v>
      </c>
      <c r="AR135" s="31" t="s">
        <v>158</v>
      </c>
      <c r="AS135" s="31" t="s">
        <v>158</v>
      </c>
      <c r="AT135" s="31" t="s">
        <v>158</v>
      </c>
      <c r="AU135" s="31" t="s">
        <v>158</v>
      </c>
      <c r="AV135" s="31" t="s">
        <v>158</v>
      </c>
      <c r="AW135" s="31" t="s">
        <v>158</v>
      </c>
      <c r="AX135" s="31" t="s">
        <v>158</v>
      </c>
      <c r="AY135" s="31" t="s">
        <v>158</v>
      </c>
      <c r="AZ135" s="31" t="s">
        <v>158</v>
      </c>
      <c r="BA135" s="31" t="s">
        <v>158</v>
      </c>
      <c r="BB135" s="31" t="s">
        <v>158</v>
      </c>
      <c r="BC135" s="31" t="s">
        <v>158</v>
      </c>
      <c r="BD135" s="31" t="s">
        <v>158</v>
      </c>
      <c r="BE135" s="31" t="s">
        <v>158</v>
      </c>
      <c r="BF135" s="31" t="s">
        <v>158</v>
      </c>
      <c r="BG135" s="31" t="s">
        <v>158</v>
      </c>
      <c r="BH135" s="31" t="s">
        <v>158</v>
      </c>
    </row>
    <row r="136" spans="1:62" x14ac:dyDescent="0.25">
      <c r="A136" s="28">
        <v>44760</v>
      </c>
      <c r="B136" s="80" t="s">
        <v>244</v>
      </c>
      <c r="C136" s="81" t="s">
        <v>245</v>
      </c>
      <c r="D136" s="77">
        <v>7237.18</v>
      </c>
      <c r="E136" s="77">
        <v>6136</v>
      </c>
      <c r="F136" s="77">
        <v>53.61</v>
      </c>
      <c r="G136" s="77">
        <v>135</v>
      </c>
      <c r="L136" s="32"/>
      <c r="M136" s="32"/>
      <c r="N136" s="32"/>
      <c r="O136" s="32"/>
      <c r="P136" s="32"/>
      <c r="Q136" s="32"/>
      <c r="R136" s="32"/>
      <c r="S136" s="32"/>
      <c r="T136" s="32"/>
      <c r="U136" s="32">
        <f>($E$136/$G$136)*0.5</f>
        <v>22.725925925925925</v>
      </c>
      <c r="V136" s="32">
        <f t="shared" ref="V136:AF136" si="101">($E$136/$G$136)</f>
        <v>45.451851851851849</v>
      </c>
      <c r="W136" s="32">
        <f t="shared" si="101"/>
        <v>45.451851851851849</v>
      </c>
      <c r="X136" s="32">
        <f t="shared" si="101"/>
        <v>45.451851851851849</v>
      </c>
      <c r="Y136" s="32">
        <f t="shared" si="101"/>
        <v>45.451851851851849</v>
      </c>
      <c r="Z136" s="32">
        <f t="shared" si="101"/>
        <v>45.451851851851849</v>
      </c>
      <c r="AA136" s="32">
        <f t="shared" si="101"/>
        <v>45.451851851851849</v>
      </c>
      <c r="AB136" s="32">
        <f t="shared" si="101"/>
        <v>45.451851851851849</v>
      </c>
      <c r="AC136" s="32">
        <f t="shared" si="101"/>
        <v>45.451851851851849</v>
      </c>
      <c r="AD136" s="32">
        <f t="shared" si="101"/>
        <v>45.451851851851849</v>
      </c>
      <c r="AE136" s="32">
        <f t="shared" si="101"/>
        <v>45.451851851851849</v>
      </c>
      <c r="AF136" s="32">
        <f t="shared" si="101"/>
        <v>45.451851851851849</v>
      </c>
      <c r="AG136" s="31" t="s">
        <v>158</v>
      </c>
      <c r="AH136" s="31" t="s">
        <v>158</v>
      </c>
      <c r="AI136" s="31" t="s">
        <v>158</v>
      </c>
      <c r="AJ136" s="31" t="s">
        <v>158</v>
      </c>
      <c r="AK136" s="31" t="s">
        <v>158</v>
      </c>
      <c r="AL136" s="31" t="s">
        <v>158</v>
      </c>
      <c r="AM136" s="31" t="s">
        <v>158</v>
      </c>
      <c r="AN136" s="31" t="s">
        <v>158</v>
      </c>
      <c r="AO136" s="31" t="s">
        <v>158</v>
      </c>
      <c r="AP136" s="31" t="s">
        <v>158</v>
      </c>
      <c r="AQ136" s="31" t="s">
        <v>158</v>
      </c>
      <c r="AR136" s="31" t="s">
        <v>158</v>
      </c>
      <c r="AS136" s="31" t="s">
        <v>158</v>
      </c>
      <c r="AT136" s="31" t="s">
        <v>158</v>
      </c>
      <c r="AU136" s="31" t="s">
        <v>158</v>
      </c>
      <c r="AV136" s="31" t="s">
        <v>158</v>
      </c>
      <c r="AW136" s="31" t="s">
        <v>158</v>
      </c>
      <c r="AX136" s="31" t="s">
        <v>158</v>
      </c>
      <c r="AY136" s="31" t="s">
        <v>158</v>
      </c>
      <c r="AZ136" s="31" t="s">
        <v>158</v>
      </c>
      <c r="BA136" s="31" t="s">
        <v>158</v>
      </c>
      <c r="BB136" s="31" t="s">
        <v>158</v>
      </c>
      <c r="BC136" s="31" t="s">
        <v>158</v>
      </c>
      <c r="BD136" s="31" t="s">
        <v>158</v>
      </c>
      <c r="BE136" s="31" t="s">
        <v>158</v>
      </c>
      <c r="BF136" s="31" t="s">
        <v>158</v>
      </c>
      <c r="BG136" s="31" t="s">
        <v>158</v>
      </c>
      <c r="BH136" s="31" t="s">
        <v>158</v>
      </c>
    </row>
    <row r="137" spans="1:62" x14ac:dyDescent="0.25">
      <c r="A137" s="28">
        <v>44760</v>
      </c>
      <c r="B137" s="80" t="s">
        <v>246</v>
      </c>
      <c r="C137" s="81" t="s">
        <v>247</v>
      </c>
      <c r="D137" s="77">
        <v>844.54</v>
      </c>
      <c r="E137" s="77">
        <v>708.5</v>
      </c>
      <c r="F137" s="77">
        <v>5.86</v>
      </c>
      <c r="G137" s="77">
        <v>144</v>
      </c>
      <c r="L137" s="32"/>
      <c r="M137" s="32"/>
      <c r="N137" s="32"/>
      <c r="O137" s="32"/>
      <c r="P137" s="32"/>
      <c r="Q137" s="32"/>
      <c r="R137" s="32"/>
      <c r="S137" s="32"/>
      <c r="T137" s="32"/>
      <c r="U137" s="32">
        <f>($E$137/$G$137)*0.5</f>
        <v>2.4600694444444446</v>
      </c>
      <c r="V137" s="32">
        <f t="shared" ref="V137:AF137" si="102">($E$137/$G$137)</f>
        <v>4.9201388888888893</v>
      </c>
      <c r="W137" s="32">
        <f t="shared" si="102"/>
        <v>4.9201388888888893</v>
      </c>
      <c r="X137" s="32">
        <f t="shared" si="102"/>
        <v>4.9201388888888893</v>
      </c>
      <c r="Y137" s="32">
        <f t="shared" si="102"/>
        <v>4.9201388888888893</v>
      </c>
      <c r="Z137" s="32">
        <f t="shared" si="102"/>
        <v>4.9201388888888893</v>
      </c>
      <c r="AA137" s="32">
        <f t="shared" si="102"/>
        <v>4.9201388888888893</v>
      </c>
      <c r="AB137" s="32">
        <f t="shared" si="102"/>
        <v>4.9201388888888893</v>
      </c>
      <c r="AC137" s="32">
        <f t="shared" si="102"/>
        <v>4.9201388888888893</v>
      </c>
      <c r="AD137" s="32">
        <f t="shared" si="102"/>
        <v>4.9201388888888893</v>
      </c>
      <c r="AE137" s="32">
        <f t="shared" si="102"/>
        <v>4.9201388888888893</v>
      </c>
      <c r="AF137" s="32">
        <f t="shared" si="102"/>
        <v>4.9201388888888893</v>
      </c>
      <c r="AG137" s="31" t="s">
        <v>158</v>
      </c>
      <c r="AH137" s="31" t="s">
        <v>158</v>
      </c>
      <c r="AI137" s="31" t="s">
        <v>158</v>
      </c>
      <c r="AJ137" s="31" t="s">
        <v>158</v>
      </c>
      <c r="AK137" s="31" t="s">
        <v>158</v>
      </c>
      <c r="AL137" s="31" t="s">
        <v>158</v>
      </c>
      <c r="AM137" s="31" t="s">
        <v>158</v>
      </c>
      <c r="AN137" s="31" t="s">
        <v>158</v>
      </c>
      <c r="AO137" s="31" t="s">
        <v>158</v>
      </c>
      <c r="AP137" s="31" t="s">
        <v>158</v>
      </c>
      <c r="AQ137" s="31" t="s">
        <v>158</v>
      </c>
      <c r="AR137" s="31" t="s">
        <v>158</v>
      </c>
      <c r="AS137" s="31" t="s">
        <v>158</v>
      </c>
      <c r="AT137" s="31" t="s">
        <v>158</v>
      </c>
      <c r="AU137" s="31" t="s">
        <v>158</v>
      </c>
      <c r="AV137" s="31" t="s">
        <v>158</v>
      </c>
      <c r="AW137" s="31" t="s">
        <v>158</v>
      </c>
      <c r="AX137" s="31" t="s">
        <v>158</v>
      </c>
      <c r="AY137" s="31" t="s">
        <v>158</v>
      </c>
      <c r="AZ137" s="31" t="s">
        <v>158</v>
      </c>
      <c r="BA137" s="31" t="s">
        <v>158</v>
      </c>
      <c r="BB137" s="31" t="s">
        <v>158</v>
      </c>
      <c r="BC137" s="31" t="s">
        <v>158</v>
      </c>
      <c r="BD137" s="31" t="s">
        <v>158</v>
      </c>
      <c r="BE137" s="31" t="s">
        <v>158</v>
      </c>
      <c r="BF137" s="31" t="s">
        <v>158</v>
      </c>
      <c r="BG137" s="31" t="s">
        <v>158</v>
      </c>
      <c r="BH137" s="31" t="s">
        <v>158</v>
      </c>
    </row>
    <row r="138" spans="1:62" x14ac:dyDescent="0.25">
      <c r="A138" s="28">
        <v>44767</v>
      </c>
      <c r="B138" s="80" t="s">
        <v>248</v>
      </c>
      <c r="C138" s="81" t="s">
        <v>249</v>
      </c>
      <c r="D138" s="77">
        <v>3930.51</v>
      </c>
      <c r="E138" s="77">
        <v>3297.37</v>
      </c>
      <c r="F138" s="77">
        <v>27.3</v>
      </c>
      <c r="G138" s="77">
        <v>144</v>
      </c>
      <c r="S138" s="32"/>
      <c r="T138" s="32"/>
      <c r="U138" s="32">
        <f>($E$138/$G$138)*0.5</f>
        <v>11.449201388888888</v>
      </c>
      <c r="V138" s="32">
        <f t="shared" ref="V138:AF138" si="103">($E$138/$G$138)</f>
        <v>22.898402777777775</v>
      </c>
      <c r="W138" s="32">
        <f t="shared" si="103"/>
        <v>22.898402777777775</v>
      </c>
      <c r="X138" s="32">
        <f t="shared" si="103"/>
        <v>22.898402777777775</v>
      </c>
      <c r="Y138" s="32">
        <f t="shared" si="103"/>
        <v>22.898402777777775</v>
      </c>
      <c r="Z138" s="32">
        <f t="shared" si="103"/>
        <v>22.898402777777775</v>
      </c>
      <c r="AA138" s="32">
        <f t="shared" si="103"/>
        <v>22.898402777777775</v>
      </c>
      <c r="AB138" s="32">
        <f t="shared" si="103"/>
        <v>22.898402777777775</v>
      </c>
      <c r="AC138" s="32">
        <f t="shared" si="103"/>
        <v>22.898402777777775</v>
      </c>
      <c r="AD138" s="32">
        <f t="shared" si="103"/>
        <v>22.898402777777775</v>
      </c>
      <c r="AE138" s="32">
        <f t="shared" si="103"/>
        <v>22.898402777777775</v>
      </c>
      <c r="AF138" s="32">
        <f t="shared" si="103"/>
        <v>22.898402777777775</v>
      </c>
      <c r="AG138" s="31" t="s">
        <v>158</v>
      </c>
      <c r="AH138" s="31" t="s">
        <v>158</v>
      </c>
      <c r="AI138" s="31" t="s">
        <v>158</v>
      </c>
      <c r="AJ138" s="31" t="s">
        <v>158</v>
      </c>
      <c r="AK138" s="31" t="s">
        <v>158</v>
      </c>
      <c r="AL138" s="31" t="s">
        <v>158</v>
      </c>
      <c r="AM138" s="31" t="s">
        <v>158</v>
      </c>
      <c r="AN138" s="31" t="s">
        <v>158</v>
      </c>
      <c r="AO138" s="31" t="s">
        <v>158</v>
      </c>
      <c r="AP138" s="31" t="s">
        <v>158</v>
      </c>
      <c r="AQ138" s="31" t="s">
        <v>158</v>
      </c>
      <c r="AR138" s="31" t="s">
        <v>158</v>
      </c>
      <c r="AS138" s="31" t="s">
        <v>158</v>
      </c>
      <c r="AT138" s="31" t="s">
        <v>158</v>
      </c>
      <c r="AU138" s="31" t="s">
        <v>158</v>
      </c>
      <c r="AV138" s="31" t="s">
        <v>158</v>
      </c>
      <c r="AW138" s="31" t="s">
        <v>158</v>
      </c>
      <c r="AX138" s="31" t="s">
        <v>158</v>
      </c>
      <c r="AY138" s="31" t="s">
        <v>158</v>
      </c>
      <c r="AZ138" s="31" t="s">
        <v>158</v>
      </c>
      <c r="BA138" s="31" t="s">
        <v>158</v>
      </c>
      <c r="BB138" s="31" t="s">
        <v>158</v>
      </c>
      <c r="BC138" s="31" t="s">
        <v>158</v>
      </c>
      <c r="BD138" s="31" t="s">
        <v>158</v>
      </c>
      <c r="BE138" s="31" t="s">
        <v>158</v>
      </c>
      <c r="BF138" s="31" t="s">
        <v>158</v>
      </c>
      <c r="BG138" s="31" t="s">
        <v>158</v>
      </c>
      <c r="BH138" s="31" t="s">
        <v>158</v>
      </c>
    </row>
    <row r="139" spans="1:62" x14ac:dyDescent="0.25">
      <c r="A139" s="28">
        <v>44767</v>
      </c>
      <c r="B139" s="80">
        <v>9197308139</v>
      </c>
      <c r="C139" s="81" t="s">
        <v>251</v>
      </c>
      <c r="D139" s="77">
        <v>2765.58</v>
      </c>
      <c r="E139" s="77">
        <v>2320.09</v>
      </c>
      <c r="F139" s="77">
        <v>19.21</v>
      </c>
      <c r="G139" s="77">
        <v>144</v>
      </c>
      <c r="S139" s="32"/>
      <c r="T139" s="32"/>
      <c r="U139" s="32">
        <f>($E$139/$G$139)*0.5</f>
        <v>8.0558680555555569</v>
      </c>
      <c r="V139" s="32">
        <f t="shared" ref="V139:AF139" si="104">($E$139/$G$139)</f>
        <v>16.111736111111114</v>
      </c>
      <c r="W139" s="32">
        <f t="shared" si="104"/>
        <v>16.111736111111114</v>
      </c>
      <c r="X139" s="32">
        <f t="shared" si="104"/>
        <v>16.111736111111114</v>
      </c>
      <c r="Y139" s="32">
        <f t="shared" si="104"/>
        <v>16.111736111111114</v>
      </c>
      <c r="Z139" s="32">
        <f t="shared" si="104"/>
        <v>16.111736111111114</v>
      </c>
      <c r="AA139" s="32">
        <f t="shared" si="104"/>
        <v>16.111736111111114</v>
      </c>
      <c r="AB139" s="32">
        <f t="shared" si="104"/>
        <v>16.111736111111114</v>
      </c>
      <c r="AC139" s="32">
        <f t="shared" si="104"/>
        <v>16.111736111111114</v>
      </c>
      <c r="AD139" s="32">
        <f t="shared" si="104"/>
        <v>16.111736111111114</v>
      </c>
      <c r="AE139" s="32">
        <f t="shared" si="104"/>
        <v>16.111736111111114</v>
      </c>
      <c r="AF139" s="32">
        <f t="shared" si="104"/>
        <v>16.111736111111114</v>
      </c>
      <c r="AG139" s="31" t="s">
        <v>158</v>
      </c>
      <c r="AH139" s="31" t="s">
        <v>158</v>
      </c>
      <c r="AI139" s="31" t="s">
        <v>158</v>
      </c>
      <c r="AJ139" s="31" t="s">
        <v>158</v>
      </c>
      <c r="AK139" s="31" t="s">
        <v>158</v>
      </c>
      <c r="AL139" s="31" t="s">
        <v>158</v>
      </c>
      <c r="AM139" s="31" t="s">
        <v>158</v>
      </c>
      <c r="AN139" s="31" t="s">
        <v>158</v>
      </c>
      <c r="AO139" s="31" t="s">
        <v>158</v>
      </c>
      <c r="AP139" s="31" t="s">
        <v>158</v>
      </c>
      <c r="AQ139" s="31" t="s">
        <v>158</v>
      </c>
      <c r="AR139" s="31" t="s">
        <v>158</v>
      </c>
      <c r="AS139" s="31" t="s">
        <v>158</v>
      </c>
      <c r="AT139" s="31" t="s">
        <v>158</v>
      </c>
      <c r="AU139" s="31" t="s">
        <v>158</v>
      </c>
      <c r="AV139" s="31" t="s">
        <v>158</v>
      </c>
      <c r="AW139" s="31" t="s">
        <v>158</v>
      </c>
      <c r="AX139" s="31" t="s">
        <v>158</v>
      </c>
      <c r="AY139" s="31" t="s">
        <v>158</v>
      </c>
      <c r="AZ139" s="31" t="s">
        <v>158</v>
      </c>
      <c r="BA139" s="31" t="s">
        <v>158</v>
      </c>
      <c r="BB139" s="31" t="s">
        <v>158</v>
      </c>
      <c r="BC139" s="31" t="s">
        <v>158</v>
      </c>
      <c r="BD139" s="31" t="s">
        <v>158</v>
      </c>
      <c r="BE139" s="31" t="s">
        <v>158</v>
      </c>
      <c r="BF139" s="31" t="s">
        <v>158</v>
      </c>
      <c r="BG139" s="31" t="s">
        <v>158</v>
      </c>
      <c r="BH139" s="31" t="s">
        <v>158</v>
      </c>
    </row>
    <row r="140" spans="1:62" x14ac:dyDescent="0.25">
      <c r="A140" s="28">
        <v>44767</v>
      </c>
      <c r="B140" s="80">
        <v>9720126245</v>
      </c>
      <c r="C140" s="81" t="s">
        <v>252</v>
      </c>
      <c r="D140" s="77">
        <v>8732.11</v>
      </c>
      <c r="E140" s="77">
        <v>7325.52</v>
      </c>
      <c r="F140" s="176">
        <v>60.64</v>
      </c>
      <c r="G140" s="77">
        <v>144</v>
      </c>
      <c r="S140" s="32"/>
      <c r="T140" s="32"/>
      <c r="U140" s="37">
        <f>($E$140/$G$140)*0.5</f>
        <v>25.435833333333335</v>
      </c>
      <c r="V140" s="32">
        <f t="shared" ref="V140:AF140" si="105">($E$140/$G$140)</f>
        <v>50.87166666666667</v>
      </c>
      <c r="W140" s="32">
        <f t="shared" si="105"/>
        <v>50.87166666666667</v>
      </c>
      <c r="X140" s="32">
        <f t="shared" si="105"/>
        <v>50.87166666666667</v>
      </c>
      <c r="Y140" s="32">
        <f t="shared" si="105"/>
        <v>50.87166666666667</v>
      </c>
      <c r="Z140" s="32">
        <f t="shared" si="105"/>
        <v>50.87166666666667</v>
      </c>
      <c r="AA140" s="32">
        <f t="shared" si="105"/>
        <v>50.87166666666667</v>
      </c>
      <c r="AB140" s="32">
        <f t="shared" si="105"/>
        <v>50.87166666666667</v>
      </c>
      <c r="AC140" s="32">
        <f t="shared" si="105"/>
        <v>50.87166666666667</v>
      </c>
      <c r="AD140" s="32">
        <f t="shared" si="105"/>
        <v>50.87166666666667</v>
      </c>
      <c r="AE140" s="32">
        <f t="shared" si="105"/>
        <v>50.87166666666667</v>
      </c>
      <c r="AF140" s="32">
        <f t="shared" si="105"/>
        <v>50.87166666666667</v>
      </c>
      <c r="AG140" s="31" t="s">
        <v>158</v>
      </c>
      <c r="AH140" s="31" t="s">
        <v>158</v>
      </c>
      <c r="AI140" s="31" t="s">
        <v>158</v>
      </c>
      <c r="AJ140" s="31" t="s">
        <v>158</v>
      </c>
      <c r="AK140" s="31" t="s">
        <v>158</v>
      </c>
      <c r="AL140" s="31" t="s">
        <v>158</v>
      </c>
      <c r="AM140" s="31" t="s">
        <v>158</v>
      </c>
      <c r="AN140" s="31" t="s">
        <v>158</v>
      </c>
      <c r="AO140" s="31" t="s">
        <v>158</v>
      </c>
      <c r="AP140" s="31" t="s">
        <v>158</v>
      </c>
      <c r="AQ140" s="31" t="s">
        <v>158</v>
      </c>
      <c r="AR140" s="31" t="s">
        <v>158</v>
      </c>
      <c r="AS140" s="31" t="s">
        <v>158</v>
      </c>
      <c r="AT140" s="31" t="s">
        <v>158</v>
      </c>
      <c r="AU140" s="31" t="s">
        <v>158</v>
      </c>
      <c r="AV140" s="31" t="s">
        <v>158</v>
      </c>
      <c r="AW140" s="31" t="s">
        <v>158</v>
      </c>
      <c r="AX140" s="31" t="s">
        <v>158</v>
      </c>
      <c r="AY140" s="31" t="s">
        <v>158</v>
      </c>
      <c r="AZ140" s="31" t="s">
        <v>158</v>
      </c>
      <c r="BA140" s="31" t="s">
        <v>158</v>
      </c>
      <c r="BB140" s="31" t="s">
        <v>158</v>
      </c>
      <c r="BC140" s="31" t="s">
        <v>158</v>
      </c>
      <c r="BD140" s="31" t="s">
        <v>158</v>
      </c>
      <c r="BE140" s="31" t="s">
        <v>158</v>
      </c>
      <c r="BF140" s="31" t="s">
        <v>158</v>
      </c>
      <c r="BG140" s="31" t="s">
        <v>158</v>
      </c>
      <c r="BH140" s="31" t="s">
        <v>158</v>
      </c>
    </row>
    <row r="141" spans="1:62" x14ac:dyDescent="0.25">
      <c r="A141" s="28"/>
      <c r="B141" s="80"/>
      <c r="C141" s="81"/>
      <c r="D141" s="77"/>
      <c r="E141" s="77"/>
      <c r="F141" s="77"/>
      <c r="G141" s="77"/>
      <c r="R141" s="5"/>
      <c r="S141" s="34"/>
      <c r="T141" s="34"/>
      <c r="U141" s="34">
        <f>SUM(U34:U140)</f>
        <v>3621.2396731283361</v>
      </c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1:62" x14ac:dyDescent="0.25">
      <c r="D142" s="16"/>
      <c r="E142" s="16"/>
      <c r="F142" s="16"/>
    </row>
    <row r="143" spans="1:62" x14ac:dyDescent="0.25">
      <c r="A143" s="28">
        <v>44781</v>
      </c>
      <c r="B143" s="80">
        <v>1523040048</v>
      </c>
      <c r="C143" s="81">
        <v>152304000</v>
      </c>
      <c r="D143" s="77">
        <v>8300.89</v>
      </c>
      <c r="E143" s="77">
        <v>7319</v>
      </c>
      <c r="F143" s="77">
        <v>81.38</v>
      </c>
      <c r="G143" s="77">
        <v>102</v>
      </c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>
        <f>($E$143/$G$143)*0.5</f>
        <v>35.877450980392155</v>
      </c>
      <c r="W143" s="32">
        <f t="shared" ref="W143:AF143" si="106">($E$143/$G$143)</f>
        <v>71.754901960784309</v>
      </c>
      <c r="X143" s="32">
        <f t="shared" si="106"/>
        <v>71.754901960784309</v>
      </c>
      <c r="Y143" s="32">
        <f t="shared" si="106"/>
        <v>71.754901960784309</v>
      </c>
      <c r="Z143" s="32">
        <f t="shared" si="106"/>
        <v>71.754901960784309</v>
      </c>
      <c r="AA143" s="32">
        <f t="shared" si="106"/>
        <v>71.754901960784309</v>
      </c>
      <c r="AB143" s="32">
        <f t="shared" si="106"/>
        <v>71.754901960784309</v>
      </c>
      <c r="AC143" s="32">
        <f t="shared" si="106"/>
        <v>71.754901960784309</v>
      </c>
      <c r="AD143" s="32">
        <f t="shared" si="106"/>
        <v>71.754901960784309</v>
      </c>
      <c r="AE143" s="32">
        <f t="shared" si="106"/>
        <v>71.754901960784309</v>
      </c>
      <c r="AF143" s="32">
        <f t="shared" si="106"/>
        <v>71.754901960784309</v>
      </c>
      <c r="AG143" s="31" t="s">
        <v>158</v>
      </c>
      <c r="AH143" s="31" t="s">
        <v>158</v>
      </c>
      <c r="AI143" s="31" t="s">
        <v>158</v>
      </c>
      <c r="AJ143" s="31" t="s">
        <v>158</v>
      </c>
      <c r="AK143" s="31" t="s">
        <v>158</v>
      </c>
      <c r="AL143" s="31" t="s">
        <v>158</v>
      </c>
      <c r="AM143" s="31" t="s">
        <v>158</v>
      </c>
      <c r="AN143" s="31" t="s">
        <v>158</v>
      </c>
      <c r="AO143" s="31" t="s">
        <v>158</v>
      </c>
      <c r="AP143" s="31" t="s">
        <v>158</v>
      </c>
      <c r="AQ143" s="31" t="s">
        <v>158</v>
      </c>
      <c r="AR143" s="31" t="s">
        <v>158</v>
      </c>
      <c r="AS143" s="31" t="s">
        <v>158</v>
      </c>
      <c r="AT143" s="31" t="s">
        <v>158</v>
      </c>
      <c r="AU143" s="31" t="s">
        <v>158</v>
      </c>
      <c r="AV143" s="31" t="s">
        <v>158</v>
      </c>
      <c r="AW143" s="31" t="s">
        <v>158</v>
      </c>
      <c r="AX143" s="31" t="s">
        <v>158</v>
      </c>
      <c r="AY143" s="31" t="s">
        <v>158</v>
      </c>
      <c r="AZ143" s="31" t="s">
        <v>158</v>
      </c>
      <c r="BA143" s="31" t="s">
        <v>158</v>
      </c>
      <c r="BB143" s="31" t="s">
        <v>158</v>
      </c>
      <c r="BC143" s="31" t="s">
        <v>158</v>
      </c>
      <c r="BD143" s="31" t="s">
        <v>158</v>
      </c>
      <c r="BE143" s="31" t="s">
        <v>158</v>
      </c>
      <c r="BF143" s="31" t="s">
        <v>158</v>
      </c>
      <c r="BG143" s="31" t="s">
        <v>158</v>
      </c>
      <c r="BH143" s="31" t="s">
        <v>158</v>
      </c>
    </row>
    <row r="144" spans="1:62" x14ac:dyDescent="0.25">
      <c r="A144" s="28">
        <v>44781</v>
      </c>
      <c r="B144" s="80" t="s">
        <v>254</v>
      </c>
      <c r="C144" s="81" t="s">
        <v>255</v>
      </c>
      <c r="D144" s="77">
        <v>933.31</v>
      </c>
      <c r="E144" s="77">
        <v>782.97</v>
      </c>
      <c r="F144" s="77">
        <v>6.48</v>
      </c>
      <c r="G144" s="77">
        <v>144</v>
      </c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>
        <f>($E$144/$G$144)*0.5</f>
        <v>2.7186458333333334</v>
      </c>
      <c r="W144" s="32">
        <f t="shared" ref="W144:AF144" si="107">($E$144/$G$144)</f>
        <v>5.4372916666666669</v>
      </c>
      <c r="X144" s="32">
        <f t="shared" si="107"/>
        <v>5.4372916666666669</v>
      </c>
      <c r="Y144" s="32">
        <f t="shared" si="107"/>
        <v>5.4372916666666669</v>
      </c>
      <c r="Z144" s="32">
        <f t="shared" si="107"/>
        <v>5.4372916666666669</v>
      </c>
      <c r="AA144" s="32">
        <f t="shared" si="107"/>
        <v>5.4372916666666669</v>
      </c>
      <c r="AB144" s="32">
        <f t="shared" si="107"/>
        <v>5.4372916666666669</v>
      </c>
      <c r="AC144" s="32">
        <f t="shared" si="107"/>
        <v>5.4372916666666669</v>
      </c>
      <c r="AD144" s="32">
        <f t="shared" si="107"/>
        <v>5.4372916666666669</v>
      </c>
      <c r="AE144" s="32">
        <f t="shared" si="107"/>
        <v>5.4372916666666669</v>
      </c>
      <c r="AF144" s="32">
        <f t="shared" si="107"/>
        <v>5.4372916666666669</v>
      </c>
      <c r="AG144" s="31" t="s">
        <v>158</v>
      </c>
      <c r="AH144" s="31" t="s">
        <v>158</v>
      </c>
      <c r="AI144" s="31" t="s">
        <v>158</v>
      </c>
      <c r="AJ144" s="31" t="s">
        <v>158</v>
      </c>
      <c r="AK144" s="31" t="s">
        <v>158</v>
      </c>
      <c r="AL144" s="31" t="s">
        <v>158</v>
      </c>
      <c r="AM144" s="31" t="s">
        <v>158</v>
      </c>
      <c r="AN144" s="31" t="s">
        <v>158</v>
      </c>
      <c r="AO144" s="31" t="s">
        <v>158</v>
      </c>
      <c r="AP144" s="31" t="s">
        <v>158</v>
      </c>
      <c r="AQ144" s="31" t="s">
        <v>158</v>
      </c>
      <c r="AR144" s="31" t="s">
        <v>158</v>
      </c>
      <c r="AS144" s="31" t="s">
        <v>158</v>
      </c>
      <c r="AT144" s="31" t="s">
        <v>158</v>
      </c>
      <c r="AU144" s="31" t="s">
        <v>158</v>
      </c>
      <c r="AV144" s="31" t="s">
        <v>158</v>
      </c>
      <c r="AW144" s="31" t="s">
        <v>158</v>
      </c>
      <c r="AX144" s="31" t="s">
        <v>158</v>
      </c>
      <c r="AY144" s="31" t="s">
        <v>158</v>
      </c>
      <c r="AZ144" s="31" t="s">
        <v>158</v>
      </c>
      <c r="BA144" s="31" t="s">
        <v>158</v>
      </c>
      <c r="BB144" s="31" t="s">
        <v>158</v>
      </c>
      <c r="BC144" s="31" t="s">
        <v>158</v>
      </c>
      <c r="BD144" s="31" t="s">
        <v>158</v>
      </c>
      <c r="BE144" s="31" t="s">
        <v>158</v>
      </c>
      <c r="BF144" s="31" t="s">
        <v>158</v>
      </c>
      <c r="BG144" s="31" t="s">
        <v>158</v>
      </c>
      <c r="BH144" s="31" t="s">
        <v>158</v>
      </c>
    </row>
    <row r="145" spans="1:61" x14ac:dyDescent="0.25">
      <c r="A145" s="28">
        <v>44781</v>
      </c>
      <c r="B145" s="80" t="s">
        <v>256</v>
      </c>
      <c r="C145" s="81" t="s">
        <v>257</v>
      </c>
      <c r="D145" s="77">
        <v>7969.94</v>
      </c>
      <c r="E145" s="77">
        <v>6686.12</v>
      </c>
      <c r="F145" s="77">
        <v>55.35</v>
      </c>
      <c r="G145" s="77">
        <v>144</v>
      </c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>
        <f>($E$145/$G$145)*0.5</f>
        <v>23.215694444444445</v>
      </c>
      <c r="W145" s="32">
        <f t="shared" ref="W145:AF145" si="108">($E$145/$G$145)</f>
        <v>46.43138888888889</v>
      </c>
      <c r="X145" s="32">
        <f t="shared" si="108"/>
        <v>46.43138888888889</v>
      </c>
      <c r="Y145" s="32">
        <f t="shared" si="108"/>
        <v>46.43138888888889</v>
      </c>
      <c r="Z145" s="32">
        <f t="shared" si="108"/>
        <v>46.43138888888889</v>
      </c>
      <c r="AA145" s="32">
        <f t="shared" si="108"/>
        <v>46.43138888888889</v>
      </c>
      <c r="AB145" s="32">
        <f t="shared" si="108"/>
        <v>46.43138888888889</v>
      </c>
      <c r="AC145" s="32">
        <f t="shared" si="108"/>
        <v>46.43138888888889</v>
      </c>
      <c r="AD145" s="32">
        <f t="shared" si="108"/>
        <v>46.43138888888889</v>
      </c>
      <c r="AE145" s="32">
        <f t="shared" si="108"/>
        <v>46.43138888888889</v>
      </c>
      <c r="AF145" s="32">
        <f t="shared" si="108"/>
        <v>46.43138888888889</v>
      </c>
      <c r="AG145" s="31" t="s">
        <v>158</v>
      </c>
      <c r="AH145" s="31" t="s">
        <v>158</v>
      </c>
      <c r="AI145" s="31" t="s">
        <v>158</v>
      </c>
      <c r="AJ145" s="31" t="s">
        <v>158</v>
      </c>
      <c r="AK145" s="31" t="s">
        <v>158</v>
      </c>
      <c r="AL145" s="31" t="s">
        <v>158</v>
      </c>
      <c r="AM145" s="31" t="s">
        <v>158</v>
      </c>
      <c r="AN145" s="31" t="s">
        <v>158</v>
      </c>
      <c r="AO145" s="31" t="s">
        <v>158</v>
      </c>
      <c r="AP145" s="31" t="s">
        <v>158</v>
      </c>
      <c r="AQ145" s="31" t="s">
        <v>158</v>
      </c>
      <c r="AR145" s="31" t="s">
        <v>158</v>
      </c>
      <c r="AS145" s="31" t="s">
        <v>158</v>
      </c>
      <c r="AT145" s="31" t="s">
        <v>158</v>
      </c>
      <c r="AU145" s="31" t="s">
        <v>158</v>
      </c>
      <c r="AV145" s="31" t="s">
        <v>158</v>
      </c>
      <c r="AW145" s="31" t="s">
        <v>158</v>
      </c>
      <c r="AX145" s="31" t="s">
        <v>158</v>
      </c>
      <c r="AY145" s="31" t="s">
        <v>158</v>
      </c>
      <c r="AZ145" s="31" t="s">
        <v>158</v>
      </c>
      <c r="BA145" s="31" t="s">
        <v>158</v>
      </c>
      <c r="BB145" s="31" t="s">
        <v>158</v>
      </c>
      <c r="BC145" s="31" t="s">
        <v>158</v>
      </c>
      <c r="BD145" s="31" t="s">
        <v>158</v>
      </c>
      <c r="BE145" s="31" t="s">
        <v>158</v>
      </c>
      <c r="BF145" s="31" t="s">
        <v>158</v>
      </c>
      <c r="BG145" s="31" t="s">
        <v>158</v>
      </c>
      <c r="BH145" s="31" t="s">
        <v>158</v>
      </c>
    </row>
    <row r="146" spans="1:61" x14ac:dyDescent="0.25">
      <c r="A146" s="28">
        <v>44795</v>
      </c>
      <c r="B146" s="80">
        <v>3878408111</v>
      </c>
      <c r="C146" s="81" t="s">
        <v>258</v>
      </c>
      <c r="D146" s="77">
        <v>10043.14</v>
      </c>
      <c r="E146" s="77">
        <v>8425.36</v>
      </c>
      <c r="F146" s="77">
        <v>69.739999999999995</v>
      </c>
      <c r="G146" s="77">
        <v>144</v>
      </c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>
        <f>($E$146/$G$146)*0.5</f>
        <v>29.254722222222224</v>
      </c>
      <c r="W146" s="32">
        <f t="shared" ref="W146:AF146" si="109">($E$146/$G$146)</f>
        <v>58.509444444444448</v>
      </c>
      <c r="X146" s="32">
        <f t="shared" si="109"/>
        <v>58.509444444444448</v>
      </c>
      <c r="Y146" s="32">
        <f t="shared" si="109"/>
        <v>58.509444444444448</v>
      </c>
      <c r="Z146" s="32">
        <f t="shared" si="109"/>
        <v>58.509444444444448</v>
      </c>
      <c r="AA146" s="32">
        <f t="shared" si="109"/>
        <v>58.509444444444448</v>
      </c>
      <c r="AB146" s="32">
        <f t="shared" si="109"/>
        <v>58.509444444444448</v>
      </c>
      <c r="AC146" s="32">
        <f t="shared" si="109"/>
        <v>58.509444444444448</v>
      </c>
      <c r="AD146" s="32">
        <f t="shared" si="109"/>
        <v>58.509444444444448</v>
      </c>
      <c r="AE146" s="32">
        <f t="shared" si="109"/>
        <v>58.509444444444448</v>
      </c>
      <c r="AF146" s="32">
        <f t="shared" si="109"/>
        <v>58.509444444444448</v>
      </c>
      <c r="AG146" s="31" t="s">
        <v>158</v>
      </c>
      <c r="AH146" s="31" t="s">
        <v>158</v>
      </c>
      <c r="AI146" s="31" t="s">
        <v>158</v>
      </c>
      <c r="AJ146" s="31" t="s">
        <v>158</v>
      </c>
      <c r="AK146" s="31" t="s">
        <v>158</v>
      </c>
      <c r="AL146" s="31" t="s">
        <v>158</v>
      </c>
      <c r="AM146" s="31" t="s">
        <v>158</v>
      </c>
      <c r="AN146" s="31" t="s">
        <v>158</v>
      </c>
      <c r="AO146" s="31" t="s">
        <v>158</v>
      </c>
      <c r="AP146" s="31" t="s">
        <v>158</v>
      </c>
      <c r="AQ146" s="31" t="s">
        <v>158</v>
      </c>
      <c r="AR146" s="31" t="s">
        <v>158</v>
      </c>
      <c r="AS146" s="31" t="s">
        <v>158</v>
      </c>
      <c r="AT146" s="31" t="s">
        <v>158</v>
      </c>
      <c r="AU146" s="31" t="s">
        <v>158</v>
      </c>
      <c r="AV146" s="31" t="s">
        <v>158</v>
      </c>
      <c r="AW146" s="31" t="s">
        <v>158</v>
      </c>
      <c r="AX146" s="31" t="s">
        <v>158</v>
      </c>
      <c r="AY146" s="31" t="s">
        <v>158</v>
      </c>
      <c r="AZ146" s="31" t="s">
        <v>158</v>
      </c>
      <c r="BA146" s="31" t="s">
        <v>158</v>
      </c>
      <c r="BB146" s="31" t="s">
        <v>158</v>
      </c>
      <c r="BC146" s="31" t="s">
        <v>158</v>
      </c>
      <c r="BD146" s="31" t="s">
        <v>158</v>
      </c>
      <c r="BE146" s="31" t="s">
        <v>158</v>
      </c>
      <c r="BF146" s="31" t="s">
        <v>158</v>
      </c>
      <c r="BG146" s="31" t="s">
        <v>158</v>
      </c>
      <c r="BH146" s="31" t="s">
        <v>158</v>
      </c>
    </row>
    <row r="147" spans="1:61" x14ac:dyDescent="0.25">
      <c r="A147" s="28">
        <v>44802</v>
      </c>
      <c r="B147" s="80">
        <v>7442413179</v>
      </c>
      <c r="C147" s="81" t="s">
        <v>259</v>
      </c>
      <c r="D147" s="77">
        <v>14749.26</v>
      </c>
      <c r="E147" s="77">
        <v>12373.41</v>
      </c>
      <c r="F147" s="77">
        <v>102.43</v>
      </c>
      <c r="G147" s="77">
        <v>144</v>
      </c>
      <c r="S147" s="32"/>
      <c r="T147" s="32"/>
      <c r="U147" s="32"/>
      <c r="V147" s="32">
        <f>($E$147/$G$147)*0.5</f>
        <v>42.963229166666665</v>
      </c>
      <c r="W147" s="32">
        <f t="shared" ref="W147:AF147" si="110">($E$147/$G$147)</f>
        <v>85.926458333333329</v>
      </c>
      <c r="X147" s="32">
        <f t="shared" si="110"/>
        <v>85.926458333333329</v>
      </c>
      <c r="Y147" s="32">
        <f t="shared" si="110"/>
        <v>85.926458333333329</v>
      </c>
      <c r="Z147" s="32">
        <f t="shared" si="110"/>
        <v>85.926458333333329</v>
      </c>
      <c r="AA147" s="32">
        <f t="shared" si="110"/>
        <v>85.926458333333329</v>
      </c>
      <c r="AB147" s="32">
        <f t="shared" si="110"/>
        <v>85.926458333333329</v>
      </c>
      <c r="AC147" s="32">
        <f t="shared" si="110"/>
        <v>85.926458333333329</v>
      </c>
      <c r="AD147" s="32">
        <f t="shared" si="110"/>
        <v>85.926458333333329</v>
      </c>
      <c r="AE147" s="32">
        <f t="shared" si="110"/>
        <v>85.926458333333329</v>
      </c>
      <c r="AF147" s="32">
        <f t="shared" si="110"/>
        <v>85.926458333333329</v>
      </c>
      <c r="AG147" s="31" t="s">
        <v>158</v>
      </c>
      <c r="AH147" s="31" t="s">
        <v>158</v>
      </c>
      <c r="AI147" s="31" t="s">
        <v>158</v>
      </c>
      <c r="AJ147" s="31" t="s">
        <v>158</v>
      </c>
      <c r="AK147" s="31" t="s">
        <v>158</v>
      </c>
      <c r="AL147" s="31" t="s">
        <v>158</v>
      </c>
      <c r="AM147" s="31" t="s">
        <v>158</v>
      </c>
      <c r="AN147" s="31" t="s">
        <v>158</v>
      </c>
      <c r="AO147" s="31" t="s">
        <v>158</v>
      </c>
      <c r="AP147" s="31" t="s">
        <v>158</v>
      </c>
      <c r="AQ147" s="31" t="s">
        <v>158</v>
      </c>
      <c r="AR147" s="31" t="s">
        <v>158</v>
      </c>
      <c r="AS147" s="31" t="s">
        <v>158</v>
      </c>
      <c r="AT147" s="31" t="s">
        <v>158</v>
      </c>
      <c r="AU147" s="31" t="s">
        <v>158</v>
      </c>
      <c r="AV147" s="31" t="s">
        <v>158</v>
      </c>
      <c r="AW147" s="31" t="s">
        <v>158</v>
      </c>
      <c r="AX147" s="31" t="s">
        <v>158</v>
      </c>
      <c r="AY147" s="31" t="s">
        <v>158</v>
      </c>
      <c r="AZ147" s="31" t="s">
        <v>158</v>
      </c>
      <c r="BA147" s="31" t="s">
        <v>158</v>
      </c>
      <c r="BB147" s="31" t="s">
        <v>158</v>
      </c>
      <c r="BC147" s="31" t="s">
        <v>158</v>
      </c>
      <c r="BD147" s="31" t="s">
        <v>158</v>
      </c>
      <c r="BE147" s="31" t="s">
        <v>158</v>
      </c>
      <c r="BF147" s="31" t="s">
        <v>158</v>
      </c>
      <c r="BG147" s="31" t="s">
        <v>158</v>
      </c>
      <c r="BH147" s="31" t="s">
        <v>158</v>
      </c>
    </row>
    <row r="148" spans="1:61" x14ac:dyDescent="0.25">
      <c r="A148" s="28">
        <v>44802</v>
      </c>
      <c r="B148" s="80">
        <v>1041606136</v>
      </c>
      <c r="C148" s="81" t="s">
        <v>260</v>
      </c>
      <c r="D148" s="77">
        <v>695.37</v>
      </c>
      <c r="E148" s="77">
        <v>583.36</v>
      </c>
      <c r="F148" s="77">
        <v>4.83</v>
      </c>
      <c r="G148" s="77">
        <v>144</v>
      </c>
      <c r="S148" s="32"/>
      <c r="T148" s="32"/>
      <c r="U148" s="32"/>
      <c r="V148" s="32">
        <f>($E$148/$G$148)*0.5</f>
        <v>2.0255555555555556</v>
      </c>
      <c r="W148" s="32">
        <f t="shared" ref="W148:AF148" si="111">($E$148/$G$148)</f>
        <v>4.0511111111111111</v>
      </c>
      <c r="X148" s="32">
        <f t="shared" si="111"/>
        <v>4.0511111111111111</v>
      </c>
      <c r="Y148" s="32">
        <f t="shared" si="111"/>
        <v>4.0511111111111111</v>
      </c>
      <c r="Z148" s="32">
        <f t="shared" si="111"/>
        <v>4.0511111111111111</v>
      </c>
      <c r="AA148" s="32">
        <f t="shared" si="111"/>
        <v>4.0511111111111111</v>
      </c>
      <c r="AB148" s="32">
        <f t="shared" si="111"/>
        <v>4.0511111111111111</v>
      </c>
      <c r="AC148" s="32">
        <f t="shared" si="111"/>
        <v>4.0511111111111111</v>
      </c>
      <c r="AD148" s="32">
        <f t="shared" si="111"/>
        <v>4.0511111111111111</v>
      </c>
      <c r="AE148" s="32">
        <f t="shared" si="111"/>
        <v>4.0511111111111111</v>
      </c>
      <c r="AF148" s="32">
        <f t="shared" si="111"/>
        <v>4.0511111111111111</v>
      </c>
      <c r="AG148" s="31" t="s">
        <v>158</v>
      </c>
      <c r="AH148" s="31" t="s">
        <v>158</v>
      </c>
      <c r="AI148" s="31" t="s">
        <v>158</v>
      </c>
      <c r="AJ148" s="31" t="s">
        <v>158</v>
      </c>
      <c r="AK148" s="31" t="s">
        <v>158</v>
      </c>
      <c r="AL148" s="31" t="s">
        <v>158</v>
      </c>
      <c r="AM148" s="31" t="s">
        <v>158</v>
      </c>
      <c r="AN148" s="31" t="s">
        <v>158</v>
      </c>
      <c r="AO148" s="31" t="s">
        <v>158</v>
      </c>
      <c r="AP148" s="31" t="s">
        <v>158</v>
      </c>
      <c r="AQ148" s="31" t="s">
        <v>158</v>
      </c>
      <c r="AR148" s="31" t="s">
        <v>158</v>
      </c>
      <c r="AS148" s="31" t="s">
        <v>158</v>
      </c>
      <c r="AT148" s="31" t="s">
        <v>158</v>
      </c>
      <c r="AU148" s="31" t="s">
        <v>158</v>
      </c>
      <c r="AV148" s="31" t="s">
        <v>158</v>
      </c>
      <c r="AW148" s="31" t="s">
        <v>158</v>
      </c>
      <c r="AX148" s="31" t="s">
        <v>158</v>
      </c>
      <c r="AY148" s="31" t="s">
        <v>158</v>
      </c>
      <c r="AZ148" s="31" t="s">
        <v>158</v>
      </c>
      <c r="BA148" s="31" t="s">
        <v>158</v>
      </c>
      <c r="BB148" s="31" t="s">
        <v>158</v>
      </c>
      <c r="BC148" s="31" t="s">
        <v>158</v>
      </c>
      <c r="BD148" s="31" t="s">
        <v>158</v>
      </c>
      <c r="BE148" s="31" t="s">
        <v>158</v>
      </c>
      <c r="BF148" s="31" t="s">
        <v>158</v>
      </c>
      <c r="BG148" s="31" t="s">
        <v>158</v>
      </c>
      <c r="BH148" s="31" t="s">
        <v>158</v>
      </c>
    </row>
    <row r="149" spans="1:61" x14ac:dyDescent="0.25">
      <c r="A149" s="28">
        <v>44802</v>
      </c>
      <c r="B149" s="80">
        <v>2532511226</v>
      </c>
      <c r="C149" s="81" t="s">
        <v>261</v>
      </c>
      <c r="D149" s="77">
        <v>10546.58</v>
      </c>
      <c r="E149" s="77">
        <v>8847.7099999999991</v>
      </c>
      <c r="F149" s="77">
        <v>73.239999999999995</v>
      </c>
      <c r="G149" s="77">
        <v>144</v>
      </c>
      <c r="S149" s="32"/>
      <c r="T149" s="32"/>
      <c r="U149" s="32"/>
      <c r="V149" s="32">
        <f>($E$149/$G$149)*0.5</f>
        <v>30.721215277777773</v>
      </c>
      <c r="W149" s="32">
        <f t="shared" ref="W149:AF149" si="112">($E$149/$G$149)</f>
        <v>61.442430555555546</v>
      </c>
      <c r="X149" s="32">
        <f t="shared" si="112"/>
        <v>61.442430555555546</v>
      </c>
      <c r="Y149" s="32">
        <f t="shared" si="112"/>
        <v>61.442430555555546</v>
      </c>
      <c r="Z149" s="32">
        <f t="shared" si="112"/>
        <v>61.442430555555546</v>
      </c>
      <c r="AA149" s="32">
        <f t="shared" si="112"/>
        <v>61.442430555555546</v>
      </c>
      <c r="AB149" s="32">
        <f t="shared" si="112"/>
        <v>61.442430555555546</v>
      </c>
      <c r="AC149" s="32">
        <f t="shared" si="112"/>
        <v>61.442430555555546</v>
      </c>
      <c r="AD149" s="32">
        <f t="shared" si="112"/>
        <v>61.442430555555546</v>
      </c>
      <c r="AE149" s="32">
        <f t="shared" si="112"/>
        <v>61.442430555555546</v>
      </c>
      <c r="AF149" s="32">
        <f t="shared" si="112"/>
        <v>61.442430555555546</v>
      </c>
      <c r="AG149" s="31" t="s">
        <v>158</v>
      </c>
      <c r="AH149" s="31" t="s">
        <v>158</v>
      </c>
      <c r="AI149" s="31" t="s">
        <v>158</v>
      </c>
      <c r="AJ149" s="31" t="s">
        <v>158</v>
      </c>
      <c r="AK149" s="31" t="s">
        <v>158</v>
      </c>
      <c r="AL149" s="31" t="s">
        <v>158</v>
      </c>
      <c r="AM149" s="31" t="s">
        <v>158</v>
      </c>
      <c r="AN149" s="31" t="s">
        <v>158</v>
      </c>
      <c r="AO149" s="31" t="s">
        <v>158</v>
      </c>
      <c r="AP149" s="31" t="s">
        <v>158</v>
      </c>
      <c r="AQ149" s="31" t="s">
        <v>158</v>
      </c>
      <c r="AR149" s="31" t="s">
        <v>158</v>
      </c>
      <c r="AS149" s="31" t="s">
        <v>158</v>
      </c>
      <c r="AT149" s="31" t="s">
        <v>158</v>
      </c>
      <c r="AU149" s="31" t="s">
        <v>158</v>
      </c>
      <c r="AV149" s="31" t="s">
        <v>158</v>
      </c>
      <c r="AW149" s="31" t="s">
        <v>158</v>
      </c>
      <c r="AX149" s="31" t="s">
        <v>158</v>
      </c>
      <c r="AY149" s="31" t="s">
        <v>158</v>
      </c>
      <c r="AZ149" s="31" t="s">
        <v>158</v>
      </c>
      <c r="BA149" s="31" t="s">
        <v>158</v>
      </c>
      <c r="BB149" s="31" t="s">
        <v>158</v>
      </c>
      <c r="BC149" s="31" t="s">
        <v>158</v>
      </c>
      <c r="BD149" s="31" t="s">
        <v>158</v>
      </c>
      <c r="BE149" s="31" t="s">
        <v>158</v>
      </c>
      <c r="BF149" s="31" t="s">
        <v>158</v>
      </c>
      <c r="BG149" s="31" t="s">
        <v>158</v>
      </c>
      <c r="BH149" s="31" t="s">
        <v>158</v>
      </c>
    </row>
    <row r="150" spans="1:61" x14ac:dyDescent="0.25">
      <c r="A150" s="28">
        <v>44802</v>
      </c>
      <c r="B150" s="80">
        <v>5784400242</v>
      </c>
      <c r="C150" s="81" t="s">
        <v>262</v>
      </c>
      <c r="D150" s="77">
        <v>5838.76</v>
      </c>
      <c r="E150" s="77">
        <v>4898.24</v>
      </c>
      <c r="F150" s="77">
        <v>40.549999999999997</v>
      </c>
      <c r="G150" s="77">
        <v>144</v>
      </c>
      <c r="S150" s="32"/>
      <c r="T150" s="32"/>
      <c r="U150" s="32"/>
      <c r="V150" s="37">
        <f>($E$150/$G$150)*0.5</f>
        <v>17.007777777777775</v>
      </c>
      <c r="W150" s="32">
        <f t="shared" ref="W150:AF150" si="113">($E$150/$G$150)</f>
        <v>34.015555555555551</v>
      </c>
      <c r="X150" s="32">
        <f t="shared" si="113"/>
        <v>34.015555555555551</v>
      </c>
      <c r="Y150" s="32">
        <f t="shared" si="113"/>
        <v>34.015555555555551</v>
      </c>
      <c r="Z150" s="32">
        <f t="shared" si="113"/>
        <v>34.015555555555551</v>
      </c>
      <c r="AA150" s="32">
        <f t="shared" si="113"/>
        <v>34.015555555555551</v>
      </c>
      <c r="AB150" s="32">
        <f t="shared" si="113"/>
        <v>34.015555555555551</v>
      </c>
      <c r="AC150" s="32">
        <f t="shared" si="113"/>
        <v>34.015555555555551</v>
      </c>
      <c r="AD150" s="32">
        <f t="shared" si="113"/>
        <v>34.015555555555551</v>
      </c>
      <c r="AE150" s="32">
        <f t="shared" si="113"/>
        <v>34.015555555555551</v>
      </c>
      <c r="AF150" s="32">
        <f t="shared" si="113"/>
        <v>34.015555555555551</v>
      </c>
      <c r="AG150" s="31" t="s">
        <v>158</v>
      </c>
      <c r="AH150" s="31" t="s">
        <v>158</v>
      </c>
      <c r="AI150" s="31" t="s">
        <v>158</v>
      </c>
      <c r="AJ150" s="31" t="s">
        <v>158</v>
      </c>
      <c r="AK150" s="31" t="s">
        <v>158</v>
      </c>
      <c r="AL150" s="31" t="s">
        <v>158</v>
      </c>
      <c r="AM150" s="31" t="s">
        <v>158</v>
      </c>
      <c r="AN150" s="31" t="s">
        <v>158</v>
      </c>
      <c r="AO150" s="31" t="s">
        <v>158</v>
      </c>
      <c r="AP150" s="31" t="s">
        <v>158</v>
      </c>
      <c r="AQ150" s="31" t="s">
        <v>158</v>
      </c>
      <c r="AR150" s="31" t="s">
        <v>158</v>
      </c>
      <c r="AS150" s="31" t="s">
        <v>158</v>
      </c>
      <c r="AT150" s="31" t="s">
        <v>158</v>
      </c>
      <c r="AU150" s="31" t="s">
        <v>158</v>
      </c>
      <c r="AV150" s="31" t="s">
        <v>158</v>
      </c>
      <c r="AW150" s="31" t="s">
        <v>158</v>
      </c>
      <c r="AX150" s="31" t="s">
        <v>158</v>
      </c>
      <c r="AY150" s="31" t="s">
        <v>158</v>
      </c>
      <c r="AZ150" s="31" t="s">
        <v>158</v>
      </c>
      <c r="BA150" s="31" t="s">
        <v>158</v>
      </c>
      <c r="BB150" s="31" t="s">
        <v>158</v>
      </c>
      <c r="BC150" s="31" t="s">
        <v>158</v>
      </c>
      <c r="BD150" s="31" t="s">
        <v>158</v>
      </c>
      <c r="BE150" s="31" t="s">
        <v>158</v>
      </c>
      <c r="BF150" s="31" t="s">
        <v>158</v>
      </c>
      <c r="BG150" s="31" t="s">
        <v>158</v>
      </c>
      <c r="BH150" s="31" t="s">
        <v>158</v>
      </c>
    </row>
    <row r="151" spans="1:61" x14ac:dyDescent="0.25">
      <c r="A151" s="28"/>
      <c r="B151" s="80"/>
      <c r="C151" s="81"/>
      <c r="D151" s="77"/>
      <c r="E151" s="77"/>
      <c r="F151" s="77"/>
      <c r="G151" s="77"/>
      <c r="S151" s="34"/>
      <c r="T151" s="34"/>
      <c r="U151" s="34"/>
      <c r="V151" s="34">
        <f>SUM(V34:V150)</f>
        <v>3895.822416423543</v>
      </c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1:61" x14ac:dyDescent="0.25">
      <c r="D152" s="16"/>
      <c r="E152" s="16"/>
      <c r="F152" s="16"/>
    </row>
    <row r="153" spans="1:61" x14ac:dyDescent="0.25">
      <c r="A153" s="28">
        <v>44810</v>
      </c>
      <c r="B153" s="80">
        <v>4012513127</v>
      </c>
      <c r="C153" s="81" t="s">
        <v>264</v>
      </c>
      <c r="D153" s="77">
        <v>7684.97</v>
      </c>
      <c r="E153" s="77">
        <v>6447.05</v>
      </c>
      <c r="F153" s="77">
        <v>53.37</v>
      </c>
      <c r="G153" s="77">
        <v>144</v>
      </c>
      <c r="S153" s="32"/>
      <c r="T153" s="32"/>
      <c r="U153" s="32"/>
      <c r="V153" s="32"/>
      <c r="W153" s="37">
        <f>($E$153/$G$153)*0.5</f>
        <v>22.38559027777778</v>
      </c>
      <c r="X153" s="32">
        <f t="shared" ref="X153:AF153" si="114">($E$153/$G$153)</f>
        <v>44.77118055555556</v>
      </c>
      <c r="Y153" s="32">
        <f t="shared" si="114"/>
        <v>44.77118055555556</v>
      </c>
      <c r="Z153" s="32">
        <f t="shared" si="114"/>
        <v>44.77118055555556</v>
      </c>
      <c r="AA153" s="32">
        <f t="shared" si="114"/>
        <v>44.77118055555556</v>
      </c>
      <c r="AB153" s="32">
        <f t="shared" si="114"/>
        <v>44.77118055555556</v>
      </c>
      <c r="AC153" s="32">
        <f t="shared" si="114"/>
        <v>44.77118055555556</v>
      </c>
      <c r="AD153" s="32">
        <f t="shared" si="114"/>
        <v>44.77118055555556</v>
      </c>
      <c r="AE153" s="32">
        <f t="shared" si="114"/>
        <v>44.77118055555556</v>
      </c>
      <c r="AF153" s="32">
        <f t="shared" si="114"/>
        <v>44.77118055555556</v>
      </c>
      <c r="AG153" s="31" t="s">
        <v>158</v>
      </c>
      <c r="AH153" s="31" t="s">
        <v>158</v>
      </c>
      <c r="AI153" s="31" t="s">
        <v>158</v>
      </c>
      <c r="AJ153" s="31" t="s">
        <v>158</v>
      </c>
      <c r="AK153" s="31" t="s">
        <v>158</v>
      </c>
      <c r="AL153" s="31" t="s">
        <v>158</v>
      </c>
      <c r="AM153" s="31" t="s">
        <v>158</v>
      </c>
      <c r="AN153" s="31" t="s">
        <v>158</v>
      </c>
      <c r="AO153" s="31" t="s">
        <v>158</v>
      </c>
      <c r="AP153" s="31" t="s">
        <v>158</v>
      </c>
      <c r="AQ153" s="31" t="s">
        <v>158</v>
      </c>
      <c r="AR153" s="31" t="s">
        <v>158</v>
      </c>
      <c r="AS153" s="31" t="s">
        <v>158</v>
      </c>
      <c r="AT153" s="31" t="s">
        <v>158</v>
      </c>
      <c r="AU153" s="31" t="s">
        <v>158</v>
      </c>
      <c r="AV153" s="31" t="s">
        <v>158</v>
      </c>
      <c r="AW153" s="31" t="s">
        <v>158</v>
      </c>
      <c r="AX153" s="31" t="s">
        <v>158</v>
      </c>
      <c r="AY153" s="31" t="s">
        <v>158</v>
      </c>
      <c r="AZ153" s="31" t="s">
        <v>158</v>
      </c>
      <c r="BA153" s="31" t="s">
        <v>158</v>
      </c>
      <c r="BB153" s="31" t="s">
        <v>158</v>
      </c>
      <c r="BC153" s="31" t="s">
        <v>158</v>
      </c>
      <c r="BD153" s="31" t="s">
        <v>158</v>
      </c>
      <c r="BE153" s="31" t="s">
        <v>158</v>
      </c>
      <c r="BF153" s="31" t="s">
        <v>158</v>
      </c>
      <c r="BG153" s="31" t="s">
        <v>158</v>
      </c>
      <c r="BH153" s="31" t="s">
        <v>158</v>
      </c>
    </row>
    <row r="154" spans="1:61" x14ac:dyDescent="0.25">
      <c r="A154" s="28"/>
      <c r="B154" s="80"/>
      <c r="C154" s="81"/>
      <c r="D154" s="77"/>
      <c r="E154" s="77"/>
      <c r="F154" s="77"/>
      <c r="G154" s="77"/>
      <c r="S154" s="34"/>
      <c r="T154" s="34"/>
      <c r="U154" s="34"/>
      <c r="V154" s="34"/>
      <c r="W154" s="34">
        <f>SUM(W34:W153)</f>
        <v>4101.9922979594894</v>
      </c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1:61" x14ac:dyDescent="0.25">
      <c r="D155" s="16"/>
      <c r="E155" s="16"/>
      <c r="F155" s="16"/>
    </row>
    <row r="156" spans="1:61" x14ac:dyDescent="0.25">
      <c r="A156" s="28">
        <v>44837</v>
      </c>
      <c r="B156" s="80">
        <v>7794512191</v>
      </c>
      <c r="C156" s="81" t="s">
        <v>268</v>
      </c>
      <c r="D156" s="77">
        <v>6741.69</v>
      </c>
      <c r="E156" s="77">
        <v>5655.72</v>
      </c>
      <c r="F156" s="77">
        <v>46.82</v>
      </c>
      <c r="G156" s="77">
        <v>144</v>
      </c>
      <c r="S156" s="32"/>
      <c r="T156" s="32"/>
      <c r="U156" s="32"/>
      <c r="V156" s="32"/>
      <c r="W156" s="32"/>
      <c r="X156" s="32">
        <f>($E$156/$G$156)*0.5</f>
        <v>19.637916666666669</v>
      </c>
      <c r="Y156" s="32">
        <f t="shared" ref="Y156:AF156" si="115">($E$156/$G$156)</f>
        <v>39.275833333333338</v>
      </c>
      <c r="Z156" s="32">
        <f t="shared" si="115"/>
        <v>39.275833333333338</v>
      </c>
      <c r="AA156" s="32">
        <f t="shared" si="115"/>
        <v>39.275833333333338</v>
      </c>
      <c r="AB156" s="32">
        <f t="shared" si="115"/>
        <v>39.275833333333338</v>
      </c>
      <c r="AC156" s="32">
        <f t="shared" si="115"/>
        <v>39.275833333333338</v>
      </c>
      <c r="AD156" s="32">
        <f t="shared" si="115"/>
        <v>39.275833333333338</v>
      </c>
      <c r="AE156" s="32">
        <f t="shared" si="115"/>
        <v>39.275833333333338</v>
      </c>
      <c r="AF156" s="32">
        <f t="shared" si="115"/>
        <v>39.275833333333338</v>
      </c>
      <c r="AG156" s="31" t="s">
        <v>158</v>
      </c>
      <c r="AH156" s="31" t="s">
        <v>158</v>
      </c>
      <c r="AI156" s="31" t="s">
        <v>158</v>
      </c>
      <c r="AJ156" s="31" t="s">
        <v>158</v>
      </c>
      <c r="AK156" s="31" t="s">
        <v>158</v>
      </c>
      <c r="AL156" s="31" t="s">
        <v>158</v>
      </c>
      <c r="AM156" s="31" t="s">
        <v>158</v>
      </c>
      <c r="AN156" s="31" t="s">
        <v>158</v>
      </c>
      <c r="AO156" s="31" t="s">
        <v>158</v>
      </c>
      <c r="AP156" s="31" t="s">
        <v>158</v>
      </c>
      <c r="AQ156" s="31" t="s">
        <v>158</v>
      </c>
      <c r="AR156" s="31" t="s">
        <v>158</v>
      </c>
      <c r="AS156" s="31" t="s">
        <v>158</v>
      </c>
      <c r="AT156" s="31" t="s">
        <v>158</v>
      </c>
      <c r="AU156" s="31" t="s">
        <v>158</v>
      </c>
      <c r="AV156" s="31" t="s">
        <v>158</v>
      </c>
      <c r="AW156" s="31" t="s">
        <v>158</v>
      </c>
      <c r="AX156" s="31" t="s">
        <v>158</v>
      </c>
      <c r="AY156" s="31" t="s">
        <v>158</v>
      </c>
      <c r="AZ156" s="31" t="s">
        <v>158</v>
      </c>
      <c r="BA156" s="31" t="s">
        <v>158</v>
      </c>
      <c r="BB156" s="31" t="s">
        <v>158</v>
      </c>
      <c r="BC156" s="31" t="s">
        <v>158</v>
      </c>
      <c r="BD156" s="31" t="s">
        <v>158</v>
      </c>
      <c r="BE156" s="31" t="s">
        <v>158</v>
      </c>
      <c r="BF156" s="31" t="s">
        <v>158</v>
      </c>
      <c r="BG156" s="31" t="s">
        <v>158</v>
      </c>
      <c r="BH156" s="31" t="s">
        <v>158</v>
      </c>
    </row>
    <row r="157" spans="1:61" x14ac:dyDescent="0.25">
      <c r="A157" s="28">
        <v>44844</v>
      </c>
      <c r="B157" s="80" t="s">
        <v>269</v>
      </c>
      <c r="C157" s="81" t="s">
        <v>270</v>
      </c>
      <c r="D157" s="77">
        <v>9576.09</v>
      </c>
      <c r="E157" s="77">
        <v>8033.55</v>
      </c>
      <c r="F157" s="77">
        <v>66.5</v>
      </c>
      <c r="G157" s="77">
        <v>144</v>
      </c>
      <c r="S157" s="32"/>
      <c r="T157" s="32"/>
      <c r="U157" s="32"/>
      <c r="V157" s="32"/>
      <c r="W157" s="32"/>
      <c r="X157" s="119">
        <f>($E$157/$G$157)*0.5</f>
        <v>27.894270833333334</v>
      </c>
      <c r="Y157" s="119">
        <f t="shared" ref="Y157:AC157" si="116">($E$157/$G$157)</f>
        <v>55.788541666666667</v>
      </c>
      <c r="Z157" s="119">
        <f t="shared" si="116"/>
        <v>55.788541666666667</v>
      </c>
      <c r="AA157" s="119">
        <f t="shared" si="116"/>
        <v>55.788541666666667</v>
      </c>
      <c r="AB157" s="119">
        <f t="shared" si="116"/>
        <v>55.788541666666667</v>
      </c>
      <c r="AC157" s="119">
        <f t="shared" si="116"/>
        <v>55.788541666666667</v>
      </c>
      <c r="AD157" s="96">
        <f>($E$157/$G$157)*0.5</f>
        <v>27.894270833333334</v>
      </c>
      <c r="AE157" s="122">
        <f>($E$157/$G$157)</f>
        <v>55.788541666666667</v>
      </c>
      <c r="AF157" s="122">
        <f>($E$157/$G$157)</f>
        <v>55.788541666666667</v>
      </c>
      <c r="AG157" s="31" t="s">
        <v>158</v>
      </c>
      <c r="AH157" s="31" t="s">
        <v>158</v>
      </c>
      <c r="AI157" s="31" t="s">
        <v>158</v>
      </c>
      <c r="AJ157" s="31" t="s">
        <v>158</v>
      </c>
      <c r="AK157" s="31" t="s">
        <v>158</v>
      </c>
      <c r="AL157" s="31" t="s">
        <v>158</v>
      </c>
      <c r="AM157" s="31" t="s">
        <v>158</v>
      </c>
      <c r="AN157" s="31" t="s">
        <v>158</v>
      </c>
      <c r="AO157" s="31" t="s">
        <v>158</v>
      </c>
      <c r="AP157" s="31" t="s">
        <v>158</v>
      </c>
      <c r="AQ157" s="31" t="s">
        <v>158</v>
      </c>
      <c r="AR157" s="31" t="s">
        <v>158</v>
      </c>
      <c r="AS157" s="31" t="s">
        <v>158</v>
      </c>
      <c r="AT157" s="31" t="s">
        <v>158</v>
      </c>
      <c r="AU157" s="31" t="s">
        <v>158</v>
      </c>
      <c r="AV157" s="31" t="s">
        <v>158</v>
      </c>
      <c r="AW157" s="31" t="s">
        <v>158</v>
      </c>
      <c r="AX157" s="31" t="s">
        <v>158</v>
      </c>
      <c r="AY157" s="31" t="s">
        <v>158</v>
      </c>
      <c r="AZ157" s="31" t="s">
        <v>158</v>
      </c>
      <c r="BA157" s="31" t="s">
        <v>158</v>
      </c>
      <c r="BB157" s="31" t="s">
        <v>158</v>
      </c>
      <c r="BC157" s="31" t="s">
        <v>158</v>
      </c>
      <c r="BD157" s="31" t="s">
        <v>158</v>
      </c>
      <c r="BE157" s="31" t="s">
        <v>158</v>
      </c>
      <c r="BF157" s="31" t="s">
        <v>158</v>
      </c>
      <c r="BG157" s="31" t="s">
        <v>158</v>
      </c>
      <c r="BH157" s="31" t="s">
        <v>158</v>
      </c>
    </row>
    <row r="158" spans="1:61" x14ac:dyDescent="0.25">
      <c r="A158" s="28">
        <v>44844</v>
      </c>
      <c r="B158" s="80">
        <v>4950216182</v>
      </c>
      <c r="C158" s="81" t="s">
        <v>272</v>
      </c>
      <c r="D158" s="77">
        <v>7480.7</v>
      </c>
      <c r="E158" s="77">
        <v>6275.69</v>
      </c>
      <c r="F158" s="77">
        <v>51.95</v>
      </c>
      <c r="G158" s="77">
        <v>144</v>
      </c>
      <c r="S158" s="32"/>
      <c r="T158" s="32"/>
      <c r="U158" s="32"/>
      <c r="V158" s="32"/>
      <c r="W158" s="32"/>
      <c r="X158" s="119">
        <f>($E$158/$G$158)*0.5</f>
        <v>21.790590277777778</v>
      </c>
      <c r="Y158" s="119">
        <f t="shared" ref="Y158:AC158" si="117">($E$158/$G$158)</f>
        <v>43.581180555555555</v>
      </c>
      <c r="Z158" s="119">
        <f t="shared" si="117"/>
        <v>43.581180555555555</v>
      </c>
      <c r="AA158" s="119">
        <f t="shared" si="117"/>
        <v>43.581180555555555</v>
      </c>
      <c r="AB158" s="119">
        <f t="shared" si="117"/>
        <v>43.581180555555555</v>
      </c>
      <c r="AC158" s="119">
        <f t="shared" si="117"/>
        <v>43.581180555555555</v>
      </c>
      <c r="AD158" s="32"/>
      <c r="AE158" s="96">
        <f>($E$158/$G$158)*0.5</f>
        <v>21.790590277777778</v>
      </c>
      <c r="AF158" s="122">
        <f>($E$158/$G$158)</f>
        <v>43.581180555555555</v>
      </c>
      <c r="AG158" s="31" t="s">
        <v>158</v>
      </c>
      <c r="AH158" s="31" t="s">
        <v>158</v>
      </c>
      <c r="AI158" s="31" t="s">
        <v>158</v>
      </c>
      <c r="AJ158" s="31" t="s">
        <v>158</v>
      </c>
      <c r="AK158" s="31" t="s">
        <v>158</v>
      </c>
      <c r="AL158" s="31" t="s">
        <v>158</v>
      </c>
      <c r="AM158" s="31" t="s">
        <v>158</v>
      </c>
      <c r="AN158" s="31" t="s">
        <v>158</v>
      </c>
      <c r="AO158" s="31" t="s">
        <v>158</v>
      </c>
      <c r="AP158" s="31" t="s">
        <v>158</v>
      </c>
      <c r="AQ158" s="31" t="s">
        <v>158</v>
      </c>
      <c r="AR158" s="31" t="s">
        <v>158</v>
      </c>
      <c r="AS158" s="31" t="s">
        <v>158</v>
      </c>
      <c r="AT158" s="31" t="s">
        <v>158</v>
      </c>
      <c r="AU158" s="31" t="s">
        <v>158</v>
      </c>
      <c r="AV158" s="31" t="s">
        <v>158</v>
      </c>
      <c r="AW158" s="31" t="s">
        <v>158</v>
      </c>
      <c r="AX158" s="31" t="s">
        <v>158</v>
      </c>
      <c r="AY158" s="31" t="s">
        <v>158</v>
      </c>
      <c r="AZ158" s="31" t="s">
        <v>158</v>
      </c>
      <c r="BA158" s="31" t="s">
        <v>158</v>
      </c>
      <c r="BB158" s="31" t="s">
        <v>158</v>
      </c>
      <c r="BC158" s="31" t="s">
        <v>158</v>
      </c>
      <c r="BD158" s="31" t="s">
        <v>158</v>
      </c>
      <c r="BE158" s="31" t="s">
        <v>158</v>
      </c>
      <c r="BF158" s="31" t="s">
        <v>158</v>
      </c>
      <c r="BG158" s="31" t="s">
        <v>158</v>
      </c>
      <c r="BH158" s="31" t="s">
        <v>158</v>
      </c>
      <c r="BI158" s="5"/>
    </row>
    <row r="159" spans="1:61" x14ac:dyDescent="0.25">
      <c r="A159" s="28">
        <v>44844</v>
      </c>
      <c r="B159" s="80" t="s">
        <v>273</v>
      </c>
      <c r="C159" s="81" t="s">
        <v>274</v>
      </c>
      <c r="D159" s="77">
        <v>11044.94</v>
      </c>
      <c r="E159" s="77">
        <v>9430.92</v>
      </c>
      <c r="F159" s="77">
        <v>85.62</v>
      </c>
      <c r="G159" s="77">
        <v>129</v>
      </c>
      <c r="S159" s="32"/>
      <c r="T159" s="32"/>
      <c r="U159" s="32"/>
      <c r="V159" s="32"/>
      <c r="W159" s="32"/>
      <c r="X159" s="119">
        <f>($E$159/$G$159)*0.5</f>
        <v>36.553953488372095</v>
      </c>
      <c r="Y159" s="119">
        <f t="shared" ref="Y159:AC159" si="118">($E$159/$G$159)</f>
        <v>73.107906976744189</v>
      </c>
      <c r="Z159" s="119">
        <f t="shared" si="118"/>
        <v>73.107906976744189</v>
      </c>
      <c r="AA159" s="119">
        <f t="shared" si="118"/>
        <v>73.107906976744189</v>
      </c>
      <c r="AB159" s="119">
        <f t="shared" si="118"/>
        <v>73.107906976744189</v>
      </c>
      <c r="AC159" s="119">
        <f t="shared" si="118"/>
        <v>73.107906976744189</v>
      </c>
      <c r="AD159" s="96">
        <f>($E$159/$G$159)*0.5</f>
        <v>36.553953488372095</v>
      </c>
      <c r="AE159" s="122">
        <f>($E$159/$G$159)</f>
        <v>73.107906976744189</v>
      </c>
      <c r="AF159" s="122">
        <f>($E$159/$G$159)</f>
        <v>73.107906976744189</v>
      </c>
      <c r="AG159" s="31" t="s">
        <v>158</v>
      </c>
      <c r="AH159" s="31" t="s">
        <v>158</v>
      </c>
      <c r="AI159" s="31" t="s">
        <v>158</v>
      </c>
      <c r="AJ159" s="31" t="s">
        <v>158</v>
      </c>
      <c r="AK159" s="31" t="s">
        <v>158</v>
      </c>
      <c r="AL159" s="31" t="s">
        <v>158</v>
      </c>
      <c r="AM159" s="31" t="s">
        <v>158</v>
      </c>
      <c r="AN159" s="31" t="s">
        <v>158</v>
      </c>
      <c r="AO159" s="31" t="s">
        <v>158</v>
      </c>
      <c r="AP159" s="31" t="s">
        <v>158</v>
      </c>
      <c r="AQ159" s="31" t="s">
        <v>158</v>
      </c>
      <c r="AR159" s="31" t="s">
        <v>158</v>
      </c>
      <c r="AS159" s="31" t="s">
        <v>158</v>
      </c>
      <c r="AT159" s="31" t="s">
        <v>158</v>
      </c>
      <c r="AU159" s="31" t="s">
        <v>158</v>
      </c>
      <c r="AV159" s="31" t="s">
        <v>158</v>
      </c>
      <c r="AW159" s="31" t="s">
        <v>158</v>
      </c>
      <c r="AX159" s="31" t="s">
        <v>158</v>
      </c>
      <c r="AY159" s="31" t="s">
        <v>158</v>
      </c>
      <c r="AZ159" s="31" t="s">
        <v>158</v>
      </c>
      <c r="BA159" s="31" t="s">
        <v>158</v>
      </c>
      <c r="BB159" s="31" t="s">
        <v>158</v>
      </c>
      <c r="BC159" s="31" t="s">
        <v>158</v>
      </c>
      <c r="BD159" s="31" t="s">
        <v>158</v>
      </c>
      <c r="BE159" s="31" t="s">
        <v>158</v>
      </c>
      <c r="BF159" s="31" t="s">
        <v>158</v>
      </c>
      <c r="BG159" s="31" t="s">
        <v>158</v>
      </c>
      <c r="BH159" s="31" t="s">
        <v>158</v>
      </c>
      <c r="BI159" s="5"/>
    </row>
    <row r="160" spans="1:61" x14ac:dyDescent="0.25">
      <c r="A160" s="28">
        <v>44844</v>
      </c>
      <c r="B160" s="80" t="s">
        <v>275</v>
      </c>
      <c r="C160" s="81" t="s">
        <v>276</v>
      </c>
      <c r="D160" s="77">
        <v>6007.88</v>
      </c>
      <c r="E160" s="77">
        <v>5040.1099999999997</v>
      </c>
      <c r="F160" s="77">
        <v>41.72</v>
      </c>
      <c r="G160" s="77">
        <v>144</v>
      </c>
      <c r="S160" s="32"/>
      <c r="T160" s="32"/>
      <c r="U160" s="32"/>
      <c r="V160" s="32"/>
      <c r="W160" s="32"/>
      <c r="X160" s="119">
        <f>($E$160/$G$160)*0.5</f>
        <v>17.500381944444442</v>
      </c>
      <c r="Y160" s="119">
        <f t="shared" ref="Y160:AC160" si="119">($E$160/$G$160)</f>
        <v>35.000763888888883</v>
      </c>
      <c r="Z160" s="119">
        <f t="shared" si="119"/>
        <v>35.000763888888883</v>
      </c>
      <c r="AA160" s="119">
        <f t="shared" si="119"/>
        <v>35.000763888888883</v>
      </c>
      <c r="AB160" s="119">
        <f t="shared" si="119"/>
        <v>35.000763888888883</v>
      </c>
      <c r="AC160" s="119">
        <f t="shared" si="119"/>
        <v>35.000763888888883</v>
      </c>
      <c r="AD160" s="96">
        <f>($E$160/$G$160)*0.5</f>
        <v>17.500381944444442</v>
      </c>
      <c r="AE160" s="122">
        <f>($E$160/$G$160)</f>
        <v>35.000763888888883</v>
      </c>
      <c r="AF160" s="122">
        <f>($E$160/$G$160)</f>
        <v>35.000763888888883</v>
      </c>
      <c r="AG160" s="31" t="s">
        <v>158</v>
      </c>
      <c r="AH160" s="31" t="s">
        <v>158</v>
      </c>
      <c r="AI160" s="31" t="s">
        <v>158</v>
      </c>
      <c r="AJ160" s="31" t="s">
        <v>158</v>
      </c>
      <c r="AK160" s="31" t="s">
        <v>158</v>
      </c>
      <c r="AL160" s="31" t="s">
        <v>158</v>
      </c>
      <c r="AM160" s="31" t="s">
        <v>158</v>
      </c>
      <c r="AN160" s="31" t="s">
        <v>158</v>
      </c>
      <c r="AO160" s="31" t="s">
        <v>158</v>
      </c>
      <c r="AP160" s="31" t="s">
        <v>158</v>
      </c>
      <c r="AQ160" s="31" t="s">
        <v>158</v>
      </c>
      <c r="AR160" s="31" t="s">
        <v>158</v>
      </c>
      <c r="AS160" s="31" t="s">
        <v>158</v>
      </c>
      <c r="AT160" s="31" t="s">
        <v>158</v>
      </c>
      <c r="AU160" s="31" t="s">
        <v>158</v>
      </c>
      <c r="AV160" s="31" t="s">
        <v>158</v>
      </c>
      <c r="AW160" s="31" t="s">
        <v>158</v>
      </c>
      <c r="AX160" s="31" t="s">
        <v>158</v>
      </c>
      <c r="AY160" s="31" t="s">
        <v>158</v>
      </c>
      <c r="AZ160" s="31" t="s">
        <v>158</v>
      </c>
      <c r="BA160" s="31" t="s">
        <v>158</v>
      </c>
      <c r="BB160" s="31" t="s">
        <v>158</v>
      </c>
      <c r="BC160" s="31" t="s">
        <v>158</v>
      </c>
      <c r="BD160" s="31" t="s">
        <v>158</v>
      </c>
      <c r="BE160" s="31" t="s">
        <v>158</v>
      </c>
      <c r="BF160" s="31" t="s">
        <v>158</v>
      </c>
      <c r="BG160" s="31" t="s">
        <v>158</v>
      </c>
      <c r="BH160" s="31" t="s">
        <v>158</v>
      </c>
    </row>
    <row r="161" spans="1:60" x14ac:dyDescent="0.25">
      <c r="A161" s="28">
        <v>44844</v>
      </c>
      <c r="B161" s="80" t="s">
        <v>277</v>
      </c>
      <c r="C161" s="81" t="s">
        <v>278</v>
      </c>
      <c r="D161" s="77">
        <v>2908.03</v>
      </c>
      <c r="E161" s="77">
        <v>2439.6</v>
      </c>
      <c r="F161" s="77">
        <v>20.190000000000001</v>
      </c>
      <c r="G161" s="77">
        <v>144</v>
      </c>
      <c r="S161" s="32"/>
      <c r="T161" s="32"/>
      <c r="U161" s="32"/>
      <c r="V161" s="32"/>
      <c r="W161" s="32"/>
      <c r="X161" s="119">
        <f>($E$161/$G$161)*0.5</f>
        <v>8.4708333333333332</v>
      </c>
      <c r="Y161" s="119">
        <f t="shared" ref="Y161:AC161" si="120">($E$161/$G$161)</f>
        <v>16.941666666666666</v>
      </c>
      <c r="Z161" s="119">
        <f t="shared" si="120"/>
        <v>16.941666666666666</v>
      </c>
      <c r="AA161" s="119">
        <f t="shared" si="120"/>
        <v>16.941666666666666</v>
      </c>
      <c r="AB161" s="119">
        <f t="shared" si="120"/>
        <v>16.941666666666666</v>
      </c>
      <c r="AC161" s="119">
        <f t="shared" si="120"/>
        <v>16.941666666666666</v>
      </c>
      <c r="AD161" s="96">
        <f>($E$161/$G$161)*0.5</f>
        <v>8.4708333333333332</v>
      </c>
      <c r="AE161" s="122">
        <f>($E$161/$G$161)</f>
        <v>16.941666666666666</v>
      </c>
      <c r="AF161" s="122">
        <f>($E$161/$G$161)</f>
        <v>16.941666666666666</v>
      </c>
      <c r="AG161" s="31" t="s">
        <v>158</v>
      </c>
      <c r="AH161" s="31" t="s">
        <v>158</v>
      </c>
      <c r="AI161" s="31" t="s">
        <v>158</v>
      </c>
      <c r="AJ161" s="31" t="s">
        <v>158</v>
      </c>
      <c r="AK161" s="31" t="s">
        <v>158</v>
      </c>
      <c r="AL161" s="31" t="s">
        <v>158</v>
      </c>
      <c r="AM161" s="31" t="s">
        <v>158</v>
      </c>
      <c r="AN161" s="31" t="s">
        <v>158</v>
      </c>
      <c r="AO161" s="31" t="s">
        <v>158</v>
      </c>
      <c r="AP161" s="31" t="s">
        <v>158</v>
      </c>
      <c r="AQ161" s="31" t="s">
        <v>158</v>
      </c>
      <c r="AR161" s="31" t="s">
        <v>158</v>
      </c>
      <c r="AS161" s="31" t="s">
        <v>158</v>
      </c>
      <c r="AT161" s="31" t="s">
        <v>158</v>
      </c>
      <c r="AU161" s="31" t="s">
        <v>158</v>
      </c>
      <c r="AV161" s="31" t="s">
        <v>158</v>
      </c>
      <c r="AW161" s="31" t="s">
        <v>158</v>
      </c>
      <c r="AX161" s="31" t="s">
        <v>158</v>
      </c>
      <c r="AY161" s="31" t="s">
        <v>158</v>
      </c>
      <c r="AZ161" s="31" t="s">
        <v>158</v>
      </c>
      <c r="BA161" s="31" t="s">
        <v>158</v>
      </c>
      <c r="BB161" s="31" t="s">
        <v>158</v>
      </c>
      <c r="BC161" s="31" t="s">
        <v>158</v>
      </c>
      <c r="BD161" s="31" t="s">
        <v>158</v>
      </c>
      <c r="BE161" s="31" t="s">
        <v>158</v>
      </c>
      <c r="BF161" s="31" t="s">
        <v>158</v>
      </c>
      <c r="BG161" s="31" t="s">
        <v>158</v>
      </c>
      <c r="BH161" s="31" t="s">
        <v>158</v>
      </c>
    </row>
    <row r="162" spans="1:60" x14ac:dyDescent="0.25">
      <c r="A162" s="28">
        <v>44844</v>
      </c>
      <c r="B162" s="80" t="s">
        <v>279</v>
      </c>
      <c r="C162" s="81" t="s">
        <v>280</v>
      </c>
      <c r="D162" s="77">
        <v>7499.43</v>
      </c>
      <c r="E162" s="77">
        <v>6291.4</v>
      </c>
      <c r="F162" s="77">
        <v>52.08</v>
      </c>
      <c r="G162" s="77">
        <v>144</v>
      </c>
      <c r="S162" s="32"/>
      <c r="T162" s="32"/>
      <c r="U162" s="32"/>
      <c r="V162" s="32"/>
      <c r="W162" s="32"/>
      <c r="X162" s="119">
        <f>($E$162/$G$162)*0.5</f>
        <v>21.845138888888886</v>
      </c>
      <c r="Y162" s="119">
        <f t="shared" ref="Y162:AC162" si="121">($E$162/$G$162)</f>
        <v>43.690277777777773</v>
      </c>
      <c r="Z162" s="119">
        <f t="shared" si="121"/>
        <v>43.690277777777773</v>
      </c>
      <c r="AA162" s="119">
        <f t="shared" si="121"/>
        <v>43.690277777777773</v>
      </c>
      <c r="AB162" s="119">
        <f t="shared" si="121"/>
        <v>43.690277777777773</v>
      </c>
      <c r="AC162" s="119">
        <f t="shared" si="121"/>
        <v>43.690277777777773</v>
      </c>
      <c r="AD162" s="96">
        <f>($E$162/$G$162)*0.5</f>
        <v>21.845138888888886</v>
      </c>
      <c r="AE162" s="122">
        <f>($E$162/$G$162)</f>
        <v>43.690277777777773</v>
      </c>
      <c r="AF162" s="122">
        <f>($E$162/$G$162)</f>
        <v>43.690277777777773</v>
      </c>
      <c r="AG162" s="31" t="s">
        <v>158</v>
      </c>
      <c r="AH162" s="31" t="s">
        <v>158</v>
      </c>
      <c r="AI162" s="31" t="s">
        <v>158</v>
      </c>
      <c r="AJ162" s="31" t="s">
        <v>158</v>
      </c>
      <c r="AK162" s="31" t="s">
        <v>158</v>
      </c>
      <c r="AL162" s="31" t="s">
        <v>158</v>
      </c>
      <c r="AM162" s="31" t="s">
        <v>158</v>
      </c>
      <c r="AN162" s="31" t="s">
        <v>158</v>
      </c>
      <c r="AO162" s="31" t="s">
        <v>158</v>
      </c>
      <c r="AP162" s="31" t="s">
        <v>158</v>
      </c>
      <c r="AQ162" s="31" t="s">
        <v>158</v>
      </c>
      <c r="AR162" s="31" t="s">
        <v>158</v>
      </c>
      <c r="AS162" s="31" t="s">
        <v>158</v>
      </c>
      <c r="AT162" s="31" t="s">
        <v>158</v>
      </c>
      <c r="AU162" s="31" t="s">
        <v>158</v>
      </c>
      <c r="AV162" s="31" t="s">
        <v>158</v>
      </c>
      <c r="AW162" s="31" t="s">
        <v>158</v>
      </c>
      <c r="AX162" s="31" t="s">
        <v>158</v>
      </c>
      <c r="AY162" s="31" t="s">
        <v>158</v>
      </c>
      <c r="AZ162" s="31" t="s">
        <v>158</v>
      </c>
      <c r="BA162" s="31" t="s">
        <v>158</v>
      </c>
      <c r="BB162" s="31" t="s">
        <v>158</v>
      </c>
      <c r="BC162" s="31" t="s">
        <v>158</v>
      </c>
      <c r="BD162" s="31" t="s">
        <v>158</v>
      </c>
      <c r="BE162" s="31" t="s">
        <v>158</v>
      </c>
      <c r="BF162" s="31" t="s">
        <v>158</v>
      </c>
      <c r="BG162" s="31" t="s">
        <v>158</v>
      </c>
      <c r="BH162" s="31" t="s">
        <v>158</v>
      </c>
    </row>
    <row r="163" spans="1:60" x14ac:dyDescent="0.25">
      <c r="A163" s="28">
        <v>44858</v>
      </c>
      <c r="B163" s="80" t="s">
        <v>281</v>
      </c>
      <c r="C163" s="81" t="s">
        <v>282</v>
      </c>
      <c r="D163" s="77">
        <v>9101.73</v>
      </c>
      <c r="E163" s="77">
        <v>7635.6</v>
      </c>
      <c r="F163" s="77">
        <v>63.21</v>
      </c>
      <c r="G163" s="77">
        <v>144</v>
      </c>
      <c r="S163" s="32"/>
      <c r="T163" s="32"/>
      <c r="U163" s="32"/>
      <c r="V163" s="32"/>
      <c r="W163" s="32"/>
      <c r="X163" s="119">
        <f>($E$163/$G$163)*0.5</f>
        <v>26.512500000000003</v>
      </c>
      <c r="Y163" s="119">
        <f t="shared" ref="Y163:AC163" si="122">($E$163/$G$163)</f>
        <v>53.025000000000006</v>
      </c>
      <c r="Z163" s="119">
        <f t="shared" si="122"/>
        <v>53.025000000000006</v>
      </c>
      <c r="AA163" s="119">
        <f t="shared" si="122"/>
        <v>53.025000000000006</v>
      </c>
      <c r="AB163" s="119">
        <f t="shared" si="122"/>
        <v>53.025000000000006</v>
      </c>
      <c r="AC163" s="119">
        <f t="shared" si="122"/>
        <v>53.025000000000006</v>
      </c>
      <c r="AD163" s="96">
        <f>($E$163/$G$163)*0.5</f>
        <v>26.512500000000003</v>
      </c>
      <c r="AE163" s="122">
        <f>($E$163/$G$163)</f>
        <v>53.025000000000006</v>
      </c>
      <c r="AF163" s="122">
        <f>($E$163/$G$163)</f>
        <v>53.025000000000006</v>
      </c>
      <c r="AG163" s="31" t="s">
        <v>158</v>
      </c>
      <c r="AH163" s="31" t="s">
        <v>158</v>
      </c>
      <c r="AI163" s="31" t="s">
        <v>158</v>
      </c>
      <c r="AJ163" s="31" t="s">
        <v>158</v>
      </c>
      <c r="AK163" s="31" t="s">
        <v>158</v>
      </c>
      <c r="AL163" s="31" t="s">
        <v>158</v>
      </c>
      <c r="AM163" s="31" t="s">
        <v>158</v>
      </c>
      <c r="AN163" s="31" t="s">
        <v>158</v>
      </c>
      <c r="AO163" s="31" t="s">
        <v>158</v>
      </c>
      <c r="AP163" s="31" t="s">
        <v>158</v>
      </c>
      <c r="AQ163" s="31" t="s">
        <v>158</v>
      </c>
      <c r="AR163" s="31" t="s">
        <v>158</v>
      </c>
      <c r="AS163" s="31" t="s">
        <v>158</v>
      </c>
      <c r="AT163" s="31" t="s">
        <v>158</v>
      </c>
      <c r="AU163" s="31" t="s">
        <v>158</v>
      </c>
      <c r="AV163" s="31" t="s">
        <v>158</v>
      </c>
      <c r="AW163" s="31" t="s">
        <v>158</v>
      </c>
      <c r="AX163" s="31" t="s">
        <v>158</v>
      </c>
      <c r="AY163" s="31" t="s">
        <v>158</v>
      </c>
      <c r="AZ163" s="31" t="s">
        <v>158</v>
      </c>
      <c r="BA163" s="31" t="s">
        <v>158</v>
      </c>
      <c r="BB163" s="31" t="s">
        <v>158</v>
      </c>
      <c r="BC163" s="31" t="s">
        <v>158</v>
      </c>
      <c r="BD163" s="31" t="s">
        <v>158</v>
      </c>
      <c r="BE163" s="31" t="s">
        <v>158</v>
      </c>
      <c r="BF163" s="31" t="s">
        <v>158</v>
      </c>
      <c r="BG163" s="31" t="s">
        <v>158</v>
      </c>
      <c r="BH163" s="31" t="s">
        <v>158</v>
      </c>
    </row>
    <row r="164" spans="1:60" x14ac:dyDescent="0.25">
      <c r="A164" s="28">
        <v>44858</v>
      </c>
      <c r="B164" s="80" t="s">
        <v>283</v>
      </c>
      <c r="C164" s="81" t="s">
        <v>284</v>
      </c>
      <c r="D164" s="77">
        <v>1713.12</v>
      </c>
      <c r="E164" s="77">
        <v>1437.17</v>
      </c>
      <c r="F164" s="77">
        <v>11.9</v>
      </c>
      <c r="G164" s="77">
        <v>144</v>
      </c>
      <c r="S164" s="32"/>
      <c r="T164" s="32"/>
      <c r="U164" s="32"/>
      <c r="V164" s="32"/>
      <c r="W164" s="32"/>
      <c r="X164" s="119">
        <f>($E$164/$G$164)*0.5</f>
        <v>4.9901736111111115</v>
      </c>
      <c r="Y164" s="119">
        <f t="shared" ref="Y164:AC164" si="123">($E$164/$G$164)</f>
        <v>9.9803472222222229</v>
      </c>
      <c r="Z164" s="119">
        <f t="shared" si="123"/>
        <v>9.9803472222222229</v>
      </c>
      <c r="AA164" s="119">
        <f t="shared" si="123"/>
        <v>9.9803472222222229</v>
      </c>
      <c r="AB164" s="119">
        <f t="shared" si="123"/>
        <v>9.9803472222222229</v>
      </c>
      <c r="AC164" s="119">
        <f t="shared" si="123"/>
        <v>9.9803472222222229</v>
      </c>
      <c r="AD164" s="96">
        <f>($E$164/$G$164)*0.5</f>
        <v>4.9901736111111115</v>
      </c>
      <c r="AE164" s="122">
        <f>($E$164/$G$164)</f>
        <v>9.9803472222222229</v>
      </c>
      <c r="AF164" s="122">
        <f>($E$164/$G$164)</f>
        <v>9.9803472222222229</v>
      </c>
      <c r="AG164" s="31" t="s">
        <v>158</v>
      </c>
      <c r="AH164" s="31" t="s">
        <v>158</v>
      </c>
      <c r="AI164" s="31" t="s">
        <v>158</v>
      </c>
      <c r="AJ164" s="31" t="s">
        <v>158</v>
      </c>
      <c r="AK164" s="31" t="s">
        <v>158</v>
      </c>
      <c r="AL164" s="31" t="s">
        <v>158</v>
      </c>
      <c r="AM164" s="31" t="s">
        <v>158</v>
      </c>
      <c r="AN164" s="31" t="s">
        <v>158</v>
      </c>
      <c r="AO164" s="31" t="s">
        <v>158</v>
      </c>
      <c r="AP164" s="31" t="s">
        <v>158</v>
      </c>
      <c r="AQ164" s="31" t="s">
        <v>158</v>
      </c>
      <c r="AR164" s="31" t="s">
        <v>158</v>
      </c>
      <c r="AS164" s="31" t="s">
        <v>158</v>
      </c>
      <c r="AT164" s="31" t="s">
        <v>158</v>
      </c>
      <c r="AU164" s="31" t="s">
        <v>158</v>
      </c>
      <c r="AV164" s="31" t="s">
        <v>158</v>
      </c>
      <c r="AW164" s="31" t="s">
        <v>158</v>
      </c>
      <c r="AX164" s="31" t="s">
        <v>158</v>
      </c>
      <c r="AY164" s="31" t="s">
        <v>158</v>
      </c>
      <c r="AZ164" s="31" t="s">
        <v>158</v>
      </c>
      <c r="BA164" s="31" t="s">
        <v>158</v>
      </c>
      <c r="BB164" s="31" t="s">
        <v>158</v>
      </c>
      <c r="BC164" s="31" t="s">
        <v>158</v>
      </c>
      <c r="BD164" s="31" t="s">
        <v>158</v>
      </c>
      <c r="BE164" s="31" t="s">
        <v>158</v>
      </c>
      <c r="BF164" s="31" t="s">
        <v>158</v>
      </c>
      <c r="BG164" s="31" t="s">
        <v>158</v>
      </c>
      <c r="BH164" s="31" t="s">
        <v>158</v>
      </c>
    </row>
    <row r="165" spans="1:60" x14ac:dyDescent="0.25">
      <c r="A165" s="28">
        <v>44858</v>
      </c>
      <c r="B165" s="80" t="s">
        <v>285</v>
      </c>
      <c r="C165" s="81" t="s">
        <v>286</v>
      </c>
      <c r="D165" s="77">
        <v>6840.21</v>
      </c>
      <c r="E165" s="77">
        <v>5738.37</v>
      </c>
      <c r="F165" s="77">
        <v>47.5</v>
      </c>
      <c r="G165" s="77">
        <v>144</v>
      </c>
      <c r="S165" s="32"/>
      <c r="T165" s="32"/>
      <c r="U165" s="32"/>
      <c r="V165" s="32"/>
      <c r="W165" s="32"/>
      <c r="X165" s="119">
        <f>($E$165/$G$165)*0.5</f>
        <v>19.924895833333334</v>
      </c>
      <c r="Y165" s="119">
        <f t="shared" ref="Y165:AC165" si="124">($E$165/$G$165)</f>
        <v>39.849791666666668</v>
      </c>
      <c r="Z165" s="119">
        <f t="shared" si="124"/>
        <v>39.849791666666668</v>
      </c>
      <c r="AA165" s="119">
        <f t="shared" si="124"/>
        <v>39.849791666666668</v>
      </c>
      <c r="AB165" s="119">
        <f t="shared" si="124"/>
        <v>39.849791666666668</v>
      </c>
      <c r="AC165" s="119">
        <f t="shared" si="124"/>
        <v>39.849791666666668</v>
      </c>
      <c r="AD165" s="96">
        <f>($E$165/$G$165)*0.5</f>
        <v>19.924895833333334</v>
      </c>
      <c r="AE165" s="122">
        <f>($E$165/$G$165)</f>
        <v>39.849791666666668</v>
      </c>
      <c r="AF165" s="122">
        <f>($E$165/$G$165)</f>
        <v>39.849791666666668</v>
      </c>
      <c r="AG165" s="31" t="s">
        <v>158</v>
      </c>
      <c r="AH165" s="31" t="s">
        <v>158</v>
      </c>
      <c r="AI165" s="31" t="s">
        <v>158</v>
      </c>
      <c r="AJ165" s="31" t="s">
        <v>158</v>
      </c>
      <c r="AK165" s="31" t="s">
        <v>158</v>
      </c>
      <c r="AL165" s="31" t="s">
        <v>158</v>
      </c>
      <c r="AM165" s="31" t="s">
        <v>158</v>
      </c>
      <c r="AN165" s="31" t="s">
        <v>158</v>
      </c>
      <c r="AO165" s="31" t="s">
        <v>158</v>
      </c>
      <c r="AP165" s="31" t="s">
        <v>158</v>
      </c>
      <c r="AQ165" s="31" t="s">
        <v>158</v>
      </c>
      <c r="AR165" s="31" t="s">
        <v>158</v>
      </c>
      <c r="AS165" s="31" t="s">
        <v>158</v>
      </c>
      <c r="AT165" s="31" t="s">
        <v>158</v>
      </c>
      <c r="AU165" s="31" t="s">
        <v>158</v>
      </c>
      <c r="AV165" s="31" t="s">
        <v>158</v>
      </c>
      <c r="AW165" s="31" t="s">
        <v>158</v>
      </c>
      <c r="AX165" s="31" t="s">
        <v>158</v>
      </c>
      <c r="AY165" s="31" t="s">
        <v>158</v>
      </c>
      <c r="AZ165" s="31" t="s">
        <v>158</v>
      </c>
      <c r="BA165" s="31" t="s">
        <v>158</v>
      </c>
      <c r="BB165" s="31" t="s">
        <v>158</v>
      </c>
      <c r="BC165" s="31" t="s">
        <v>158</v>
      </c>
      <c r="BD165" s="31" t="s">
        <v>158</v>
      </c>
      <c r="BE165" s="31" t="s">
        <v>158</v>
      </c>
      <c r="BF165" s="31" t="s">
        <v>158</v>
      </c>
      <c r="BG165" s="31" t="s">
        <v>158</v>
      </c>
      <c r="BH165" s="31" t="s">
        <v>158</v>
      </c>
    </row>
    <row r="166" spans="1:60" x14ac:dyDescent="0.25">
      <c r="A166" s="28">
        <v>44858</v>
      </c>
      <c r="B166" s="80" t="s">
        <v>287</v>
      </c>
      <c r="C166" s="81" t="s">
        <v>288</v>
      </c>
      <c r="D166" s="77">
        <v>1089.03</v>
      </c>
      <c r="E166" s="77">
        <v>913.6</v>
      </c>
      <c r="F166" s="77">
        <v>7.56</v>
      </c>
      <c r="G166" s="77">
        <v>144</v>
      </c>
      <c r="S166" s="32"/>
      <c r="T166" s="32"/>
      <c r="U166" s="32"/>
      <c r="V166" s="32"/>
      <c r="W166" s="32"/>
      <c r="X166" s="119">
        <f>($E$166/$G$166)*0.5</f>
        <v>3.1722222222222225</v>
      </c>
      <c r="Y166" s="119">
        <f t="shared" ref="Y166:AC166" si="125">($E$166/$G$166)</f>
        <v>6.344444444444445</v>
      </c>
      <c r="Z166" s="119">
        <f t="shared" si="125"/>
        <v>6.344444444444445</v>
      </c>
      <c r="AA166" s="119">
        <f t="shared" si="125"/>
        <v>6.344444444444445</v>
      </c>
      <c r="AB166" s="119">
        <f t="shared" si="125"/>
        <v>6.344444444444445</v>
      </c>
      <c r="AC166" s="119">
        <f t="shared" si="125"/>
        <v>6.344444444444445</v>
      </c>
      <c r="AD166" s="96">
        <f>($E$166/$G$166)*0.5</f>
        <v>3.1722222222222225</v>
      </c>
      <c r="AE166" s="122">
        <f>($E$166/$G$166)</f>
        <v>6.344444444444445</v>
      </c>
      <c r="AF166" s="122">
        <f>($E$166/$G$166)</f>
        <v>6.344444444444445</v>
      </c>
      <c r="AG166" s="31" t="s">
        <v>158</v>
      </c>
      <c r="AH166" s="31" t="s">
        <v>158</v>
      </c>
      <c r="AI166" s="31" t="s">
        <v>158</v>
      </c>
      <c r="AJ166" s="31" t="s">
        <v>158</v>
      </c>
      <c r="AK166" s="31" t="s">
        <v>158</v>
      </c>
      <c r="AL166" s="31" t="s">
        <v>158</v>
      </c>
      <c r="AM166" s="31" t="s">
        <v>158</v>
      </c>
      <c r="AN166" s="31" t="s">
        <v>158</v>
      </c>
      <c r="AO166" s="31" t="s">
        <v>158</v>
      </c>
      <c r="AP166" s="31" t="s">
        <v>158</v>
      </c>
      <c r="AQ166" s="31" t="s">
        <v>158</v>
      </c>
      <c r="AR166" s="31" t="s">
        <v>158</v>
      </c>
      <c r="AS166" s="31" t="s">
        <v>158</v>
      </c>
      <c r="AT166" s="31" t="s">
        <v>158</v>
      </c>
      <c r="AU166" s="31" t="s">
        <v>158</v>
      </c>
      <c r="AV166" s="31" t="s">
        <v>158</v>
      </c>
      <c r="AW166" s="31" t="s">
        <v>158</v>
      </c>
      <c r="AX166" s="31" t="s">
        <v>158</v>
      </c>
      <c r="AY166" s="31" t="s">
        <v>158</v>
      </c>
      <c r="AZ166" s="31" t="s">
        <v>158</v>
      </c>
      <c r="BA166" s="31" t="s">
        <v>158</v>
      </c>
      <c r="BB166" s="31" t="s">
        <v>158</v>
      </c>
      <c r="BC166" s="31" t="s">
        <v>158</v>
      </c>
      <c r="BD166" s="31" t="s">
        <v>158</v>
      </c>
      <c r="BE166" s="31" t="s">
        <v>158</v>
      </c>
      <c r="BF166" s="31" t="s">
        <v>158</v>
      </c>
      <c r="BG166" s="31" t="s">
        <v>158</v>
      </c>
      <c r="BH166" s="31" t="s">
        <v>158</v>
      </c>
    </row>
    <row r="167" spans="1:60" x14ac:dyDescent="0.25">
      <c r="A167" s="28">
        <v>44858</v>
      </c>
      <c r="B167" s="80" t="s">
        <v>289</v>
      </c>
      <c r="C167" s="81">
        <v>556130301</v>
      </c>
      <c r="D167" s="77">
        <v>4051.2</v>
      </c>
      <c r="E167" s="77">
        <v>3398.62</v>
      </c>
      <c r="F167" s="77">
        <v>28.13</v>
      </c>
      <c r="G167" s="77">
        <v>144</v>
      </c>
      <c r="S167" s="32"/>
      <c r="T167" s="32"/>
      <c r="U167" s="32"/>
      <c r="V167" s="32"/>
      <c r="W167" s="32"/>
      <c r="X167" s="119">
        <f>($E$167/$G$167)*0.5</f>
        <v>11.800763888888888</v>
      </c>
      <c r="Y167" s="119">
        <f t="shared" ref="Y167:AC167" si="126">($E$167/$G$167)</f>
        <v>23.601527777777775</v>
      </c>
      <c r="Z167" s="119">
        <f t="shared" si="126"/>
        <v>23.601527777777775</v>
      </c>
      <c r="AA167" s="119">
        <f t="shared" si="126"/>
        <v>23.601527777777775</v>
      </c>
      <c r="AB167" s="119">
        <f t="shared" si="126"/>
        <v>23.601527777777775</v>
      </c>
      <c r="AC167" s="119">
        <f t="shared" si="126"/>
        <v>23.601527777777775</v>
      </c>
      <c r="AD167" s="32"/>
      <c r="AE167" s="96">
        <f>($E$167/$G$167)*0.5</f>
        <v>11.800763888888888</v>
      </c>
      <c r="AF167" s="122">
        <f>($E$167/$G$167)</f>
        <v>23.601527777777775</v>
      </c>
      <c r="AG167" s="31" t="s">
        <v>158</v>
      </c>
      <c r="AH167" s="31" t="s">
        <v>158</v>
      </c>
      <c r="AI167" s="31" t="s">
        <v>158</v>
      </c>
      <c r="AJ167" s="31" t="s">
        <v>158</v>
      </c>
      <c r="AK167" s="31" t="s">
        <v>158</v>
      </c>
      <c r="AL167" s="31" t="s">
        <v>158</v>
      </c>
      <c r="AM167" s="31" t="s">
        <v>158</v>
      </c>
      <c r="AN167" s="31" t="s">
        <v>158</v>
      </c>
      <c r="AO167" s="31" t="s">
        <v>158</v>
      </c>
      <c r="AP167" s="31" t="s">
        <v>158</v>
      </c>
      <c r="AQ167" s="31" t="s">
        <v>158</v>
      </c>
      <c r="AR167" s="31" t="s">
        <v>158</v>
      </c>
      <c r="AS167" s="31" t="s">
        <v>158</v>
      </c>
      <c r="AT167" s="31" t="s">
        <v>158</v>
      </c>
      <c r="AU167" s="31" t="s">
        <v>158</v>
      </c>
      <c r="AV167" s="31" t="s">
        <v>158</v>
      </c>
      <c r="AW167" s="31" t="s">
        <v>158</v>
      </c>
      <c r="AX167" s="31" t="s">
        <v>158</v>
      </c>
      <c r="AY167" s="31" t="s">
        <v>158</v>
      </c>
      <c r="AZ167" s="31" t="s">
        <v>158</v>
      </c>
      <c r="BA167" s="31" t="s">
        <v>158</v>
      </c>
      <c r="BB167" s="31" t="s">
        <v>158</v>
      </c>
      <c r="BC167" s="31" t="s">
        <v>158</v>
      </c>
      <c r="BD167" s="31" t="s">
        <v>158</v>
      </c>
      <c r="BE167" s="31" t="s">
        <v>158</v>
      </c>
      <c r="BF167" s="31" t="s">
        <v>158</v>
      </c>
      <c r="BG167" s="31" t="s">
        <v>158</v>
      </c>
      <c r="BH167" s="31" t="s">
        <v>158</v>
      </c>
    </row>
    <row r="168" spans="1:60" x14ac:dyDescent="0.25">
      <c r="A168" s="28">
        <v>44858</v>
      </c>
      <c r="B168" s="80" t="s">
        <v>290</v>
      </c>
      <c r="C168" s="81" t="s">
        <v>291</v>
      </c>
      <c r="D168" s="77">
        <v>3452.8</v>
      </c>
      <c r="E168" s="77">
        <v>2896.61</v>
      </c>
      <c r="F168" s="77">
        <v>23.98</v>
      </c>
      <c r="G168" s="77">
        <v>144</v>
      </c>
      <c r="S168" s="32"/>
      <c r="T168" s="32"/>
      <c r="U168" s="32"/>
      <c r="V168" s="32"/>
      <c r="W168" s="32"/>
      <c r="X168" s="120">
        <f>($E$168/$G$168)*0.5</f>
        <v>10.057673611111111</v>
      </c>
      <c r="Y168" s="119">
        <f t="shared" ref="Y168:AC168" si="127">($E$168/$G$168)</f>
        <v>20.115347222222223</v>
      </c>
      <c r="Z168" s="119">
        <f t="shared" si="127"/>
        <v>20.115347222222223</v>
      </c>
      <c r="AA168" s="119">
        <f t="shared" si="127"/>
        <v>20.115347222222223</v>
      </c>
      <c r="AB168" s="119">
        <f t="shared" si="127"/>
        <v>20.115347222222223</v>
      </c>
      <c r="AC168" s="119">
        <f t="shared" si="127"/>
        <v>20.115347222222223</v>
      </c>
      <c r="AD168" s="96">
        <f>($E$168/$G$168)*0.5</f>
        <v>10.057673611111111</v>
      </c>
      <c r="AE168" s="122">
        <f>($E$168/$G$168)</f>
        <v>20.115347222222223</v>
      </c>
      <c r="AF168" s="122">
        <f>($E$168/$G$168)</f>
        <v>20.115347222222223</v>
      </c>
      <c r="AG168" s="31" t="s">
        <v>158</v>
      </c>
      <c r="AH168" s="31" t="s">
        <v>158</v>
      </c>
      <c r="AI168" s="31" t="s">
        <v>158</v>
      </c>
      <c r="AJ168" s="31" t="s">
        <v>158</v>
      </c>
      <c r="AK168" s="31" t="s">
        <v>158</v>
      </c>
      <c r="AL168" s="31" t="s">
        <v>158</v>
      </c>
      <c r="AM168" s="31" t="s">
        <v>158</v>
      </c>
      <c r="AN168" s="31" t="s">
        <v>158</v>
      </c>
      <c r="AO168" s="31" t="s">
        <v>158</v>
      </c>
      <c r="AP168" s="31" t="s">
        <v>158</v>
      </c>
      <c r="AQ168" s="31" t="s">
        <v>158</v>
      </c>
      <c r="AR168" s="31" t="s">
        <v>158</v>
      </c>
      <c r="AS168" s="31" t="s">
        <v>158</v>
      </c>
      <c r="AT168" s="31" t="s">
        <v>158</v>
      </c>
      <c r="AU168" s="31" t="s">
        <v>158</v>
      </c>
      <c r="AV168" s="31" t="s">
        <v>158</v>
      </c>
      <c r="AW168" s="31" t="s">
        <v>158</v>
      </c>
      <c r="AX168" s="31" t="s">
        <v>158</v>
      </c>
      <c r="AY168" s="31" t="s">
        <v>158</v>
      </c>
      <c r="AZ168" s="31" t="s">
        <v>158</v>
      </c>
      <c r="BA168" s="31" t="s">
        <v>158</v>
      </c>
      <c r="BB168" s="31" t="s">
        <v>158</v>
      </c>
      <c r="BC168" s="31" t="s">
        <v>158</v>
      </c>
      <c r="BD168" s="31" t="s">
        <v>158</v>
      </c>
      <c r="BE168" s="31" t="s">
        <v>158</v>
      </c>
      <c r="BF168" s="31" t="s">
        <v>158</v>
      </c>
      <c r="BG168" s="31" t="s">
        <v>158</v>
      </c>
      <c r="BH168" s="31" t="s">
        <v>158</v>
      </c>
    </row>
    <row r="169" spans="1:60" x14ac:dyDescent="0.25">
      <c r="D169" s="16"/>
      <c r="E169" s="16"/>
      <c r="F169" s="16"/>
      <c r="X169" s="34">
        <f>SUM(X34:X168)</f>
        <v>4354.5292028367503</v>
      </c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</row>
    <row r="170" spans="1:60" x14ac:dyDescent="0.25">
      <c r="D170" s="16"/>
      <c r="E170" s="16"/>
      <c r="F170" s="16"/>
    </row>
    <row r="171" spans="1:60" x14ac:dyDescent="0.25">
      <c r="A171" s="28">
        <v>44867</v>
      </c>
      <c r="B171" s="80">
        <v>2320802304</v>
      </c>
      <c r="C171" s="81" t="s">
        <v>293</v>
      </c>
      <c r="D171" s="77">
        <v>117.19</v>
      </c>
      <c r="E171" s="77">
        <v>98.31</v>
      </c>
      <c r="F171" s="77">
        <v>0.81</v>
      </c>
      <c r="G171" s="77">
        <v>144</v>
      </c>
      <c r="S171" s="32"/>
      <c r="T171" s="32"/>
      <c r="U171" s="32"/>
      <c r="V171" s="32"/>
      <c r="W171" s="32"/>
      <c r="X171" s="32"/>
      <c r="Y171" s="32">
        <f>($E$171/$G$171)*0.5</f>
        <v>0.34135416666666668</v>
      </c>
      <c r="Z171" s="32">
        <f t="shared" ref="Z171:AF171" si="128">($E$171/$G$171)</f>
        <v>0.68270833333333336</v>
      </c>
      <c r="AA171" s="32">
        <f t="shared" si="128"/>
        <v>0.68270833333333336</v>
      </c>
      <c r="AB171" s="32">
        <f t="shared" si="128"/>
        <v>0.68270833333333336</v>
      </c>
      <c r="AC171" s="32">
        <f t="shared" si="128"/>
        <v>0.68270833333333336</v>
      </c>
      <c r="AD171" s="32">
        <f t="shared" si="128"/>
        <v>0.68270833333333336</v>
      </c>
      <c r="AE171" s="32">
        <f t="shared" si="128"/>
        <v>0.68270833333333336</v>
      </c>
      <c r="AF171" s="32">
        <f t="shared" si="128"/>
        <v>0.68270833333333336</v>
      </c>
      <c r="AG171" s="31" t="s">
        <v>158</v>
      </c>
      <c r="AH171" s="31" t="s">
        <v>158</v>
      </c>
      <c r="AI171" s="31" t="s">
        <v>158</v>
      </c>
      <c r="AJ171" s="31" t="s">
        <v>158</v>
      </c>
      <c r="AK171" s="31" t="s">
        <v>158</v>
      </c>
      <c r="AL171" s="31" t="s">
        <v>158</v>
      </c>
      <c r="AM171" s="31" t="s">
        <v>158</v>
      </c>
      <c r="AN171" s="31" t="s">
        <v>158</v>
      </c>
      <c r="AO171" s="31" t="s">
        <v>158</v>
      </c>
      <c r="AP171" s="31" t="s">
        <v>158</v>
      </c>
      <c r="AQ171" s="31" t="s">
        <v>158</v>
      </c>
      <c r="AR171" s="31" t="s">
        <v>158</v>
      </c>
      <c r="AS171" s="31" t="s">
        <v>158</v>
      </c>
      <c r="AT171" s="31" t="s">
        <v>158</v>
      </c>
      <c r="AU171" s="31" t="s">
        <v>158</v>
      </c>
      <c r="AV171" s="31" t="s">
        <v>158</v>
      </c>
      <c r="AW171" s="31" t="s">
        <v>158</v>
      </c>
      <c r="AX171" s="31" t="s">
        <v>158</v>
      </c>
      <c r="AY171" s="31" t="s">
        <v>158</v>
      </c>
      <c r="AZ171" s="31" t="s">
        <v>158</v>
      </c>
      <c r="BA171" s="31" t="s">
        <v>158</v>
      </c>
      <c r="BB171" s="31" t="s">
        <v>158</v>
      </c>
      <c r="BC171" s="31" t="s">
        <v>158</v>
      </c>
      <c r="BD171" s="31" t="s">
        <v>158</v>
      </c>
      <c r="BE171" s="31" t="s">
        <v>158</v>
      </c>
      <c r="BF171" s="31" t="s">
        <v>158</v>
      </c>
      <c r="BG171" s="31" t="s">
        <v>158</v>
      </c>
      <c r="BH171" s="31" t="s">
        <v>158</v>
      </c>
    </row>
    <row r="172" spans="1:60" x14ac:dyDescent="0.25">
      <c r="A172" s="28">
        <v>44867</v>
      </c>
      <c r="B172" s="80">
        <v>2511703139</v>
      </c>
      <c r="C172" s="81" t="s">
        <v>294</v>
      </c>
      <c r="D172" s="77">
        <v>963.72</v>
      </c>
      <c r="E172" s="77">
        <v>808.48</v>
      </c>
      <c r="F172" s="77">
        <v>6.69</v>
      </c>
      <c r="G172" s="77">
        <v>144</v>
      </c>
      <c r="S172" s="32"/>
      <c r="T172" s="32"/>
      <c r="U172" s="32"/>
      <c r="V172" s="32"/>
      <c r="W172" s="32"/>
      <c r="X172" s="32"/>
      <c r="Y172" s="32">
        <f>($E$172/$G$172)*0.5</f>
        <v>2.8072222222222223</v>
      </c>
      <c r="Z172" s="32">
        <f t="shared" ref="Z172:AF172" si="129">($E$172/$G$172)</f>
        <v>5.6144444444444446</v>
      </c>
      <c r="AA172" s="32">
        <f t="shared" si="129"/>
        <v>5.6144444444444446</v>
      </c>
      <c r="AB172" s="32">
        <f t="shared" si="129"/>
        <v>5.6144444444444446</v>
      </c>
      <c r="AC172" s="32">
        <f t="shared" si="129"/>
        <v>5.6144444444444446</v>
      </c>
      <c r="AD172" s="32">
        <f t="shared" si="129"/>
        <v>5.6144444444444446</v>
      </c>
      <c r="AE172" s="32">
        <f t="shared" si="129"/>
        <v>5.6144444444444446</v>
      </c>
      <c r="AF172" s="32">
        <f t="shared" si="129"/>
        <v>5.6144444444444446</v>
      </c>
      <c r="AG172" s="31" t="s">
        <v>158</v>
      </c>
      <c r="AH172" s="31" t="s">
        <v>158</v>
      </c>
      <c r="AI172" s="31" t="s">
        <v>158</v>
      </c>
      <c r="AJ172" s="31" t="s">
        <v>158</v>
      </c>
      <c r="AK172" s="31" t="s">
        <v>158</v>
      </c>
      <c r="AL172" s="31" t="s">
        <v>158</v>
      </c>
      <c r="AM172" s="31" t="s">
        <v>158</v>
      </c>
      <c r="AN172" s="31" t="s">
        <v>158</v>
      </c>
      <c r="AO172" s="31" t="s">
        <v>158</v>
      </c>
      <c r="AP172" s="31" t="s">
        <v>158</v>
      </c>
      <c r="AQ172" s="31" t="s">
        <v>158</v>
      </c>
      <c r="AR172" s="31" t="s">
        <v>158</v>
      </c>
      <c r="AS172" s="31" t="s">
        <v>158</v>
      </c>
      <c r="AT172" s="31" t="s">
        <v>158</v>
      </c>
      <c r="AU172" s="31" t="s">
        <v>158</v>
      </c>
      <c r="AV172" s="31" t="s">
        <v>158</v>
      </c>
      <c r="AW172" s="31" t="s">
        <v>158</v>
      </c>
      <c r="AX172" s="31" t="s">
        <v>158</v>
      </c>
      <c r="AY172" s="31" t="s">
        <v>158</v>
      </c>
      <c r="AZ172" s="31" t="s">
        <v>158</v>
      </c>
      <c r="BA172" s="31" t="s">
        <v>158</v>
      </c>
      <c r="BB172" s="31" t="s">
        <v>158</v>
      </c>
      <c r="BC172" s="31" t="s">
        <v>158</v>
      </c>
      <c r="BD172" s="31" t="s">
        <v>158</v>
      </c>
      <c r="BE172" s="31" t="s">
        <v>158</v>
      </c>
      <c r="BF172" s="31" t="s">
        <v>158</v>
      </c>
      <c r="BG172" s="31" t="s">
        <v>158</v>
      </c>
      <c r="BH172" s="31" t="s">
        <v>158</v>
      </c>
    </row>
    <row r="173" spans="1:60" x14ac:dyDescent="0.25">
      <c r="A173" s="28">
        <v>44867</v>
      </c>
      <c r="B173" s="80">
        <v>4585117131</v>
      </c>
      <c r="C173" s="81" t="s">
        <v>295</v>
      </c>
      <c r="D173" s="77">
        <v>287.36</v>
      </c>
      <c r="E173" s="77">
        <v>241.07</v>
      </c>
      <c r="F173" s="77">
        <v>2</v>
      </c>
      <c r="G173" s="77">
        <v>144</v>
      </c>
      <c r="S173" s="32"/>
      <c r="T173" s="32"/>
      <c r="U173" s="32"/>
      <c r="V173" s="32"/>
      <c r="W173" s="32"/>
      <c r="X173" s="32"/>
      <c r="Y173" s="32">
        <f>($E$173/$G$173)*0.5</f>
        <v>0.83704861111111106</v>
      </c>
      <c r="Z173" s="32">
        <f t="shared" ref="Z173:AF173" si="130">($E$173/$G$173)</f>
        <v>1.6740972222222221</v>
      </c>
      <c r="AA173" s="32">
        <f t="shared" si="130"/>
        <v>1.6740972222222221</v>
      </c>
      <c r="AB173" s="32">
        <f t="shared" si="130"/>
        <v>1.6740972222222221</v>
      </c>
      <c r="AC173" s="32">
        <f t="shared" si="130"/>
        <v>1.6740972222222221</v>
      </c>
      <c r="AD173" s="32">
        <f t="shared" si="130"/>
        <v>1.6740972222222221</v>
      </c>
      <c r="AE173" s="32">
        <f t="shared" si="130"/>
        <v>1.6740972222222221</v>
      </c>
      <c r="AF173" s="32">
        <f t="shared" si="130"/>
        <v>1.6740972222222221</v>
      </c>
      <c r="AG173" s="31" t="s">
        <v>158</v>
      </c>
      <c r="AH173" s="31" t="s">
        <v>158</v>
      </c>
      <c r="AI173" s="31" t="s">
        <v>158</v>
      </c>
      <c r="AJ173" s="31" t="s">
        <v>158</v>
      </c>
      <c r="AK173" s="31" t="s">
        <v>158</v>
      </c>
      <c r="AL173" s="31" t="s">
        <v>158</v>
      </c>
      <c r="AM173" s="31" t="s">
        <v>158</v>
      </c>
      <c r="AN173" s="31" t="s">
        <v>158</v>
      </c>
      <c r="AO173" s="31" t="s">
        <v>158</v>
      </c>
      <c r="AP173" s="31" t="s">
        <v>158</v>
      </c>
      <c r="AQ173" s="31" t="s">
        <v>158</v>
      </c>
      <c r="AR173" s="31" t="s">
        <v>158</v>
      </c>
      <c r="AS173" s="31" t="s">
        <v>158</v>
      </c>
      <c r="AT173" s="31" t="s">
        <v>158</v>
      </c>
      <c r="AU173" s="31" t="s">
        <v>158</v>
      </c>
      <c r="AV173" s="31" t="s">
        <v>158</v>
      </c>
      <c r="AW173" s="31" t="s">
        <v>158</v>
      </c>
      <c r="AX173" s="31" t="s">
        <v>158</v>
      </c>
      <c r="AY173" s="31" t="s">
        <v>158</v>
      </c>
      <c r="AZ173" s="31" t="s">
        <v>158</v>
      </c>
      <c r="BA173" s="31" t="s">
        <v>158</v>
      </c>
      <c r="BB173" s="31" t="s">
        <v>158</v>
      </c>
      <c r="BC173" s="31" t="s">
        <v>158</v>
      </c>
      <c r="BD173" s="31" t="s">
        <v>158</v>
      </c>
      <c r="BE173" s="31" t="s">
        <v>158</v>
      </c>
      <c r="BF173" s="31" t="s">
        <v>158</v>
      </c>
      <c r="BG173" s="31" t="s">
        <v>158</v>
      </c>
      <c r="BH173" s="31" t="s">
        <v>158</v>
      </c>
    </row>
    <row r="174" spans="1:60" x14ac:dyDescent="0.25">
      <c r="A174" s="28">
        <v>44867</v>
      </c>
      <c r="B174" s="80">
        <v>4735802249</v>
      </c>
      <c r="C174" s="81" t="s">
        <v>296</v>
      </c>
      <c r="D174" s="77">
        <v>4977.3100000000004</v>
      </c>
      <c r="E174" s="77">
        <v>4175.55</v>
      </c>
      <c r="F174" s="77">
        <v>34.56</v>
      </c>
      <c r="G174" s="77">
        <v>144</v>
      </c>
      <c r="S174" s="32"/>
      <c r="T174" s="32"/>
      <c r="U174" s="32"/>
      <c r="V174" s="32"/>
      <c r="W174" s="32"/>
      <c r="X174" s="32"/>
      <c r="Y174" s="32">
        <f>($E$174/$G$174)*0.5</f>
        <v>14.498437500000001</v>
      </c>
      <c r="Z174" s="32">
        <f t="shared" ref="Z174:AF174" si="131">($E$174/$G$174)</f>
        <v>28.996875000000003</v>
      </c>
      <c r="AA174" s="32">
        <f t="shared" si="131"/>
        <v>28.996875000000003</v>
      </c>
      <c r="AB174" s="32">
        <f t="shared" si="131"/>
        <v>28.996875000000003</v>
      </c>
      <c r="AC174" s="32">
        <f t="shared" si="131"/>
        <v>28.996875000000003</v>
      </c>
      <c r="AD174" s="32">
        <f t="shared" si="131"/>
        <v>28.996875000000003</v>
      </c>
      <c r="AE174" s="32">
        <f t="shared" si="131"/>
        <v>28.996875000000003</v>
      </c>
      <c r="AF174" s="32">
        <f t="shared" si="131"/>
        <v>28.996875000000003</v>
      </c>
      <c r="AG174" s="31" t="s">
        <v>158</v>
      </c>
      <c r="AH174" s="31" t="s">
        <v>158</v>
      </c>
      <c r="AI174" s="31" t="s">
        <v>158</v>
      </c>
      <c r="AJ174" s="31" t="s">
        <v>158</v>
      </c>
      <c r="AK174" s="31" t="s">
        <v>158</v>
      </c>
      <c r="AL174" s="31" t="s">
        <v>158</v>
      </c>
      <c r="AM174" s="31" t="s">
        <v>158</v>
      </c>
      <c r="AN174" s="31" t="s">
        <v>158</v>
      </c>
      <c r="AO174" s="31" t="s">
        <v>158</v>
      </c>
      <c r="AP174" s="31" t="s">
        <v>158</v>
      </c>
      <c r="AQ174" s="31" t="s">
        <v>158</v>
      </c>
      <c r="AR174" s="31" t="s">
        <v>158</v>
      </c>
      <c r="AS174" s="31" t="s">
        <v>158</v>
      </c>
      <c r="AT174" s="31" t="s">
        <v>158</v>
      </c>
      <c r="AU174" s="31" t="s">
        <v>158</v>
      </c>
      <c r="AV174" s="31" t="s">
        <v>158</v>
      </c>
      <c r="AW174" s="31" t="s">
        <v>158</v>
      </c>
      <c r="AX174" s="31" t="s">
        <v>158</v>
      </c>
      <c r="AY174" s="31" t="s">
        <v>158</v>
      </c>
      <c r="AZ174" s="31" t="s">
        <v>158</v>
      </c>
      <c r="BA174" s="31" t="s">
        <v>158</v>
      </c>
      <c r="BB174" s="31" t="s">
        <v>158</v>
      </c>
      <c r="BC174" s="31" t="s">
        <v>158</v>
      </c>
      <c r="BD174" s="31" t="s">
        <v>158</v>
      </c>
      <c r="BE174" s="31" t="s">
        <v>158</v>
      </c>
      <c r="BF174" s="31" t="s">
        <v>158</v>
      </c>
      <c r="BG174" s="31" t="s">
        <v>158</v>
      </c>
      <c r="BH174" s="31" t="s">
        <v>158</v>
      </c>
    </row>
    <row r="175" spans="1:60" x14ac:dyDescent="0.25">
      <c r="A175" s="28">
        <v>44867</v>
      </c>
      <c r="B175" s="80">
        <v>5374209174</v>
      </c>
      <c r="C175" s="81">
        <v>537420901</v>
      </c>
      <c r="D175" s="77">
        <v>1752.09</v>
      </c>
      <c r="E175" s="77">
        <v>1469.86</v>
      </c>
      <c r="F175" s="77">
        <v>12.17</v>
      </c>
      <c r="G175" s="77">
        <v>144</v>
      </c>
      <c r="S175" s="32"/>
      <c r="T175" s="32"/>
      <c r="U175" s="32"/>
      <c r="V175" s="32"/>
      <c r="W175" s="32"/>
      <c r="X175" s="32"/>
      <c r="Y175" s="32">
        <f>($E$175/$G$175)*0.5</f>
        <v>5.1036805555555551</v>
      </c>
      <c r="Z175" s="32">
        <f t="shared" ref="Z175:AF175" si="132">($E$175/$G$175)</f>
        <v>10.20736111111111</v>
      </c>
      <c r="AA175" s="32">
        <f t="shared" si="132"/>
        <v>10.20736111111111</v>
      </c>
      <c r="AB175" s="32">
        <f t="shared" si="132"/>
        <v>10.20736111111111</v>
      </c>
      <c r="AC175" s="32">
        <f t="shared" si="132"/>
        <v>10.20736111111111</v>
      </c>
      <c r="AD175" s="32">
        <f t="shared" si="132"/>
        <v>10.20736111111111</v>
      </c>
      <c r="AE175" s="32">
        <f t="shared" si="132"/>
        <v>10.20736111111111</v>
      </c>
      <c r="AF175" s="32">
        <f t="shared" si="132"/>
        <v>10.20736111111111</v>
      </c>
      <c r="AG175" s="31" t="s">
        <v>158</v>
      </c>
      <c r="AH175" s="31" t="s">
        <v>158</v>
      </c>
      <c r="AI175" s="31" t="s">
        <v>158</v>
      </c>
      <c r="AJ175" s="31" t="s">
        <v>158</v>
      </c>
      <c r="AK175" s="31" t="s">
        <v>158</v>
      </c>
      <c r="AL175" s="31" t="s">
        <v>158</v>
      </c>
      <c r="AM175" s="31" t="s">
        <v>158</v>
      </c>
      <c r="AN175" s="31" t="s">
        <v>158</v>
      </c>
      <c r="AO175" s="31" t="s">
        <v>158</v>
      </c>
      <c r="AP175" s="31" t="s">
        <v>158</v>
      </c>
      <c r="AQ175" s="31" t="s">
        <v>158</v>
      </c>
      <c r="AR175" s="31" t="s">
        <v>158</v>
      </c>
      <c r="AS175" s="31" t="s">
        <v>158</v>
      </c>
      <c r="AT175" s="31" t="s">
        <v>158</v>
      </c>
      <c r="AU175" s="31" t="s">
        <v>158</v>
      </c>
      <c r="AV175" s="31" t="s">
        <v>158</v>
      </c>
      <c r="AW175" s="31" t="s">
        <v>158</v>
      </c>
      <c r="AX175" s="31" t="s">
        <v>158</v>
      </c>
      <c r="AY175" s="31" t="s">
        <v>158</v>
      </c>
      <c r="AZ175" s="31" t="s">
        <v>158</v>
      </c>
      <c r="BA175" s="31" t="s">
        <v>158</v>
      </c>
      <c r="BB175" s="31" t="s">
        <v>158</v>
      </c>
      <c r="BC175" s="31" t="s">
        <v>158</v>
      </c>
      <c r="BD175" s="31" t="s">
        <v>158</v>
      </c>
      <c r="BE175" s="31" t="s">
        <v>158</v>
      </c>
      <c r="BF175" s="31" t="s">
        <v>158</v>
      </c>
      <c r="BG175" s="31" t="s">
        <v>158</v>
      </c>
      <c r="BH175" s="31" t="s">
        <v>158</v>
      </c>
    </row>
    <row r="176" spans="1:60" x14ac:dyDescent="0.25">
      <c r="A176" s="28">
        <v>44867</v>
      </c>
      <c r="B176" s="80">
        <v>7761813123</v>
      </c>
      <c r="C176" s="81" t="s">
        <v>298</v>
      </c>
      <c r="D176" s="77">
        <v>7830.62</v>
      </c>
      <c r="E176" s="77">
        <v>6569.24</v>
      </c>
      <c r="F176" s="77">
        <v>54.38</v>
      </c>
      <c r="G176" s="77">
        <v>144</v>
      </c>
      <c r="S176" s="32"/>
      <c r="T176" s="32"/>
      <c r="U176" s="32"/>
      <c r="V176" s="32"/>
      <c r="W176" s="32"/>
      <c r="X176" s="32"/>
      <c r="Y176" s="32">
        <f>($E$176/$G$176)*0.5</f>
        <v>22.809861111111111</v>
      </c>
      <c r="Z176" s="32">
        <f t="shared" ref="Z176:AF176" si="133">($E$176/$G$176)</f>
        <v>45.619722222222222</v>
      </c>
      <c r="AA176" s="32">
        <f t="shared" si="133"/>
        <v>45.619722222222222</v>
      </c>
      <c r="AB176" s="32">
        <f t="shared" si="133"/>
        <v>45.619722222222222</v>
      </c>
      <c r="AC176" s="32">
        <f t="shared" si="133"/>
        <v>45.619722222222222</v>
      </c>
      <c r="AD176" s="32">
        <f t="shared" si="133"/>
        <v>45.619722222222222</v>
      </c>
      <c r="AE176" s="32">
        <f t="shared" si="133"/>
        <v>45.619722222222222</v>
      </c>
      <c r="AF176" s="32">
        <f t="shared" si="133"/>
        <v>45.619722222222222</v>
      </c>
      <c r="AG176" s="31" t="s">
        <v>158</v>
      </c>
      <c r="AH176" s="31" t="s">
        <v>158</v>
      </c>
      <c r="AI176" s="31" t="s">
        <v>158</v>
      </c>
      <c r="AJ176" s="31" t="s">
        <v>158</v>
      </c>
      <c r="AK176" s="31" t="s">
        <v>158</v>
      </c>
      <c r="AL176" s="31" t="s">
        <v>158</v>
      </c>
      <c r="AM176" s="31" t="s">
        <v>158</v>
      </c>
      <c r="AN176" s="31" t="s">
        <v>158</v>
      </c>
      <c r="AO176" s="31" t="s">
        <v>158</v>
      </c>
      <c r="AP176" s="31" t="s">
        <v>158</v>
      </c>
      <c r="AQ176" s="31" t="s">
        <v>158</v>
      </c>
      <c r="AR176" s="31" t="s">
        <v>158</v>
      </c>
      <c r="AS176" s="31" t="s">
        <v>158</v>
      </c>
      <c r="AT176" s="31" t="s">
        <v>158</v>
      </c>
      <c r="AU176" s="31" t="s">
        <v>158</v>
      </c>
      <c r="AV176" s="31" t="s">
        <v>158</v>
      </c>
      <c r="AW176" s="31" t="s">
        <v>158</v>
      </c>
      <c r="AX176" s="31" t="s">
        <v>158</v>
      </c>
      <c r="AY176" s="31" t="s">
        <v>158</v>
      </c>
      <c r="AZ176" s="31" t="s">
        <v>158</v>
      </c>
      <c r="BA176" s="31" t="s">
        <v>158</v>
      </c>
      <c r="BB176" s="31" t="s">
        <v>158</v>
      </c>
      <c r="BC176" s="31" t="s">
        <v>158</v>
      </c>
      <c r="BD176" s="31" t="s">
        <v>158</v>
      </c>
      <c r="BE176" s="31" t="s">
        <v>158</v>
      </c>
      <c r="BF176" s="31" t="s">
        <v>158</v>
      </c>
      <c r="BG176" s="31" t="s">
        <v>158</v>
      </c>
      <c r="BH176" s="31" t="s">
        <v>158</v>
      </c>
    </row>
    <row r="177" spans="1:63" x14ac:dyDescent="0.25">
      <c r="A177" s="28">
        <v>44867</v>
      </c>
      <c r="B177" s="80">
        <v>8223412244</v>
      </c>
      <c r="C177" s="81">
        <v>822341201</v>
      </c>
      <c r="D177" s="77">
        <v>2708.84</v>
      </c>
      <c r="E177" s="77">
        <v>2272.4899999999998</v>
      </c>
      <c r="F177" s="77">
        <v>18.809999999999999</v>
      </c>
      <c r="G177" s="77">
        <v>144</v>
      </c>
      <c r="S177" s="32"/>
      <c r="T177" s="32"/>
      <c r="U177" s="32"/>
      <c r="V177" s="32"/>
      <c r="W177" s="32"/>
      <c r="X177" s="32"/>
      <c r="Y177" s="32">
        <f>($E$177/$G$177)*0.5</f>
        <v>7.8905902777777772</v>
      </c>
      <c r="Z177" s="32">
        <f t="shared" ref="Z177:AF177" si="134">($E$177/$G$177)</f>
        <v>15.781180555555554</v>
      </c>
      <c r="AA177" s="32">
        <f t="shared" si="134"/>
        <v>15.781180555555554</v>
      </c>
      <c r="AB177" s="32">
        <f t="shared" si="134"/>
        <v>15.781180555555554</v>
      </c>
      <c r="AC177" s="32">
        <f t="shared" si="134"/>
        <v>15.781180555555554</v>
      </c>
      <c r="AD177" s="32">
        <f t="shared" si="134"/>
        <v>15.781180555555554</v>
      </c>
      <c r="AE177" s="32">
        <f t="shared" si="134"/>
        <v>15.781180555555554</v>
      </c>
      <c r="AF177" s="32">
        <f t="shared" si="134"/>
        <v>15.781180555555554</v>
      </c>
      <c r="AG177" s="31" t="s">
        <v>158</v>
      </c>
      <c r="AH177" s="31" t="s">
        <v>158</v>
      </c>
      <c r="AI177" s="31" t="s">
        <v>158</v>
      </c>
      <c r="AJ177" s="31" t="s">
        <v>158</v>
      </c>
      <c r="AK177" s="31" t="s">
        <v>158</v>
      </c>
      <c r="AL177" s="31" t="s">
        <v>158</v>
      </c>
      <c r="AM177" s="31" t="s">
        <v>158</v>
      </c>
      <c r="AN177" s="31" t="s">
        <v>158</v>
      </c>
      <c r="AO177" s="31" t="s">
        <v>158</v>
      </c>
      <c r="AP177" s="31" t="s">
        <v>158</v>
      </c>
      <c r="AQ177" s="31" t="s">
        <v>158</v>
      </c>
      <c r="AR177" s="31" t="s">
        <v>158</v>
      </c>
      <c r="AS177" s="31" t="s">
        <v>158</v>
      </c>
      <c r="AT177" s="31" t="s">
        <v>158</v>
      </c>
      <c r="AU177" s="31" t="s">
        <v>158</v>
      </c>
      <c r="AV177" s="31" t="s">
        <v>158</v>
      </c>
      <c r="AW177" s="31" t="s">
        <v>158</v>
      </c>
      <c r="AX177" s="31" t="s">
        <v>158</v>
      </c>
      <c r="AY177" s="31" t="s">
        <v>158</v>
      </c>
      <c r="AZ177" s="31" t="s">
        <v>158</v>
      </c>
      <c r="BA177" s="31" t="s">
        <v>158</v>
      </c>
      <c r="BB177" s="31" t="s">
        <v>158</v>
      </c>
      <c r="BC177" s="31" t="s">
        <v>158</v>
      </c>
      <c r="BD177" s="31" t="s">
        <v>158</v>
      </c>
      <c r="BE177" s="31" t="s">
        <v>158</v>
      </c>
      <c r="BF177" s="31" t="s">
        <v>158</v>
      </c>
      <c r="BG177" s="31" t="s">
        <v>158</v>
      </c>
      <c r="BH177" s="31" t="s">
        <v>158</v>
      </c>
    </row>
    <row r="178" spans="1:63" x14ac:dyDescent="0.25">
      <c r="A178" s="28">
        <v>44867</v>
      </c>
      <c r="B178" s="80">
        <v>8616307167</v>
      </c>
      <c r="C178" s="81" t="s">
        <v>299</v>
      </c>
      <c r="D178" s="77">
        <v>744.9</v>
      </c>
      <c r="E178" s="77">
        <v>624.91</v>
      </c>
      <c r="F178" s="77">
        <v>5.17</v>
      </c>
      <c r="G178" s="77">
        <v>144</v>
      </c>
      <c r="S178" s="32"/>
      <c r="T178" s="32"/>
      <c r="U178" s="32"/>
      <c r="V178" s="32"/>
      <c r="W178" s="32"/>
      <c r="X178" s="32"/>
      <c r="Y178" s="32">
        <f>($E$178/$G$178)*0.5</f>
        <v>2.1698263888888887</v>
      </c>
      <c r="Z178" s="32">
        <f t="shared" ref="Z178:AF178" si="135">($E$178/$G$178)</f>
        <v>4.3396527777777774</v>
      </c>
      <c r="AA178" s="32">
        <f t="shared" si="135"/>
        <v>4.3396527777777774</v>
      </c>
      <c r="AB178" s="32">
        <f t="shared" si="135"/>
        <v>4.3396527777777774</v>
      </c>
      <c r="AC178" s="32">
        <f t="shared" si="135"/>
        <v>4.3396527777777774</v>
      </c>
      <c r="AD178" s="32">
        <f t="shared" si="135"/>
        <v>4.3396527777777774</v>
      </c>
      <c r="AE178" s="32">
        <f t="shared" si="135"/>
        <v>4.3396527777777774</v>
      </c>
      <c r="AF178" s="32">
        <f t="shared" si="135"/>
        <v>4.3396527777777774</v>
      </c>
      <c r="AG178" s="31" t="s">
        <v>158</v>
      </c>
      <c r="AH178" s="31" t="s">
        <v>158</v>
      </c>
      <c r="AI178" s="31" t="s">
        <v>158</v>
      </c>
      <c r="AJ178" s="31" t="s">
        <v>158</v>
      </c>
      <c r="AK178" s="31" t="s">
        <v>158</v>
      </c>
      <c r="AL178" s="31" t="s">
        <v>158</v>
      </c>
      <c r="AM178" s="31" t="s">
        <v>158</v>
      </c>
      <c r="AN178" s="31" t="s">
        <v>158</v>
      </c>
      <c r="AO178" s="31" t="s">
        <v>158</v>
      </c>
      <c r="AP178" s="31" t="s">
        <v>158</v>
      </c>
      <c r="AQ178" s="31" t="s">
        <v>158</v>
      </c>
      <c r="AR178" s="31" t="s">
        <v>158</v>
      </c>
      <c r="AS178" s="31" t="s">
        <v>158</v>
      </c>
      <c r="AT178" s="31" t="s">
        <v>158</v>
      </c>
      <c r="AU178" s="31" t="s">
        <v>158</v>
      </c>
      <c r="AV178" s="31" t="s">
        <v>158</v>
      </c>
      <c r="AW178" s="31" t="s">
        <v>158</v>
      </c>
      <c r="AX178" s="31" t="s">
        <v>158</v>
      </c>
      <c r="AY178" s="31" t="s">
        <v>158</v>
      </c>
      <c r="AZ178" s="31" t="s">
        <v>158</v>
      </c>
      <c r="BA178" s="31" t="s">
        <v>158</v>
      </c>
      <c r="BB178" s="31" t="s">
        <v>158</v>
      </c>
      <c r="BC178" s="31" t="s">
        <v>158</v>
      </c>
      <c r="BD178" s="31" t="s">
        <v>158</v>
      </c>
      <c r="BE178" s="31" t="s">
        <v>158</v>
      </c>
      <c r="BF178" s="31" t="s">
        <v>158</v>
      </c>
      <c r="BG178" s="31" t="s">
        <v>158</v>
      </c>
      <c r="BH178" s="31" t="s">
        <v>158</v>
      </c>
    </row>
    <row r="179" spans="1:63" x14ac:dyDescent="0.25">
      <c r="A179" s="28">
        <v>44867</v>
      </c>
      <c r="B179" s="80">
        <v>9997319157</v>
      </c>
      <c r="C179" s="81" t="s">
        <v>300</v>
      </c>
      <c r="D179" s="77">
        <v>6619.49</v>
      </c>
      <c r="E179" s="77">
        <v>5553.2</v>
      </c>
      <c r="F179" s="77">
        <v>45.97</v>
      </c>
      <c r="G179" s="77">
        <v>144</v>
      </c>
      <c r="S179" s="32"/>
      <c r="T179" s="32"/>
      <c r="U179" s="32"/>
      <c r="V179" s="32"/>
      <c r="W179" s="32"/>
      <c r="X179" s="32"/>
      <c r="Y179" s="32">
        <f>($E$179/$G$179)*0.5</f>
        <v>19.281944444444445</v>
      </c>
      <c r="Z179" s="32">
        <f t="shared" ref="Z179:AF179" si="136">($E$179/$G$179)</f>
        <v>38.56388888888889</v>
      </c>
      <c r="AA179" s="32">
        <f t="shared" si="136"/>
        <v>38.56388888888889</v>
      </c>
      <c r="AB179" s="32">
        <f t="shared" si="136"/>
        <v>38.56388888888889</v>
      </c>
      <c r="AC179" s="32">
        <f t="shared" si="136"/>
        <v>38.56388888888889</v>
      </c>
      <c r="AD179" s="32">
        <f t="shared" si="136"/>
        <v>38.56388888888889</v>
      </c>
      <c r="AE179" s="32">
        <f t="shared" si="136"/>
        <v>38.56388888888889</v>
      </c>
      <c r="AF179" s="32">
        <f t="shared" si="136"/>
        <v>38.56388888888889</v>
      </c>
      <c r="AG179" s="31" t="s">
        <v>158</v>
      </c>
      <c r="AH179" s="31" t="s">
        <v>158</v>
      </c>
      <c r="AI179" s="31" t="s">
        <v>158</v>
      </c>
      <c r="AJ179" s="31" t="s">
        <v>158</v>
      </c>
      <c r="AK179" s="31" t="s">
        <v>158</v>
      </c>
      <c r="AL179" s="31" t="s">
        <v>158</v>
      </c>
      <c r="AM179" s="31" t="s">
        <v>158</v>
      </c>
      <c r="AN179" s="31" t="s">
        <v>158</v>
      </c>
      <c r="AO179" s="31" t="s">
        <v>158</v>
      </c>
      <c r="AP179" s="31" t="s">
        <v>158</v>
      </c>
      <c r="AQ179" s="31" t="s">
        <v>158</v>
      </c>
      <c r="AR179" s="31" t="s">
        <v>158</v>
      </c>
      <c r="AS179" s="31" t="s">
        <v>158</v>
      </c>
      <c r="AT179" s="31" t="s">
        <v>158</v>
      </c>
      <c r="AU179" s="31" t="s">
        <v>158</v>
      </c>
      <c r="AV179" s="31" t="s">
        <v>158</v>
      </c>
      <c r="AW179" s="31" t="s">
        <v>158</v>
      </c>
      <c r="AX179" s="31" t="s">
        <v>158</v>
      </c>
      <c r="AY179" s="31" t="s">
        <v>158</v>
      </c>
      <c r="AZ179" s="31" t="s">
        <v>158</v>
      </c>
      <c r="BA179" s="31" t="s">
        <v>158</v>
      </c>
      <c r="BB179" s="31" t="s">
        <v>158</v>
      </c>
      <c r="BC179" s="31" t="s">
        <v>158</v>
      </c>
      <c r="BD179" s="31" t="s">
        <v>158</v>
      </c>
      <c r="BE179" s="31" t="s">
        <v>158</v>
      </c>
      <c r="BF179" s="31" t="s">
        <v>158</v>
      </c>
      <c r="BG179" s="31" t="s">
        <v>158</v>
      </c>
      <c r="BH179" s="31" t="s">
        <v>158</v>
      </c>
    </row>
    <row r="180" spans="1:63" x14ac:dyDescent="0.25">
      <c r="A180" s="28">
        <v>44879</v>
      </c>
      <c r="B180" s="80" t="s">
        <v>301</v>
      </c>
      <c r="C180" s="81">
        <v>46910801</v>
      </c>
      <c r="D180" s="77">
        <v>119.79</v>
      </c>
      <c r="E180" s="77">
        <v>100.49</v>
      </c>
      <c r="F180" s="77">
        <v>0.83</v>
      </c>
      <c r="G180" s="77">
        <v>144</v>
      </c>
      <c r="S180" s="32"/>
      <c r="T180" s="32"/>
      <c r="U180" s="32"/>
      <c r="V180" s="32"/>
      <c r="W180" s="32"/>
      <c r="X180" s="32"/>
      <c r="Y180" s="32">
        <f>($E$180/$G$180)*0.5</f>
        <v>0.34892361111111109</v>
      </c>
      <c r="Z180" s="32">
        <f t="shared" ref="Z180:AF180" si="137">($E$180/$G$180)</f>
        <v>0.69784722222222217</v>
      </c>
      <c r="AA180" s="32">
        <f t="shared" si="137"/>
        <v>0.69784722222222217</v>
      </c>
      <c r="AB180" s="32">
        <f t="shared" si="137"/>
        <v>0.69784722222222217</v>
      </c>
      <c r="AC180" s="32">
        <f t="shared" si="137"/>
        <v>0.69784722222222217</v>
      </c>
      <c r="AD180" s="32">
        <f t="shared" si="137"/>
        <v>0.69784722222222217</v>
      </c>
      <c r="AE180" s="32">
        <f t="shared" si="137"/>
        <v>0.69784722222222217</v>
      </c>
      <c r="AF180" s="32">
        <f t="shared" si="137"/>
        <v>0.69784722222222217</v>
      </c>
      <c r="AG180" s="31" t="s">
        <v>158</v>
      </c>
      <c r="AH180" s="31" t="s">
        <v>158</v>
      </c>
      <c r="AI180" s="31" t="s">
        <v>158</v>
      </c>
      <c r="AJ180" s="31" t="s">
        <v>158</v>
      </c>
      <c r="AK180" s="31" t="s">
        <v>158</v>
      </c>
      <c r="AL180" s="31" t="s">
        <v>158</v>
      </c>
      <c r="AM180" s="31" t="s">
        <v>158</v>
      </c>
      <c r="AN180" s="31" t="s">
        <v>158</v>
      </c>
      <c r="AO180" s="31" t="s">
        <v>158</v>
      </c>
      <c r="AP180" s="31" t="s">
        <v>158</v>
      </c>
      <c r="AQ180" s="31" t="s">
        <v>158</v>
      </c>
      <c r="AR180" s="31" t="s">
        <v>158</v>
      </c>
      <c r="AS180" s="31" t="s">
        <v>158</v>
      </c>
      <c r="AT180" s="31" t="s">
        <v>158</v>
      </c>
      <c r="AU180" s="31" t="s">
        <v>158</v>
      </c>
      <c r="AV180" s="31" t="s">
        <v>158</v>
      </c>
      <c r="AW180" s="31" t="s">
        <v>158</v>
      </c>
      <c r="AX180" s="31" t="s">
        <v>158</v>
      </c>
      <c r="AY180" s="31" t="s">
        <v>158</v>
      </c>
      <c r="AZ180" s="31" t="s">
        <v>158</v>
      </c>
      <c r="BA180" s="31" t="s">
        <v>158</v>
      </c>
      <c r="BB180" s="31" t="s">
        <v>158</v>
      </c>
      <c r="BC180" s="31" t="s">
        <v>158</v>
      </c>
      <c r="BD180" s="31" t="s">
        <v>158</v>
      </c>
      <c r="BE180" s="31" t="s">
        <v>158</v>
      </c>
      <c r="BF180" s="31" t="s">
        <v>158</v>
      </c>
      <c r="BG180" s="31" t="s">
        <v>158</v>
      </c>
      <c r="BH180" s="31" t="s">
        <v>158</v>
      </c>
    </row>
    <row r="181" spans="1:63" x14ac:dyDescent="0.25">
      <c r="A181" s="28">
        <v>44886</v>
      </c>
      <c r="B181" s="80">
        <v>968808137</v>
      </c>
      <c r="C181" s="81" t="s">
        <v>303</v>
      </c>
      <c r="D181" s="77">
        <v>1417.51</v>
      </c>
      <c r="E181" s="77">
        <v>1189.17</v>
      </c>
      <c r="F181" s="77">
        <v>9.84</v>
      </c>
      <c r="G181" s="77">
        <v>144</v>
      </c>
      <c r="S181" s="32"/>
      <c r="T181" s="32"/>
      <c r="U181" s="32"/>
      <c r="V181" s="32"/>
      <c r="W181" s="32"/>
      <c r="X181" s="32"/>
      <c r="Y181" s="119">
        <f>($E$181/$G$181)*0.5</f>
        <v>4.1290624999999999</v>
      </c>
      <c r="Z181" s="119">
        <f>($E$181/$G$181)</f>
        <v>8.2581249999999997</v>
      </c>
      <c r="AA181" s="119">
        <f>($E$181/$G$181)</f>
        <v>8.2581249999999997</v>
      </c>
      <c r="AB181" s="119">
        <f>($E$181/$G$181)</f>
        <v>8.2581249999999997</v>
      </c>
      <c r="AC181" s="119">
        <f>($E$181/$G$181)</f>
        <v>8.2581249999999997</v>
      </c>
      <c r="AD181" s="96">
        <f>($E$181/$G$181)*0.5</f>
        <v>4.1290624999999999</v>
      </c>
      <c r="AE181" s="122">
        <f>($E$181/$G$181)</f>
        <v>8.2581249999999997</v>
      </c>
      <c r="AF181" s="122">
        <f>($E$181/$G$181)</f>
        <v>8.2581249999999997</v>
      </c>
      <c r="AG181" s="31" t="s">
        <v>158</v>
      </c>
      <c r="AH181" s="31" t="s">
        <v>158</v>
      </c>
      <c r="AI181" s="31" t="s">
        <v>158</v>
      </c>
      <c r="AJ181" s="31" t="s">
        <v>158</v>
      </c>
      <c r="AK181" s="31" t="s">
        <v>158</v>
      </c>
      <c r="AL181" s="31" t="s">
        <v>158</v>
      </c>
      <c r="AM181" s="31" t="s">
        <v>158</v>
      </c>
      <c r="AN181" s="31" t="s">
        <v>158</v>
      </c>
      <c r="AO181" s="31" t="s">
        <v>158</v>
      </c>
      <c r="AP181" s="31" t="s">
        <v>158</v>
      </c>
      <c r="AQ181" s="31" t="s">
        <v>158</v>
      </c>
      <c r="AR181" s="31" t="s">
        <v>158</v>
      </c>
      <c r="AS181" s="31" t="s">
        <v>158</v>
      </c>
      <c r="AT181" s="31" t="s">
        <v>158</v>
      </c>
      <c r="AU181" s="31" t="s">
        <v>158</v>
      </c>
      <c r="AV181" s="31" t="s">
        <v>158</v>
      </c>
      <c r="AW181" s="31" t="s">
        <v>158</v>
      </c>
      <c r="AX181" s="31" t="s">
        <v>158</v>
      </c>
      <c r="AY181" s="31" t="s">
        <v>158</v>
      </c>
      <c r="AZ181" s="31" t="s">
        <v>158</v>
      </c>
      <c r="BA181" s="31" t="s">
        <v>158</v>
      </c>
      <c r="BB181" s="31" t="s">
        <v>158</v>
      </c>
      <c r="BC181" s="31" t="s">
        <v>158</v>
      </c>
      <c r="BD181" s="31" t="s">
        <v>158</v>
      </c>
      <c r="BE181" s="31" t="s">
        <v>158</v>
      </c>
      <c r="BF181" s="31" t="s">
        <v>158</v>
      </c>
      <c r="BG181" s="31" t="s">
        <v>158</v>
      </c>
      <c r="BH181" s="31" t="s">
        <v>158</v>
      </c>
    </row>
    <row r="182" spans="1:63" x14ac:dyDescent="0.25">
      <c r="A182" s="28">
        <v>44886</v>
      </c>
      <c r="B182" s="80" t="s">
        <v>304</v>
      </c>
      <c r="C182" s="81" t="s">
        <v>305</v>
      </c>
      <c r="D182" s="77">
        <v>11472.81</v>
      </c>
      <c r="E182" s="77">
        <v>9624.74</v>
      </c>
      <c r="F182" s="77">
        <v>79.67</v>
      </c>
      <c r="G182" s="77">
        <v>144</v>
      </c>
      <c r="S182" s="32"/>
      <c r="T182" s="32"/>
      <c r="U182" s="32"/>
      <c r="V182" s="32"/>
      <c r="W182" s="32"/>
      <c r="X182" s="32"/>
      <c r="Y182" s="119">
        <f>($E$182/$G$182)*0.5</f>
        <v>33.419236111111111</v>
      </c>
      <c r="Z182" s="119">
        <f>($E$182/$G$182)</f>
        <v>66.838472222222222</v>
      </c>
      <c r="AA182" s="119">
        <f>($E$182/$G$182)</f>
        <v>66.838472222222222</v>
      </c>
      <c r="AB182" s="119">
        <f>($E$182/$G$182)</f>
        <v>66.838472222222222</v>
      </c>
      <c r="AC182" s="119">
        <f>($E$182/$G$182)</f>
        <v>66.838472222222222</v>
      </c>
      <c r="AD182" s="32"/>
      <c r="AE182" s="96">
        <f>($E$182/$G$182)*0.5</f>
        <v>33.419236111111111</v>
      </c>
      <c r="AF182" s="122">
        <f>($E$182/$G$182)</f>
        <v>66.838472222222222</v>
      </c>
      <c r="AG182" s="31" t="s">
        <v>158</v>
      </c>
      <c r="AH182" s="31" t="s">
        <v>158</v>
      </c>
      <c r="AI182" s="31" t="s">
        <v>158</v>
      </c>
      <c r="AJ182" s="31" t="s">
        <v>158</v>
      </c>
      <c r="AK182" s="31" t="s">
        <v>158</v>
      </c>
      <c r="AL182" s="31" t="s">
        <v>158</v>
      </c>
      <c r="AM182" s="31" t="s">
        <v>158</v>
      </c>
      <c r="AN182" s="31" t="s">
        <v>158</v>
      </c>
      <c r="AO182" s="31" t="s">
        <v>158</v>
      </c>
      <c r="AP182" s="31" t="s">
        <v>158</v>
      </c>
      <c r="AQ182" s="31" t="s">
        <v>158</v>
      </c>
      <c r="AR182" s="31" t="s">
        <v>158</v>
      </c>
      <c r="AS182" s="31" t="s">
        <v>158</v>
      </c>
      <c r="AT182" s="31" t="s">
        <v>158</v>
      </c>
      <c r="AU182" s="31" t="s">
        <v>158</v>
      </c>
      <c r="AV182" s="31" t="s">
        <v>158</v>
      </c>
      <c r="AW182" s="31" t="s">
        <v>158</v>
      </c>
      <c r="AX182" s="31" t="s">
        <v>158</v>
      </c>
      <c r="AY182" s="31" t="s">
        <v>158</v>
      </c>
      <c r="AZ182" s="31" t="s">
        <v>158</v>
      </c>
      <c r="BA182" s="31" t="s">
        <v>158</v>
      </c>
      <c r="BB182" s="31" t="s">
        <v>158</v>
      </c>
      <c r="BC182" s="31" t="s">
        <v>158</v>
      </c>
      <c r="BD182" s="31" t="s">
        <v>158</v>
      </c>
      <c r="BE182" s="31" t="s">
        <v>158</v>
      </c>
      <c r="BF182" s="31" t="s">
        <v>158</v>
      </c>
      <c r="BG182" s="31" t="s">
        <v>158</v>
      </c>
      <c r="BH182" s="31" t="s">
        <v>158</v>
      </c>
      <c r="BK182" s="5"/>
    </row>
    <row r="183" spans="1:63" x14ac:dyDescent="0.25">
      <c r="A183" s="28">
        <v>44886</v>
      </c>
      <c r="B183" s="80" t="s">
        <v>306</v>
      </c>
      <c r="C183" s="81" t="s">
        <v>307</v>
      </c>
      <c r="D183" s="77">
        <v>8779.08</v>
      </c>
      <c r="E183" s="77">
        <v>7364.92</v>
      </c>
      <c r="F183" s="77">
        <v>60.97</v>
      </c>
      <c r="G183" s="77">
        <v>144</v>
      </c>
      <c r="S183" s="32"/>
      <c r="T183" s="32"/>
      <c r="U183" s="32"/>
      <c r="V183" s="32"/>
      <c r="W183" s="32"/>
      <c r="X183" s="32"/>
      <c r="Y183" s="119">
        <f>($E$183/$G$183)*0.5</f>
        <v>25.572638888888889</v>
      </c>
      <c r="Z183" s="119">
        <f>($E$183/$G$183)</f>
        <v>51.145277777777778</v>
      </c>
      <c r="AA183" s="119">
        <f>($E$183/$G$183)</f>
        <v>51.145277777777778</v>
      </c>
      <c r="AB183" s="119">
        <f>($E$183/$G$183)</f>
        <v>51.145277777777778</v>
      </c>
      <c r="AC183" s="119">
        <f>($E$183/$G$183)</f>
        <v>51.145277777777778</v>
      </c>
      <c r="AD183" s="96">
        <f>($E$183/$G$183)*0.5</f>
        <v>25.572638888888889</v>
      </c>
      <c r="AE183" s="122">
        <f>($E$183/$G$183)</f>
        <v>51.145277777777778</v>
      </c>
      <c r="AF183" s="122">
        <f>($E$183/$G$183)</f>
        <v>51.145277777777778</v>
      </c>
      <c r="AG183" s="31" t="s">
        <v>158</v>
      </c>
      <c r="AH183" s="31" t="s">
        <v>158</v>
      </c>
      <c r="AI183" s="31" t="s">
        <v>158</v>
      </c>
      <c r="AJ183" s="31" t="s">
        <v>158</v>
      </c>
      <c r="AK183" s="31" t="s">
        <v>158</v>
      </c>
      <c r="AL183" s="31" t="s">
        <v>158</v>
      </c>
      <c r="AM183" s="31" t="s">
        <v>158</v>
      </c>
      <c r="AN183" s="31" t="s">
        <v>158</v>
      </c>
      <c r="AO183" s="31" t="s">
        <v>158</v>
      </c>
      <c r="AP183" s="31" t="s">
        <v>158</v>
      </c>
      <c r="AQ183" s="31" t="s">
        <v>158</v>
      </c>
      <c r="AR183" s="31" t="s">
        <v>158</v>
      </c>
      <c r="AS183" s="31" t="s">
        <v>158</v>
      </c>
      <c r="AT183" s="31" t="s">
        <v>158</v>
      </c>
      <c r="AU183" s="31" t="s">
        <v>158</v>
      </c>
      <c r="AV183" s="31" t="s">
        <v>158</v>
      </c>
      <c r="AW183" s="31" t="s">
        <v>158</v>
      </c>
      <c r="AX183" s="31" t="s">
        <v>158</v>
      </c>
      <c r="AY183" s="31" t="s">
        <v>158</v>
      </c>
      <c r="AZ183" s="31" t="s">
        <v>158</v>
      </c>
      <c r="BA183" s="31" t="s">
        <v>158</v>
      </c>
      <c r="BB183" s="31" t="s">
        <v>158</v>
      </c>
      <c r="BC183" s="31" t="s">
        <v>158</v>
      </c>
      <c r="BD183" s="31" t="s">
        <v>158</v>
      </c>
      <c r="BE183" s="31" t="s">
        <v>158</v>
      </c>
      <c r="BF183" s="31" t="s">
        <v>158</v>
      </c>
      <c r="BG183" s="31" t="s">
        <v>158</v>
      </c>
      <c r="BH183" s="31" t="s">
        <v>158</v>
      </c>
      <c r="BK183" s="5"/>
    </row>
    <row r="184" spans="1:63" x14ac:dyDescent="0.25">
      <c r="A184" s="28">
        <v>44886</v>
      </c>
      <c r="B184" s="80" t="s">
        <v>308</v>
      </c>
      <c r="C184" s="81" t="s">
        <v>309</v>
      </c>
      <c r="D184" s="77">
        <v>1913.3</v>
      </c>
      <c r="E184" s="77">
        <v>1605.1</v>
      </c>
      <c r="F184" s="77">
        <v>13.29</v>
      </c>
      <c r="G184" s="77">
        <v>144</v>
      </c>
      <c r="S184" s="32"/>
      <c r="T184" s="32"/>
      <c r="U184" s="32"/>
      <c r="V184" s="32"/>
      <c r="W184" s="32"/>
      <c r="X184" s="32"/>
      <c r="Y184" s="119">
        <f>($E$184/$G$184)*0.5</f>
        <v>5.5732638888888886</v>
      </c>
      <c r="Z184" s="119">
        <f>($E$184/$G$184)</f>
        <v>11.146527777777777</v>
      </c>
      <c r="AA184" s="119">
        <f>($E$184/$G$184)</f>
        <v>11.146527777777777</v>
      </c>
      <c r="AB184" s="119">
        <f>($E$184/$G$184)</f>
        <v>11.146527777777777</v>
      </c>
      <c r="AC184" s="119">
        <f>($E$184/$G$184)</f>
        <v>11.146527777777777</v>
      </c>
      <c r="AD184" s="32"/>
      <c r="AE184" s="96">
        <f>($E$184/$G$184)*0.5</f>
        <v>5.5732638888888886</v>
      </c>
      <c r="AF184" s="122">
        <f>($E$184/$G$184)</f>
        <v>11.146527777777777</v>
      </c>
      <c r="AG184" s="31" t="s">
        <v>158</v>
      </c>
      <c r="AH184" s="31" t="s">
        <v>158</v>
      </c>
      <c r="AI184" s="31" t="s">
        <v>158</v>
      </c>
      <c r="AJ184" s="31" t="s">
        <v>158</v>
      </c>
      <c r="AK184" s="31" t="s">
        <v>158</v>
      </c>
      <c r="AL184" s="31" t="s">
        <v>158</v>
      </c>
      <c r="AM184" s="31" t="s">
        <v>158</v>
      </c>
      <c r="AN184" s="31" t="s">
        <v>158</v>
      </c>
      <c r="AO184" s="31" t="s">
        <v>158</v>
      </c>
      <c r="AP184" s="31" t="s">
        <v>158</v>
      </c>
      <c r="AQ184" s="31" t="s">
        <v>158</v>
      </c>
      <c r="AR184" s="31" t="s">
        <v>158</v>
      </c>
      <c r="AS184" s="31" t="s">
        <v>158</v>
      </c>
      <c r="AT184" s="31" t="s">
        <v>158</v>
      </c>
      <c r="AU184" s="31" t="s">
        <v>158</v>
      </c>
      <c r="AV184" s="31" t="s">
        <v>158</v>
      </c>
      <c r="AW184" s="31" t="s">
        <v>158</v>
      </c>
      <c r="AX184" s="31" t="s">
        <v>158</v>
      </c>
      <c r="AY184" s="31" t="s">
        <v>158</v>
      </c>
      <c r="AZ184" s="31" t="s">
        <v>158</v>
      </c>
      <c r="BA184" s="31" t="s">
        <v>158</v>
      </c>
      <c r="BB184" s="31" t="s">
        <v>158</v>
      </c>
      <c r="BC184" s="31" t="s">
        <v>158</v>
      </c>
      <c r="BD184" s="31" t="s">
        <v>158</v>
      </c>
      <c r="BE184" s="31" t="s">
        <v>158</v>
      </c>
      <c r="BF184" s="31" t="s">
        <v>158</v>
      </c>
      <c r="BG184" s="31" t="s">
        <v>158</v>
      </c>
      <c r="BH184" s="31" t="s">
        <v>158</v>
      </c>
    </row>
    <row r="185" spans="1:63" x14ac:dyDescent="0.25">
      <c r="A185" s="28">
        <v>44893</v>
      </c>
      <c r="B185" s="80" t="s">
        <v>310</v>
      </c>
      <c r="C185" s="81" t="s">
        <v>311</v>
      </c>
      <c r="D185" s="77">
        <v>568.20000000000005</v>
      </c>
      <c r="E185" s="77">
        <v>476.68</v>
      </c>
      <c r="F185" s="77">
        <v>3.95</v>
      </c>
      <c r="G185" s="77">
        <v>144</v>
      </c>
      <c r="S185" s="32"/>
      <c r="T185" s="32"/>
      <c r="U185" s="32"/>
      <c r="V185" s="32"/>
      <c r="W185" s="32"/>
      <c r="X185" s="32"/>
      <c r="Y185" s="119">
        <f>($E$185/$G$185)*0.5</f>
        <v>1.6551388888888889</v>
      </c>
      <c r="Z185" s="119">
        <f>($E$185/$G$185)</f>
        <v>3.3102777777777779</v>
      </c>
      <c r="AA185" s="119">
        <f>($E$185/$G$185)</f>
        <v>3.3102777777777779</v>
      </c>
      <c r="AB185" s="119">
        <f>($E$185/$G$185)</f>
        <v>3.3102777777777779</v>
      </c>
      <c r="AC185" s="119">
        <f>($E$185/$G$185)</f>
        <v>3.3102777777777779</v>
      </c>
      <c r="AD185" s="32"/>
      <c r="AE185" s="96">
        <f>($E$185/$G$185)*0.5</f>
        <v>1.6551388888888889</v>
      </c>
      <c r="AF185" s="122">
        <f>($E$185/$G$185)</f>
        <v>3.3102777777777779</v>
      </c>
      <c r="AG185" s="31" t="s">
        <v>158</v>
      </c>
      <c r="AH185" s="31" t="s">
        <v>158</v>
      </c>
      <c r="AI185" s="31" t="s">
        <v>158</v>
      </c>
      <c r="AJ185" s="31" t="s">
        <v>158</v>
      </c>
      <c r="AK185" s="31" t="s">
        <v>158</v>
      </c>
      <c r="AL185" s="31" t="s">
        <v>158</v>
      </c>
      <c r="AM185" s="31" t="s">
        <v>158</v>
      </c>
      <c r="AN185" s="31" t="s">
        <v>158</v>
      </c>
      <c r="AO185" s="31" t="s">
        <v>158</v>
      </c>
      <c r="AP185" s="31" t="s">
        <v>158</v>
      </c>
      <c r="AQ185" s="31" t="s">
        <v>158</v>
      </c>
      <c r="AR185" s="31" t="s">
        <v>158</v>
      </c>
      <c r="AS185" s="31" t="s">
        <v>158</v>
      </c>
      <c r="AT185" s="31" t="s">
        <v>158</v>
      </c>
      <c r="AU185" s="31" t="s">
        <v>158</v>
      </c>
      <c r="AV185" s="31" t="s">
        <v>158</v>
      </c>
      <c r="AW185" s="31" t="s">
        <v>158</v>
      </c>
      <c r="AX185" s="31" t="s">
        <v>158</v>
      </c>
      <c r="AY185" s="31" t="s">
        <v>158</v>
      </c>
      <c r="AZ185" s="31" t="s">
        <v>158</v>
      </c>
      <c r="BA185" s="31" t="s">
        <v>158</v>
      </c>
      <c r="BB185" s="31" t="s">
        <v>158</v>
      </c>
      <c r="BC185" s="31" t="s">
        <v>158</v>
      </c>
      <c r="BD185" s="31" t="s">
        <v>158</v>
      </c>
      <c r="BE185" s="31" t="s">
        <v>158</v>
      </c>
      <c r="BF185" s="31" t="s">
        <v>158</v>
      </c>
      <c r="BG185" s="31" t="s">
        <v>158</v>
      </c>
      <c r="BH185" s="31" t="s">
        <v>158</v>
      </c>
    </row>
    <row r="186" spans="1:63" x14ac:dyDescent="0.25">
      <c r="A186" s="28">
        <v>44893</v>
      </c>
      <c r="B186" s="80" t="s">
        <v>312</v>
      </c>
      <c r="C186" s="81" t="s">
        <v>313</v>
      </c>
      <c r="D186" s="77">
        <v>1157.6600000000001</v>
      </c>
      <c r="E186" s="77">
        <v>971.18</v>
      </c>
      <c r="F186" s="77">
        <v>8.0399999999999991</v>
      </c>
      <c r="G186" s="77">
        <v>144</v>
      </c>
      <c r="S186" s="32"/>
      <c r="T186" s="32"/>
      <c r="U186" s="32"/>
      <c r="V186" s="32"/>
      <c r="W186" s="32"/>
      <c r="X186" s="32"/>
      <c r="Y186" s="120">
        <f>($E$186/$G$186)*0.5</f>
        <v>3.3721527777777776</v>
      </c>
      <c r="Z186" s="119">
        <f>($E$186/$G$186)</f>
        <v>6.7443055555555551</v>
      </c>
      <c r="AA186" s="119">
        <f>($E$186/$G$186)</f>
        <v>6.7443055555555551</v>
      </c>
      <c r="AB186" s="119">
        <f>($E$186/$G$186)</f>
        <v>6.7443055555555551</v>
      </c>
      <c r="AC186" s="119">
        <f>($E$186/$G$186)</f>
        <v>6.7443055555555551</v>
      </c>
      <c r="AD186" s="32"/>
      <c r="AE186" s="32"/>
      <c r="AF186" s="96">
        <f>($E$186/$G$186)*0.5</f>
        <v>3.3721527777777776</v>
      </c>
      <c r="AG186" s="31" t="s">
        <v>158</v>
      </c>
      <c r="AH186" s="31" t="s">
        <v>158</v>
      </c>
      <c r="AI186" s="31" t="s">
        <v>158</v>
      </c>
      <c r="AJ186" s="31" t="s">
        <v>158</v>
      </c>
      <c r="AK186" s="31" t="s">
        <v>158</v>
      </c>
      <c r="AL186" s="31" t="s">
        <v>158</v>
      </c>
      <c r="AM186" s="31" t="s">
        <v>158</v>
      </c>
      <c r="AN186" s="31" t="s">
        <v>158</v>
      </c>
      <c r="AO186" s="31" t="s">
        <v>158</v>
      </c>
      <c r="AP186" s="31" t="s">
        <v>158</v>
      </c>
      <c r="AQ186" s="31" t="s">
        <v>158</v>
      </c>
      <c r="AR186" s="31" t="s">
        <v>158</v>
      </c>
      <c r="AS186" s="31" t="s">
        <v>158</v>
      </c>
      <c r="AT186" s="31" t="s">
        <v>158</v>
      </c>
      <c r="AU186" s="31" t="s">
        <v>158</v>
      </c>
      <c r="AV186" s="31" t="s">
        <v>158</v>
      </c>
      <c r="AW186" s="31" t="s">
        <v>158</v>
      </c>
      <c r="AX186" s="31" t="s">
        <v>158</v>
      </c>
      <c r="AY186" s="31" t="s">
        <v>158</v>
      </c>
      <c r="AZ186" s="31" t="s">
        <v>158</v>
      </c>
      <c r="BA186" s="31" t="s">
        <v>158</v>
      </c>
      <c r="BB186" s="31" t="s">
        <v>158</v>
      </c>
      <c r="BC186" s="31" t="s">
        <v>158</v>
      </c>
      <c r="BD186" s="31" t="s">
        <v>158</v>
      </c>
      <c r="BE186" s="31" t="s">
        <v>158</v>
      </c>
      <c r="BF186" s="31" t="s">
        <v>158</v>
      </c>
      <c r="BG186" s="31" t="s">
        <v>158</v>
      </c>
      <c r="BH186" s="31" t="s">
        <v>158</v>
      </c>
    </row>
    <row r="187" spans="1:63" x14ac:dyDescent="0.25">
      <c r="D187" s="16"/>
      <c r="E187" s="16"/>
      <c r="F187" s="16"/>
      <c r="Y187" s="34">
        <f>SUM(Y34:Y186)</f>
        <v>4734.4908993806794</v>
      </c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</row>
    <row r="188" spans="1:63" x14ac:dyDescent="0.25">
      <c r="D188" s="16"/>
      <c r="E188" s="16"/>
      <c r="F188" s="16"/>
    </row>
    <row r="189" spans="1:63" x14ac:dyDescent="0.25">
      <c r="A189" s="28">
        <v>44897</v>
      </c>
      <c r="B189" s="80" t="s">
        <v>335</v>
      </c>
      <c r="C189" s="81" t="s">
        <v>336</v>
      </c>
      <c r="D189" s="77">
        <v>4080.57</v>
      </c>
      <c r="E189" s="77">
        <v>3423.26</v>
      </c>
      <c r="F189" s="77">
        <v>28.34</v>
      </c>
      <c r="G189" s="77">
        <v>144</v>
      </c>
      <c r="S189" s="32"/>
      <c r="T189" s="32"/>
      <c r="U189" s="32"/>
      <c r="V189" s="32"/>
      <c r="W189" s="32"/>
      <c r="X189" s="32"/>
      <c r="Y189" s="32"/>
      <c r="Z189" s="32">
        <f>($E$189/$G$189)*0.5</f>
        <v>11.886319444444446</v>
      </c>
      <c r="AA189" s="32">
        <f t="shared" ref="AA189:AF189" si="138">($E$189/$G$189)</f>
        <v>23.772638888888892</v>
      </c>
      <c r="AB189" s="32">
        <f t="shared" si="138"/>
        <v>23.772638888888892</v>
      </c>
      <c r="AC189" s="32">
        <f t="shared" si="138"/>
        <v>23.772638888888892</v>
      </c>
      <c r="AD189" s="32">
        <f t="shared" si="138"/>
        <v>23.772638888888892</v>
      </c>
      <c r="AE189" s="32">
        <f t="shared" si="138"/>
        <v>23.772638888888892</v>
      </c>
      <c r="AF189" s="32">
        <f t="shared" si="138"/>
        <v>23.772638888888892</v>
      </c>
      <c r="AG189" s="31" t="s">
        <v>158</v>
      </c>
      <c r="AH189" s="31" t="s">
        <v>158</v>
      </c>
      <c r="AI189" s="31" t="s">
        <v>158</v>
      </c>
      <c r="AJ189" s="31" t="s">
        <v>158</v>
      </c>
      <c r="AK189" s="31" t="s">
        <v>158</v>
      </c>
      <c r="AL189" s="31" t="s">
        <v>158</v>
      </c>
      <c r="AM189" s="31" t="s">
        <v>158</v>
      </c>
      <c r="AN189" s="31" t="s">
        <v>158</v>
      </c>
      <c r="AO189" s="31" t="s">
        <v>158</v>
      </c>
      <c r="AP189" s="31" t="s">
        <v>158</v>
      </c>
      <c r="AQ189" s="31" t="s">
        <v>158</v>
      </c>
      <c r="AR189" s="31" t="s">
        <v>158</v>
      </c>
      <c r="AS189" s="31" t="s">
        <v>158</v>
      </c>
      <c r="AT189" s="31" t="s">
        <v>158</v>
      </c>
      <c r="AU189" s="31" t="s">
        <v>158</v>
      </c>
      <c r="AV189" s="31" t="s">
        <v>158</v>
      </c>
      <c r="AW189" s="31" t="s">
        <v>158</v>
      </c>
      <c r="AX189" s="31" t="s">
        <v>158</v>
      </c>
      <c r="AY189" s="31" t="s">
        <v>158</v>
      </c>
      <c r="AZ189" s="31" t="s">
        <v>158</v>
      </c>
      <c r="BA189" s="31" t="s">
        <v>158</v>
      </c>
      <c r="BB189" s="31" t="s">
        <v>158</v>
      </c>
      <c r="BC189" s="31" t="s">
        <v>158</v>
      </c>
      <c r="BD189" s="31" t="s">
        <v>158</v>
      </c>
      <c r="BE189" s="31" t="s">
        <v>158</v>
      </c>
      <c r="BF189" s="31" t="s">
        <v>158</v>
      </c>
      <c r="BG189" s="31" t="s">
        <v>158</v>
      </c>
      <c r="BH189" s="31" t="s">
        <v>158</v>
      </c>
    </row>
    <row r="190" spans="1:63" x14ac:dyDescent="0.25">
      <c r="A190" s="28">
        <v>44907</v>
      </c>
      <c r="B190" s="80">
        <v>4393308166</v>
      </c>
      <c r="C190" s="81">
        <v>439330801</v>
      </c>
      <c r="D190" s="77">
        <v>7962.91</v>
      </c>
      <c r="E190" s="77">
        <v>6680.22</v>
      </c>
      <c r="F190" s="77">
        <v>55.3</v>
      </c>
      <c r="G190" s="77">
        <v>144</v>
      </c>
      <c r="S190" s="32"/>
      <c r="T190" s="32"/>
      <c r="U190" s="32"/>
      <c r="V190" s="32"/>
      <c r="W190" s="32"/>
      <c r="X190" s="32"/>
      <c r="Y190" s="32"/>
      <c r="Z190" s="32">
        <f>($E$190/$G$190)*0.5</f>
        <v>23.195208333333333</v>
      </c>
      <c r="AA190" s="32">
        <f t="shared" ref="AA190:AF190" si="139">($E$190/$G$190)</f>
        <v>46.390416666666667</v>
      </c>
      <c r="AB190" s="32">
        <f t="shared" si="139"/>
        <v>46.390416666666667</v>
      </c>
      <c r="AC190" s="32">
        <f t="shared" si="139"/>
        <v>46.390416666666667</v>
      </c>
      <c r="AD190" s="32">
        <f t="shared" si="139"/>
        <v>46.390416666666667</v>
      </c>
      <c r="AE190" s="32">
        <f t="shared" si="139"/>
        <v>46.390416666666667</v>
      </c>
      <c r="AF190" s="32">
        <f t="shared" si="139"/>
        <v>46.390416666666667</v>
      </c>
      <c r="AG190" s="31" t="s">
        <v>158</v>
      </c>
      <c r="AH190" s="31" t="s">
        <v>158</v>
      </c>
      <c r="AI190" s="31" t="s">
        <v>158</v>
      </c>
      <c r="AJ190" s="31" t="s">
        <v>158</v>
      </c>
      <c r="AK190" s="31" t="s">
        <v>158</v>
      </c>
      <c r="AL190" s="31" t="s">
        <v>158</v>
      </c>
      <c r="AM190" s="31" t="s">
        <v>158</v>
      </c>
      <c r="AN190" s="31" t="s">
        <v>158</v>
      </c>
      <c r="AO190" s="31" t="s">
        <v>158</v>
      </c>
      <c r="AP190" s="31" t="s">
        <v>158</v>
      </c>
      <c r="AQ190" s="31" t="s">
        <v>158</v>
      </c>
      <c r="AR190" s="31" t="s">
        <v>158</v>
      </c>
      <c r="AS190" s="31" t="s">
        <v>158</v>
      </c>
      <c r="AT190" s="31" t="s">
        <v>158</v>
      </c>
      <c r="AU190" s="31" t="s">
        <v>158</v>
      </c>
      <c r="AV190" s="31" t="s">
        <v>158</v>
      </c>
      <c r="AW190" s="31" t="s">
        <v>158</v>
      </c>
      <c r="AX190" s="31" t="s">
        <v>158</v>
      </c>
      <c r="AY190" s="31" t="s">
        <v>158</v>
      </c>
      <c r="AZ190" s="31" t="s">
        <v>158</v>
      </c>
      <c r="BA190" s="31" t="s">
        <v>158</v>
      </c>
      <c r="BB190" s="31" t="s">
        <v>158</v>
      </c>
      <c r="BC190" s="31" t="s">
        <v>158</v>
      </c>
      <c r="BD190" s="31" t="s">
        <v>158</v>
      </c>
      <c r="BE190" s="31" t="s">
        <v>158</v>
      </c>
      <c r="BF190" s="31" t="s">
        <v>158</v>
      </c>
      <c r="BG190" s="167"/>
      <c r="BH190" s="167"/>
      <c r="BI190" s="20"/>
    </row>
    <row r="191" spans="1:63" x14ac:dyDescent="0.25">
      <c r="A191" s="28">
        <v>44907</v>
      </c>
      <c r="B191" s="80">
        <v>4544101216</v>
      </c>
      <c r="C191" s="81">
        <v>454410101</v>
      </c>
      <c r="D191" s="77">
        <v>2824.93</v>
      </c>
      <c r="E191" s="77">
        <v>2369.88</v>
      </c>
      <c r="F191" s="77">
        <v>19.62</v>
      </c>
      <c r="G191" s="77">
        <v>144</v>
      </c>
      <c r="S191" s="32"/>
      <c r="T191" s="32"/>
      <c r="U191" s="32"/>
      <c r="V191" s="32"/>
      <c r="W191" s="32"/>
      <c r="X191" s="32"/>
      <c r="Y191" s="32"/>
      <c r="Z191" s="32">
        <f>($E$191/$G$191)*0.5</f>
        <v>8.2287499999999998</v>
      </c>
      <c r="AA191" s="32">
        <f t="shared" ref="AA191:AF191" si="140">($E$191/$G$191)</f>
        <v>16.4575</v>
      </c>
      <c r="AB191" s="32">
        <f t="shared" si="140"/>
        <v>16.4575</v>
      </c>
      <c r="AC191" s="32">
        <f t="shared" si="140"/>
        <v>16.4575</v>
      </c>
      <c r="AD191" s="32">
        <f t="shared" si="140"/>
        <v>16.4575</v>
      </c>
      <c r="AE191" s="32">
        <f t="shared" si="140"/>
        <v>16.4575</v>
      </c>
      <c r="AF191" s="32">
        <f t="shared" si="140"/>
        <v>16.4575</v>
      </c>
      <c r="AG191" s="31" t="s">
        <v>158</v>
      </c>
      <c r="AH191" s="31" t="s">
        <v>158</v>
      </c>
      <c r="AI191" s="31" t="s">
        <v>158</v>
      </c>
      <c r="AJ191" s="31" t="s">
        <v>158</v>
      </c>
      <c r="AK191" s="31" t="s">
        <v>158</v>
      </c>
      <c r="AL191" s="31" t="s">
        <v>158</v>
      </c>
      <c r="AM191" s="31" t="s">
        <v>158</v>
      </c>
      <c r="AN191" s="31" t="s">
        <v>158</v>
      </c>
      <c r="AO191" s="31" t="s">
        <v>158</v>
      </c>
      <c r="AP191" s="31" t="s">
        <v>158</v>
      </c>
      <c r="AQ191" s="31" t="s">
        <v>158</v>
      </c>
      <c r="AR191" s="31" t="s">
        <v>158</v>
      </c>
      <c r="AS191" s="31" t="s">
        <v>158</v>
      </c>
      <c r="AT191" s="31" t="s">
        <v>158</v>
      </c>
      <c r="AU191" s="31" t="s">
        <v>158</v>
      </c>
      <c r="AV191" s="31" t="s">
        <v>158</v>
      </c>
      <c r="AW191" s="31" t="s">
        <v>158</v>
      </c>
      <c r="AX191" s="31" t="s">
        <v>158</v>
      </c>
      <c r="AY191" s="31" t="s">
        <v>158</v>
      </c>
      <c r="AZ191" s="31" t="s">
        <v>158</v>
      </c>
      <c r="BA191" s="31" t="s">
        <v>158</v>
      </c>
      <c r="BB191" s="31" t="s">
        <v>158</v>
      </c>
      <c r="BC191" s="31" t="s">
        <v>158</v>
      </c>
      <c r="BD191" s="31" t="s">
        <v>158</v>
      </c>
      <c r="BE191" s="31" t="s">
        <v>158</v>
      </c>
      <c r="BF191" s="31" t="s">
        <v>158</v>
      </c>
      <c r="BG191" s="31" t="s">
        <v>158</v>
      </c>
      <c r="BH191" s="31" t="s">
        <v>158</v>
      </c>
    </row>
    <row r="192" spans="1:63" x14ac:dyDescent="0.25">
      <c r="A192" s="28">
        <v>44907</v>
      </c>
      <c r="B192" s="80">
        <v>5819204146</v>
      </c>
      <c r="C192" s="81">
        <v>581920401</v>
      </c>
      <c r="D192" s="77">
        <v>926.38</v>
      </c>
      <c r="E192" s="77">
        <v>777.16</v>
      </c>
      <c r="F192" s="77">
        <v>6.43</v>
      </c>
      <c r="G192" s="77">
        <v>144</v>
      </c>
      <c r="S192" s="32"/>
      <c r="T192" s="32"/>
      <c r="U192" s="32"/>
      <c r="V192" s="32"/>
      <c r="W192" s="32"/>
      <c r="X192" s="32"/>
      <c r="Y192" s="32"/>
      <c r="Z192" s="32">
        <f>($E$192/$G$192)*0.5</f>
        <v>2.6984722222222222</v>
      </c>
      <c r="AA192" s="32">
        <f t="shared" ref="AA192:AF192" si="141">($E$192/$G$192)</f>
        <v>5.3969444444444443</v>
      </c>
      <c r="AB192" s="32">
        <f t="shared" si="141"/>
        <v>5.3969444444444443</v>
      </c>
      <c r="AC192" s="32">
        <f t="shared" si="141"/>
        <v>5.3969444444444443</v>
      </c>
      <c r="AD192" s="32">
        <f t="shared" si="141"/>
        <v>5.3969444444444443</v>
      </c>
      <c r="AE192" s="32">
        <f t="shared" si="141"/>
        <v>5.3969444444444443</v>
      </c>
      <c r="AF192" s="32">
        <f t="shared" si="141"/>
        <v>5.3969444444444443</v>
      </c>
      <c r="AG192" s="31" t="s">
        <v>158</v>
      </c>
      <c r="AH192" s="31" t="s">
        <v>158</v>
      </c>
      <c r="AI192" s="31" t="s">
        <v>158</v>
      </c>
      <c r="AJ192" s="31" t="s">
        <v>158</v>
      </c>
      <c r="AK192" s="31" t="s">
        <v>158</v>
      </c>
      <c r="AL192" s="31" t="s">
        <v>158</v>
      </c>
      <c r="AM192" s="31" t="s">
        <v>158</v>
      </c>
      <c r="AN192" s="31" t="s">
        <v>158</v>
      </c>
      <c r="AO192" s="31" t="s">
        <v>158</v>
      </c>
      <c r="AP192" s="31" t="s">
        <v>158</v>
      </c>
      <c r="AQ192" s="31" t="s">
        <v>158</v>
      </c>
      <c r="AR192" s="31" t="s">
        <v>158</v>
      </c>
      <c r="AS192" s="31" t="s">
        <v>158</v>
      </c>
      <c r="AT192" s="31" t="s">
        <v>158</v>
      </c>
      <c r="AU192" s="31" t="s">
        <v>158</v>
      </c>
      <c r="AV192" s="31" t="s">
        <v>158</v>
      </c>
      <c r="AW192" s="31" t="s">
        <v>158</v>
      </c>
      <c r="AX192" s="31" t="s">
        <v>158</v>
      </c>
      <c r="AY192" s="31" t="s">
        <v>158</v>
      </c>
      <c r="AZ192" s="31" t="s">
        <v>158</v>
      </c>
      <c r="BA192" s="31" t="s">
        <v>158</v>
      </c>
      <c r="BB192" s="31" t="s">
        <v>158</v>
      </c>
      <c r="BC192" s="31" t="s">
        <v>158</v>
      </c>
      <c r="BD192" s="31" t="s">
        <v>158</v>
      </c>
      <c r="BE192" s="31" t="s">
        <v>158</v>
      </c>
      <c r="BF192" s="31" t="s">
        <v>158</v>
      </c>
      <c r="BG192" s="31" t="s">
        <v>158</v>
      </c>
      <c r="BH192" s="31" t="s">
        <v>158</v>
      </c>
    </row>
    <row r="193" spans="1:60" x14ac:dyDescent="0.25">
      <c r="A193" s="28">
        <v>44914</v>
      </c>
      <c r="B193" s="80" t="s">
        <v>337</v>
      </c>
      <c r="C193" s="81">
        <v>37740601</v>
      </c>
      <c r="D193" s="77">
        <v>4716.4399999999996</v>
      </c>
      <c r="E193" s="77">
        <v>3956.71</v>
      </c>
      <c r="F193" s="77">
        <v>32.75</v>
      </c>
      <c r="G193" s="77">
        <v>144</v>
      </c>
      <c r="S193" s="32"/>
      <c r="T193" s="32"/>
      <c r="U193" s="32"/>
      <c r="V193" s="32"/>
      <c r="W193" s="32"/>
      <c r="X193" s="32"/>
      <c r="Y193" s="32"/>
      <c r="Z193" s="32">
        <f>($E$193/$G$193)*0.5</f>
        <v>13.738576388888889</v>
      </c>
      <c r="AA193" s="32">
        <f t="shared" ref="AA193:AF193" si="142">($E$193/$G$193)</f>
        <v>27.477152777777778</v>
      </c>
      <c r="AB193" s="32">
        <f t="shared" si="142"/>
        <v>27.477152777777778</v>
      </c>
      <c r="AC193" s="32">
        <f t="shared" si="142"/>
        <v>27.477152777777778</v>
      </c>
      <c r="AD193" s="32">
        <f t="shared" si="142"/>
        <v>27.477152777777778</v>
      </c>
      <c r="AE193" s="32">
        <f t="shared" si="142"/>
        <v>27.477152777777778</v>
      </c>
      <c r="AF193" s="32">
        <f t="shared" si="142"/>
        <v>27.477152777777778</v>
      </c>
      <c r="AG193" s="31" t="s">
        <v>158</v>
      </c>
      <c r="AH193" s="31" t="s">
        <v>158</v>
      </c>
      <c r="AI193" s="31" t="s">
        <v>158</v>
      </c>
      <c r="AJ193" s="31" t="s">
        <v>158</v>
      </c>
      <c r="AK193" s="31" t="s">
        <v>158</v>
      </c>
      <c r="AL193" s="31" t="s">
        <v>158</v>
      </c>
      <c r="AM193" s="31" t="s">
        <v>158</v>
      </c>
      <c r="AN193" s="31" t="s">
        <v>158</v>
      </c>
      <c r="AO193" s="31" t="s">
        <v>158</v>
      </c>
      <c r="AP193" s="31" t="s">
        <v>158</v>
      </c>
      <c r="AQ193" s="31" t="s">
        <v>158</v>
      </c>
      <c r="AR193" s="31" t="s">
        <v>158</v>
      </c>
      <c r="AS193" s="31" t="s">
        <v>158</v>
      </c>
      <c r="AT193" s="31" t="s">
        <v>158</v>
      </c>
      <c r="AU193" s="31" t="s">
        <v>158</v>
      </c>
      <c r="AV193" s="31" t="s">
        <v>158</v>
      </c>
      <c r="AW193" s="31" t="s">
        <v>158</v>
      </c>
      <c r="AX193" s="31" t="s">
        <v>158</v>
      </c>
      <c r="AY193" s="31" t="s">
        <v>158</v>
      </c>
      <c r="AZ193" s="31" t="s">
        <v>158</v>
      </c>
      <c r="BA193" s="31" t="s">
        <v>158</v>
      </c>
      <c r="BB193" s="31" t="s">
        <v>158</v>
      </c>
      <c r="BC193" s="31" t="s">
        <v>158</v>
      </c>
      <c r="BD193" s="31" t="s">
        <v>158</v>
      </c>
      <c r="BE193" s="31" t="s">
        <v>158</v>
      </c>
      <c r="BF193" s="31" t="s">
        <v>158</v>
      </c>
      <c r="BG193" s="31" t="s">
        <v>158</v>
      </c>
      <c r="BH193" s="31" t="s">
        <v>158</v>
      </c>
    </row>
    <row r="194" spans="1:60" x14ac:dyDescent="0.25">
      <c r="A194" s="28">
        <v>44914</v>
      </c>
      <c r="B194" s="80">
        <v>7677516247</v>
      </c>
      <c r="C194" s="81">
        <v>767751601</v>
      </c>
      <c r="D194" s="77">
        <v>9443.36</v>
      </c>
      <c r="E194" s="77">
        <v>8092.04</v>
      </c>
      <c r="F194" s="77">
        <v>74.95</v>
      </c>
      <c r="G194" s="77">
        <v>126</v>
      </c>
      <c r="S194" s="32"/>
      <c r="T194" s="32"/>
      <c r="U194" s="32"/>
      <c r="V194" s="32"/>
      <c r="W194" s="32"/>
      <c r="X194" s="32"/>
      <c r="Y194" s="32"/>
      <c r="Z194" s="32">
        <f>($E$194/$G$194)*0.5</f>
        <v>32.111269841269838</v>
      </c>
      <c r="AA194" s="32">
        <f t="shared" ref="AA194:AF194" si="143">($E$194/$G$194)</f>
        <v>64.222539682539676</v>
      </c>
      <c r="AB194" s="32">
        <f t="shared" si="143"/>
        <v>64.222539682539676</v>
      </c>
      <c r="AC194" s="32">
        <f t="shared" si="143"/>
        <v>64.222539682539676</v>
      </c>
      <c r="AD194" s="32">
        <f t="shared" si="143"/>
        <v>64.222539682539676</v>
      </c>
      <c r="AE194" s="32">
        <f t="shared" si="143"/>
        <v>64.222539682539676</v>
      </c>
      <c r="AF194" s="32">
        <f t="shared" si="143"/>
        <v>64.222539682539676</v>
      </c>
      <c r="AG194" s="31" t="s">
        <v>158</v>
      </c>
      <c r="AH194" s="31" t="s">
        <v>158</v>
      </c>
      <c r="AI194" s="31" t="s">
        <v>158</v>
      </c>
      <c r="AJ194" s="31" t="s">
        <v>158</v>
      </c>
      <c r="AK194" s="31" t="s">
        <v>158</v>
      </c>
      <c r="AL194" s="31" t="s">
        <v>158</v>
      </c>
      <c r="AM194" s="31" t="s">
        <v>158</v>
      </c>
      <c r="AN194" s="31" t="s">
        <v>158</v>
      </c>
      <c r="AO194" s="31" t="s">
        <v>158</v>
      </c>
      <c r="AP194" s="31" t="s">
        <v>158</v>
      </c>
      <c r="AQ194" s="31" t="s">
        <v>158</v>
      </c>
      <c r="AR194" s="31" t="s">
        <v>158</v>
      </c>
      <c r="AS194" s="31" t="s">
        <v>158</v>
      </c>
      <c r="AT194" s="31" t="s">
        <v>158</v>
      </c>
      <c r="AU194" s="31" t="s">
        <v>158</v>
      </c>
      <c r="AV194" s="31" t="s">
        <v>158</v>
      </c>
      <c r="AW194" s="31" t="s">
        <v>158</v>
      </c>
      <c r="AX194" s="31" t="s">
        <v>158</v>
      </c>
      <c r="AY194" s="31" t="s">
        <v>158</v>
      </c>
      <c r="AZ194" s="31" t="s">
        <v>158</v>
      </c>
      <c r="BA194" s="31" t="s">
        <v>158</v>
      </c>
      <c r="BB194" s="31" t="s">
        <v>158</v>
      </c>
      <c r="BC194" s="31" t="s">
        <v>158</v>
      </c>
      <c r="BD194" s="31" t="s">
        <v>158</v>
      </c>
      <c r="BE194" s="31" t="s">
        <v>158</v>
      </c>
      <c r="BF194" s="31" t="s">
        <v>158</v>
      </c>
      <c r="BG194" s="31" t="s">
        <v>158</v>
      </c>
      <c r="BH194" s="31" t="s">
        <v>158</v>
      </c>
    </row>
    <row r="195" spans="1:60" x14ac:dyDescent="0.25">
      <c r="A195" s="28">
        <v>44914</v>
      </c>
      <c r="B195" s="80">
        <v>6344605176</v>
      </c>
      <c r="C195" s="81">
        <v>634460501</v>
      </c>
      <c r="D195" s="77">
        <v>6009.04</v>
      </c>
      <c r="E195" s="77">
        <v>5041.09</v>
      </c>
      <c r="F195" s="77">
        <v>41.73</v>
      </c>
      <c r="G195" s="77">
        <v>144</v>
      </c>
      <c r="S195" s="32"/>
      <c r="T195" s="32"/>
      <c r="U195" s="32"/>
      <c r="V195" s="32"/>
      <c r="W195" s="32"/>
      <c r="X195" s="32"/>
      <c r="Y195" s="32"/>
      <c r="Z195" s="32">
        <f>($E$195/$G$195)*0.5</f>
        <v>17.503784722222221</v>
      </c>
      <c r="AA195" s="32">
        <f t="shared" ref="AA195:AF195" si="144">($E$195/$G$195)</f>
        <v>35.007569444444442</v>
      </c>
      <c r="AB195" s="32">
        <f t="shared" si="144"/>
        <v>35.007569444444442</v>
      </c>
      <c r="AC195" s="32">
        <f t="shared" si="144"/>
        <v>35.007569444444442</v>
      </c>
      <c r="AD195" s="32">
        <f t="shared" si="144"/>
        <v>35.007569444444442</v>
      </c>
      <c r="AE195" s="32">
        <f t="shared" si="144"/>
        <v>35.007569444444442</v>
      </c>
      <c r="AF195" s="32">
        <f t="shared" si="144"/>
        <v>35.007569444444442</v>
      </c>
      <c r="AG195" s="31" t="s">
        <v>158</v>
      </c>
      <c r="AH195" s="31" t="s">
        <v>158</v>
      </c>
      <c r="AI195" s="31" t="s">
        <v>158</v>
      </c>
      <c r="AJ195" s="31" t="s">
        <v>158</v>
      </c>
      <c r="AK195" s="31" t="s">
        <v>158</v>
      </c>
      <c r="AL195" s="31" t="s">
        <v>158</v>
      </c>
      <c r="AM195" s="31" t="s">
        <v>158</v>
      </c>
      <c r="AN195" s="31" t="s">
        <v>158</v>
      </c>
      <c r="AO195" s="31" t="s">
        <v>158</v>
      </c>
      <c r="AP195" s="31" t="s">
        <v>158</v>
      </c>
      <c r="AQ195" s="31" t="s">
        <v>158</v>
      </c>
      <c r="AR195" s="31" t="s">
        <v>158</v>
      </c>
      <c r="AS195" s="31" t="s">
        <v>158</v>
      </c>
      <c r="AT195" s="31" t="s">
        <v>158</v>
      </c>
      <c r="AU195" s="31" t="s">
        <v>158</v>
      </c>
      <c r="AV195" s="31" t="s">
        <v>158</v>
      </c>
      <c r="AW195" s="31" t="s">
        <v>158</v>
      </c>
      <c r="AX195" s="31" t="s">
        <v>158</v>
      </c>
      <c r="AY195" s="31" t="s">
        <v>158</v>
      </c>
      <c r="AZ195" s="31" t="s">
        <v>158</v>
      </c>
      <c r="BA195" s="31" t="s">
        <v>158</v>
      </c>
      <c r="BB195" s="31" t="s">
        <v>158</v>
      </c>
      <c r="BC195" s="31" t="s">
        <v>158</v>
      </c>
      <c r="BD195" s="31" t="s">
        <v>158</v>
      </c>
      <c r="BE195" s="31" t="s">
        <v>158</v>
      </c>
      <c r="BF195" s="31" t="s">
        <v>158</v>
      </c>
      <c r="BG195" s="31" t="s">
        <v>158</v>
      </c>
      <c r="BH195" s="31" t="s">
        <v>158</v>
      </c>
    </row>
    <row r="196" spans="1:60" x14ac:dyDescent="0.25">
      <c r="A196" s="28">
        <v>44914</v>
      </c>
      <c r="B196" s="80">
        <v>1551118117</v>
      </c>
      <c r="C196" s="81">
        <v>155111801</v>
      </c>
      <c r="D196" s="77">
        <v>6144.96</v>
      </c>
      <c r="E196" s="77">
        <v>5155.1099999999997</v>
      </c>
      <c r="F196" s="77">
        <v>42.67</v>
      </c>
      <c r="G196" s="77">
        <v>144</v>
      </c>
      <c r="S196" s="32"/>
      <c r="T196" s="32"/>
      <c r="U196" s="32"/>
      <c r="V196" s="32"/>
      <c r="W196" s="32"/>
      <c r="X196" s="32"/>
      <c r="Y196" s="32"/>
      <c r="Z196" s="32">
        <f>($E$196/$G$196)*0.5</f>
        <v>17.899687499999999</v>
      </c>
      <c r="AA196" s="32">
        <f t="shared" ref="AA196:AF196" si="145">($E$196/$G$196)</f>
        <v>35.799374999999998</v>
      </c>
      <c r="AB196" s="32">
        <f t="shared" si="145"/>
        <v>35.799374999999998</v>
      </c>
      <c r="AC196" s="32">
        <f t="shared" si="145"/>
        <v>35.799374999999998</v>
      </c>
      <c r="AD196" s="32">
        <f t="shared" si="145"/>
        <v>35.799374999999998</v>
      </c>
      <c r="AE196" s="32">
        <f t="shared" si="145"/>
        <v>35.799374999999998</v>
      </c>
      <c r="AF196" s="32">
        <f t="shared" si="145"/>
        <v>35.799374999999998</v>
      </c>
      <c r="AG196" s="31" t="s">
        <v>158</v>
      </c>
      <c r="AH196" s="31" t="s">
        <v>158</v>
      </c>
      <c r="AI196" s="31" t="s">
        <v>158</v>
      </c>
      <c r="AJ196" s="31" t="s">
        <v>158</v>
      </c>
      <c r="AK196" s="31" t="s">
        <v>158</v>
      </c>
      <c r="AL196" s="31" t="s">
        <v>158</v>
      </c>
      <c r="AM196" s="31" t="s">
        <v>158</v>
      </c>
      <c r="AN196" s="31" t="s">
        <v>158</v>
      </c>
      <c r="AO196" s="31" t="s">
        <v>158</v>
      </c>
      <c r="AP196" s="31" t="s">
        <v>158</v>
      </c>
      <c r="AQ196" s="31" t="s">
        <v>158</v>
      </c>
      <c r="AR196" s="31" t="s">
        <v>158</v>
      </c>
      <c r="AS196" s="31" t="s">
        <v>158</v>
      </c>
      <c r="AT196" s="31" t="s">
        <v>158</v>
      </c>
      <c r="AU196" s="31" t="s">
        <v>158</v>
      </c>
      <c r="AV196" s="31" t="s">
        <v>158</v>
      </c>
      <c r="AW196" s="31" t="s">
        <v>158</v>
      </c>
      <c r="AX196" s="31" t="s">
        <v>158</v>
      </c>
      <c r="AY196" s="31" t="s">
        <v>158</v>
      </c>
      <c r="AZ196" s="31" t="s">
        <v>158</v>
      </c>
      <c r="BA196" s="31" t="s">
        <v>158</v>
      </c>
      <c r="BB196" s="31" t="s">
        <v>158</v>
      </c>
      <c r="BC196" s="31" t="s">
        <v>158</v>
      </c>
      <c r="BD196" s="31" t="s">
        <v>158</v>
      </c>
      <c r="BE196" s="31" t="s">
        <v>158</v>
      </c>
      <c r="BF196" s="31" t="s">
        <v>158</v>
      </c>
      <c r="BG196" s="31" t="s">
        <v>158</v>
      </c>
      <c r="BH196" s="31" t="s">
        <v>158</v>
      </c>
    </row>
    <row r="197" spans="1:60" x14ac:dyDescent="0.25">
      <c r="A197" s="28">
        <v>44921</v>
      </c>
      <c r="B197" s="40">
        <v>2051117127</v>
      </c>
      <c r="C197" s="81">
        <v>205111701</v>
      </c>
      <c r="D197" s="77">
        <v>6936.19</v>
      </c>
      <c r="E197" s="77">
        <v>5818.89</v>
      </c>
      <c r="F197" s="77">
        <v>48.17</v>
      </c>
      <c r="G197" s="77">
        <v>144</v>
      </c>
      <c r="S197" s="32"/>
      <c r="T197" s="32"/>
      <c r="U197" s="32"/>
      <c r="V197" s="32"/>
      <c r="W197" s="32"/>
      <c r="X197" s="32"/>
      <c r="Y197" s="32"/>
      <c r="Z197" s="32">
        <f>($E$197/$G$197)*0.5</f>
        <v>20.204479166666669</v>
      </c>
      <c r="AA197" s="32">
        <f t="shared" ref="AA197:AF197" si="146">($E$197/$G$197)</f>
        <v>40.408958333333338</v>
      </c>
      <c r="AB197" s="32">
        <f t="shared" si="146"/>
        <v>40.408958333333338</v>
      </c>
      <c r="AC197" s="32">
        <f t="shared" si="146"/>
        <v>40.408958333333338</v>
      </c>
      <c r="AD197" s="32">
        <f t="shared" si="146"/>
        <v>40.408958333333338</v>
      </c>
      <c r="AE197" s="32">
        <f t="shared" si="146"/>
        <v>40.408958333333338</v>
      </c>
      <c r="AF197" s="32">
        <f t="shared" si="146"/>
        <v>40.408958333333338</v>
      </c>
      <c r="AG197" s="31" t="s">
        <v>158</v>
      </c>
      <c r="AH197" s="31" t="s">
        <v>158</v>
      </c>
      <c r="AI197" s="31" t="s">
        <v>158</v>
      </c>
      <c r="AJ197" s="31" t="s">
        <v>158</v>
      </c>
      <c r="AK197" s="31" t="s">
        <v>158</v>
      </c>
      <c r="AL197" s="31" t="s">
        <v>158</v>
      </c>
      <c r="AM197" s="31" t="s">
        <v>158</v>
      </c>
      <c r="AN197" s="31" t="s">
        <v>158</v>
      </c>
      <c r="AO197" s="31" t="s">
        <v>158</v>
      </c>
      <c r="AP197" s="31" t="s">
        <v>158</v>
      </c>
      <c r="AQ197" s="31" t="s">
        <v>158</v>
      </c>
      <c r="AR197" s="31" t="s">
        <v>158</v>
      </c>
      <c r="AS197" s="31" t="s">
        <v>158</v>
      </c>
      <c r="AT197" s="31" t="s">
        <v>158</v>
      </c>
      <c r="AU197" s="31" t="s">
        <v>158</v>
      </c>
      <c r="AV197" s="31" t="s">
        <v>158</v>
      </c>
      <c r="AW197" s="31" t="s">
        <v>158</v>
      </c>
      <c r="AX197" s="31" t="s">
        <v>158</v>
      </c>
      <c r="AY197" s="31" t="s">
        <v>158</v>
      </c>
      <c r="AZ197" s="31" t="s">
        <v>158</v>
      </c>
      <c r="BA197" s="31" t="s">
        <v>158</v>
      </c>
      <c r="BB197" s="31" t="s">
        <v>158</v>
      </c>
      <c r="BC197" s="31" t="s">
        <v>158</v>
      </c>
      <c r="BD197" s="31" t="s">
        <v>158</v>
      </c>
      <c r="BE197" s="31" t="s">
        <v>158</v>
      </c>
      <c r="BF197" s="31" t="s">
        <v>158</v>
      </c>
      <c r="BG197" s="31" t="s">
        <v>158</v>
      </c>
      <c r="BH197" s="31" t="s">
        <v>158</v>
      </c>
    </row>
    <row r="198" spans="1:60" x14ac:dyDescent="0.25">
      <c r="A198" s="28">
        <v>44921</v>
      </c>
      <c r="B198" s="80">
        <v>9942511131</v>
      </c>
      <c r="C198" s="81">
        <v>994251101</v>
      </c>
      <c r="D198" s="77">
        <v>8047.2</v>
      </c>
      <c r="E198" s="77">
        <v>6774.76</v>
      </c>
      <c r="F198" s="77">
        <v>57.07</v>
      </c>
      <c r="G198" s="77">
        <v>141</v>
      </c>
      <c r="S198" s="32"/>
      <c r="T198" s="32"/>
      <c r="U198" s="32"/>
      <c r="V198" s="32"/>
      <c r="W198" s="32"/>
      <c r="X198" s="32"/>
      <c r="Y198" s="32"/>
      <c r="Z198" s="32">
        <f>($E$198/$G$198)*0.5</f>
        <v>24.023971631205676</v>
      </c>
      <c r="AA198" s="32">
        <f t="shared" ref="AA198:AF198" si="147">($E$198/$G$198)</f>
        <v>48.047943262411351</v>
      </c>
      <c r="AB198" s="32">
        <f t="shared" si="147"/>
        <v>48.047943262411351</v>
      </c>
      <c r="AC198" s="32">
        <f t="shared" si="147"/>
        <v>48.047943262411351</v>
      </c>
      <c r="AD198" s="32">
        <f t="shared" si="147"/>
        <v>48.047943262411351</v>
      </c>
      <c r="AE198" s="32">
        <f t="shared" si="147"/>
        <v>48.047943262411351</v>
      </c>
      <c r="AF198" s="32">
        <f t="shared" si="147"/>
        <v>48.047943262411351</v>
      </c>
      <c r="AG198" s="31" t="s">
        <v>158</v>
      </c>
      <c r="AH198" s="31" t="s">
        <v>158</v>
      </c>
      <c r="AI198" s="31" t="s">
        <v>158</v>
      </c>
      <c r="AJ198" s="31" t="s">
        <v>158</v>
      </c>
      <c r="AK198" s="31" t="s">
        <v>158</v>
      </c>
      <c r="AL198" s="31" t="s">
        <v>158</v>
      </c>
      <c r="AM198" s="31" t="s">
        <v>158</v>
      </c>
      <c r="AN198" s="31" t="s">
        <v>158</v>
      </c>
      <c r="AO198" s="31" t="s">
        <v>158</v>
      </c>
      <c r="AP198" s="31" t="s">
        <v>158</v>
      </c>
      <c r="AQ198" s="31" t="s">
        <v>158</v>
      </c>
      <c r="AR198" s="31" t="s">
        <v>158</v>
      </c>
      <c r="AS198" s="31" t="s">
        <v>158</v>
      </c>
      <c r="AT198" s="31" t="s">
        <v>158</v>
      </c>
      <c r="AU198" s="31" t="s">
        <v>158</v>
      </c>
      <c r="AV198" s="31" t="s">
        <v>158</v>
      </c>
      <c r="AW198" s="31" t="s">
        <v>158</v>
      </c>
      <c r="AX198" s="31" t="s">
        <v>158</v>
      </c>
      <c r="AY198" s="31" t="s">
        <v>158</v>
      </c>
      <c r="AZ198" s="31" t="s">
        <v>158</v>
      </c>
      <c r="BA198" s="31" t="s">
        <v>158</v>
      </c>
      <c r="BB198" s="31" t="s">
        <v>158</v>
      </c>
      <c r="BC198" s="31" t="s">
        <v>158</v>
      </c>
      <c r="BD198" s="31" t="s">
        <v>158</v>
      </c>
      <c r="BE198" s="31" t="s">
        <v>158</v>
      </c>
      <c r="BF198" s="31" t="s">
        <v>158</v>
      </c>
      <c r="BG198" s="31" t="s">
        <v>158</v>
      </c>
      <c r="BH198" s="31" t="s">
        <v>158</v>
      </c>
    </row>
    <row r="199" spans="1:60" x14ac:dyDescent="0.25">
      <c r="A199" s="28">
        <v>44921</v>
      </c>
      <c r="B199" s="80">
        <v>9770819117</v>
      </c>
      <c r="C199" s="81">
        <v>977081901</v>
      </c>
      <c r="D199" s="77">
        <v>2596.94</v>
      </c>
      <c r="E199" s="77">
        <v>2204.4</v>
      </c>
      <c r="F199" s="77">
        <v>19.38</v>
      </c>
      <c r="G199" s="77">
        <v>134</v>
      </c>
      <c r="S199" s="32"/>
      <c r="T199" s="32"/>
      <c r="U199" s="32"/>
      <c r="V199" s="32"/>
      <c r="W199" s="32"/>
      <c r="X199" s="32"/>
      <c r="Y199" s="32"/>
      <c r="Z199" s="37">
        <f>($E$199/$G$199)*0.5</f>
        <v>8.2253731343283594</v>
      </c>
      <c r="AA199" s="32">
        <f t="shared" ref="AA199:AF199" si="148">($E$199/$G$199)</f>
        <v>16.450746268656719</v>
      </c>
      <c r="AB199" s="32">
        <f t="shared" si="148"/>
        <v>16.450746268656719</v>
      </c>
      <c r="AC199" s="32">
        <f t="shared" si="148"/>
        <v>16.450746268656719</v>
      </c>
      <c r="AD199" s="32">
        <f t="shared" si="148"/>
        <v>16.450746268656719</v>
      </c>
      <c r="AE199" s="32">
        <f t="shared" si="148"/>
        <v>16.450746268656719</v>
      </c>
      <c r="AF199" s="32">
        <f t="shared" si="148"/>
        <v>16.450746268656719</v>
      </c>
      <c r="AG199" s="31" t="s">
        <v>158</v>
      </c>
      <c r="AH199" s="31" t="s">
        <v>158</v>
      </c>
      <c r="AI199" s="31" t="s">
        <v>158</v>
      </c>
      <c r="AJ199" s="31" t="s">
        <v>158</v>
      </c>
      <c r="AK199" s="31" t="s">
        <v>158</v>
      </c>
      <c r="AL199" s="31" t="s">
        <v>158</v>
      </c>
      <c r="AM199" s="31" t="s">
        <v>158</v>
      </c>
      <c r="AN199" s="31" t="s">
        <v>158</v>
      </c>
      <c r="AO199" s="31" t="s">
        <v>158</v>
      </c>
      <c r="AP199" s="31" t="s">
        <v>158</v>
      </c>
      <c r="AQ199" s="31" t="s">
        <v>158</v>
      </c>
      <c r="AR199" s="31" t="s">
        <v>158</v>
      </c>
      <c r="AS199" s="31" t="s">
        <v>158</v>
      </c>
      <c r="AT199" s="31" t="s">
        <v>158</v>
      </c>
      <c r="AU199" s="31" t="s">
        <v>158</v>
      </c>
      <c r="AV199" s="31" t="s">
        <v>158</v>
      </c>
      <c r="AW199" s="31" t="s">
        <v>158</v>
      </c>
      <c r="AX199" s="31" t="s">
        <v>158</v>
      </c>
      <c r="AY199" s="31" t="s">
        <v>158</v>
      </c>
      <c r="AZ199" s="31" t="s">
        <v>158</v>
      </c>
      <c r="BA199" s="31" t="s">
        <v>158</v>
      </c>
      <c r="BB199" s="31" t="s">
        <v>158</v>
      </c>
      <c r="BC199" s="31" t="s">
        <v>158</v>
      </c>
      <c r="BD199" s="31" t="s">
        <v>158</v>
      </c>
      <c r="BE199" s="31" t="s">
        <v>158</v>
      </c>
      <c r="BF199" s="31" t="s">
        <v>158</v>
      </c>
      <c r="BG199" s="31" t="s">
        <v>158</v>
      </c>
      <c r="BH199" s="31" t="s">
        <v>158</v>
      </c>
    </row>
    <row r="200" spans="1:60" x14ac:dyDescent="0.25">
      <c r="D200" s="16"/>
      <c r="E200" s="16"/>
      <c r="F200" s="16"/>
      <c r="Z200" s="34">
        <f>SUM(Z34:Z199)</f>
        <v>5064.0171737097062</v>
      </c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</row>
    <row r="201" spans="1:60" x14ac:dyDescent="0.25">
      <c r="D201" s="16"/>
      <c r="E201" s="16"/>
      <c r="F201" s="16"/>
    </row>
    <row r="202" spans="1:60" x14ac:dyDescent="0.25">
      <c r="A202" s="28">
        <v>44935</v>
      </c>
      <c r="B202" s="80">
        <v>9322112111</v>
      </c>
      <c r="C202" s="81">
        <v>932211201</v>
      </c>
      <c r="D202" s="77">
        <v>12114.1</v>
      </c>
      <c r="E202" s="77">
        <v>10162.73</v>
      </c>
      <c r="F202" s="77">
        <v>84.13</v>
      </c>
      <c r="G202" s="77">
        <v>144</v>
      </c>
      <c r="S202" s="32"/>
      <c r="T202" s="32"/>
      <c r="U202" s="32"/>
      <c r="V202" s="32"/>
      <c r="W202" s="32"/>
      <c r="X202" s="32"/>
      <c r="Y202" s="32"/>
      <c r="Z202" s="32"/>
      <c r="AA202" s="32">
        <f>($E$202/$G$202)*0.5</f>
        <v>35.287256944444444</v>
      </c>
      <c r="AB202" s="32">
        <f t="shared" ref="AB202:BC202" si="149">($E$202/$G$202)</f>
        <v>70.574513888888887</v>
      </c>
      <c r="AC202" s="32">
        <f t="shared" si="149"/>
        <v>70.574513888888887</v>
      </c>
      <c r="AD202" s="32">
        <f t="shared" si="149"/>
        <v>70.574513888888887</v>
      </c>
      <c r="AE202" s="32">
        <f t="shared" si="149"/>
        <v>70.574513888888887</v>
      </c>
      <c r="AF202" s="32">
        <f t="shared" si="149"/>
        <v>70.574513888888887</v>
      </c>
      <c r="AG202" s="32">
        <f t="shared" si="149"/>
        <v>70.574513888888887</v>
      </c>
      <c r="AH202" s="32">
        <f t="shared" si="149"/>
        <v>70.574513888888887</v>
      </c>
      <c r="AI202" s="32">
        <f t="shared" si="149"/>
        <v>70.574513888888887</v>
      </c>
      <c r="AJ202" s="32">
        <f t="shared" si="149"/>
        <v>70.574513888888887</v>
      </c>
      <c r="AK202" s="32">
        <f t="shared" si="149"/>
        <v>70.574513888888887</v>
      </c>
      <c r="AL202" s="32">
        <f t="shared" si="149"/>
        <v>70.574513888888887</v>
      </c>
      <c r="AM202" s="32">
        <f t="shared" si="149"/>
        <v>70.574513888888887</v>
      </c>
      <c r="AN202" s="32">
        <f t="shared" si="149"/>
        <v>70.574513888888887</v>
      </c>
      <c r="AO202" s="32">
        <f t="shared" si="149"/>
        <v>70.574513888888887</v>
      </c>
      <c r="AP202" s="32">
        <f t="shared" si="149"/>
        <v>70.574513888888887</v>
      </c>
      <c r="AQ202" s="32">
        <f t="shared" si="149"/>
        <v>70.574513888888887</v>
      </c>
      <c r="AR202" s="32">
        <f t="shared" si="149"/>
        <v>70.574513888888887</v>
      </c>
      <c r="AS202" s="32">
        <f t="shared" si="149"/>
        <v>70.574513888888887</v>
      </c>
      <c r="AT202" s="32">
        <f t="shared" si="149"/>
        <v>70.574513888888887</v>
      </c>
      <c r="AU202" s="32">
        <f t="shared" si="149"/>
        <v>70.574513888888887</v>
      </c>
      <c r="AV202" s="32">
        <f t="shared" si="149"/>
        <v>70.574513888888887</v>
      </c>
      <c r="AW202" s="32">
        <f t="shared" si="149"/>
        <v>70.574513888888887</v>
      </c>
      <c r="AX202" s="32">
        <f t="shared" si="149"/>
        <v>70.574513888888887</v>
      </c>
      <c r="AY202" s="32">
        <f t="shared" si="149"/>
        <v>70.574513888888887</v>
      </c>
      <c r="AZ202" s="32">
        <f t="shared" si="149"/>
        <v>70.574513888888887</v>
      </c>
      <c r="BA202" s="32">
        <f t="shared" si="149"/>
        <v>70.574513888888887</v>
      </c>
      <c r="BB202" s="32">
        <f t="shared" si="149"/>
        <v>70.574513888888887</v>
      </c>
      <c r="BC202" s="32">
        <f t="shared" si="149"/>
        <v>70.574513888888887</v>
      </c>
      <c r="BD202" s="31" t="s">
        <v>158</v>
      </c>
      <c r="BE202" s="31" t="s">
        <v>158</v>
      </c>
      <c r="BF202" s="31" t="s">
        <v>158</v>
      </c>
      <c r="BG202" s="31" t="s">
        <v>158</v>
      </c>
      <c r="BH202" s="31" t="s">
        <v>158</v>
      </c>
    </row>
    <row r="203" spans="1:60" x14ac:dyDescent="0.25">
      <c r="A203" s="28">
        <v>44935</v>
      </c>
      <c r="B203" s="80">
        <v>5590210136</v>
      </c>
      <c r="C203" s="81">
        <v>559021001</v>
      </c>
      <c r="D203" s="77">
        <v>1403.62</v>
      </c>
      <c r="E203" s="77">
        <v>1177.52</v>
      </c>
      <c r="F203" s="77">
        <v>9.75</v>
      </c>
      <c r="G203" s="77">
        <v>144</v>
      </c>
      <c r="S203" s="32"/>
      <c r="T203" s="32"/>
      <c r="U203" s="32"/>
      <c r="V203" s="32"/>
      <c r="W203" s="32"/>
      <c r="X203" s="32"/>
      <c r="Y203" s="32"/>
      <c r="Z203" s="32"/>
      <c r="AA203" s="32">
        <f>($E$203/$G$203)*0.5</f>
        <v>4.0886111111111108</v>
      </c>
      <c r="AB203" s="32">
        <f t="shared" ref="AB203:BC203" si="150">($E$203/$G$203)</f>
        <v>8.1772222222222215</v>
      </c>
      <c r="AC203" s="32">
        <f t="shared" si="150"/>
        <v>8.1772222222222215</v>
      </c>
      <c r="AD203" s="32">
        <f t="shared" si="150"/>
        <v>8.1772222222222215</v>
      </c>
      <c r="AE203" s="32">
        <f t="shared" si="150"/>
        <v>8.1772222222222215</v>
      </c>
      <c r="AF203" s="32">
        <f t="shared" si="150"/>
        <v>8.1772222222222215</v>
      </c>
      <c r="AG203" s="32">
        <f t="shared" si="150"/>
        <v>8.1772222222222215</v>
      </c>
      <c r="AH203" s="32">
        <f t="shared" si="150"/>
        <v>8.1772222222222215</v>
      </c>
      <c r="AI203" s="32">
        <f t="shared" si="150"/>
        <v>8.1772222222222215</v>
      </c>
      <c r="AJ203" s="32">
        <f t="shared" si="150"/>
        <v>8.1772222222222215</v>
      </c>
      <c r="AK203" s="32">
        <f t="shared" si="150"/>
        <v>8.1772222222222215</v>
      </c>
      <c r="AL203" s="32">
        <f t="shared" si="150"/>
        <v>8.1772222222222215</v>
      </c>
      <c r="AM203" s="32">
        <f t="shared" si="150"/>
        <v>8.1772222222222215</v>
      </c>
      <c r="AN203" s="32">
        <f t="shared" si="150"/>
        <v>8.1772222222222215</v>
      </c>
      <c r="AO203" s="32">
        <f t="shared" si="150"/>
        <v>8.1772222222222215</v>
      </c>
      <c r="AP203" s="32">
        <f t="shared" si="150"/>
        <v>8.1772222222222215</v>
      </c>
      <c r="AQ203" s="32">
        <f t="shared" si="150"/>
        <v>8.1772222222222215</v>
      </c>
      <c r="AR203" s="32">
        <f t="shared" si="150"/>
        <v>8.1772222222222215</v>
      </c>
      <c r="AS203" s="32">
        <f t="shared" si="150"/>
        <v>8.1772222222222215</v>
      </c>
      <c r="AT203" s="32">
        <f t="shared" si="150"/>
        <v>8.1772222222222215</v>
      </c>
      <c r="AU203" s="32">
        <f t="shared" si="150"/>
        <v>8.1772222222222215</v>
      </c>
      <c r="AV203" s="32">
        <f t="shared" si="150"/>
        <v>8.1772222222222215</v>
      </c>
      <c r="AW203" s="32">
        <f t="shared" si="150"/>
        <v>8.1772222222222215</v>
      </c>
      <c r="AX203" s="32">
        <f t="shared" si="150"/>
        <v>8.1772222222222215</v>
      </c>
      <c r="AY203" s="32">
        <f t="shared" si="150"/>
        <v>8.1772222222222215</v>
      </c>
      <c r="AZ203" s="32">
        <f t="shared" si="150"/>
        <v>8.1772222222222215</v>
      </c>
      <c r="BA203" s="32">
        <f t="shared" si="150"/>
        <v>8.1772222222222215</v>
      </c>
      <c r="BB203" s="32">
        <f t="shared" si="150"/>
        <v>8.1772222222222215</v>
      </c>
      <c r="BC203" s="32">
        <f t="shared" si="150"/>
        <v>8.1772222222222215</v>
      </c>
      <c r="BD203" s="145" t="s">
        <v>158</v>
      </c>
      <c r="BE203" s="145" t="s">
        <v>158</v>
      </c>
      <c r="BF203" s="145" t="s">
        <v>158</v>
      </c>
      <c r="BG203" s="145" t="s">
        <v>158</v>
      </c>
      <c r="BH203" s="145" t="s">
        <v>158</v>
      </c>
    </row>
    <row r="204" spans="1:60" x14ac:dyDescent="0.25">
      <c r="A204" s="28">
        <v>44942</v>
      </c>
      <c r="B204" s="80" t="s">
        <v>342</v>
      </c>
      <c r="C204" s="81">
        <v>85500300</v>
      </c>
      <c r="D204" s="77">
        <v>4214.1099999999997</v>
      </c>
      <c r="E204" s="77">
        <v>3535.29</v>
      </c>
      <c r="F204" s="77">
        <v>29.26</v>
      </c>
      <c r="G204" s="77">
        <v>144</v>
      </c>
      <c r="S204" s="32"/>
      <c r="T204" s="32"/>
      <c r="U204" s="32"/>
      <c r="V204" s="32"/>
      <c r="W204" s="32"/>
      <c r="X204" s="32"/>
      <c r="Y204" s="32"/>
      <c r="Z204" s="32"/>
      <c r="AA204" s="32">
        <f>($E$204/$G$204)*0.5</f>
        <v>12.2753125</v>
      </c>
      <c r="AB204" s="32">
        <f t="shared" ref="AB204:BC204" si="151">($E$204/$G$204)</f>
        <v>24.550625</v>
      </c>
      <c r="AC204" s="32">
        <f t="shared" si="151"/>
        <v>24.550625</v>
      </c>
      <c r="AD204" s="32">
        <f t="shared" si="151"/>
        <v>24.550625</v>
      </c>
      <c r="AE204" s="32">
        <f t="shared" si="151"/>
        <v>24.550625</v>
      </c>
      <c r="AF204" s="32">
        <f t="shared" si="151"/>
        <v>24.550625</v>
      </c>
      <c r="AG204" s="32">
        <f t="shared" si="151"/>
        <v>24.550625</v>
      </c>
      <c r="AH204" s="32">
        <f t="shared" si="151"/>
        <v>24.550625</v>
      </c>
      <c r="AI204" s="32">
        <f t="shared" si="151"/>
        <v>24.550625</v>
      </c>
      <c r="AJ204" s="32">
        <f t="shared" si="151"/>
        <v>24.550625</v>
      </c>
      <c r="AK204" s="32">
        <f t="shared" si="151"/>
        <v>24.550625</v>
      </c>
      <c r="AL204" s="32">
        <f t="shared" si="151"/>
        <v>24.550625</v>
      </c>
      <c r="AM204" s="32">
        <f t="shared" si="151"/>
        <v>24.550625</v>
      </c>
      <c r="AN204" s="32">
        <f t="shared" si="151"/>
        <v>24.550625</v>
      </c>
      <c r="AO204" s="32">
        <f t="shared" si="151"/>
        <v>24.550625</v>
      </c>
      <c r="AP204" s="32">
        <f t="shared" si="151"/>
        <v>24.550625</v>
      </c>
      <c r="AQ204" s="32">
        <f t="shared" si="151"/>
        <v>24.550625</v>
      </c>
      <c r="AR204" s="32">
        <f t="shared" si="151"/>
        <v>24.550625</v>
      </c>
      <c r="AS204" s="32">
        <f t="shared" si="151"/>
        <v>24.550625</v>
      </c>
      <c r="AT204" s="32">
        <f t="shared" si="151"/>
        <v>24.550625</v>
      </c>
      <c r="AU204" s="32">
        <f t="shared" si="151"/>
        <v>24.550625</v>
      </c>
      <c r="AV204" s="32">
        <f t="shared" si="151"/>
        <v>24.550625</v>
      </c>
      <c r="AW204" s="32">
        <f t="shared" si="151"/>
        <v>24.550625</v>
      </c>
      <c r="AX204" s="32">
        <f t="shared" si="151"/>
        <v>24.550625</v>
      </c>
      <c r="AY204" s="32">
        <f t="shared" si="151"/>
        <v>24.550625</v>
      </c>
      <c r="AZ204" s="32">
        <f t="shared" si="151"/>
        <v>24.550625</v>
      </c>
      <c r="BA204" s="32">
        <f t="shared" si="151"/>
        <v>24.550625</v>
      </c>
      <c r="BB204" s="32">
        <f t="shared" si="151"/>
        <v>24.550625</v>
      </c>
      <c r="BC204" s="32">
        <f t="shared" si="151"/>
        <v>24.550625</v>
      </c>
      <c r="BD204" s="145" t="s">
        <v>158</v>
      </c>
      <c r="BE204" s="145" t="s">
        <v>158</v>
      </c>
      <c r="BF204" s="145" t="s">
        <v>158</v>
      </c>
      <c r="BG204" s="145" t="s">
        <v>158</v>
      </c>
      <c r="BH204" s="145" t="s">
        <v>158</v>
      </c>
    </row>
    <row r="205" spans="1:60" x14ac:dyDescent="0.25">
      <c r="A205" s="28">
        <v>44949</v>
      </c>
      <c r="B205" s="80" t="s">
        <v>343</v>
      </c>
      <c r="C205" s="81">
        <v>70516500</v>
      </c>
      <c r="D205" s="77">
        <v>9161.86</v>
      </c>
      <c r="E205" s="77">
        <v>7686.04</v>
      </c>
      <c r="F205" s="77">
        <v>63.62</v>
      </c>
      <c r="G205" s="77">
        <v>144</v>
      </c>
      <c r="S205" s="32"/>
      <c r="T205" s="32"/>
      <c r="U205" s="32"/>
      <c r="V205" s="32"/>
      <c r="W205" s="32"/>
      <c r="X205" s="32"/>
      <c r="Y205" s="32"/>
      <c r="Z205" s="32"/>
      <c r="AA205" s="32">
        <f>($E$205/$G$205)*0.5</f>
        <v>26.687638888888888</v>
      </c>
      <c r="AB205" s="32">
        <f t="shared" ref="AB205:BC205" si="152">($E$205/$G$205)</f>
        <v>53.375277777777775</v>
      </c>
      <c r="AC205" s="32">
        <f t="shared" si="152"/>
        <v>53.375277777777775</v>
      </c>
      <c r="AD205" s="32">
        <f t="shared" si="152"/>
        <v>53.375277777777775</v>
      </c>
      <c r="AE205" s="32">
        <f t="shared" si="152"/>
        <v>53.375277777777775</v>
      </c>
      <c r="AF205" s="32">
        <f t="shared" si="152"/>
        <v>53.375277777777775</v>
      </c>
      <c r="AG205" s="32">
        <f t="shared" si="152"/>
        <v>53.375277777777775</v>
      </c>
      <c r="AH205" s="32">
        <f t="shared" si="152"/>
        <v>53.375277777777775</v>
      </c>
      <c r="AI205" s="32">
        <f t="shared" si="152"/>
        <v>53.375277777777775</v>
      </c>
      <c r="AJ205" s="32">
        <f t="shared" si="152"/>
        <v>53.375277777777775</v>
      </c>
      <c r="AK205" s="32">
        <f t="shared" si="152"/>
        <v>53.375277777777775</v>
      </c>
      <c r="AL205" s="32">
        <f t="shared" si="152"/>
        <v>53.375277777777775</v>
      </c>
      <c r="AM205" s="32">
        <f t="shared" si="152"/>
        <v>53.375277777777775</v>
      </c>
      <c r="AN205" s="32">
        <f t="shared" si="152"/>
        <v>53.375277777777775</v>
      </c>
      <c r="AO205" s="32">
        <f t="shared" si="152"/>
        <v>53.375277777777775</v>
      </c>
      <c r="AP205" s="32">
        <f t="shared" si="152"/>
        <v>53.375277777777775</v>
      </c>
      <c r="AQ205" s="32">
        <f t="shared" si="152"/>
        <v>53.375277777777775</v>
      </c>
      <c r="AR205" s="32">
        <f t="shared" si="152"/>
        <v>53.375277777777775</v>
      </c>
      <c r="AS205" s="32">
        <f t="shared" si="152"/>
        <v>53.375277777777775</v>
      </c>
      <c r="AT205" s="32">
        <f t="shared" si="152"/>
        <v>53.375277777777775</v>
      </c>
      <c r="AU205" s="32">
        <f t="shared" si="152"/>
        <v>53.375277777777775</v>
      </c>
      <c r="AV205" s="32">
        <f t="shared" si="152"/>
        <v>53.375277777777775</v>
      </c>
      <c r="AW205" s="32">
        <f t="shared" si="152"/>
        <v>53.375277777777775</v>
      </c>
      <c r="AX205" s="32">
        <f t="shared" si="152"/>
        <v>53.375277777777775</v>
      </c>
      <c r="AY205" s="32">
        <f t="shared" si="152"/>
        <v>53.375277777777775</v>
      </c>
      <c r="AZ205" s="32">
        <f t="shared" si="152"/>
        <v>53.375277777777775</v>
      </c>
      <c r="BA205" s="32">
        <f t="shared" si="152"/>
        <v>53.375277777777775</v>
      </c>
      <c r="BB205" s="32">
        <f t="shared" si="152"/>
        <v>53.375277777777775</v>
      </c>
      <c r="BC205" s="32">
        <f t="shared" si="152"/>
        <v>53.375277777777775</v>
      </c>
      <c r="BD205" s="145" t="s">
        <v>158</v>
      </c>
      <c r="BE205" s="145" t="s">
        <v>158</v>
      </c>
      <c r="BF205" s="145" t="s">
        <v>158</v>
      </c>
      <c r="BG205" s="145" t="s">
        <v>158</v>
      </c>
      <c r="BH205" s="145" t="s">
        <v>158</v>
      </c>
    </row>
    <row r="206" spans="1:60" x14ac:dyDescent="0.25">
      <c r="A206" s="28">
        <v>44949</v>
      </c>
      <c r="B206" s="80">
        <v>3621143008</v>
      </c>
      <c r="C206" s="81">
        <v>362114300</v>
      </c>
      <c r="D206" s="77">
        <v>11439.16</v>
      </c>
      <c r="E206" s="77">
        <v>9596.51</v>
      </c>
      <c r="F206" s="77">
        <v>79.44</v>
      </c>
      <c r="G206" s="77">
        <v>144</v>
      </c>
      <c r="S206" s="32"/>
      <c r="T206" s="32"/>
      <c r="U206" s="32"/>
      <c r="V206" s="32"/>
      <c r="W206" s="32"/>
      <c r="X206" s="32"/>
      <c r="Y206" s="32"/>
      <c r="Z206" s="32"/>
      <c r="AA206" s="32">
        <f>($E$206/$G$206)*0.5</f>
        <v>33.321215277777782</v>
      </c>
      <c r="AB206" s="32">
        <f t="shared" ref="AB206:BC206" si="153">($E$206/$G$206)</f>
        <v>66.642430555555563</v>
      </c>
      <c r="AC206" s="32">
        <f t="shared" si="153"/>
        <v>66.642430555555563</v>
      </c>
      <c r="AD206" s="32">
        <f t="shared" si="153"/>
        <v>66.642430555555563</v>
      </c>
      <c r="AE206" s="32">
        <f t="shared" si="153"/>
        <v>66.642430555555563</v>
      </c>
      <c r="AF206" s="32">
        <f t="shared" si="153"/>
        <v>66.642430555555563</v>
      </c>
      <c r="AG206" s="32">
        <f t="shared" si="153"/>
        <v>66.642430555555563</v>
      </c>
      <c r="AH206" s="32">
        <f t="shared" si="153"/>
        <v>66.642430555555563</v>
      </c>
      <c r="AI206" s="32">
        <f t="shared" si="153"/>
        <v>66.642430555555563</v>
      </c>
      <c r="AJ206" s="32">
        <f t="shared" si="153"/>
        <v>66.642430555555563</v>
      </c>
      <c r="AK206" s="32">
        <f t="shared" si="153"/>
        <v>66.642430555555563</v>
      </c>
      <c r="AL206" s="32">
        <f t="shared" si="153"/>
        <v>66.642430555555563</v>
      </c>
      <c r="AM206" s="32">
        <f t="shared" si="153"/>
        <v>66.642430555555563</v>
      </c>
      <c r="AN206" s="32">
        <f t="shared" si="153"/>
        <v>66.642430555555563</v>
      </c>
      <c r="AO206" s="32">
        <f t="shared" si="153"/>
        <v>66.642430555555563</v>
      </c>
      <c r="AP206" s="32">
        <f t="shared" si="153"/>
        <v>66.642430555555563</v>
      </c>
      <c r="AQ206" s="32">
        <f t="shared" si="153"/>
        <v>66.642430555555563</v>
      </c>
      <c r="AR206" s="32">
        <f t="shared" si="153"/>
        <v>66.642430555555563</v>
      </c>
      <c r="AS206" s="32">
        <f t="shared" si="153"/>
        <v>66.642430555555563</v>
      </c>
      <c r="AT206" s="32">
        <f t="shared" si="153"/>
        <v>66.642430555555563</v>
      </c>
      <c r="AU206" s="32">
        <f t="shared" si="153"/>
        <v>66.642430555555563</v>
      </c>
      <c r="AV206" s="32">
        <f t="shared" si="153"/>
        <v>66.642430555555563</v>
      </c>
      <c r="AW206" s="32">
        <f t="shared" si="153"/>
        <v>66.642430555555563</v>
      </c>
      <c r="AX206" s="32">
        <f t="shared" si="153"/>
        <v>66.642430555555563</v>
      </c>
      <c r="AY206" s="32">
        <f t="shared" si="153"/>
        <v>66.642430555555563</v>
      </c>
      <c r="AZ206" s="32">
        <f t="shared" si="153"/>
        <v>66.642430555555563</v>
      </c>
      <c r="BA206" s="32">
        <f t="shared" si="153"/>
        <v>66.642430555555563</v>
      </c>
      <c r="BB206" s="32">
        <f t="shared" si="153"/>
        <v>66.642430555555563</v>
      </c>
      <c r="BC206" s="32">
        <f t="shared" si="153"/>
        <v>66.642430555555563</v>
      </c>
      <c r="BD206" s="145" t="s">
        <v>158</v>
      </c>
      <c r="BE206" s="145" t="s">
        <v>158</v>
      </c>
      <c r="BF206" s="145" t="s">
        <v>158</v>
      </c>
      <c r="BG206" s="145" t="s">
        <v>158</v>
      </c>
      <c r="BH206" s="145" t="s">
        <v>158</v>
      </c>
    </row>
    <row r="207" spans="1:60" x14ac:dyDescent="0.25">
      <c r="A207" s="28">
        <v>44949</v>
      </c>
      <c r="B207" s="80">
        <v>5909101130</v>
      </c>
      <c r="C207" s="81">
        <v>590910101</v>
      </c>
      <c r="D207" s="77">
        <v>6084.87</v>
      </c>
      <c r="E207" s="77">
        <v>5104.7</v>
      </c>
      <c r="F207" s="77">
        <v>42.26</v>
      </c>
      <c r="G207" s="77">
        <v>144</v>
      </c>
      <c r="S207" s="32"/>
      <c r="T207" s="32"/>
      <c r="U207" s="32"/>
      <c r="V207" s="32"/>
      <c r="W207" s="32"/>
      <c r="X207" s="32"/>
      <c r="Y207" s="32"/>
      <c r="Z207" s="32"/>
      <c r="AA207" s="32">
        <f>($E$207/$G$207)*0.5</f>
        <v>17.724652777777777</v>
      </c>
      <c r="AB207" s="32">
        <f t="shared" ref="AB207:BC207" si="154">($E$207/$G$207)</f>
        <v>35.449305555555554</v>
      </c>
      <c r="AC207" s="32">
        <f t="shared" si="154"/>
        <v>35.449305555555554</v>
      </c>
      <c r="AD207" s="32">
        <f t="shared" si="154"/>
        <v>35.449305555555554</v>
      </c>
      <c r="AE207" s="32">
        <f t="shared" si="154"/>
        <v>35.449305555555554</v>
      </c>
      <c r="AF207" s="32">
        <f t="shared" si="154"/>
        <v>35.449305555555554</v>
      </c>
      <c r="AG207" s="32">
        <f t="shared" si="154"/>
        <v>35.449305555555554</v>
      </c>
      <c r="AH207" s="32">
        <f t="shared" si="154"/>
        <v>35.449305555555554</v>
      </c>
      <c r="AI207" s="32">
        <f t="shared" si="154"/>
        <v>35.449305555555554</v>
      </c>
      <c r="AJ207" s="32">
        <f t="shared" si="154"/>
        <v>35.449305555555554</v>
      </c>
      <c r="AK207" s="32">
        <f t="shared" si="154"/>
        <v>35.449305555555554</v>
      </c>
      <c r="AL207" s="32">
        <f t="shared" si="154"/>
        <v>35.449305555555554</v>
      </c>
      <c r="AM207" s="32">
        <f t="shared" si="154"/>
        <v>35.449305555555554</v>
      </c>
      <c r="AN207" s="32">
        <f t="shared" si="154"/>
        <v>35.449305555555554</v>
      </c>
      <c r="AO207" s="32">
        <f t="shared" si="154"/>
        <v>35.449305555555554</v>
      </c>
      <c r="AP207" s="32">
        <f t="shared" si="154"/>
        <v>35.449305555555554</v>
      </c>
      <c r="AQ207" s="32">
        <f t="shared" si="154"/>
        <v>35.449305555555554</v>
      </c>
      <c r="AR207" s="32">
        <f t="shared" si="154"/>
        <v>35.449305555555554</v>
      </c>
      <c r="AS207" s="32">
        <f t="shared" si="154"/>
        <v>35.449305555555554</v>
      </c>
      <c r="AT207" s="32">
        <f t="shared" si="154"/>
        <v>35.449305555555554</v>
      </c>
      <c r="AU207" s="32">
        <f t="shared" si="154"/>
        <v>35.449305555555554</v>
      </c>
      <c r="AV207" s="32">
        <f t="shared" si="154"/>
        <v>35.449305555555554</v>
      </c>
      <c r="AW207" s="32">
        <f t="shared" si="154"/>
        <v>35.449305555555554</v>
      </c>
      <c r="AX207" s="32">
        <f t="shared" si="154"/>
        <v>35.449305555555554</v>
      </c>
      <c r="AY207" s="32">
        <f t="shared" si="154"/>
        <v>35.449305555555554</v>
      </c>
      <c r="AZ207" s="32">
        <f t="shared" si="154"/>
        <v>35.449305555555554</v>
      </c>
      <c r="BA207" s="32">
        <f t="shared" si="154"/>
        <v>35.449305555555554</v>
      </c>
      <c r="BB207" s="32">
        <f t="shared" si="154"/>
        <v>35.449305555555554</v>
      </c>
      <c r="BC207" s="32">
        <f t="shared" si="154"/>
        <v>35.449305555555554</v>
      </c>
      <c r="BD207" s="145" t="s">
        <v>158</v>
      </c>
      <c r="BE207" s="145" t="s">
        <v>158</v>
      </c>
      <c r="BF207" s="145" t="s">
        <v>158</v>
      </c>
      <c r="BG207" s="145" t="s">
        <v>158</v>
      </c>
      <c r="BH207" s="145" t="s">
        <v>158</v>
      </c>
    </row>
    <row r="208" spans="1:60" x14ac:dyDescent="0.25">
      <c r="A208" s="28">
        <v>44949</v>
      </c>
      <c r="B208" s="80" t="s">
        <v>344</v>
      </c>
      <c r="C208" s="81">
        <v>30570701</v>
      </c>
      <c r="D208" s="77">
        <v>5406.01</v>
      </c>
      <c r="E208" s="77">
        <v>4535.1899999999996</v>
      </c>
      <c r="F208" s="77">
        <v>37.54</v>
      </c>
      <c r="G208" s="77">
        <v>144</v>
      </c>
      <c r="S208" s="32"/>
      <c r="T208" s="32"/>
      <c r="U208" s="32"/>
      <c r="V208" s="32"/>
      <c r="W208" s="32"/>
      <c r="X208" s="32"/>
      <c r="Y208" s="32"/>
      <c r="Z208" s="32"/>
      <c r="AA208" s="32">
        <f>($E$208/$G$208)*0.5</f>
        <v>15.747187499999999</v>
      </c>
      <c r="AB208" s="32">
        <f t="shared" ref="AB208:BC208" si="155">($E$208/$G$208)</f>
        <v>31.494374999999998</v>
      </c>
      <c r="AC208" s="32">
        <f t="shared" si="155"/>
        <v>31.494374999999998</v>
      </c>
      <c r="AD208" s="32">
        <f t="shared" si="155"/>
        <v>31.494374999999998</v>
      </c>
      <c r="AE208" s="32">
        <f t="shared" si="155"/>
        <v>31.494374999999998</v>
      </c>
      <c r="AF208" s="32">
        <f t="shared" si="155"/>
        <v>31.494374999999998</v>
      </c>
      <c r="AG208" s="32">
        <f t="shared" si="155"/>
        <v>31.494374999999998</v>
      </c>
      <c r="AH208" s="32">
        <f t="shared" si="155"/>
        <v>31.494374999999998</v>
      </c>
      <c r="AI208" s="32">
        <f t="shared" si="155"/>
        <v>31.494374999999998</v>
      </c>
      <c r="AJ208" s="32">
        <f t="shared" si="155"/>
        <v>31.494374999999998</v>
      </c>
      <c r="AK208" s="32">
        <f t="shared" si="155"/>
        <v>31.494374999999998</v>
      </c>
      <c r="AL208" s="32">
        <f t="shared" si="155"/>
        <v>31.494374999999998</v>
      </c>
      <c r="AM208" s="32">
        <f t="shared" si="155"/>
        <v>31.494374999999998</v>
      </c>
      <c r="AN208" s="32">
        <f t="shared" si="155"/>
        <v>31.494374999999998</v>
      </c>
      <c r="AO208" s="32">
        <f t="shared" si="155"/>
        <v>31.494374999999998</v>
      </c>
      <c r="AP208" s="32">
        <f t="shared" si="155"/>
        <v>31.494374999999998</v>
      </c>
      <c r="AQ208" s="32">
        <f t="shared" si="155"/>
        <v>31.494374999999998</v>
      </c>
      <c r="AR208" s="32">
        <f t="shared" si="155"/>
        <v>31.494374999999998</v>
      </c>
      <c r="AS208" s="32">
        <f t="shared" si="155"/>
        <v>31.494374999999998</v>
      </c>
      <c r="AT208" s="32">
        <f t="shared" si="155"/>
        <v>31.494374999999998</v>
      </c>
      <c r="AU208" s="32">
        <f t="shared" si="155"/>
        <v>31.494374999999998</v>
      </c>
      <c r="AV208" s="32">
        <f t="shared" si="155"/>
        <v>31.494374999999998</v>
      </c>
      <c r="AW208" s="32">
        <f t="shared" si="155"/>
        <v>31.494374999999998</v>
      </c>
      <c r="AX208" s="32">
        <f t="shared" si="155"/>
        <v>31.494374999999998</v>
      </c>
      <c r="AY208" s="32">
        <f t="shared" si="155"/>
        <v>31.494374999999998</v>
      </c>
      <c r="AZ208" s="32">
        <f t="shared" si="155"/>
        <v>31.494374999999998</v>
      </c>
      <c r="BA208" s="32">
        <f t="shared" si="155"/>
        <v>31.494374999999998</v>
      </c>
      <c r="BB208" s="32">
        <f t="shared" si="155"/>
        <v>31.494374999999998</v>
      </c>
      <c r="BC208" s="32">
        <f t="shared" si="155"/>
        <v>31.494374999999998</v>
      </c>
      <c r="BD208" s="145" t="s">
        <v>158</v>
      </c>
      <c r="BE208" s="145" t="s">
        <v>158</v>
      </c>
      <c r="BF208" s="145" t="s">
        <v>158</v>
      </c>
      <c r="BG208" s="145" t="s">
        <v>158</v>
      </c>
      <c r="BH208" s="145" t="s">
        <v>158</v>
      </c>
    </row>
    <row r="209" spans="1:60" x14ac:dyDescent="0.25">
      <c r="A209" s="28">
        <v>44949</v>
      </c>
      <c r="B209" s="80">
        <v>1533504135</v>
      </c>
      <c r="C209" s="81">
        <v>153350401</v>
      </c>
      <c r="D209" s="77">
        <v>1892.32</v>
      </c>
      <c r="E209" s="77">
        <v>1587.5</v>
      </c>
      <c r="F209" s="77">
        <v>13.14</v>
      </c>
      <c r="G209" s="77">
        <v>144</v>
      </c>
      <c r="S209" s="32"/>
      <c r="T209" s="32"/>
      <c r="U209" s="32"/>
      <c r="V209" s="32"/>
      <c r="W209" s="32"/>
      <c r="X209" s="32"/>
      <c r="Y209" s="32"/>
      <c r="Z209" s="32"/>
      <c r="AA209" s="37">
        <f>($E$209/$G$209)*0.5</f>
        <v>5.5121527777777777</v>
      </c>
      <c r="AB209" s="32">
        <f t="shared" ref="AB209:BC209" si="156">($E$209/$G$209)</f>
        <v>11.024305555555555</v>
      </c>
      <c r="AC209" s="32">
        <f t="shared" si="156"/>
        <v>11.024305555555555</v>
      </c>
      <c r="AD209" s="32">
        <f t="shared" si="156"/>
        <v>11.024305555555555</v>
      </c>
      <c r="AE209" s="32">
        <f t="shared" si="156"/>
        <v>11.024305555555555</v>
      </c>
      <c r="AF209" s="32">
        <f t="shared" si="156"/>
        <v>11.024305555555555</v>
      </c>
      <c r="AG209" s="32">
        <f t="shared" si="156"/>
        <v>11.024305555555555</v>
      </c>
      <c r="AH209" s="32">
        <f t="shared" si="156"/>
        <v>11.024305555555555</v>
      </c>
      <c r="AI209" s="32">
        <f t="shared" si="156"/>
        <v>11.024305555555555</v>
      </c>
      <c r="AJ209" s="32">
        <f t="shared" si="156"/>
        <v>11.024305555555555</v>
      </c>
      <c r="AK209" s="32">
        <f t="shared" si="156"/>
        <v>11.024305555555555</v>
      </c>
      <c r="AL209" s="32">
        <f t="shared" si="156"/>
        <v>11.024305555555555</v>
      </c>
      <c r="AM209" s="32">
        <f t="shared" si="156"/>
        <v>11.024305555555555</v>
      </c>
      <c r="AN209" s="32">
        <f t="shared" si="156"/>
        <v>11.024305555555555</v>
      </c>
      <c r="AO209" s="32">
        <f t="shared" si="156"/>
        <v>11.024305555555555</v>
      </c>
      <c r="AP209" s="32">
        <f t="shared" si="156"/>
        <v>11.024305555555555</v>
      </c>
      <c r="AQ209" s="32">
        <f t="shared" si="156"/>
        <v>11.024305555555555</v>
      </c>
      <c r="AR209" s="32">
        <f t="shared" si="156"/>
        <v>11.024305555555555</v>
      </c>
      <c r="AS209" s="32">
        <f t="shared" si="156"/>
        <v>11.024305555555555</v>
      </c>
      <c r="AT209" s="32">
        <f t="shared" si="156"/>
        <v>11.024305555555555</v>
      </c>
      <c r="AU209" s="32">
        <f t="shared" si="156"/>
        <v>11.024305555555555</v>
      </c>
      <c r="AV209" s="32">
        <f t="shared" si="156"/>
        <v>11.024305555555555</v>
      </c>
      <c r="AW209" s="32">
        <f t="shared" si="156"/>
        <v>11.024305555555555</v>
      </c>
      <c r="AX209" s="32">
        <f t="shared" si="156"/>
        <v>11.024305555555555</v>
      </c>
      <c r="AY209" s="32">
        <f t="shared" si="156"/>
        <v>11.024305555555555</v>
      </c>
      <c r="AZ209" s="32">
        <f t="shared" si="156"/>
        <v>11.024305555555555</v>
      </c>
      <c r="BA209" s="32">
        <f t="shared" si="156"/>
        <v>11.024305555555555</v>
      </c>
      <c r="BB209" s="32">
        <f t="shared" si="156"/>
        <v>11.024305555555555</v>
      </c>
      <c r="BC209" s="32">
        <f t="shared" si="156"/>
        <v>11.024305555555555</v>
      </c>
      <c r="BD209" s="145" t="s">
        <v>158</v>
      </c>
      <c r="BE209" s="145" t="s">
        <v>158</v>
      </c>
      <c r="BF209" s="145" t="s">
        <v>158</v>
      </c>
      <c r="BG209" s="145" t="s">
        <v>158</v>
      </c>
      <c r="BH209" s="145" t="s">
        <v>158</v>
      </c>
    </row>
    <row r="210" spans="1:60" x14ac:dyDescent="0.25">
      <c r="D210" s="16"/>
      <c r="E210" s="16"/>
      <c r="F210" s="16"/>
      <c r="Z210" s="34"/>
      <c r="AA210" s="34">
        <f>SUM(AA34:AA209)</f>
        <v>5394.3770938720654</v>
      </c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</row>
    <row r="211" spans="1:60" x14ac:dyDescent="0.25">
      <c r="D211" s="16"/>
      <c r="E211" s="16"/>
      <c r="F211" s="16"/>
    </row>
    <row r="212" spans="1:60" x14ac:dyDescent="0.25">
      <c r="A212" s="28">
        <v>44963</v>
      </c>
      <c r="B212" s="80">
        <v>2937113032</v>
      </c>
      <c r="C212" s="81">
        <v>293711300</v>
      </c>
      <c r="D212" s="77">
        <v>3941.28</v>
      </c>
      <c r="E212" s="77">
        <v>3306.41</v>
      </c>
      <c r="F212" s="77">
        <v>27.37</v>
      </c>
      <c r="G212" s="77">
        <v>144</v>
      </c>
      <c r="S212" s="32"/>
      <c r="T212" s="32"/>
      <c r="U212" s="32"/>
      <c r="V212" s="32"/>
      <c r="W212" s="32"/>
      <c r="X212" s="32"/>
      <c r="Y212" s="32"/>
      <c r="Z212" s="32"/>
      <c r="AA212" s="32"/>
      <c r="AB212" s="32">
        <f>($E$212/$G$212)*0.5</f>
        <v>11.480590277777777</v>
      </c>
      <c r="AC212" s="32">
        <f t="shared" ref="AC212:BC212" si="157">($E$212/$G$212)</f>
        <v>22.961180555555554</v>
      </c>
      <c r="AD212" s="32">
        <f t="shared" si="157"/>
        <v>22.961180555555554</v>
      </c>
      <c r="AE212" s="32">
        <f t="shared" si="157"/>
        <v>22.961180555555554</v>
      </c>
      <c r="AF212" s="32">
        <f t="shared" si="157"/>
        <v>22.961180555555554</v>
      </c>
      <c r="AG212" s="32">
        <f t="shared" si="157"/>
        <v>22.961180555555554</v>
      </c>
      <c r="AH212" s="32">
        <f t="shared" si="157"/>
        <v>22.961180555555554</v>
      </c>
      <c r="AI212" s="32">
        <f t="shared" si="157"/>
        <v>22.961180555555554</v>
      </c>
      <c r="AJ212" s="32">
        <f t="shared" si="157"/>
        <v>22.961180555555554</v>
      </c>
      <c r="AK212" s="32">
        <f t="shared" si="157"/>
        <v>22.961180555555554</v>
      </c>
      <c r="AL212" s="32">
        <f t="shared" si="157"/>
        <v>22.961180555555554</v>
      </c>
      <c r="AM212" s="32">
        <f t="shared" si="157"/>
        <v>22.961180555555554</v>
      </c>
      <c r="AN212" s="32">
        <f t="shared" si="157"/>
        <v>22.961180555555554</v>
      </c>
      <c r="AO212" s="32">
        <f t="shared" si="157"/>
        <v>22.961180555555554</v>
      </c>
      <c r="AP212" s="32">
        <f t="shared" si="157"/>
        <v>22.961180555555554</v>
      </c>
      <c r="AQ212" s="32">
        <f t="shared" si="157"/>
        <v>22.961180555555554</v>
      </c>
      <c r="AR212" s="32">
        <f t="shared" si="157"/>
        <v>22.961180555555554</v>
      </c>
      <c r="AS212" s="32">
        <f t="shared" si="157"/>
        <v>22.961180555555554</v>
      </c>
      <c r="AT212" s="32">
        <f t="shared" si="157"/>
        <v>22.961180555555554</v>
      </c>
      <c r="AU212" s="32">
        <f t="shared" si="157"/>
        <v>22.961180555555554</v>
      </c>
      <c r="AV212" s="32">
        <f t="shared" si="157"/>
        <v>22.961180555555554</v>
      </c>
      <c r="AW212" s="32">
        <f t="shared" si="157"/>
        <v>22.961180555555554</v>
      </c>
      <c r="AX212" s="32">
        <f t="shared" si="157"/>
        <v>22.961180555555554</v>
      </c>
      <c r="AY212" s="32">
        <f t="shared" si="157"/>
        <v>22.961180555555554</v>
      </c>
      <c r="AZ212" s="32">
        <f t="shared" si="157"/>
        <v>22.961180555555554</v>
      </c>
      <c r="BA212" s="32">
        <f t="shared" si="157"/>
        <v>22.961180555555554</v>
      </c>
      <c r="BB212" s="32">
        <f t="shared" si="157"/>
        <v>22.961180555555554</v>
      </c>
      <c r="BC212" s="32">
        <f t="shared" si="157"/>
        <v>22.961180555555554</v>
      </c>
      <c r="BD212" s="145" t="s">
        <v>158</v>
      </c>
      <c r="BE212" s="145" t="s">
        <v>158</v>
      </c>
      <c r="BF212" s="145" t="s">
        <v>158</v>
      </c>
      <c r="BG212" s="145" t="s">
        <v>158</v>
      </c>
      <c r="BH212" s="145" t="s">
        <v>158</v>
      </c>
    </row>
    <row r="213" spans="1:60" x14ac:dyDescent="0.25">
      <c r="A213" s="28">
        <v>44963</v>
      </c>
      <c r="B213" s="80" t="s">
        <v>347</v>
      </c>
      <c r="C213" s="81">
        <v>4721301</v>
      </c>
      <c r="D213" s="77">
        <v>10182.040000000001</v>
      </c>
      <c r="E213" s="77">
        <v>8541.89</v>
      </c>
      <c r="F213" s="77">
        <v>70.709999999999994</v>
      </c>
      <c r="G213" s="77">
        <v>144</v>
      </c>
      <c r="S213" s="32"/>
      <c r="T213" s="32"/>
      <c r="U213" s="32"/>
      <c r="V213" s="32"/>
      <c r="W213" s="32"/>
      <c r="X213" s="32"/>
      <c r="Y213" s="32"/>
      <c r="Z213" s="32"/>
      <c r="AA213" s="32"/>
      <c r="AB213" s="32">
        <f>($E$213/$G$213)*0.5</f>
        <v>29.659340277777776</v>
      </c>
      <c r="AC213" s="32">
        <f t="shared" ref="AC213:BC213" si="158">($E$213/$G$213)</f>
        <v>59.318680555555552</v>
      </c>
      <c r="AD213" s="32">
        <f t="shared" si="158"/>
        <v>59.318680555555552</v>
      </c>
      <c r="AE213" s="32">
        <f t="shared" si="158"/>
        <v>59.318680555555552</v>
      </c>
      <c r="AF213" s="32">
        <f t="shared" si="158"/>
        <v>59.318680555555552</v>
      </c>
      <c r="AG213" s="32">
        <f t="shared" si="158"/>
        <v>59.318680555555552</v>
      </c>
      <c r="AH213" s="32">
        <f t="shared" si="158"/>
        <v>59.318680555555552</v>
      </c>
      <c r="AI213" s="32">
        <f t="shared" si="158"/>
        <v>59.318680555555552</v>
      </c>
      <c r="AJ213" s="32">
        <f t="shared" si="158"/>
        <v>59.318680555555552</v>
      </c>
      <c r="AK213" s="32">
        <f t="shared" si="158"/>
        <v>59.318680555555552</v>
      </c>
      <c r="AL213" s="32">
        <f t="shared" si="158"/>
        <v>59.318680555555552</v>
      </c>
      <c r="AM213" s="32">
        <f t="shared" si="158"/>
        <v>59.318680555555552</v>
      </c>
      <c r="AN213" s="32">
        <f t="shared" si="158"/>
        <v>59.318680555555552</v>
      </c>
      <c r="AO213" s="32">
        <f t="shared" si="158"/>
        <v>59.318680555555552</v>
      </c>
      <c r="AP213" s="32">
        <f t="shared" si="158"/>
        <v>59.318680555555552</v>
      </c>
      <c r="AQ213" s="32">
        <f t="shared" si="158"/>
        <v>59.318680555555552</v>
      </c>
      <c r="AR213" s="32">
        <f t="shared" si="158"/>
        <v>59.318680555555552</v>
      </c>
      <c r="AS213" s="32">
        <f t="shared" si="158"/>
        <v>59.318680555555552</v>
      </c>
      <c r="AT213" s="32">
        <f t="shared" si="158"/>
        <v>59.318680555555552</v>
      </c>
      <c r="AU213" s="32">
        <f t="shared" si="158"/>
        <v>59.318680555555552</v>
      </c>
      <c r="AV213" s="32">
        <f t="shared" si="158"/>
        <v>59.318680555555552</v>
      </c>
      <c r="AW213" s="32">
        <f t="shared" si="158"/>
        <v>59.318680555555552</v>
      </c>
      <c r="AX213" s="32">
        <f t="shared" si="158"/>
        <v>59.318680555555552</v>
      </c>
      <c r="AY213" s="32">
        <f t="shared" si="158"/>
        <v>59.318680555555552</v>
      </c>
      <c r="AZ213" s="32">
        <f t="shared" si="158"/>
        <v>59.318680555555552</v>
      </c>
      <c r="BA213" s="32">
        <f t="shared" si="158"/>
        <v>59.318680555555552</v>
      </c>
      <c r="BB213" s="32">
        <f t="shared" si="158"/>
        <v>59.318680555555552</v>
      </c>
      <c r="BC213" s="32">
        <f t="shared" si="158"/>
        <v>59.318680555555552</v>
      </c>
      <c r="BD213" s="145" t="s">
        <v>158</v>
      </c>
      <c r="BE213" s="145" t="s">
        <v>158</v>
      </c>
      <c r="BF213" s="145" t="s">
        <v>158</v>
      </c>
      <c r="BG213" s="145" t="s">
        <v>158</v>
      </c>
      <c r="BH213" s="145" t="s">
        <v>158</v>
      </c>
    </row>
    <row r="214" spans="1:60" x14ac:dyDescent="0.25">
      <c r="A214" s="28">
        <v>44963</v>
      </c>
      <c r="B214" s="80">
        <v>9349200126</v>
      </c>
      <c r="C214" s="81">
        <v>934920001</v>
      </c>
      <c r="D214" s="77">
        <v>5012.6400000000003</v>
      </c>
      <c r="E214" s="77">
        <v>4205.1899999999996</v>
      </c>
      <c r="F214" s="77">
        <v>34.81</v>
      </c>
      <c r="G214" s="77">
        <v>144</v>
      </c>
      <c r="S214" s="32"/>
      <c r="T214" s="32"/>
      <c r="U214" s="32"/>
      <c r="V214" s="32"/>
      <c r="W214" s="32"/>
      <c r="X214" s="32"/>
      <c r="Y214" s="32"/>
      <c r="Z214" s="32"/>
      <c r="AA214" s="32"/>
      <c r="AB214" s="32">
        <f>($E$214/$G$214)*0.5</f>
        <v>14.601354166666665</v>
      </c>
      <c r="AC214" s="32">
        <f t="shared" ref="AC214:BC214" si="159">($E$214/$G$214)</f>
        <v>29.20270833333333</v>
      </c>
      <c r="AD214" s="32">
        <f t="shared" si="159"/>
        <v>29.20270833333333</v>
      </c>
      <c r="AE214" s="32">
        <f t="shared" si="159"/>
        <v>29.20270833333333</v>
      </c>
      <c r="AF214" s="32">
        <f t="shared" si="159"/>
        <v>29.20270833333333</v>
      </c>
      <c r="AG214" s="32">
        <f t="shared" si="159"/>
        <v>29.20270833333333</v>
      </c>
      <c r="AH214" s="32">
        <f t="shared" si="159"/>
        <v>29.20270833333333</v>
      </c>
      <c r="AI214" s="32">
        <f t="shared" si="159"/>
        <v>29.20270833333333</v>
      </c>
      <c r="AJ214" s="32">
        <f t="shared" si="159"/>
        <v>29.20270833333333</v>
      </c>
      <c r="AK214" s="32">
        <f t="shared" si="159"/>
        <v>29.20270833333333</v>
      </c>
      <c r="AL214" s="32">
        <f t="shared" si="159"/>
        <v>29.20270833333333</v>
      </c>
      <c r="AM214" s="32">
        <f t="shared" si="159"/>
        <v>29.20270833333333</v>
      </c>
      <c r="AN214" s="32">
        <f t="shared" si="159"/>
        <v>29.20270833333333</v>
      </c>
      <c r="AO214" s="32">
        <f t="shared" si="159"/>
        <v>29.20270833333333</v>
      </c>
      <c r="AP214" s="32">
        <f t="shared" si="159"/>
        <v>29.20270833333333</v>
      </c>
      <c r="AQ214" s="32">
        <f t="shared" si="159"/>
        <v>29.20270833333333</v>
      </c>
      <c r="AR214" s="32">
        <f t="shared" si="159"/>
        <v>29.20270833333333</v>
      </c>
      <c r="AS214" s="32">
        <f t="shared" si="159"/>
        <v>29.20270833333333</v>
      </c>
      <c r="AT214" s="32">
        <f t="shared" si="159"/>
        <v>29.20270833333333</v>
      </c>
      <c r="AU214" s="32">
        <f t="shared" si="159"/>
        <v>29.20270833333333</v>
      </c>
      <c r="AV214" s="32">
        <f t="shared" si="159"/>
        <v>29.20270833333333</v>
      </c>
      <c r="AW214" s="32">
        <f t="shared" si="159"/>
        <v>29.20270833333333</v>
      </c>
      <c r="AX214" s="32">
        <f t="shared" si="159"/>
        <v>29.20270833333333</v>
      </c>
      <c r="AY214" s="32">
        <f t="shared" si="159"/>
        <v>29.20270833333333</v>
      </c>
      <c r="AZ214" s="32">
        <f t="shared" si="159"/>
        <v>29.20270833333333</v>
      </c>
      <c r="BA214" s="32">
        <f t="shared" si="159"/>
        <v>29.20270833333333</v>
      </c>
      <c r="BB214" s="32">
        <f t="shared" si="159"/>
        <v>29.20270833333333</v>
      </c>
      <c r="BC214" s="32">
        <f t="shared" si="159"/>
        <v>29.20270833333333</v>
      </c>
      <c r="BD214" s="145" t="s">
        <v>158</v>
      </c>
      <c r="BE214" s="145" t="s">
        <v>158</v>
      </c>
      <c r="BF214" s="145" t="s">
        <v>158</v>
      </c>
      <c r="BG214" s="145" t="s">
        <v>158</v>
      </c>
      <c r="BH214" s="145" t="s">
        <v>158</v>
      </c>
    </row>
    <row r="215" spans="1:60" x14ac:dyDescent="0.25">
      <c r="A215" s="28">
        <v>44963</v>
      </c>
      <c r="B215" s="80">
        <v>2634511211</v>
      </c>
      <c r="C215" s="81">
        <v>263451101</v>
      </c>
      <c r="D215" s="77">
        <v>375.7</v>
      </c>
      <c r="E215" s="77">
        <v>315.18</v>
      </c>
      <c r="F215" s="77">
        <v>2.61</v>
      </c>
      <c r="G215" s="77">
        <v>144</v>
      </c>
      <c r="S215" s="32"/>
      <c r="T215" s="32"/>
      <c r="U215" s="32"/>
      <c r="V215" s="32"/>
      <c r="W215" s="32"/>
      <c r="X215" s="32"/>
      <c r="Y215" s="32"/>
      <c r="Z215" s="32"/>
      <c r="AA215" s="32"/>
      <c r="AB215" s="32">
        <f>($E$215/$G$215)*0.5</f>
        <v>1.0943750000000001</v>
      </c>
      <c r="AC215" s="32">
        <f t="shared" ref="AC215:BC215" si="160">($E$215/$G$215)</f>
        <v>2.1887500000000002</v>
      </c>
      <c r="AD215" s="32">
        <f t="shared" si="160"/>
        <v>2.1887500000000002</v>
      </c>
      <c r="AE215" s="32">
        <f t="shared" si="160"/>
        <v>2.1887500000000002</v>
      </c>
      <c r="AF215" s="32">
        <f t="shared" si="160"/>
        <v>2.1887500000000002</v>
      </c>
      <c r="AG215" s="32">
        <f t="shared" si="160"/>
        <v>2.1887500000000002</v>
      </c>
      <c r="AH215" s="32">
        <f t="shared" si="160"/>
        <v>2.1887500000000002</v>
      </c>
      <c r="AI215" s="32">
        <f t="shared" si="160"/>
        <v>2.1887500000000002</v>
      </c>
      <c r="AJ215" s="32">
        <f t="shared" si="160"/>
        <v>2.1887500000000002</v>
      </c>
      <c r="AK215" s="32">
        <f t="shared" si="160"/>
        <v>2.1887500000000002</v>
      </c>
      <c r="AL215" s="32">
        <f t="shared" si="160"/>
        <v>2.1887500000000002</v>
      </c>
      <c r="AM215" s="32">
        <f t="shared" si="160"/>
        <v>2.1887500000000002</v>
      </c>
      <c r="AN215" s="32">
        <f t="shared" si="160"/>
        <v>2.1887500000000002</v>
      </c>
      <c r="AO215" s="32">
        <f t="shared" si="160"/>
        <v>2.1887500000000002</v>
      </c>
      <c r="AP215" s="32">
        <f t="shared" si="160"/>
        <v>2.1887500000000002</v>
      </c>
      <c r="AQ215" s="32">
        <f t="shared" si="160"/>
        <v>2.1887500000000002</v>
      </c>
      <c r="AR215" s="32">
        <f t="shared" si="160"/>
        <v>2.1887500000000002</v>
      </c>
      <c r="AS215" s="32">
        <f t="shared" si="160"/>
        <v>2.1887500000000002</v>
      </c>
      <c r="AT215" s="32">
        <f t="shared" si="160"/>
        <v>2.1887500000000002</v>
      </c>
      <c r="AU215" s="32">
        <f t="shared" si="160"/>
        <v>2.1887500000000002</v>
      </c>
      <c r="AV215" s="32">
        <f t="shared" si="160"/>
        <v>2.1887500000000002</v>
      </c>
      <c r="AW215" s="32">
        <f t="shared" si="160"/>
        <v>2.1887500000000002</v>
      </c>
      <c r="AX215" s="32">
        <f t="shared" si="160"/>
        <v>2.1887500000000002</v>
      </c>
      <c r="AY215" s="32">
        <f t="shared" si="160"/>
        <v>2.1887500000000002</v>
      </c>
      <c r="AZ215" s="32">
        <f t="shared" si="160"/>
        <v>2.1887500000000002</v>
      </c>
      <c r="BA215" s="32">
        <f t="shared" si="160"/>
        <v>2.1887500000000002</v>
      </c>
      <c r="BB215" s="32">
        <f t="shared" si="160"/>
        <v>2.1887500000000002</v>
      </c>
      <c r="BC215" s="32">
        <f t="shared" si="160"/>
        <v>2.1887500000000002</v>
      </c>
      <c r="BD215" s="145" t="s">
        <v>158</v>
      </c>
      <c r="BE215" s="145" t="s">
        <v>158</v>
      </c>
      <c r="BF215" s="145" t="s">
        <v>158</v>
      </c>
      <c r="BG215" s="145" t="s">
        <v>158</v>
      </c>
      <c r="BH215" s="145" t="s">
        <v>158</v>
      </c>
    </row>
    <row r="216" spans="1:60" x14ac:dyDescent="0.25">
      <c r="A216" s="28">
        <v>44963</v>
      </c>
      <c r="B216" s="80">
        <v>9553404234</v>
      </c>
      <c r="C216" s="81">
        <v>955340401</v>
      </c>
      <c r="D216" s="77">
        <v>1137.3499999999999</v>
      </c>
      <c r="E216" s="77">
        <v>954.14</v>
      </c>
      <c r="F216" s="77">
        <v>7.9</v>
      </c>
      <c r="G216" s="77">
        <v>144</v>
      </c>
      <c r="S216" s="32"/>
      <c r="T216" s="32"/>
      <c r="U216" s="32"/>
      <c r="V216" s="32"/>
      <c r="W216" s="32"/>
      <c r="X216" s="32"/>
      <c r="Y216" s="32"/>
      <c r="Z216" s="32"/>
      <c r="AA216" s="32"/>
      <c r="AB216" s="32">
        <f>($E$216/$G$216)*0.5</f>
        <v>3.312986111111111</v>
      </c>
      <c r="AC216" s="32">
        <f t="shared" ref="AC216:BC216" si="161">($E$216/$G$216)</f>
        <v>6.6259722222222219</v>
      </c>
      <c r="AD216" s="32">
        <f t="shared" si="161"/>
        <v>6.6259722222222219</v>
      </c>
      <c r="AE216" s="32">
        <f t="shared" si="161"/>
        <v>6.6259722222222219</v>
      </c>
      <c r="AF216" s="32">
        <f t="shared" si="161"/>
        <v>6.6259722222222219</v>
      </c>
      <c r="AG216" s="32">
        <f t="shared" si="161"/>
        <v>6.6259722222222219</v>
      </c>
      <c r="AH216" s="32">
        <f t="shared" si="161"/>
        <v>6.6259722222222219</v>
      </c>
      <c r="AI216" s="32">
        <f t="shared" si="161"/>
        <v>6.6259722222222219</v>
      </c>
      <c r="AJ216" s="32">
        <f t="shared" si="161"/>
        <v>6.6259722222222219</v>
      </c>
      <c r="AK216" s="32">
        <f t="shared" si="161"/>
        <v>6.6259722222222219</v>
      </c>
      <c r="AL216" s="32">
        <f t="shared" si="161"/>
        <v>6.6259722222222219</v>
      </c>
      <c r="AM216" s="32">
        <f t="shared" si="161"/>
        <v>6.6259722222222219</v>
      </c>
      <c r="AN216" s="32">
        <f t="shared" si="161"/>
        <v>6.6259722222222219</v>
      </c>
      <c r="AO216" s="32">
        <f t="shared" si="161"/>
        <v>6.6259722222222219</v>
      </c>
      <c r="AP216" s="32">
        <f t="shared" si="161"/>
        <v>6.6259722222222219</v>
      </c>
      <c r="AQ216" s="32">
        <f t="shared" si="161"/>
        <v>6.6259722222222219</v>
      </c>
      <c r="AR216" s="32">
        <f t="shared" si="161"/>
        <v>6.6259722222222219</v>
      </c>
      <c r="AS216" s="32">
        <f t="shared" si="161"/>
        <v>6.6259722222222219</v>
      </c>
      <c r="AT216" s="32">
        <f t="shared" si="161"/>
        <v>6.6259722222222219</v>
      </c>
      <c r="AU216" s="32">
        <f t="shared" si="161"/>
        <v>6.6259722222222219</v>
      </c>
      <c r="AV216" s="32">
        <f t="shared" si="161"/>
        <v>6.6259722222222219</v>
      </c>
      <c r="AW216" s="32">
        <f t="shared" si="161"/>
        <v>6.6259722222222219</v>
      </c>
      <c r="AX216" s="32">
        <f t="shared" si="161"/>
        <v>6.6259722222222219</v>
      </c>
      <c r="AY216" s="32">
        <f t="shared" si="161"/>
        <v>6.6259722222222219</v>
      </c>
      <c r="AZ216" s="32">
        <f t="shared" si="161"/>
        <v>6.6259722222222219</v>
      </c>
      <c r="BA216" s="32">
        <f t="shared" si="161"/>
        <v>6.6259722222222219</v>
      </c>
      <c r="BB216" s="32">
        <f t="shared" si="161"/>
        <v>6.6259722222222219</v>
      </c>
      <c r="BC216" s="32">
        <f t="shared" si="161"/>
        <v>6.6259722222222219</v>
      </c>
      <c r="BD216" s="145" t="s">
        <v>158</v>
      </c>
      <c r="BE216" s="145" t="s">
        <v>158</v>
      </c>
      <c r="BF216" s="145" t="s">
        <v>158</v>
      </c>
      <c r="BG216" s="145" t="s">
        <v>158</v>
      </c>
      <c r="BH216" s="145" t="s">
        <v>158</v>
      </c>
    </row>
    <row r="217" spans="1:60" x14ac:dyDescent="0.25">
      <c r="A217" s="28">
        <v>44963</v>
      </c>
      <c r="B217" s="80" t="s">
        <v>348</v>
      </c>
      <c r="C217" s="81">
        <v>972841101</v>
      </c>
      <c r="D217" s="77">
        <v>131.91</v>
      </c>
      <c r="E217" s="77">
        <v>110.66</v>
      </c>
      <c r="F217" s="77">
        <v>0.92</v>
      </c>
      <c r="G217" s="77">
        <v>144</v>
      </c>
      <c r="S217" s="32"/>
      <c r="T217" s="32"/>
      <c r="U217" s="32"/>
      <c r="V217" s="32"/>
      <c r="W217" s="32"/>
      <c r="X217" s="32"/>
      <c r="Y217" s="32"/>
      <c r="Z217" s="32"/>
      <c r="AA217" s="32"/>
      <c r="AB217" s="32">
        <f>($E$217/$G$217)*0.5</f>
        <v>0.38423611111111111</v>
      </c>
      <c r="AC217" s="32">
        <f t="shared" ref="AC217:BC217" si="162">($E$217/$G$217)</f>
        <v>0.76847222222222222</v>
      </c>
      <c r="AD217" s="32">
        <f t="shared" si="162"/>
        <v>0.76847222222222222</v>
      </c>
      <c r="AE217" s="32">
        <f t="shared" si="162"/>
        <v>0.76847222222222222</v>
      </c>
      <c r="AF217" s="32">
        <f t="shared" si="162"/>
        <v>0.76847222222222222</v>
      </c>
      <c r="AG217" s="32">
        <f t="shared" si="162"/>
        <v>0.76847222222222222</v>
      </c>
      <c r="AH217" s="32">
        <f t="shared" si="162"/>
        <v>0.76847222222222222</v>
      </c>
      <c r="AI217" s="32">
        <f t="shared" si="162"/>
        <v>0.76847222222222222</v>
      </c>
      <c r="AJ217" s="32">
        <f t="shared" si="162"/>
        <v>0.76847222222222222</v>
      </c>
      <c r="AK217" s="32">
        <f t="shared" si="162"/>
        <v>0.76847222222222222</v>
      </c>
      <c r="AL217" s="32">
        <f t="shared" si="162"/>
        <v>0.76847222222222222</v>
      </c>
      <c r="AM217" s="32">
        <f t="shared" si="162"/>
        <v>0.76847222222222222</v>
      </c>
      <c r="AN217" s="32">
        <f t="shared" si="162"/>
        <v>0.76847222222222222</v>
      </c>
      <c r="AO217" s="32">
        <f t="shared" si="162"/>
        <v>0.76847222222222222</v>
      </c>
      <c r="AP217" s="32">
        <f t="shared" si="162"/>
        <v>0.76847222222222222</v>
      </c>
      <c r="AQ217" s="32">
        <f t="shared" si="162"/>
        <v>0.76847222222222222</v>
      </c>
      <c r="AR217" s="32">
        <f t="shared" si="162"/>
        <v>0.76847222222222222</v>
      </c>
      <c r="AS217" s="32">
        <f t="shared" si="162"/>
        <v>0.76847222222222222</v>
      </c>
      <c r="AT217" s="32">
        <f t="shared" si="162"/>
        <v>0.76847222222222222</v>
      </c>
      <c r="AU217" s="32">
        <f t="shared" si="162"/>
        <v>0.76847222222222222</v>
      </c>
      <c r="AV217" s="32">
        <f t="shared" si="162"/>
        <v>0.76847222222222222</v>
      </c>
      <c r="AW217" s="32">
        <f t="shared" si="162"/>
        <v>0.76847222222222222</v>
      </c>
      <c r="AX217" s="32">
        <f t="shared" si="162"/>
        <v>0.76847222222222222</v>
      </c>
      <c r="AY217" s="32">
        <f t="shared" si="162"/>
        <v>0.76847222222222222</v>
      </c>
      <c r="AZ217" s="32">
        <f t="shared" si="162"/>
        <v>0.76847222222222222</v>
      </c>
      <c r="BA217" s="32">
        <f t="shared" si="162"/>
        <v>0.76847222222222222</v>
      </c>
      <c r="BB217" s="32">
        <f t="shared" si="162"/>
        <v>0.76847222222222222</v>
      </c>
      <c r="BC217" s="32">
        <f t="shared" si="162"/>
        <v>0.76847222222222222</v>
      </c>
      <c r="BD217" s="145" t="s">
        <v>158</v>
      </c>
      <c r="BE217" s="145" t="s">
        <v>158</v>
      </c>
      <c r="BF217" s="145" t="s">
        <v>158</v>
      </c>
      <c r="BG217" s="145" t="s">
        <v>158</v>
      </c>
      <c r="BH217" s="145" t="s">
        <v>158</v>
      </c>
    </row>
    <row r="218" spans="1:60" x14ac:dyDescent="0.25">
      <c r="A218" s="28">
        <v>44963</v>
      </c>
      <c r="B218" s="80" t="s">
        <v>349</v>
      </c>
      <c r="C218" s="81">
        <v>239820701</v>
      </c>
      <c r="D218" s="77">
        <v>1444.11</v>
      </c>
      <c r="E218" s="77">
        <v>1211.49</v>
      </c>
      <c r="F218" s="77">
        <v>10.029999999999999</v>
      </c>
      <c r="G218" s="77">
        <v>144</v>
      </c>
      <c r="S218" s="32"/>
      <c r="T218" s="32"/>
      <c r="U218" s="32"/>
      <c r="V218" s="32"/>
      <c r="W218" s="32"/>
      <c r="X218" s="32"/>
      <c r="Y218" s="32"/>
      <c r="Z218" s="32"/>
      <c r="AA218" s="32"/>
      <c r="AB218" s="32">
        <f>($E$218/$G$218)*0.5</f>
        <v>4.2065625000000004</v>
      </c>
      <c r="AC218" s="32">
        <f t="shared" ref="AC218:BC218" si="163">($E$218/$G$218)</f>
        <v>8.4131250000000009</v>
      </c>
      <c r="AD218" s="32">
        <f t="shared" si="163"/>
        <v>8.4131250000000009</v>
      </c>
      <c r="AE218" s="32">
        <f t="shared" si="163"/>
        <v>8.4131250000000009</v>
      </c>
      <c r="AF218" s="32">
        <f t="shared" si="163"/>
        <v>8.4131250000000009</v>
      </c>
      <c r="AG218" s="32">
        <f t="shared" si="163"/>
        <v>8.4131250000000009</v>
      </c>
      <c r="AH218" s="32">
        <f t="shared" si="163"/>
        <v>8.4131250000000009</v>
      </c>
      <c r="AI218" s="32">
        <f t="shared" si="163"/>
        <v>8.4131250000000009</v>
      </c>
      <c r="AJ218" s="32">
        <f t="shared" si="163"/>
        <v>8.4131250000000009</v>
      </c>
      <c r="AK218" s="32">
        <f t="shared" si="163"/>
        <v>8.4131250000000009</v>
      </c>
      <c r="AL218" s="32">
        <f t="shared" si="163"/>
        <v>8.4131250000000009</v>
      </c>
      <c r="AM218" s="32">
        <f t="shared" si="163"/>
        <v>8.4131250000000009</v>
      </c>
      <c r="AN218" s="32">
        <f t="shared" si="163"/>
        <v>8.4131250000000009</v>
      </c>
      <c r="AO218" s="32">
        <f t="shared" si="163"/>
        <v>8.4131250000000009</v>
      </c>
      <c r="AP218" s="32">
        <f t="shared" si="163"/>
        <v>8.4131250000000009</v>
      </c>
      <c r="AQ218" s="32">
        <f t="shared" si="163"/>
        <v>8.4131250000000009</v>
      </c>
      <c r="AR218" s="32">
        <f t="shared" si="163"/>
        <v>8.4131250000000009</v>
      </c>
      <c r="AS218" s="32">
        <f t="shared" si="163"/>
        <v>8.4131250000000009</v>
      </c>
      <c r="AT218" s="32">
        <f t="shared" si="163"/>
        <v>8.4131250000000009</v>
      </c>
      <c r="AU218" s="32">
        <f t="shared" si="163"/>
        <v>8.4131250000000009</v>
      </c>
      <c r="AV218" s="32">
        <f t="shared" si="163"/>
        <v>8.4131250000000009</v>
      </c>
      <c r="AW218" s="32">
        <f t="shared" si="163"/>
        <v>8.4131250000000009</v>
      </c>
      <c r="AX218" s="32">
        <f t="shared" si="163"/>
        <v>8.4131250000000009</v>
      </c>
      <c r="AY218" s="32">
        <f t="shared" si="163"/>
        <v>8.4131250000000009</v>
      </c>
      <c r="AZ218" s="32">
        <f t="shared" si="163"/>
        <v>8.4131250000000009</v>
      </c>
      <c r="BA218" s="32">
        <f t="shared" si="163"/>
        <v>8.4131250000000009</v>
      </c>
      <c r="BB218" s="32">
        <f t="shared" si="163"/>
        <v>8.4131250000000009</v>
      </c>
      <c r="BC218" s="32">
        <f t="shared" si="163"/>
        <v>8.4131250000000009</v>
      </c>
      <c r="BD218" s="145" t="s">
        <v>158</v>
      </c>
      <c r="BE218" s="145" t="s">
        <v>158</v>
      </c>
      <c r="BF218" s="145" t="s">
        <v>158</v>
      </c>
      <c r="BG218" s="145" t="s">
        <v>158</v>
      </c>
      <c r="BH218" s="145" t="s">
        <v>158</v>
      </c>
    </row>
    <row r="219" spans="1:60" x14ac:dyDescent="0.25">
      <c r="A219" s="28">
        <v>44963</v>
      </c>
      <c r="B219" s="80" t="s">
        <v>350</v>
      </c>
      <c r="C219" s="81">
        <v>359511101</v>
      </c>
      <c r="D219" s="77">
        <v>3196.2</v>
      </c>
      <c r="E219" s="77">
        <v>2681.34</v>
      </c>
      <c r="F219" s="77">
        <v>22.2</v>
      </c>
      <c r="G219" s="77">
        <v>144</v>
      </c>
      <c r="S219" s="32"/>
      <c r="T219" s="32"/>
      <c r="U219" s="32"/>
      <c r="V219" s="32"/>
      <c r="W219" s="32"/>
      <c r="X219" s="32"/>
      <c r="Y219" s="32"/>
      <c r="Z219" s="32"/>
      <c r="AA219" s="32"/>
      <c r="AB219" s="32">
        <f>($E$219/$G$219)*0.5</f>
        <v>9.3102083333333336</v>
      </c>
      <c r="AC219" s="32">
        <f t="shared" ref="AC219:BC219" si="164">($E$219/$G$219)</f>
        <v>18.620416666666667</v>
      </c>
      <c r="AD219" s="32">
        <f t="shared" si="164"/>
        <v>18.620416666666667</v>
      </c>
      <c r="AE219" s="32">
        <f t="shared" si="164"/>
        <v>18.620416666666667</v>
      </c>
      <c r="AF219" s="32">
        <f t="shared" si="164"/>
        <v>18.620416666666667</v>
      </c>
      <c r="AG219" s="32">
        <f t="shared" si="164"/>
        <v>18.620416666666667</v>
      </c>
      <c r="AH219" s="32">
        <f t="shared" si="164"/>
        <v>18.620416666666667</v>
      </c>
      <c r="AI219" s="32">
        <f t="shared" si="164"/>
        <v>18.620416666666667</v>
      </c>
      <c r="AJ219" s="32">
        <f t="shared" si="164"/>
        <v>18.620416666666667</v>
      </c>
      <c r="AK219" s="32">
        <f t="shared" si="164"/>
        <v>18.620416666666667</v>
      </c>
      <c r="AL219" s="32">
        <f t="shared" si="164"/>
        <v>18.620416666666667</v>
      </c>
      <c r="AM219" s="32">
        <f t="shared" si="164"/>
        <v>18.620416666666667</v>
      </c>
      <c r="AN219" s="32">
        <f t="shared" si="164"/>
        <v>18.620416666666667</v>
      </c>
      <c r="AO219" s="32">
        <f t="shared" si="164"/>
        <v>18.620416666666667</v>
      </c>
      <c r="AP219" s="32">
        <f t="shared" si="164"/>
        <v>18.620416666666667</v>
      </c>
      <c r="AQ219" s="32">
        <f t="shared" si="164"/>
        <v>18.620416666666667</v>
      </c>
      <c r="AR219" s="32">
        <f t="shared" si="164"/>
        <v>18.620416666666667</v>
      </c>
      <c r="AS219" s="32">
        <f t="shared" si="164"/>
        <v>18.620416666666667</v>
      </c>
      <c r="AT219" s="32">
        <f t="shared" si="164"/>
        <v>18.620416666666667</v>
      </c>
      <c r="AU219" s="32">
        <f t="shared" si="164"/>
        <v>18.620416666666667</v>
      </c>
      <c r="AV219" s="32">
        <f t="shared" si="164"/>
        <v>18.620416666666667</v>
      </c>
      <c r="AW219" s="32">
        <f t="shared" si="164"/>
        <v>18.620416666666667</v>
      </c>
      <c r="AX219" s="32">
        <f t="shared" si="164"/>
        <v>18.620416666666667</v>
      </c>
      <c r="AY219" s="32">
        <f t="shared" si="164"/>
        <v>18.620416666666667</v>
      </c>
      <c r="AZ219" s="32">
        <f t="shared" si="164"/>
        <v>18.620416666666667</v>
      </c>
      <c r="BA219" s="32">
        <f t="shared" si="164"/>
        <v>18.620416666666667</v>
      </c>
      <c r="BB219" s="32">
        <f t="shared" si="164"/>
        <v>18.620416666666667</v>
      </c>
      <c r="BC219" s="32">
        <f t="shared" si="164"/>
        <v>18.620416666666667</v>
      </c>
      <c r="BD219" s="145" t="s">
        <v>158</v>
      </c>
      <c r="BE219" s="145" t="s">
        <v>158</v>
      </c>
      <c r="BF219" s="145" t="s">
        <v>158</v>
      </c>
      <c r="BG219" s="145" t="s">
        <v>158</v>
      </c>
      <c r="BH219" s="145" t="s">
        <v>158</v>
      </c>
    </row>
    <row r="220" spans="1:60" x14ac:dyDescent="0.25">
      <c r="A220" s="28">
        <v>44963</v>
      </c>
      <c r="B220" s="80" t="s">
        <v>351</v>
      </c>
      <c r="C220" s="81">
        <v>247031501</v>
      </c>
      <c r="D220" s="77">
        <v>3371.31</v>
      </c>
      <c r="E220" s="77">
        <v>2906.04</v>
      </c>
      <c r="F220" s="77">
        <v>27.86</v>
      </c>
      <c r="G220" s="77">
        <v>121</v>
      </c>
      <c r="Z220" s="34"/>
      <c r="AA220" s="34"/>
      <c r="AB220" s="32">
        <f>($E$220/$G$220)*0.5</f>
        <v>12.008429752066116</v>
      </c>
      <c r="AC220" s="32">
        <f t="shared" ref="AC220:BC220" si="165">($E$220/$G$220)</f>
        <v>24.016859504132231</v>
      </c>
      <c r="AD220" s="32">
        <f t="shared" si="165"/>
        <v>24.016859504132231</v>
      </c>
      <c r="AE220" s="32">
        <f t="shared" si="165"/>
        <v>24.016859504132231</v>
      </c>
      <c r="AF220" s="32">
        <f t="shared" si="165"/>
        <v>24.016859504132231</v>
      </c>
      <c r="AG220" s="32">
        <f t="shared" si="165"/>
        <v>24.016859504132231</v>
      </c>
      <c r="AH220" s="32">
        <f t="shared" si="165"/>
        <v>24.016859504132231</v>
      </c>
      <c r="AI220" s="32">
        <f t="shared" si="165"/>
        <v>24.016859504132231</v>
      </c>
      <c r="AJ220" s="32">
        <f t="shared" si="165"/>
        <v>24.016859504132231</v>
      </c>
      <c r="AK220" s="32">
        <f t="shared" si="165"/>
        <v>24.016859504132231</v>
      </c>
      <c r="AL220" s="32">
        <f t="shared" si="165"/>
        <v>24.016859504132231</v>
      </c>
      <c r="AM220" s="32">
        <f t="shared" si="165"/>
        <v>24.016859504132231</v>
      </c>
      <c r="AN220" s="32">
        <f t="shared" si="165"/>
        <v>24.016859504132231</v>
      </c>
      <c r="AO220" s="32">
        <f t="shared" si="165"/>
        <v>24.016859504132231</v>
      </c>
      <c r="AP220" s="32">
        <f t="shared" si="165"/>
        <v>24.016859504132231</v>
      </c>
      <c r="AQ220" s="32">
        <f t="shared" si="165"/>
        <v>24.016859504132231</v>
      </c>
      <c r="AR220" s="32">
        <f t="shared" si="165"/>
        <v>24.016859504132231</v>
      </c>
      <c r="AS220" s="32">
        <f t="shared" si="165"/>
        <v>24.016859504132231</v>
      </c>
      <c r="AT220" s="32">
        <f t="shared" si="165"/>
        <v>24.016859504132231</v>
      </c>
      <c r="AU220" s="32">
        <f t="shared" si="165"/>
        <v>24.016859504132231</v>
      </c>
      <c r="AV220" s="32">
        <f t="shared" si="165"/>
        <v>24.016859504132231</v>
      </c>
      <c r="AW220" s="32">
        <f t="shared" si="165"/>
        <v>24.016859504132231</v>
      </c>
      <c r="AX220" s="32">
        <f t="shared" si="165"/>
        <v>24.016859504132231</v>
      </c>
      <c r="AY220" s="32">
        <f t="shared" si="165"/>
        <v>24.016859504132231</v>
      </c>
      <c r="AZ220" s="32">
        <f t="shared" si="165"/>
        <v>24.016859504132231</v>
      </c>
      <c r="BA220" s="32">
        <f t="shared" si="165"/>
        <v>24.016859504132231</v>
      </c>
      <c r="BB220" s="32">
        <f t="shared" si="165"/>
        <v>24.016859504132231</v>
      </c>
      <c r="BC220" s="32">
        <f t="shared" si="165"/>
        <v>24.016859504132231</v>
      </c>
      <c r="BD220" s="145" t="s">
        <v>158</v>
      </c>
      <c r="BE220" s="145" t="s">
        <v>158</v>
      </c>
      <c r="BF220" s="145" t="s">
        <v>158</v>
      </c>
      <c r="BG220" s="145" t="s">
        <v>158</v>
      </c>
      <c r="BH220" s="145" t="s">
        <v>158</v>
      </c>
    </row>
    <row r="221" spans="1:60" x14ac:dyDescent="0.25">
      <c r="A221" s="28">
        <v>44963</v>
      </c>
      <c r="B221" s="80" t="s">
        <v>352</v>
      </c>
      <c r="C221" s="81">
        <v>53904300</v>
      </c>
      <c r="D221" s="77">
        <v>359.27</v>
      </c>
      <c r="E221" s="77">
        <v>301.39999999999998</v>
      </c>
      <c r="F221" s="77">
        <v>2.4900000000000002</v>
      </c>
      <c r="G221" s="77">
        <v>144</v>
      </c>
      <c r="AB221" s="32">
        <f>($E$221/$G$221)*0.5</f>
        <v>1.0465277777777777</v>
      </c>
      <c r="AC221" s="32">
        <f t="shared" ref="AC221:BC221" si="166">($E$221/$G$221)</f>
        <v>2.0930555555555554</v>
      </c>
      <c r="AD221" s="32">
        <f t="shared" si="166"/>
        <v>2.0930555555555554</v>
      </c>
      <c r="AE221" s="32">
        <f t="shared" si="166"/>
        <v>2.0930555555555554</v>
      </c>
      <c r="AF221" s="32">
        <f t="shared" si="166"/>
        <v>2.0930555555555554</v>
      </c>
      <c r="AG221" s="32">
        <f t="shared" si="166"/>
        <v>2.0930555555555554</v>
      </c>
      <c r="AH221" s="32">
        <f t="shared" si="166"/>
        <v>2.0930555555555554</v>
      </c>
      <c r="AI221" s="32">
        <f t="shared" si="166"/>
        <v>2.0930555555555554</v>
      </c>
      <c r="AJ221" s="32">
        <f t="shared" si="166"/>
        <v>2.0930555555555554</v>
      </c>
      <c r="AK221" s="32">
        <f t="shared" si="166"/>
        <v>2.0930555555555554</v>
      </c>
      <c r="AL221" s="32">
        <f t="shared" si="166"/>
        <v>2.0930555555555554</v>
      </c>
      <c r="AM221" s="32">
        <f t="shared" si="166"/>
        <v>2.0930555555555554</v>
      </c>
      <c r="AN221" s="32">
        <f t="shared" si="166"/>
        <v>2.0930555555555554</v>
      </c>
      <c r="AO221" s="32">
        <f t="shared" si="166"/>
        <v>2.0930555555555554</v>
      </c>
      <c r="AP221" s="32">
        <f t="shared" si="166"/>
        <v>2.0930555555555554</v>
      </c>
      <c r="AQ221" s="32">
        <f t="shared" si="166"/>
        <v>2.0930555555555554</v>
      </c>
      <c r="AR221" s="32">
        <f t="shared" si="166"/>
        <v>2.0930555555555554</v>
      </c>
      <c r="AS221" s="32">
        <f t="shared" si="166"/>
        <v>2.0930555555555554</v>
      </c>
      <c r="AT221" s="32">
        <f t="shared" si="166"/>
        <v>2.0930555555555554</v>
      </c>
      <c r="AU221" s="32">
        <f t="shared" si="166"/>
        <v>2.0930555555555554</v>
      </c>
      <c r="AV221" s="32">
        <f t="shared" si="166"/>
        <v>2.0930555555555554</v>
      </c>
      <c r="AW221" s="32">
        <f t="shared" si="166"/>
        <v>2.0930555555555554</v>
      </c>
      <c r="AX221" s="32">
        <f t="shared" si="166"/>
        <v>2.0930555555555554</v>
      </c>
      <c r="AY221" s="32">
        <f t="shared" si="166"/>
        <v>2.0930555555555554</v>
      </c>
      <c r="AZ221" s="32">
        <f t="shared" si="166"/>
        <v>2.0930555555555554</v>
      </c>
      <c r="BA221" s="32">
        <f t="shared" si="166"/>
        <v>2.0930555555555554</v>
      </c>
      <c r="BB221" s="32">
        <f t="shared" si="166"/>
        <v>2.0930555555555554</v>
      </c>
      <c r="BC221" s="32">
        <f t="shared" si="166"/>
        <v>2.0930555555555554</v>
      </c>
      <c r="BD221" s="145" t="s">
        <v>158</v>
      </c>
      <c r="BE221" s="145" t="s">
        <v>158</v>
      </c>
      <c r="BF221" s="145" t="s">
        <v>158</v>
      </c>
      <c r="BG221" s="145" t="s">
        <v>158</v>
      </c>
      <c r="BH221" s="145" t="s">
        <v>158</v>
      </c>
    </row>
    <row r="222" spans="1:60" x14ac:dyDescent="0.25">
      <c r="A222" s="28">
        <v>44963</v>
      </c>
      <c r="B222" s="80" t="s">
        <v>353</v>
      </c>
      <c r="C222" s="81">
        <v>38009200</v>
      </c>
      <c r="D222" s="77">
        <v>4318.5200000000004</v>
      </c>
      <c r="E222" s="77">
        <v>3622.88</v>
      </c>
      <c r="F222" s="77">
        <v>29.99</v>
      </c>
      <c r="G222" s="77">
        <v>144</v>
      </c>
      <c r="AB222" s="32">
        <f>($E$222/$G$222)*0.5</f>
        <v>12.579444444444444</v>
      </c>
      <c r="AC222" s="32">
        <f t="shared" ref="AC222:BC222" si="167">($E$222/$G$222)</f>
        <v>25.158888888888889</v>
      </c>
      <c r="AD222" s="32">
        <f t="shared" si="167"/>
        <v>25.158888888888889</v>
      </c>
      <c r="AE222" s="32">
        <f t="shared" si="167"/>
        <v>25.158888888888889</v>
      </c>
      <c r="AF222" s="32">
        <f t="shared" si="167"/>
        <v>25.158888888888889</v>
      </c>
      <c r="AG222" s="32">
        <f t="shared" si="167"/>
        <v>25.158888888888889</v>
      </c>
      <c r="AH222" s="32">
        <f t="shared" si="167"/>
        <v>25.158888888888889</v>
      </c>
      <c r="AI222" s="32">
        <f t="shared" si="167"/>
        <v>25.158888888888889</v>
      </c>
      <c r="AJ222" s="32">
        <f t="shared" si="167"/>
        <v>25.158888888888889</v>
      </c>
      <c r="AK222" s="32">
        <f t="shared" si="167"/>
        <v>25.158888888888889</v>
      </c>
      <c r="AL222" s="32">
        <f t="shared" si="167"/>
        <v>25.158888888888889</v>
      </c>
      <c r="AM222" s="32">
        <f t="shared" si="167"/>
        <v>25.158888888888889</v>
      </c>
      <c r="AN222" s="32">
        <f t="shared" si="167"/>
        <v>25.158888888888889</v>
      </c>
      <c r="AO222" s="32">
        <f t="shared" si="167"/>
        <v>25.158888888888889</v>
      </c>
      <c r="AP222" s="32">
        <f t="shared" si="167"/>
        <v>25.158888888888889</v>
      </c>
      <c r="AQ222" s="32">
        <f t="shared" si="167"/>
        <v>25.158888888888889</v>
      </c>
      <c r="AR222" s="32">
        <f t="shared" si="167"/>
        <v>25.158888888888889</v>
      </c>
      <c r="AS222" s="32">
        <f t="shared" si="167"/>
        <v>25.158888888888889</v>
      </c>
      <c r="AT222" s="32">
        <f t="shared" si="167"/>
        <v>25.158888888888889</v>
      </c>
      <c r="AU222" s="32">
        <f t="shared" si="167"/>
        <v>25.158888888888889</v>
      </c>
      <c r="AV222" s="32">
        <f t="shared" si="167"/>
        <v>25.158888888888889</v>
      </c>
      <c r="AW222" s="32">
        <f t="shared" si="167"/>
        <v>25.158888888888889</v>
      </c>
      <c r="AX222" s="32">
        <f t="shared" si="167"/>
        <v>25.158888888888889</v>
      </c>
      <c r="AY222" s="32">
        <f t="shared" si="167"/>
        <v>25.158888888888889</v>
      </c>
      <c r="AZ222" s="32">
        <f t="shared" si="167"/>
        <v>25.158888888888889</v>
      </c>
      <c r="BA222" s="32">
        <f t="shared" si="167"/>
        <v>25.158888888888889</v>
      </c>
      <c r="BB222" s="32">
        <f t="shared" si="167"/>
        <v>25.158888888888889</v>
      </c>
      <c r="BC222" s="32">
        <f t="shared" si="167"/>
        <v>25.158888888888889</v>
      </c>
      <c r="BD222" s="145" t="s">
        <v>158</v>
      </c>
      <c r="BE222" s="145" t="s">
        <v>158</v>
      </c>
      <c r="BF222" s="145" t="s">
        <v>158</v>
      </c>
      <c r="BG222" s="145" t="s">
        <v>158</v>
      </c>
      <c r="BH222" s="145" t="s">
        <v>158</v>
      </c>
    </row>
    <row r="223" spans="1:60" x14ac:dyDescent="0.25">
      <c r="A223" s="28">
        <v>44963</v>
      </c>
      <c r="B223" s="80" t="s">
        <v>354</v>
      </c>
      <c r="C223" s="81">
        <v>333541901</v>
      </c>
      <c r="D223" s="77">
        <v>3991.3</v>
      </c>
      <c r="E223" s="77">
        <v>3348.37</v>
      </c>
      <c r="F223" s="77">
        <v>27.72</v>
      </c>
      <c r="G223" s="77">
        <v>144</v>
      </c>
      <c r="AB223" s="32">
        <f>($E$223/$G$223)*0.5</f>
        <v>11.626284722222222</v>
      </c>
      <c r="AC223" s="32">
        <f t="shared" ref="AC223:BC223" si="168">($E$223/$G$223)</f>
        <v>23.252569444444443</v>
      </c>
      <c r="AD223" s="32">
        <f t="shared" si="168"/>
        <v>23.252569444444443</v>
      </c>
      <c r="AE223" s="32">
        <f t="shared" si="168"/>
        <v>23.252569444444443</v>
      </c>
      <c r="AF223" s="32">
        <f t="shared" si="168"/>
        <v>23.252569444444443</v>
      </c>
      <c r="AG223" s="32">
        <f t="shared" si="168"/>
        <v>23.252569444444443</v>
      </c>
      <c r="AH223" s="32">
        <f t="shared" si="168"/>
        <v>23.252569444444443</v>
      </c>
      <c r="AI223" s="32">
        <f t="shared" si="168"/>
        <v>23.252569444444443</v>
      </c>
      <c r="AJ223" s="32">
        <f t="shared" si="168"/>
        <v>23.252569444444443</v>
      </c>
      <c r="AK223" s="32">
        <f t="shared" si="168"/>
        <v>23.252569444444443</v>
      </c>
      <c r="AL223" s="32">
        <f t="shared" si="168"/>
        <v>23.252569444444443</v>
      </c>
      <c r="AM223" s="32">
        <f t="shared" si="168"/>
        <v>23.252569444444443</v>
      </c>
      <c r="AN223" s="32">
        <f t="shared" si="168"/>
        <v>23.252569444444443</v>
      </c>
      <c r="AO223" s="32">
        <f t="shared" si="168"/>
        <v>23.252569444444443</v>
      </c>
      <c r="AP223" s="32">
        <f t="shared" si="168"/>
        <v>23.252569444444443</v>
      </c>
      <c r="AQ223" s="32">
        <f t="shared" si="168"/>
        <v>23.252569444444443</v>
      </c>
      <c r="AR223" s="32">
        <f t="shared" si="168"/>
        <v>23.252569444444443</v>
      </c>
      <c r="AS223" s="32">
        <f t="shared" si="168"/>
        <v>23.252569444444443</v>
      </c>
      <c r="AT223" s="32">
        <f t="shared" si="168"/>
        <v>23.252569444444443</v>
      </c>
      <c r="AU223" s="32">
        <f t="shared" si="168"/>
        <v>23.252569444444443</v>
      </c>
      <c r="AV223" s="32">
        <f t="shared" si="168"/>
        <v>23.252569444444443</v>
      </c>
      <c r="AW223" s="32">
        <f t="shared" si="168"/>
        <v>23.252569444444443</v>
      </c>
      <c r="AX223" s="32">
        <f t="shared" si="168"/>
        <v>23.252569444444443</v>
      </c>
      <c r="AY223" s="32">
        <f t="shared" si="168"/>
        <v>23.252569444444443</v>
      </c>
      <c r="AZ223" s="32">
        <f t="shared" si="168"/>
        <v>23.252569444444443</v>
      </c>
      <c r="BA223" s="32">
        <f t="shared" si="168"/>
        <v>23.252569444444443</v>
      </c>
      <c r="BB223" s="32">
        <f t="shared" si="168"/>
        <v>23.252569444444443</v>
      </c>
      <c r="BC223" s="32">
        <f t="shared" si="168"/>
        <v>23.252569444444443</v>
      </c>
      <c r="BD223" s="145" t="s">
        <v>158</v>
      </c>
      <c r="BE223" s="145" t="s">
        <v>158</v>
      </c>
      <c r="BF223" s="145" t="s">
        <v>158</v>
      </c>
      <c r="BG223" s="145" t="s">
        <v>158</v>
      </c>
      <c r="BH223" s="145" t="s">
        <v>158</v>
      </c>
    </row>
    <row r="224" spans="1:60" x14ac:dyDescent="0.25">
      <c r="A224" s="28">
        <v>44963</v>
      </c>
      <c r="B224" s="80">
        <v>5258413126</v>
      </c>
      <c r="C224" s="81">
        <v>525841301</v>
      </c>
      <c r="D224" s="77">
        <v>7343.32</v>
      </c>
      <c r="E224" s="77">
        <v>6160.44</v>
      </c>
      <c r="F224" s="77">
        <v>51</v>
      </c>
      <c r="G224" s="77">
        <v>144</v>
      </c>
      <c r="AB224" s="32">
        <f>($E$224/$G$224)*0.5</f>
        <v>21.390416666666667</v>
      </c>
      <c r="AC224" s="32">
        <f t="shared" ref="AC224:BC224" si="169">($E$224/$G$224)</f>
        <v>42.780833333333334</v>
      </c>
      <c r="AD224" s="32">
        <f t="shared" si="169"/>
        <v>42.780833333333334</v>
      </c>
      <c r="AE224" s="32">
        <f t="shared" si="169"/>
        <v>42.780833333333334</v>
      </c>
      <c r="AF224" s="32">
        <f t="shared" si="169"/>
        <v>42.780833333333334</v>
      </c>
      <c r="AG224" s="32">
        <f t="shared" si="169"/>
        <v>42.780833333333334</v>
      </c>
      <c r="AH224" s="32">
        <f t="shared" si="169"/>
        <v>42.780833333333334</v>
      </c>
      <c r="AI224" s="32">
        <f t="shared" si="169"/>
        <v>42.780833333333334</v>
      </c>
      <c r="AJ224" s="32">
        <f t="shared" si="169"/>
        <v>42.780833333333334</v>
      </c>
      <c r="AK224" s="32">
        <f t="shared" si="169"/>
        <v>42.780833333333334</v>
      </c>
      <c r="AL224" s="32">
        <f t="shared" si="169"/>
        <v>42.780833333333334</v>
      </c>
      <c r="AM224" s="32">
        <f t="shared" si="169"/>
        <v>42.780833333333334</v>
      </c>
      <c r="AN224" s="32">
        <f t="shared" si="169"/>
        <v>42.780833333333334</v>
      </c>
      <c r="AO224" s="32">
        <f t="shared" si="169"/>
        <v>42.780833333333334</v>
      </c>
      <c r="AP224" s="32">
        <f t="shared" si="169"/>
        <v>42.780833333333334</v>
      </c>
      <c r="AQ224" s="32">
        <f t="shared" si="169"/>
        <v>42.780833333333334</v>
      </c>
      <c r="AR224" s="32">
        <f t="shared" si="169"/>
        <v>42.780833333333334</v>
      </c>
      <c r="AS224" s="32">
        <f t="shared" si="169"/>
        <v>42.780833333333334</v>
      </c>
      <c r="AT224" s="32">
        <f t="shared" si="169"/>
        <v>42.780833333333334</v>
      </c>
      <c r="AU224" s="32">
        <f t="shared" si="169"/>
        <v>42.780833333333334</v>
      </c>
      <c r="AV224" s="32">
        <f t="shared" si="169"/>
        <v>42.780833333333334</v>
      </c>
      <c r="AW224" s="32">
        <f t="shared" si="169"/>
        <v>42.780833333333334</v>
      </c>
      <c r="AX224" s="32">
        <f t="shared" si="169"/>
        <v>42.780833333333334</v>
      </c>
      <c r="AY224" s="32">
        <f t="shared" si="169"/>
        <v>42.780833333333334</v>
      </c>
      <c r="AZ224" s="32">
        <f t="shared" si="169"/>
        <v>42.780833333333334</v>
      </c>
      <c r="BA224" s="32">
        <f t="shared" si="169"/>
        <v>42.780833333333334</v>
      </c>
      <c r="BB224" s="32">
        <f t="shared" si="169"/>
        <v>42.780833333333334</v>
      </c>
      <c r="BC224" s="32">
        <f t="shared" si="169"/>
        <v>42.780833333333334</v>
      </c>
      <c r="BD224" s="145" t="s">
        <v>158</v>
      </c>
      <c r="BE224" s="145" t="s">
        <v>158</v>
      </c>
      <c r="BF224" s="145" t="s">
        <v>158</v>
      </c>
      <c r="BG224" s="145" t="s">
        <v>158</v>
      </c>
      <c r="BH224" s="145" t="s">
        <v>158</v>
      </c>
    </row>
    <row r="225" spans="1:60" x14ac:dyDescent="0.25">
      <c r="A225" s="28">
        <v>44963</v>
      </c>
      <c r="B225" s="80">
        <v>4677213120</v>
      </c>
      <c r="C225" s="81">
        <v>467721301</v>
      </c>
      <c r="D225" s="77">
        <v>6719.14</v>
      </c>
      <c r="E225" s="77">
        <v>5636.8</v>
      </c>
      <c r="F225" s="77">
        <v>46.66</v>
      </c>
      <c r="G225" s="77">
        <v>144</v>
      </c>
      <c r="AB225" s="32">
        <f>($E$225/$G$225)*0.5</f>
        <v>19.572222222222223</v>
      </c>
      <c r="AC225" s="32">
        <f t="shared" ref="AC225:BC225" si="170">($E$225/$G$225)</f>
        <v>39.144444444444446</v>
      </c>
      <c r="AD225" s="32">
        <f t="shared" si="170"/>
        <v>39.144444444444446</v>
      </c>
      <c r="AE225" s="32">
        <f t="shared" si="170"/>
        <v>39.144444444444446</v>
      </c>
      <c r="AF225" s="32">
        <f t="shared" si="170"/>
        <v>39.144444444444446</v>
      </c>
      <c r="AG225" s="32">
        <f t="shared" si="170"/>
        <v>39.144444444444446</v>
      </c>
      <c r="AH225" s="32">
        <f t="shared" si="170"/>
        <v>39.144444444444446</v>
      </c>
      <c r="AI225" s="32">
        <f t="shared" si="170"/>
        <v>39.144444444444446</v>
      </c>
      <c r="AJ225" s="32">
        <f t="shared" si="170"/>
        <v>39.144444444444446</v>
      </c>
      <c r="AK225" s="32">
        <f t="shared" si="170"/>
        <v>39.144444444444446</v>
      </c>
      <c r="AL225" s="32">
        <f t="shared" si="170"/>
        <v>39.144444444444446</v>
      </c>
      <c r="AM225" s="32">
        <f t="shared" si="170"/>
        <v>39.144444444444446</v>
      </c>
      <c r="AN225" s="32">
        <f t="shared" si="170"/>
        <v>39.144444444444446</v>
      </c>
      <c r="AO225" s="32">
        <f t="shared" si="170"/>
        <v>39.144444444444446</v>
      </c>
      <c r="AP225" s="32">
        <f t="shared" si="170"/>
        <v>39.144444444444446</v>
      </c>
      <c r="AQ225" s="32">
        <f t="shared" si="170"/>
        <v>39.144444444444446</v>
      </c>
      <c r="AR225" s="32">
        <f t="shared" si="170"/>
        <v>39.144444444444446</v>
      </c>
      <c r="AS225" s="32">
        <f t="shared" si="170"/>
        <v>39.144444444444446</v>
      </c>
      <c r="AT225" s="32">
        <f t="shared" si="170"/>
        <v>39.144444444444446</v>
      </c>
      <c r="AU225" s="32">
        <f t="shared" si="170"/>
        <v>39.144444444444446</v>
      </c>
      <c r="AV225" s="32">
        <f t="shared" si="170"/>
        <v>39.144444444444446</v>
      </c>
      <c r="AW225" s="32">
        <f t="shared" si="170"/>
        <v>39.144444444444446</v>
      </c>
      <c r="AX225" s="32">
        <f t="shared" si="170"/>
        <v>39.144444444444446</v>
      </c>
      <c r="AY225" s="32">
        <f t="shared" si="170"/>
        <v>39.144444444444446</v>
      </c>
      <c r="AZ225" s="32">
        <f t="shared" si="170"/>
        <v>39.144444444444446</v>
      </c>
      <c r="BA225" s="32">
        <f t="shared" si="170"/>
        <v>39.144444444444446</v>
      </c>
      <c r="BB225" s="32">
        <f t="shared" si="170"/>
        <v>39.144444444444446</v>
      </c>
      <c r="BC225" s="32">
        <f t="shared" si="170"/>
        <v>39.144444444444446</v>
      </c>
      <c r="BD225" s="145" t="s">
        <v>158</v>
      </c>
      <c r="BE225" s="145" t="s">
        <v>158</v>
      </c>
      <c r="BF225" s="145" t="s">
        <v>158</v>
      </c>
      <c r="BG225" s="145" t="s">
        <v>158</v>
      </c>
      <c r="BH225" s="145" t="s">
        <v>158</v>
      </c>
    </row>
    <row r="226" spans="1:60" x14ac:dyDescent="0.25">
      <c r="A226" s="28">
        <v>44977</v>
      </c>
      <c r="B226" s="80" t="s">
        <v>355</v>
      </c>
      <c r="C226" s="81">
        <v>406204000</v>
      </c>
      <c r="D226" s="77">
        <v>4770.05</v>
      </c>
      <c r="E226" s="77">
        <v>4001.68</v>
      </c>
      <c r="F226" s="77">
        <v>33.130000000000003</v>
      </c>
      <c r="G226" s="77">
        <v>144</v>
      </c>
      <c r="AB226" s="32">
        <f>($E$226/$G$226)*0.5</f>
        <v>13.894722222222221</v>
      </c>
      <c r="AC226" s="32">
        <f t="shared" ref="AC226:BC226" si="171">($E$226/$G$226)</f>
        <v>27.789444444444442</v>
      </c>
      <c r="AD226" s="32">
        <f t="shared" si="171"/>
        <v>27.789444444444442</v>
      </c>
      <c r="AE226" s="32">
        <f t="shared" si="171"/>
        <v>27.789444444444442</v>
      </c>
      <c r="AF226" s="32">
        <f t="shared" si="171"/>
        <v>27.789444444444442</v>
      </c>
      <c r="AG226" s="32">
        <f t="shared" si="171"/>
        <v>27.789444444444442</v>
      </c>
      <c r="AH226" s="32">
        <f t="shared" si="171"/>
        <v>27.789444444444442</v>
      </c>
      <c r="AI226" s="32">
        <f t="shared" si="171"/>
        <v>27.789444444444442</v>
      </c>
      <c r="AJ226" s="32">
        <f t="shared" si="171"/>
        <v>27.789444444444442</v>
      </c>
      <c r="AK226" s="32">
        <f t="shared" si="171"/>
        <v>27.789444444444442</v>
      </c>
      <c r="AL226" s="32">
        <f t="shared" si="171"/>
        <v>27.789444444444442</v>
      </c>
      <c r="AM226" s="32">
        <f t="shared" si="171"/>
        <v>27.789444444444442</v>
      </c>
      <c r="AN226" s="32">
        <f t="shared" si="171"/>
        <v>27.789444444444442</v>
      </c>
      <c r="AO226" s="32">
        <f t="shared" si="171"/>
        <v>27.789444444444442</v>
      </c>
      <c r="AP226" s="32">
        <f t="shared" si="171"/>
        <v>27.789444444444442</v>
      </c>
      <c r="AQ226" s="32">
        <f t="shared" si="171"/>
        <v>27.789444444444442</v>
      </c>
      <c r="AR226" s="32">
        <f t="shared" si="171"/>
        <v>27.789444444444442</v>
      </c>
      <c r="AS226" s="32">
        <f t="shared" si="171"/>
        <v>27.789444444444442</v>
      </c>
      <c r="AT226" s="32">
        <f t="shared" si="171"/>
        <v>27.789444444444442</v>
      </c>
      <c r="AU226" s="32">
        <f t="shared" si="171"/>
        <v>27.789444444444442</v>
      </c>
      <c r="AV226" s="32">
        <f t="shared" si="171"/>
        <v>27.789444444444442</v>
      </c>
      <c r="AW226" s="32">
        <f t="shared" si="171"/>
        <v>27.789444444444442</v>
      </c>
      <c r="AX226" s="32">
        <f t="shared" si="171"/>
        <v>27.789444444444442</v>
      </c>
      <c r="AY226" s="32">
        <f t="shared" si="171"/>
        <v>27.789444444444442</v>
      </c>
      <c r="AZ226" s="32">
        <f t="shared" si="171"/>
        <v>27.789444444444442</v>
      </c>
      <c r="BA226" s="32">
        <f t="shared" si="171"/>
        <v>27.789444444444442</v>
      </c>
      <c r="BB226" s="32">
        <f t="shared" si="171"/>
        <v>27.789444444444442</v>
      </c>
      <c r="BC226" s="32">
        <f t="shared" si="171"/>
        <v>27.789444444444442</v>
      </c>
      <c r="BD226" s="145" t="s">
        <v>158</v>
      </c>
      <c r="BE226" s="145" t="s">
        <v>158</v>
      </c>
      <c r="BF226" s="145" t="s">
        <v>158</v>
      </c>
      <c r="BG226" s="145" t="s">
        <v>158</v>
      </c>
      <c r="BH226" s="145" t="s">
        <v>158</v>
      </c>
    </row>
    <row r="227" spans="1:60" x14ac:dyDescent="0.25">
      <c r="A227" s="28">
        <v>44977</v>
      </c>
      <c r="B227" s="80" t="s">
        <v>356</v>
      </c>
      <c r="C227" s="81">
        <v>339420801</v>
      </c>
      <c r="D227" s="77">
        <v>6142.68</v>
      </c>
      <c r="E227" s="77">
        <v>5153.2</v>
      </c>
      <c r="F227" s="77">
        <v>42.66</v>
      </c>
      <c r="G227" s="77">
        <v>144</v>
      </c>
      <c r="AB227" s="32">
        <f>($E$227/$G$227)*0.5</f>
        <v>17.893055555555556</v>
      </c>
      <c r="AC227" s="32">
        <f t="shared" ref="AC227:BC227" si="172">($E$227/$G$227)</f>
        <v>35.786111111111111</v>
      </c>
      <c r="AD227" s="32">
        <f t="shared" si="172"/>
        <v>35.786111111111111</v>
      </c>
      <c r="AE227" s="32">
        <f t="shared" si="172"/>
        <v>35.786111111111111</v>
      </c>
      <c r="AF227" s="32">
        <f t="shared" si="172"/>
        <v>35.786111111111111</v>
      </c>
      <c r="AG227" s="32">
        <f t="shared" si="172"/>
        <v>35.786111111111111</v>
      </c>
      <c r="AH227" s="32">
        <f t="shared" si="172"/>
        <v>35.786111111111111</v>
      </c>
      <c r="AI227" s="32">
        <f t="shared" si="172"/>
        <v>35.786111111111111</v>
      </c>
      <c r="AJ227" s="32">
        <f t="shared" si="172"/>
        <v>35.786111111111111</v>
      </c>
      <c r="AK227" s="32">
        <f t="shared" si="172"/>
        <v>35.786111111111111</v>
      </c>
      <c r="AL227" s="32">
        <f t="shared" si="172"/>
        <v>35.786111111111111</v>
      </c>
      <c r="AM227" s="32">
        <f t="shared" si="172"/>
        <v>35.786111111111111</v>
      </c>
      <c r="AN227" s="32">
        <f t="shared" si="172"/>
        <v>35.786111111111111</v>
      </c>
      <c r="AO227" s="32">
        <f t="shared" si="172"/>
        <v>35.786111111111111</v>
      </c>
      <c r="AP227" s="32">
        <f t="shared" si="172"/>
        <v>35.786111111111111</v>
      </c>
      <c r="AQ227" s="32">
        <f t="shared" si="172"/>
        <v>35.786111111111111</v>
      </c>
      <c r="AR227" s="32">
        <f t="shared" si="172"/>
        <v>35.786111111111111</v>
      </c>
      <c r="AS227" s="32">
        <f t="shared" si="172"/>
        <v>35.786111111111111</v>
      </c>
      <c r="AT227" s="32">
        <f t="shared" si="172"/>
        <v>35.786111111111111</v>
      </c>
      <c r="AU227" s="32">
        <f t="shared" si="172"/>
        <v>35.786111111111111</v>
      </c>
      <c r="AV227" s="32">
        <f t="shared" si="172"/>
        <v>35.786111111111111</v>
      </c>
      <c r="AW227" s="32">
        <f t="shared" si="172"/>
        <v>35.786111111111111</v>
      </c>
      <c r="AX227" s="32">
        <f t="shared" si="172"/>
        <v>35.786111111111111</v>
      </c>
      <c r="AY227" s="32">
        <f t="shared" si="172"/>
        <v>35.786111111111111</v>
      </c>
      <c r="AZ227" s="32">
        <f t="shared" si="172"/>
        <v>35.786111111111111</v>
      </c>
      <c r="BA227" s="32">
        <f t="shared" si="172"/>
        <v>35.786111111111111</v>
      </c>
      <c r="BB227" s="32">
        <f t="shared" si="172"/>
        <v>35.786111111111111</v>
      </c>
      <c r="BC227" s="32">
        <f t="shared" si="172"/>
        <v>35.786111111111111</v>
      </c>
      <c r="BD227" s="145" t="s">
        <v>158</v>
      </c>
      <c r="BE227" s="145" t="s">
        <v>158</v>
      </c>
      <c r="BF227" s="145" t="s">
        <v>158</v>
      </c>
      <c r="BG227" s="145" t="s">
        <v>158</v>
      </c>
      <c r="BH227" s="145" t="s">
        <v>158</v>
      </c>
    </row>
    <row r="228" spans="1:60" x14ac:dyDescent="0.25">
      <c r="A228" s="28">
        <v>44984</v>
      </c>
      <c r="B228" s="80" t="s">
        <v>357</v>
      </c>
      <c r="C228" s="81">
        <v>95460901</v>
      </c>
      <c r="D228" s="77">
        <v>5989.7</v>
      </c>
      <c r="E228" s="77">
        <v>5024.8599999999997</v>
      </c>
      <c r="F228" s="77">
        <v>41.6</v>
      </c>
      <c r="G228" s="77">
        <v>144</v>
      </c>
      <c r="AB228" s="32">
        <f>($E$228/$G$228)*0.5</f>
        <v>17.447430555555556</v>
      </c>
      <c r="AC228" s="32">
        <f t="shared" ref="AC228:BC228" si="173">($E$228/$G$228)</f>
        <v>34.894861111111112</v>
      </c>
      <c r="AD228" s="32">
        <f t="shared" si="173"/>
        <v>34.894861111111112</v>
      </c>
      <c r="AE228" s="32">
        <f t="shared" si="173"/>
        <v>34.894861111111112</v>
      </c>
      <c r="AF228" s="32">
        <f t="shared" si="173"/>
        <v>34.894861111111112</v>
      </c>
      <c r="AG228" s="32">
        <f t="shared" si="173"/>
        <v>34.894861111111112</v>
      </c>
      <c r="AH228" s="32">
        <f t="shared" si="173"/>
        <v>34.894861111111112</v>
      </c>
      <c r="AI228" s="32">
        <f t="shared" si="173"/>
        <v>34.894861111111112</v>
      </c>
      <c r="AJ228" s="32">
        <f t="shared" si="173"/>
        <v>34.894861111111112</v>
      </c>
      <c r="AK228" s="32">
        <f t="shared" si="173"/>
        <v>34.894861111111112</v>
      </c>
      <c r="AL228" s="32">
        <f t="shared" si="173"/>
        <v>34.894861111111112</v>
      </c>
      <c r="AM228" s="32">
        <f t="shared" si="173"/>
        <v>34.894861111111112</v>
      </c>
      <c r="AN228" s="32">
        <f t="shared" si="173"/>
        <v>34.894861111111112</v>
      </c>
      <c r="AO228" s="32">
        <f t="shared" si="173"/>
        <v>34.894861111111112</v>
      </c>
      <c r="AP228" s="32">
        <f t="shared" si="173"/>
        <v>34.894861111111112</v>
      </c>
      <c r="AQ228" s="32">
        <f t="shared" si="173"/>
        <v>34.894861111111112</v>
      </c>
      <c r="AR228" s="32">
        <f t="shared" si="173"/>
        <v>34.894861111111112</v>
      </c>
      <c r="AS228" s="32">
        <f t="shared" si="173"/>
        <v>34.894861111111112</v>
      </c>
      <c r="AT228" s="32">
        <f t="shared" si="173"/>
        <v>34.894861111111112</v>
      </c>
      <c r="AU228" s="32">
        <f t="shared" si="173"/>
        <v>34.894861111111112</v>
      </c>
      <c r="AV228" s="32">
        <f t="shared" si="173"/>
        <v>34.894861111111112</v>
      </c>
      <c r="AW228" s="32">
        <f t="shared" si="173"/>
        <v>34.894861111111112</v>
      </c>
      <c r="AX228" s="32">
        <f t="shared" si="173"/>
        <v>34.894861111111112</v>
      </c>
      <c r="AY228" s="32">
        <f t="shared" si="173"/>
        <v>34.894861111111112</v>
      </c>
      <c r="AZ228" s="32">
        <f t="shared" si="173"/>
        <v>34.894861111111112</v>
      </c>
      <c r="BA228" s="32">
        <f t="shared" si="173"/>
        <v>34.894861111111112</v>
      </c>
      <c r="BB228" s="32">
        <f t="shared" si="173"/>
        <v>34.894861111111112</v>
      </c>
      <c r="BC228" s="32">
        <f t="shared" si="173"/>
        <v>34.894861111111112</v>
      </c>
      <c r="BD228" s="145" t="s">
        <v>158</v>
      </c>
      <c r="BE228" s="145" t="s">
        <v>158</v>
      </c>
      <c r="BF228" s="145" t="s">
        <v>158</v>
      </c>
      <c r="BG228" s="145" t="s">
        <v>158</v>
      </c>
      <c r="BH228" s="145" t="s">
        <v>158</v>
      </c>
    </row>
    <row r="229" spans="1:60" x14ac:dyDescent="0.25">
      <c r="A229" s="28">
        <v>44984</v>
      </c>
      <c r="B229" s="80">
        <v>2375105115</v>
      </c>
      <c r="C229" s="81">
        <v>237510501</v>
      </c>
      <c r="D229" s="77">
        <v>2184.38</v>
      </c>
      <c r="E229" s="77">
        <v>1832.52</v>
      </c>
      <c r="F229" s="77">
        <v>15.17</v>
      </c>
      <c r="G229" s="77">
        <v>144</v>
      </c>
      <c r="AB229" s="32">
        <f>($E$229/$G$229)*0.5</f>
        <v>6.362916666666667</v>
      </c>
      <c r="AC229" s="32">
        <f t="shared" ref="AC229:BC229" si="174">($E$229/$G$229)</f>
        <v>12.725833333333334</v>
      </c>
      <c r="AD229" s="32">
        <f t="shared" si="174"/>
        <v>12.725833333333334</v>
      </c>
      <c r="AE229" s="32">
        <f t="shared" si="174"/>
        <v>12.725833333333334</v>
      </c>
      <c r="AF229" s="32">
        <f t="shared" si="174"/>
        <v>12.725833333333334</v>
      </c>
      <c r="AG229" s="32">
        <f t="shared" si="174"/>
        <v>12.725833333333334</v>
      </c>
      <c r="AH229" s="32">
        <f t="shared" si="174"/>
        <v>12.725833333333334</v>
      </c>
      <c r="AI229" s="32">
        <f t="shared" si="174"/>
        <v>12.725833333333334</v>
      </c>
      <c r="AJ229" s="32">
        <f t="shared" si="174"/>
        <v>12.725833333333334</v>
      </c>
      <c r="AK229" s="32">
        <f t="shared" si="174"/>
        <v>12.725833333333334</v>
      </c>
      <c r="AL229" s="32">
        <f t="shared" si="174"/>
        <v>12.725833333333334</v>
      </c>
      <c r="AM229" s="32">
        <f t="shared" si="174"/>
        <v>12.725833333333334</v>
      </c>
      <c r="AN229" s="32">
        <f t="shared" si="174"/>
        <v>12.725833333333334</v>
      </c>
      <c r="AO229" s="32">
        <f t="shared" si="174"/>
        <v>12.725833333333334</v>
      </c>
      <c r="AP229" s="32">
        <f t="shared" si="174"/>
        <v>12.725833333333334</v>
      </c>
      <c r="AQ229" s="32">
        <f t="shared" si="174"/>
        <v>12.725833333333334</v>
      </c>
      <c r="AR229" s="32">
        <f t="shared" si="174"/>
        <v>12.725833333333334</v>
      </c>
      <c r="AS229" s="32">
        <f t="shared" si="174"/>
        <v>12.725833333333334</v>
      </c>
      <c r="AT229" s="32">
        <f t="shared" si="174"/>
        <v>12.725833333333334</v>
      </c>
      <c r="AU229" s="32">
        <f t="shared" si="174"/>
        <v>12.725833333333334</v>
      </c>
      <c r="AV229" s="32">
        <f t="shared" si="174"/>
        <v>12.725833333333334</v>
      </c>
      <c r="AW229" s="32">
        <f t="shared" si="174"/>
        <v>12.725833333333334</v>
      </c>
      <c r="AX229" s="32">
        <f t="shared" si="174"/>
        <v>12.725833333333334</v>
      </c>
      <c r="AY229" s="32">
        <f t="shared" si="174"/>
        <v>12.725833333333334</v>
      </c>
      <c r="AZ229" s="32">
        <f t="shared" si="174"/>
        <v>12.725833333333334</v>
      </c>
      <c r="BA229" s="32">
        <f t="shared" si="174"/>
        <v>12.725833333333334</v>
      </c>
      <c r="BB229" s="32">
        <f t="shared" si="174"/>
        <v>12.725833333333334</v>
      </c>
      <c r="BC229" s="32">
        <f t="shared" si="174"/>
        <v>12.725833333333334</v>
      </c>
      <c r="BD229" s="145" t="s">
        <v>158</v>
      </c>
      <c r="BE229" s="145" t="s">
        <v>158</v>
      </c>
      <c r="BF229" s="145" t="s">
        <v>158</v>
      </c>
      <c r="BG229" s="145" t="s">
        <v>158</v>
      </c>
      <c r="BH229" s="145" t="s">
        <v>158</v>
      </c>
    </row>
    <row r="230" spans="1:60" x14ac:dyDescent="0.25">
      <c r="A230" s="28">
        <v>44984</v>
      </c>
      <c r="B230" s="80">
        <v>2403026059</v>
      </c>
      <c r="C230" s="81">
        <v>240302640</v>
      </c>
      <c r="D230" s="77">
        <v>817.65</v>
      </c>
      <c r="E230" s="77">
        <v>685.94</v>
      </c>
      <c r="F230" s="77">
        <v>5.68</v>
      </c>
      <c r="G230" s="77">
        <v>144</v>
      </c>
      <c r="AB230" s="32">
        <f>($E$230/$G$230)*0.5</f>
        <v>2.3817361111111115</v>
      </c>
      <c r="AC230" s="32">
        <f t="shared" ref="AC230:BC230" si="175">($E$230/$G$230)</f>
        <v>4.763472222222223</v>
      </c>
      <c r="AD230" s="32">
        <f t="shared" si="175"/>
        <v>4.763472222222223</v>
      </c>
      <c r="AE230" s="32">
        <f t="shared" si="175"/>
        <v>4.763472222222223</v>
      </c>
      <c r="AF230" s="32">
        <f t="shared" si="175"/>
        <v>4.763472222222223</v>
      </c>
      <c r="AG230" s="32">
        <f t="shared" si="175"/>
        <v>4.763472222222223</v>
      </c>
      <c r="AH230" s="32">
        <f t="shared" si="175"/>
        <v>4.763472222222223</v>
      </c>
      <c r="AI230" s="32">
        <f t="shared" si="175"/>
        <v>4.763472222222223</v>
      </c>
      <c r="AJ230" s="32">
        <f t="shared" si="175"/>
        <v>4.763472222222223</v>
      </c>
      <c r="AK230" s="32">
        <f t="shared" si="175"/>
        <v>4.763472222222223</v>
      </c>
      <c r="AL230" s="32">
        <f t="shared" si="175"/>
        <v>4.763472222222223</v>
      </c>
      <c r="AM230" s="32">
        <f t="shared" si="175"/>
        <v>4.763472222222223</v>
      </c>
      <c r="AN230" s="32">
        <f t="shared" si="175"/>
        <v>4.763472222222223</v>
      </c>
      <c r="AO230" s="32">
        <f t="shared" si="175"/>
        <v>4.763472222222223</v>
      </c>
      <c r="AP230" s="32">
        <f t="shared" si="175"/>
        <v>4.763472222222223</v>
      </c>
      <c r="AQ230" s="32">
        <f t="shared" si="175"/>
        <v>4.763472222222223</v>
      </c>
      <c r="AR230" s="32">
        <f t="shared" si="175"/>
        <v>4.763472222222223</v>
      </c>
      <c r="AS230" s="32">
        <f t="shared" si="175"/>
        <v>4.763472222222223</v>
      </c>
      <c r="AT230" s="32">
        <f t="shared" si="175"/>
        <v>4.763472222222223</v>
      </c>
      <c r="AU230" s="32">
        <f t="shared" si="175"/>
        <v>4.763472222222223</v>
      </c>
      <c r="AV230" s="32">
        <f t="shared" si="175"/>
        <v>4.763472222222223</v>
      </c>
      <c r="AW230" s="32">
        <f t="shared" si="175"/>
        <v>4.763472222222223</v>
      </c>
      <c r="AX230" s="32">
        <f t="shared" si="175"/>
        <v>4.763472222222223</v>
      </c>
      <c r="AY230" s="32">
        <f t="shared" si="175"/>
        <v>4.763472222222223</v>
      </c>
      <c r="AZ230" s="32">
        <f t="shared" si="175"/>
        <v>4.763472222222223</v>
      </c>
      <c r="BA230" s="32">
        <f t="shared" si="175"/>
        <v>4.763472222222223</v>
      </c>
      <c r="BB230" s="32">
        <f t="shared" si="175"/>
        <v>4.763472222222223</v>
      </c>
      <c r="BC230" s="32">
        <f t="shared" si="175"/>
        <v>4.763472222222223</v>
      </c>
      <c r="BD230" s="145" t="s">
        <v>158</v>
      </c>
      <c r="BE230" s="145" t="s">
        <v>158</v>
      </c>
      <c r="BF230" s="145" t="s">
        <v>158</v>
      </c>
      <c r="BG230" s="145" t="s">
        <v>158</v>
      </c>
      <c r="BH230" s="145" t="s">
        <v>158</v>
      </c>
    </row>
    <row r="231" spans="1:60" x14ac:dyDescent="0.25">
      <c r="A231" s="28">
        <v>44984</v>
      </c>
      <c r="B231" s="80">
        <v>2562502135</v>
      </c>
      <c r="C231" s="81">
        <v>256250201</v>
      </c>
      <c r="D231" s="77">
        <v>1204.6099999999999</v>
      </c>
      <c r="E231" s="77">
        <v>1010.57</v>
      </c>
      <c r="F231" s="77">
        <v>8.3699999999999992</v>
      </c>
      <c r="G231" s="77">
        <v>144</v>
      </c>
      <c r="AB231" s="32">
        <f>($E$231/$G$231)*0.5</f>
        <v>3.5089236111111113</v>
      </c>
      <c r="AC231" s="32">
        <f t="shared" ref="AC231:BC231" si="176">($E$231/$G$231)</f>
        <v>7.0178472222222226</v>
      </c>
      <c r="AD231" s="32">
        <f t="shared" si="176"/>
        <v>7.0178472222222226</v>
      </c>
      <c r="AE231" s="32">
        <f t="shared" si="176"/>
        <v>7.0178472222222226</v>
      </c>
      <c r="AF231" s="32">
        <f t="shared" si="176"/>
        <v>7.0178472222222226</v>
      </c>
      <c r="AG231" s="32">
        <f t="shared" si="176"/>
        <v>7.0178472222222226</v>
      </c>
      <c r="AH231" s="32">
        <f t="shared" si="176"/>
        <v>7.0178472222222226</v>
      </c>
      <c r="AI231" s="32">
        <f t="shared" si="176"/>
        <v>7.0178472222222226</v>
      </c>
      <c r="AJ231" s="32">
        <f t="shared" si="176"/>
        <v>7.0178472222222226</v>
      </c>
      <c r="AK231" s="32">
        <f t="shared" si="176"/>
        <v>7.0178472222222226</v>
      </c>
      <c r="AL231" s="32">
        <f t="shared" si="176"/>
        <v>7.0178472222222226</v>
      </c>
      <c r="AM231" s="32">
        <f t="shared" si="176"/>
        <v>7.0178472222222226</v>
      </c>
      <c r="AN231" s="32">
        <f t="shared" si="176"/>
        <v>7.0178472222222226</v>
      </c>
      <c r="AO231" s="32">
        <f t="shared" si="176"/>
        <v>7.0178472222222226</v>
      </c>
      <c r="AP231" s="32">
        <f t="shared" si="176"/>
        <v>7.0178472222222226</v>
      </c>
      <c r="AQ231" s="32">
        <f t="shared" si="176"/>
        <v>7.0178472222222226</v>
      </c>
      <c r="AR231" s="32">
        <f t="shared" si="176"/>
        <v>7.0178472222222226</v>
      </c>
      <c r="AS231" s="32">
        <f t="shared" si="176"/>
        <v>7.0178472222222226</v>
      </c>
      <c r="AT231" s="32">
        <f t="shared" si="176"/>
        <v>7.0178472222222226</v>
      </c>
      <c r="AU231" s="32">
        <f t="shared" si="176"/>
        <v>7.0178472222222226</v>
      </c>
      <c r="AV231" s="32">
        <f t="shared" si="176"/>
        <v>7.0178472222222226</v>
      </c>
      <c r="AW231" s="32">
        <f t="shared" si="176"/>
        <v>7.0178472222222226</v>
      </c>
      <c r="AX231" s="32">
        <f t="shared" si="176"/>
        <v>7.0178472222222226</v>
      </c>
      <c r="AY231" s="32">
        <f t="shared" si="176"/>
        <v>7.0178472222222226</v>
      </c>
      <c r="AZ231" s="32">
        <f t="shared" si="176"/>
        <v>7.0178472222222226</v>
      </c>
      <c r="BA231" s="32">
        <f t="shared" si="176"/>
        <v>7.0178472222222226</v>
      </c>
      <c r="BB231" s="32">
        <f t="shared" si="176"/>
        <v>7.0178472222222226</v>
      </c>
      <c r="BC231" s="32">
        <f t="shared" si="176"/>
        <v>7.0178472222222226</v>
      </c>
      <c r="BD231" s="145" t="s">
        <v>158</v>
      </c>
      <c r="BE231" s="145" t="s">
        <v>158</v>
      </c>
      <c r="BF231" s="145" t="s">
        <v>158</v>
      </c>
      <c r="BG231" s="145" t="s">
        <v>158</v>
      </c>
      <c r="BH231" s="145" t="s">
        <v>158</v>
      </c>
    </row>
    <row r="232" spans="1:60" x14ac:dyDescent="0.25">
      <c r="A232" s="28">
        <v>44984</v>
      </c>
      <c r="B232" s="80">
        <v>1595500110</v>
      </c>
      <c r="C232" s="81">
        <v>159550001</v>
      </c>
      <c r="D232" s="77">
        <v>9149.3799999999992</v>
      </c>
      <c r="E232" s="77">
        <v>7675.57</v>
      </c>
      <c r="F232" s="77">
        <v>63.54</v>
      </c>
      <c r="G232" s="77">
        <v>144</v>
      </c>
      <c r="AB232" s="37">
        <f>($E$232/$G$232)*0.5</f>
        <v>26.651284722222222</v>
      </c>
      <c r="AC232" s="32">
        <f t="shared" ref="AC232:BC232" si="177">($E$232/$G$232)</f>
        <v>53.302569444444444</v>
      </c>
      <c r="AD232" s="32">
        <f t="shared" si="177"/>
        <v>53.302569444444444</v>
      </c>
      <c r="AE232" s="32">
        <f t="shared" si="177"/>
        <v>53.302569444444444</v>
      </c>
      <c r="AF232" s="32">
        <f t="shared" si="177"/>
        <v>53.302569444444444</v>
      </c>
      <c r="AG232" s="32">
        <f t="shared" si="177"/>
        <v>53.302569444444444</v>
      </c>
      <c r="AH232" s="32">
        <f t="shared" si="177"/>
        <v>53.302569444444444</v>
      </c>
      <c r="AI232" s="32">
        <f t="shared" si="177"/>
        <v>53.302569444444444</v>
      </c>
      <c r="AJ232" s="32">
        <f t="shared" si="177"/>
        <v>53.302569444444444</v>
      </c>
      <c r="AK232" s="32">
        <f t="shared" si="177"/>
        <v>53.302569444444444</v>
      </c>
      <c r="AL232" s="32">
        <f t="shared" si="177"/>
        <v>53.302569444444444</v>
      </c>
      <c r="AM232" s="32">
        <f t="shared" si="177"/>
        <v>53.302569444444444</v>
      </c>
      <c r="AN232" s="32">
        <f t="shared" si="177"/>
        <v>53.302569444444444</v>
      </c>
      <c r="AO232" s="32">
        <f t="shared" si="177"/>
        <v>53.302569444444444</v>
      </c>
      <c r="AP232" s="32">
        <f t="shared" si="177"/>
        <v>53.302569444444444</v>
      </c>
      <c r="AQ232" s="32">
        <f t="shared" si="177"/>
        <v>53.302569444444444</v>
      </c>
      <c r="AR232" s="32">
        <f t="shared" si="177"/>
        <v>53.302569444444444</v>
      </c>
      <c r="AS232" s="32">
        <f t="shared" si="177"/>
        <v>53.302569444444444</v>
      </c>
      <c r="AT232" s="32">
        <f t="shared" si="177"/>
        <v>53.302569444444444</v>
      </c>
      <c r="AU232" s="32">
        <f t="shared" si="177"/>
        <v>53.302569444444444</v>
      </c>
      <c r="AV232" s="32">
        <f t="shared" si="177"/>
        <v>53.302569444444444</v>
      </c>
      <c r="AW232" s="32">
        <f t="shared" si="177"/>
        <v>53.302569444444444</v>
      </c>
      <c r="AX232" s="32">
        <f t="shared" si="177"/>
        <v>53.302569444444444</v>
      </c>
      <c r="AY232" s="32">
        <f t="shared" si="177"/>
        <v>53.302569444444444</v>
      </c>
      <c r="AZ232" s="32">
        <f t="shared" si="177"/>
        <v>53.302569444444444</v>
      </c>
      <c r="BA232" s="32">
        <f t="shared" si="177"/>
        <v>53.302569444444444</v>
      </c>
      <c r="BB232" s="32">
        <f t="shared" si="177"/>
        <v>53.302569444444444</v>
      </c>
      <c r="BC232" s="32">
        <f t="shared" si="177"/>
        <v>53.302569444444444</v>
      </c>
      <c r="BD232" s="145" t="s">
        <v>158</v>
      </c>
      <c r="BE232" s="145" t="s">
        <v>158</v>
      </c>
      <c r="BF232" s="145" t="s">
        <v>158</v>
      </c>
      <c r="BG232" s="145" t="s">
        <v>158</v>
      </c>
      <c r="BH232" s="145" t="s">
        <v>158</v>
      </c>
    </row>
    <row r="233" spans="1:60" x14ac:dyDescent="0.25">
      <c r="D233" s="16"/>
      <c r="E233" s="16"/>
      <c r="F233" s="16"/>
      <c r="AB233" s="34">
        <f>SUM(AB34:AB232)</f>
        <v>5785.4341694574669</v>
      </c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</row>
    <row r="234" spans="1:60" x14ac:dyDescent="0.25">
      <c r="D234" s="16"/>
      <c r="E234" s="16"/>
      <c r="F234" s="16"/>
    </row>
    <row r="235" spans="1:60" x14ac:dyDescent="0.25">
      <c r="A235" s="28">
        <v>44990</v>
      </c>
      <c r="B235" s="80">
        <v>8490511132</v>
      </c>
      <c r="C235" s="81">
        <v>849051101</v>
      </c>
      <c r="D235" s="77">
        <v>1899.76</v>
      </c>
      <c r="E235" s="77">
        <v>1593.74</v>
      </c>
      <c r="F235" s="77">
        <v>13.19</v>
      </c>
      <c r="G235" s="77">
        <v>144</v>
      </c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>
        <f>($E$235/$G$235)*0.5</f>
        <v>5.5338194444444442</v>
      </c>
      <c r="AD235" s="32">
        <f t="shared" ref="AD235:BC235" si="178">($E$235/$G$235)</f>
        <v>11.067638888888888</v>
      </c>
      <c r="AE235" s="32">
        <f t="shared" si="178"/>
        <v>11.067638888888888</v>
      </c>
      <c r="AF235" s="32">
        <f t="shared" si="178"/>
        <v>11.067638888888888</v>
      </c>
      <c r="AG235" s="32">
        <f t="shared" si="178"/>
        <v>11.067638888888888</v>
      </c>
      <c r="AH235" s="32">
        <f t="shared" si="178"/>
        <v>11.067638888888888</v>
      </c>
      <c r="AI235" s="32">
        <f t="shared" si="178"/>
        <v>11.067638888888888</v>
      </c>
      <c r="AJ235" s="32">
        <f t="shared" si="178"/>
        <v>11.067638888888888</v>
      </c>
      <c r="AK235" s="32">
        <f t="shared" si="178"/>
        <v>11.067638888888888</v>
      </c>
      <c r="AL235" s="32">
        <f t="shared" si="178"/>
        <v>11.067638888888888</v>
      </c>
      <c r="AM235" s="32">
        <f t="shared" si="178"/>
        <v>11.067638888888888</v>
      </c>
      <c r="AN235" s="32">
        <f t="shared" si="178"/>
        <v>11.067638888888888</v>
      </c>
      <c r="AO235" s="32">
        <f t="shared" si="178"/>
        <v>11.067638888888888</v>
      </c>
      <c r="AP235" s="32">
        <f t="shared" si="178"/>
        <v>11.067638888888888</v>
      </c>
      <c r="AQ235" s="32">
        <f t="shared" si="178"/>
        <v>11.067638888888888</v>
      </c>
      <c r="AR235" s="32">
        <f t="shared" si="178"/>
        <v>11.067638888888888</v>
      </c>
      <c r="AS235" s="32">
        <f t="shared" si="178"/>
        <v>11.067638888888888</v>
      </c>
      <c r="AT235" s="32">
        <f t="shared" si="178"/>
        <v>11.067638888888888</v>
      </c>
      <c r="AU235" s="32">
        <f t="shared" si="178"/>
        <v>11.067638888888888</v>
      </c>
      <c r="AV235" s="32">
        <f t="shared" si="178"/>
        <v>11.067638888888888</v>
      </c>
      <c r="AW235" s="32">
        <f t="shared" si="178"/>
        <v>11.067638888888888</v>
      </c>
      <c r="AX235" s="32">
        <f t="shared" si="178"/>
        <v>11.067638888888888</v>
      </c>
      <c r="AY235" s="32">
        <f t="shared" si="178"/>
        <v>11.067638888888888</v>
      </c>
      <c r="AZ235" s="32">
        <f t="shared" si="178"/>
        <v>11.067638888888888</v>
      </c>
      <c r="BA235" s="32">
        <f t="shared" si="178"/>
        <v>11.067638888888888</v>
      </c>
      <c r="BB235" s="32">
        <f t="shared" si="178"/>
        <v>11.067638888888888</v>
      </c>
      <c r="BC235" s="32">
        <f t="shared" si="178"/>
        <v>11.067638888888888</v>
      </c>
      <c r="BD235" s="145" t="s">
        <v>158</v>
      </c>
      <c r="BE235" s="145" t="s">
        <v>158</v>
      </c>
      <c r="BF235" s="145" t="s">
        <v>158</v>
      </c>
      <c r="BG235" s="145" t="s">
        <v>158</v>
      </c>
      <c r="BH235" s="145" t="s">
        <v>158</v>
      </c>
    </row>
    <row r="236" spans="1:60" x14ac:dyDescent="0.25">
      <c r="A236" s="28">
        <v>44990</v>
      </c>
      <c r="B236" s="80">
        <v>9237319149</v>
      </c>
      <c r="C236" s="81">
        <v>923731901</v>
      </c>
      <c r="D236" s="77">
        <v>516.38</v>
      </c>
      <c r="E236" s="77">
        <v>433.2</v>
      </c>
      <c r="F236" s="77">
        <v>3.59</v>
      </c>
      <c r="G236" s="77">
        <v>144</v>
      </c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>
        <f>($E$236/$G$236)*0.5</f>
        <v>1.5041666666666667</v>
      </c>
      <c r="AD236" s="32">
        <f t="shared" ref="AD236:BC236" si="179">($E$236/$G$236)</f>
        <v>3.0083333333333333</v>
      </c>
      <c r="AE236" s="32">
        <f t="shared" si="179"/>
        <v>3.0083333333333333</v>
      </c>
      <c r="AF236" s="32">
        <f t="shared" si="179"/>
        <v>3.0083333333333333</v>
      </c>
      <c r="AG236" s="32">
        <f t="shared" si="179"/>
        <v>3.0083333333333333</v>
      </c>
      <c r="AH236" s="32">
        <f t="shared" si="179"/>
        <v>3.0083333333333333</v>
      </c>
      <c r="AI236" s="32">
        <f t="shared" si="179"/>
        <v>3.0083333333333333</v>
      </c>
      <c r="AJ236" s="32">
        <f t="shared" si="179"/>
        <v>3.0083333333333333</v>
      </c>
      <c r="AK236" s="32">
        <f t="shared" si="179"/>
        <v>3.0083333333333333</v>
      </c>
      <c r="AL236" s="32">
        <f t="shared" si="179"/>
        <v>3.0083333333333333</v>
      </c>
      <c r="AM236" s="32">
        <f t="shared" si="179"/>
        <v>3.0083333333333333</v>
      </c>
      <c r="AN236" s="32">
        <f t="shared" si="179"/>
        <v>3.0083333333333333</v>
      </c>
      <c r="AO236" s="32">
        <f t="shared" si="179"/>
        <v>3.0083333333333333</v>
      </c>
      <c r="AP236" s="32">
        <f t="shared" si="179"/>
        <v>3.0083333333333333</v>
      </c>
      <c r="AQ236" s="32">
        <f t="shared" si="179"/>
        <v>3.0083333333333333</v>
      </c>
      <c r="AR236" s="32">
        <f t="shared" si="179"/>
        <v>3.0083333333333333</v>
      </c>
      <c r="AS236" s="32">
        <f t="shared" si="179"/>
        <v>3.0083333333333333</v>
      </c>
      <c r="AT236" s="32">
        <f t="shared" si="179"/>
        <v>3.0083333333333333</v>
      </c>
      <c r="AU236" s="32">
        <f t="shared" si="179"/>
        <v>3.0083333333333333</v>
      </c>
      <c r="AV236" s="32">
        <f t="shared" si="179"/>
        <v>3.0083333333333333</v>
      </c>
      <c r="AW236" s="32">
        <f t="shared" si="179"/>
        <v>3.0083333333333333</v>
      </c>
      <c r="AX236" s="32">
        <f t="shared" si="179"/>
        <v>3.0083333333333333</v>
      </c>
      <c r="AY236" s="32">
        <f t="shared" si="179"/>
        <v>3.0083333333333333</v>
      </c>
      <c r="AZ236" s="32">
        <f t="shared" si="179"/>
        <v>3.0083333333333333</v>
      </c>
      <c r="BA236" s="32">
        <f t="shared" si="179"/>
        <v>3.0083333333333333</v>
      </c>
      <c r="BB236" s="32">
        <f t="shared" si="179"/>
        <v>3.0083333333333333</v>
      </c>
      <c r="BC236" s="32">
        <f t="shared" si="179"/>
        <v>3.0083333333333333</v>
      </c>
      <c r="BD236" s="145" t="s">
        <v>158</v>
      </c>
      <c r="BE236" s="145" t="s">
        <v>158</v>
      </c>
      <c r="BF236" s="145" t="s">
        <v>158</v>
      </c>
      <c r="BG236" s="145" t="s">
        <v>158</v>
      </c>
      <c r="BH236" s="145" t="s">
        <v>158</v>
      </c>
    </row>
    <row r="237" spans="1:60" x14ac:dyDescent="0.25">
      <c r="A237" s="28">
        <v>44990</v>
      </c>
      <c r="B237" s="80">
        <v>2306705123</v>
      </c>
      <c r="C237" s="81">
        <v>230670501</v>
      </c>
      <c r="D237" s="77">
        <v>673.29</v>
      </c>
      <c r="E237" s="77">
        <v>564.83000000000004</v>
      </c>
      <c r="F237" s="77">
        <v>4.68</v>
      </c>
      <c r="G237" s="77">
        <v>144</v>
      </c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>
        <f>($E$237/$G$237)*0.5</f>
        <v>1.9612152777777778</v>
      </c>
      <c r="AD237" s="32">
        <f t="shared" ref="AD237:BC237" si="180">($E$237/$G$237)</f>
        <v>3.9224305555555556</v>
      </c>
      <c r="AE237" s="32">
        <f t="shared" si="180"/>
        <v>3.9224305555555556</v>
      </c>
      <c r="AF237" s="32">
        <f t="shared" si="180"/>
        <v>3.9224305555555556</v>
      </c>
      <c r="AG237" s="32">
        <f t="shared" si="180"/>
        <v>3.9224305555555556</v>
      </c>
      <c r="AH237" s="32">
        <f t="shared" si="180"/>
        <v>3.9224305555555556</v>
      </c>
      <c r="AI237" s="32">
        <f t="shared" si="180"/>
        <v>3.9224305555555556</v>
      </c>
      <c r="AJ237" s="32">
        <f t="shared" si="180"/>
        <v>3.9224305555555556</v>
      </c>
      <c r="AK237" s="32">
        <f t="shared" si="180"/>
        <v>3.9224305555555556</v>
      </c>
      <c r="AL237" s="32">
        <f t="shared" si="180"/>
        <v>3.9224305555555556</v>
      </c>
      <c r="AM237" s="32">
        <f t="shared" si="180"/>
        <v>3.9224305555555556</v>
      </c>
      <c r="AN237" s="32">
        <f t="shared" si="180"/>
        <v>3.9224305555555556</v>
      </c>
      <c r="AO237" s="32">
        <f t="shared" si="180"/>
        <v>3.9224305555555556</v>
      </c>
      <c r="AP237" s="32">
        <f t="shared" si="180"/>
        <v>3.9224305555555556</v>
      </c>
      <c r="AQ237" s="32">
        <f t="shared" si="180"/>
        <v>3.9224305555555556</v>
      </c>
      <c r="AR237" s="32">
        <f t="shared" si="180"/>
        <v>3.9224305555555556</v>
      </c>
      <c r="AS237" s="32">
        <f t="shared" si="180"/>
        <v>3.9224305555555556</v>
      </c>
      <c r="AT237" s="32">
        <f t="shared" si="180"/>
        <v>3.9224305555555556</v>
      </c>
      <c r="AU237" s="32">
        <f t="shared" si="180"/>
        <v>3.9224305555555556</v>
      </c>
      <c r="AV237" s="32">
        <f t="shared" si="180"/>
        <v>3.9224305555555556</v>
      </c>
      <c r="AW237" s="32">
        <f t="shared" si="180"/>
        <v>3.9224305555555556</v>
      </c>
      <c r="AX237" s="32">
        <f t="shared" si="180"/>
        <v>3.9224305555555556</v>
      </c>
      <c r="AY237" s="32">
        <f t="shared" si="180"/>
        <v>3.9224305555555556</v>
      </c>
      <c r="AZ237" s="32">
        <f t="shared" si="180"/>
        <v>3.9224305555555556</v>
      </c>
      <c r="BA237" s="32">
        <f t="shared" si="180"/>
        <v>3.9224305555555556</v>
      </c>
      <c r="BB237" s="32">
        <f t="shared" si="180"/>
        <v>3.9224305555555556</v>
      </c>
      <c r="BC237" s="32">
        <f t="shared" si="180"/>
        <v>3.9224305555555556</v>
      </c>
      <c r="BD237" s="145" t="s">
        <v>158</v>
      </c>
      <c r="BE237" s="145" t="s">
        <v>158</v>
      </c>
      <c r="BF237" s="145" t="s">
        <v>158</v>
      </c>
      <c r="BG237" s="145" t="s">
        <v>158</v>
      </c>
      <c r="BH237" s="145" t="s">
        <v>158</v>
      </c>
    </row>
    <row r="238" spans="1:60" x14ac:dyDescent="0.25">
      <c r="A238" s="28">
        <v>44998</v>
      </c>
      <c r="B238" s="80" t="s">
        <v>359</v>
      </c>
      <c r="C238" s="81">
        <v>84880601</v>
      </c>
      <c r="D238" s="77">
        <v>583.76</v>
      </c>
      <c r="E238" s="77">
        <v>489.73</v>
      </c>
      <c r="F238" s="77">
        <v>4.05</v>
      </c>
      <c r="G238" s="77">
        <v>144</v>
      </c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>
        <f>($E$238/$G$238)*0.5</f>
        <v>1.700451388888889</v>
      </c>
      <c r="AD238" s="32">
        <f t="shared" ref="AD238:BC238" si="181">($E$238/$G$238)</f>
        <v>3.4009027777777781</v>
      </c>
      <c r="AE238" s="32">
        <f t="shared" si="181"/>
        <v>3.4009027777777781</v>
      </c>
      <c r="AF238" s="32">
        <f t="shared" si="181"/>
        <v>3.4009027777777781</v>
      </c>
      <c r="AG238" s="32">
        <f t="shared" si="181"/>
        <v>3.4009027777777781</v>
      </c>
      <c r="AH238" s="32">
        <f t="shared" si="181"/>
        <v>3.4009027777777781</v>
      </c>
      <c r="AI238" s="32">
        <f t="shared" si="181"/>
        <v>3.4009027777777781</v>
      </c>
      <c r="AJ238" s="32">
        <f t="shared" si="181"/>
        <v>3.4009027777777781</v>
      </c>
      <c r="AK238" s="32">
        <f t="shared" si="181"/>
        <v>3.4009027777777781</v>
      </c>
      <c r="AL238" s="32">
        <f t="shared" si="181"/>
        <v>3.4009027777777781</v>
      </c>
      <c r="AM238" s="32">
        <f t="shared" si="181"/>
        <v>3.4009027777777781</v>
      </c>
      <c r="AN238" s="32">
        <f t="shared" si="181"/>
        <v>3.4009027777777781</v>
      </c>
      <c r="AO238" s="32">
        <f t="shared" si="181"/>
        <v>3.4009027777777781</v>
      </c>
      <c r="AP238" s="32">
        <f t="shared" si="181"/>
        <v>3.4009027777777781</v>
      </c>
      <c r="AQ238" s="32">
        <f t="shared" si="181"/>
        <v>3.4009027777777781</v>
      </c>
      <c r="AR238" s="32">
        <f t="shared" si="181"/>
        <v>3.4009027777777781</v>
      </c>
      <c r="AS238" s="32">
        <f t="shared" si="181"/>
        <v>3.4009027777777781</v>
      </c>
      <c r="AT238" s="32">
        <f t="shared" si="181"/>
        <v>3.4009027777777781</v>
      </c>
      <c r="AU238" s="32">
        <f t="shared" si="181"/>
        <v>3.4009027777777781</v>
      </c>
      <c r="AV238" s="32">
        <f t="shared" si="181"/>
        <v>3.4009027777777781</v>
      </c>
      <c r="AW238" s="32">
        <f t="shared" si="181"/>
        <v>3.4009027777777781</v>
      </c>
      <c r="AX238" s="32">
        <f t="shared" si="181"/>
        <v>3.4009027777777781</v>
      </c>
      <c r="AY238" s="32">
        <f t="shared" si="181"/>
        <v>3.4009027777777781</v>
      </c>
      <c r="AZ238" s="32">
        <f t="shared" si="181"/>
        <v>3.4009027777777781</v>
      </c>
      <c r="BA238" s="32">
        <f t="shared" si="181"/>
        <v>3.4009027777777781</v>
      </c>
      <c r="BB238" s="32">
        <f t="shared" si="181"/>
        <v>3.4009027777777781</v>
      </c>
      <c r="BC238" s="32">
        <f t="shared" si="181"/>
        <v>3.4009027777777781</v>
      </c>
      <c r="BD238" s="145" t="s">
        <v>158</v>
      </c>
      <c r="BE238" s="145" t="s">
        <v>158</v>
      </c>
      <c r="BF238" s="145" t="s">
        <v>158</v>
      </c>
      <c r="BG238" s="145" t="s">
        <v>158</v>
      </c>
      <c r="BH238" s="145" t="s">
        <v>158</v>
      </c>
    </row>
    <row r="239" spans="1:60" x14ac:dyDescent="0.25">
      <c r="A239" s="28">
        <v>44998</v>
      </c>
      <c r="B239" s="80" t="s">
        <v>360</v>
      </c>
      <c r="C239" s="81">
        <v>906121101</v>
      </c>
      <c r="D239" s="77">
        <v>7633.05</v>
      </c>
      <c r="E239" s="77">
        <v>6403.5</v>
      </c>
      <c r="F239" s="77">
        <v>53.01</v>
      </c>
      <c r="G239" s="77">
        <v>144</v>
      </c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>
        <f>($E$239/$G$239)*0.5</f>
        <v>22.234375</v>
      </c>
      <c r="AD239" s="32">
        <f t="shared" ref="AD239:BC239" si="182">($E$239/$G$239)</f>
        <v>44.46875</v>
      </c>
      <c r="AE239" s="32">
        <f t="shared" si="182"/>
        <v>44.46875</v>
      </c>
      <c r="AF239" s="32">
        <f t="shared" si="182"/>
        <v>44.46875</v>
      </c>
      <c r="AG239" s="32">
        <f t="shared" si="182"/>
        <v>44.46875</v>
      </c>
      <c r="AH239" s="32">
        <f t="shared" si="182"/>
        <v>44.46875</v>
      </c>
      <c r="AI239" s="32">
        <f t="shared" si="182"/>
        <v>44.46875</v>
      </c>
      <c r="AJ239" s="32">
        <f t="shared" si="182"/>
        <v>44.46875</v>
      </c>
      <c r="AK239" s="32">
        <f t="shared" si="182"/>
        <v>44.46875</v>
      </c>
      <c r="AL239" s="32">
        <f t="shared" si="182"/>
        <v>44.46875</v>
      </c>
      <c r="AM239" s="32">
        <f t="shared" si="182"/>
        <v>44.46875</v>
      </c>
      <c r="AN239" s="32">
        <f t="shared" si="182"/>
        <v>44.46875</v>
      </c>
      <c r="AO239" s="32">
        <f t="shared" si="182"/>
        <v>44.46875</v>
      </c>
      <c r="AP239" s="32">
        <f t="shared" si="182"/>
        <v>44.46875</v>
      </c>
      <c r="AQ239" s="32">
        <f t="shared" si="182"/>
        <v>44.46875</v>
      </c>
      <c r="AR239" s="32">
        <f t="shared" si="182"/>
        <v>44.46875</v>
      </c>
      <c r="AS239" s="32">
        <f t="shared" si="182"/>
        <v>44.46875</v>
      </c>
      <c r="AT239" s="32">
        <f t="shared" si="182"/>
        <v>44.46875</v>
      </c>
      <c r="AU239" s="32">
        <f t="shared" si="182"/>
        <v>44.46875</v>
      </c>
      <c r="AV239" s="32">
        <f t="shared" si="182"/>
        <v>44.46875</v>
      </c>
      <c r="AW239" s="32">
        <f t="shared" si="182"/>
        <v>44.46875</v>
      </c>
      <c r="AX239" s="32">
        <f t="shared" si="182"/>
        <v>44.46875</v>
      </c>
      <c r="AY239" s="32">
        <f t="shared" si="182"/>
        <v>44.46875</v>
      </c>
      <c r="AZ239" s="32">
        <f t="shared" si="182"/>
        <v>44.46875</v>
      </c>
      <c r="BA239" s="32">
        <f t="shared" si="182"/>
        <v>44.46875</v>
      </c>
      <c r="BB239" s="32">
        <f t="shared" si="182"/>
        <v>44.46875</v>
      </c>
      <c r="BC239" s="32">
        <f t="shared" si="182"/>
        <v>44.46875</v>
      </c>
      <c r="BD239" s="145" t="s">
        <v>158</v>
      </c>
      <c r="BE239" s="145" t="s">
        <v>158</v>
      </c>
      <c r="BF239" s="145" t="s">
        <v>158</v>
      </c>
      <c r="BG239" s="145" t="s">
        <v>158</v>
      </c>
      <c r="BH239" s="145" t="s">
        <v>158</v>
      </c>
    </row>
    <row r="240" spans="1:60" x14ac:dyDescent="0.25">
      <c r="A240" s="28">
        <v>44998</v>
      </c>
      <c r="B240" s="80">
        <v>3751509154</v>
      </c>
      <c r="C240" s="81">
        <v>375150901</v>
      </c>
      <c r="D240" s="77">
        <v>424.25</v>
      </c>
      <c r="E240" s="77">
        <v>355.91</v>
      </c>
      <c r="F240" s="77">
        <v>2.95</v>
      </c>
      <c r="G240" s="77">
        <v>144</v>
      </c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>
        <f>($E$240/$G$240)*0.5</f>
        <v>1.2357986111111112</v>
      </c>
      <c r="AD240" s="32">
        <f t="shared" ref="AD240:BC240" si="183">($E$240/$G$240)</f>
        <v>2.4715972222222224</v>
      </c>
      <c r="AE240" s="32">
        <f t="shared" si="183"/>
        <v>2.4715972222222224</v>
      </c>
      <c r="AF240" s="32">
        <f t="shared" si="183"/>
        <v>2.4715972222222224</v>
      </c>
      <c r="AG240" s="32">
        <f t="shared" si="183"/>
        <v>2.4715972222222224</v>
      </c>
      <c r="AH240" s="32">
        <f t="shared" si="183"/>
        <v>2.4715972222222224</v>
      </c>
      <c r="AI240" s="32">
        <f t="shared" si="183"/>
        <v>2.4715972222222224</v>
      </c>
      <c r="AJ240" s="32">
        <f t="shared" si="183"/>
        <v>2.4715972222222224</v>
      </c>
      <c r="AK240" s="32">
        <f t="shared" si="183"/>
        <v>2.4715972222222224</v>
      </c>
      <c r="AL240" s="32">
        <f t="shared" si="183"/>
        <v>2.4715972222222224</v>
      </c>
      <c r="AM240" s="32">
        <f t="shared" si="183"/>
        <v>2.4715972222222224</v>
      </c>
      <c r="AN240" s="32">
        <f t="shared" si="183"/>
        <v>2.4715972222222224</v>
      </c>
      <c r="AO240" s="32">
        <f t="shared" si="183"/>
        <v>2.4715972222222224</v>
      </c>
      <c r="AP240" s="32">
        <f t="shared" si="183"/>
        <v>2.4715972222222224</v>
      </c>
      <c r="AQ240" s="32">
        <f t="shared" si="183"/>
        <v>2.4715972222222224</v>
      </c>
      <c r="AR240" s="32">
        <f t="shared" si="183"/>
        <v>2.4715972222222224</v>
      </c>
      <c r="AS240" s="32">
        <f t="shared" si="183"/>
        <v>2.4715972222222224</v>
      </c>
      <c r="AT240" s="32">
        <f t="shared" si="183"/>
        <v>2.4715972222222224</v>
      </c>
      <c r="AU240" s="32">
        <f t="shared" si="183"/>
        <v>2.4715972222222224</v>
      </c>
      <c r="AV240" s="32">
        <f t="shared" si="183"/>
        <v>2.4715972222222224</v>
      </c>
      <c r="AW240" s="32">
        <f t="shared" si="183"/>
        <v>2.4715972222222224</v>
      </c>
      <c r="AX240" s="32">
        <f t="shared" si="183"/>
        <v>2.4715972222222224</v>
      </c>
      <c r="AY240" s="32">
        <f t="shared" si="183"/>
        <v>2.4715972222222224</v>
      </c>
      <c r="AZ240" s="32">
        <f t="shared" si="183"/>
        <v>2.4715972222222224</v>
      </c>
      <c r="BA240" s="32">
        <f t="shared" si="183"/>
        <v>2.4715972222222224</v>
      </c>
      <c r="BB240" s="32">
        <f t="shared" si="183"/>
        <v>2.4715972222222224</v>
      </c>
      <c r="BC240" s="32">
        <f t="shared" si="183"/>
        <v>2.4715972222222224</v>
      </c>
      <c r="BD240" s="145" t="s">
        <v>158</v>
      </c>
      <c r="BE240" s="145" t="s">
        <v>158</v>
      </c>
      <c r="BF240" s="145" t="s">
        <v>158</v>
      </c>
      <c r="BG240" s="145" t="s">
        <v>158</v>
      </c>
      <c r="BH240" s="145" t="s">
        <v>158</v>
      </c>
    </row>
    <row r="241" spans="1:60" x14ac:dyDescent="0.25">
      <c r="A241" s="28">
        <v>44998</v>
      </c>
      <c r="B241" s="80">
        <v>4590606175</v>
      </c>
      <c r="C241" s="81">
        <v>459060601</v>
      </c>
      <c r="D241" s="77">
        <v>233.9</v>
      </c>
      <c r="E241" s="77">
        <v>196.23</v>
      </c>
      <c r="F241" s="77">
        <v>1.62</v>
      </c>
      <c r="G241" s="77">
        <v>144</v>
      </c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>
        <f>($E$241/$G$241)*0.5</f>
        <v>0.68135416666666659</v>
      </c>
      <c r="AD241" s="32">
        <f t="shared" ref="AD241:BC241" si="184">($E$241/$G$241)</f>
        <v>1.3627083333333332</v>
      </c>
      <c r="AE241" s="32">
        <f t="shared" si="184"/>
        <v>1.3627083333333332</v>
      </c>
      <c r="AF241" s="32">
        <f t="shared" si="184"/>
        <v>1.3627083333333332</v>
      </c>
      <c r="AG241" s="32">
        <f t="shared" si="184"/>
        <v>1.3627083333333332</v>
      </c>
      <c r="AH241" s="32">
        <f t="shared" si="184"/>
        <v>1.3627083333333332</v>
      </c>
      <c r="AI241" s="32">
        <f t="shared" si="184"/>
        <v>1.3627083333333332</v>
      </c>
      <c r="AJ241" s="32">
        <f t="shared" si="184"/>
        <v>1.3627083333333332</v>
      </c>
      <c r="AK241" s="32">
        <f t="shared" si="184"/>
        <v>1.3627083333333332</v>
      </c>
      <c r="AL241" s="32">
        <f t="shared" si="184"/>
        <v>1.3627083333333332</v>
      </c>
      <c r="AM241" s="32">
        <f t="shared" si="184"/>
        <v>1.3627083333333332</v>
      </c>
      <c r="AN241" s="32">
        <f t="shared" si="184"/>
        <v>1.3627083333333332</v>
      </c>
      <c r="AO241" s="32">
        <f t="shared" si="184"/>
        <v>1.3627083333333332</v>
      </c>
      <c r="AP241" s="32">
        <f t="shared" si="184"/>
        <v>1.3627083333333332</v>
      </c>
      <c r="AQ241" s="32">
        <f t="shared" si="184"/>
        <v>1.3627083333333332</v>
      </c>
      <c r="AR241" s="32">
        <f t="shared" si="184"/>
        <v>1.3627083333333332</v>
      </c>
      <c r="AS241" s="32">
        <f t="shared" si="184"/>
        <v>1.3627083333333332</v>
      </c>
      <c r="AT241" s="32">
        <f t="shared" si="184"/>
        <v>1.3627083333333332</v>
      </c>
      <c r="AU241" s="32">
        <f t="shared" si="184"/>
        <v>1.3627083333333332</v>
      </c>
      <c r="AV241" s="32">
        <f t="shared" si="184"/>
        <v>1.3627083333333332</v>
      </c>
      <c r="AW241" s="32">
        <f t="shared" si="184"/>
        <v>1.3627083333333332</v>
      </c>
      <c r="AX241" s="32">
        <f t="shared" si="184"/>
        <v>1.3627083333333332</v>
      </c>
      <c r="AY241" s="32">
        <f t="shared" si="184"/>
        <v>1.3627083333333332</v>
      </c>
      <c r="AZ241" s="32">
        <f t="shared" si="184"/>
        <v>1.3627083333333332</v>
      </c>
      <c r="BA241" s="32">
        <f t="shared" si="184"/>
        <v>1.3627083333333332</v>
      </c>
      <c r="BB241" s="32">
        <f t="shared" si="184"/>
        <v>1.3627083333333332</v>
      </c>
      <c r="BC241" s="32">
        <f t="shared" si="184"/>
        <v>1.3627083333333332</v>
      </c>
      <c r="BD241" s="145" t="s">
        <v>158</v>
      </c>
      <c r="BE241" s="145" t="s">
        <v>158</v>
      </c>
      <c r="BF241" s="145" t="s">
        <v>158</v>
      </c>
      <c r="BG241" s="145" t="s">
        <v>158</v>
      </c>
      <c r="BH241" s="145" t="s">
        <v>158</v>
      </c>
    </row>
    <row r="242" spans="1:60" x14ac:dyDescent="0.25">
      <c r="A242" s="28">
        <v>44998</v>
      </c>
      <c r="B242" s="80" t="s">
        <v>363</v>
      </c>
      <c r="C242" s="81">
        <v>817351101</v>
      </c>
      <c r="D242" s="77">
        <v>4574.3900000000003</v>
      </c>
      <c r="E242" s="77">
        <v>3837.54</v>
      </c>
      <c r="F242" s="77">
        <v>31.77</v>
      </c>
      <c r="G242" s="77">
        <v>144</v>
      </c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>
        <f>($E$242/$G$242)*0.5</f>
        <v>13.324791666666666</v>
      </c>
      <c r="AD242" s="32">
        <f t="shared" ref="AD242:BC242" si="185">($E$242/$G$242)</f>
        <v>26.649583333333332</v>
      </c>
      <c r="AE242" s="32">
        <f t="shared" si="185"/>
        <v>26.649583333333332</v>
      </c>
      <c r="AF242" s="32">
        <f t="shared" si="185"/>
        <v>26.649583333333332</v>
      </c>
      <c r="AG242" s="32">
        <f t="shared" si="185"/>
        <v>26.649583333333332</v>
      </c>
      <c r="AH242" s="32">
        <f t="shared" si="185"/>
        <v>26.649583333333332</v>
      </c>
      <c r="AI242" s="32">
        <f t="shared" si="185"/>
        <v>26.649583333333332</v>
      </c>
      <c r="AJ242" s="32">
        <f t="shared" si="185"/>
        <v>26.649583333333332</v>
      </c>
      <c r="AK242" s="32">
        <f t="shared" si="185"/>
        <v>26.649583333333332</v>
      </c>
      <c r="AL242" s="32">
        <f t="shared" si="185"/>
        <v>26.649583333333332</v>
      </c>
      <c r="AM242" s="32">
        <f t="shared" si="185"/>
        <v>26.649583333333332</v>
      </c>
      <c r="AN242" s="32">
        <f t="shared" si="185"/>
        <v>26.649583333333332</v>
      </c>
      <c r="AO242" s="32">
        <f t="shared" si="185"/>
        <v>26.649583333333332</v>
      </c>
      <c r="AP242" s="32">
        <f t="shared" si="185"/>
        <v>26.649583333333332</v>
      </c>
      <c r="AQ242" s="32">
        <f t="shared" si="185"/>
        <v>26.649583333333332</v>
      </c>
      <c r="AR242" s="32">
        <f t="shared" si="185"/>
        <v>26.649583333333332</v>
      </c>
      <c r="AS242" s="32">
        <f t="shared" si="185"/>
        <v>26.649583333333332</v>
      </c>
      <c r="AT242" s="32">
        <f t="shared" si="185"/>
        <v>26.649583333333332</v>
      </c>
      <c r="AU242" s="32">
        <f t="shared" si="185"/>
        <v>26.649583333333332</v>
      </c>
      <c r="AV242" s="32">
        <f t="shared" si="185"/>
        <v>26.649583333333332</v>
      </c>
      <c r="AW242" s="32">
        <f t="shared" si="185"/>
        <v>26.649583333333332</v>
      </c>
      <c r="AX242" s="32">
        <f t="shared" si="185"/>
        <v>26.649583333333332</v>
      </c>
      <c r="AY242" s="32">
        <f t="shared" si="185"/>
        <v>26.649583333333332</v>
      </c>
      <c r="AZ242" s="32">
        <f t="shared" si="185"/>
        <v>26.649583333333332</v>
      </c>
      <c r="BA242" s="32">
        <f t="shared" si="185"/>
        <v>26.649583333333332</v>
      </c>
      <c r="BB242" s="32">
        <f t="shared" si="185"/>
        <v>26.649583333333332</v>
      </c>
      <c r="BC242" s="32">
        <f t="shared" si="185"/>
        <v>26.649583333333332</v>
      </c>
      <c r="BD242" s="145" t="s">
        <v>158</v>
      </c>
      <c r="BE242" s="145" t="s">
        <v>158</v>
      </c>
      <c r="BF242" s="145" t="s">
        <v>158</v>
      </c>
      <c r="BG242" s="145" t="s">
        <v>158</v>
      </c>
      <c r="BH242" s="145" t="s">
        <v>158</v>
      </c>
    </row>
    <row r="243" spans="1:60" x14ac:dyDescent="0.25">
      <c r="A243" s="28">
        <v>44998</v>
      </c>
      <c r="B243" s="80" t="s">
        <v>364</v>
      </c>
      <c r="C243" s="81">
        <v>748840901</v>
      </c>
      <c r="D243" s="77">
        <v>1456.27</v>
      </c>
      <c r="E243" s="77">
        <v>1221.69</v>
      </c>
      <c r="F243" s="77">
        <v>10.11</v>
      </c>
      <c r="G243" s="77">
        <v>144</v>
      </c>
      <c r="Z243" s="34"/>
      <c r="AA243" s="34"/>
      <c r="AB243" s="32"/>
      <c r="AC243" s="32">
        <f>($E$243/$G$243)*0.5</f>
        <v>4.2419791666666669</v>
      </c>
      <c r="AD243" s="32">
        <f t="shared" ref="AD243:BC243" si="186">($E$243/$G$243)</f>
        <v>8.4839583333333337</v>
      </c>
      <c r="AE243" s="32">
        <f t="shared" si="186"/>
        <v>8.4839583333333337</v>
      </c>
      <c r="AF243" s="32">
        <f t="shared" si="186"/>
        <v>8.4839583333333337</v>
      </c>
      <c r="AG243" s="32">
        <f t="shared" si="186"/>
        <v>8.4839583333333337</v>
      </c>
      <c r="AH243" s="32">
        <f t="shared" si="186"/>
        <v>8.4839583333333337</v>
      </c>
      <c r="AI243" s="32">
        <f t="shared" si="186"/>
        <v>8.4839583333333337</v>
      </c>
      <c r="AJ243" s="32">
        <f t="shared" si="186"/>
        <v>8.4839583333333337</v>
      </c>
      <c r="AK243" s="32">
        <f t="shared" si="186"/>
        <v>8.4839583333333337</v>
      </c>
      <c r="AL243" s="32">
        <f t="shared" si="186"/>
        <v>8.4839583333333337</v>
      </c>
      <c r="AM243" s="32">
        <f t="shared" si="186"/>
        <v>8.4839583333333337</v>
      </c>
      <c r="AN243" s="32">
        <f t="shared" si="186"/>
        <v>8.4839583333333337</v>
      </c>
      <c r="AO243" s="32">
        <f t="shared" si="186"/>
        <v>8.4839583333333337</v>
      </c>
      <c r="AP243" s="32">
        <f t="shared" si="186"/>
        <v>8.4839583333333337</v>
      </c>
      <c r="AQ243" s="32">
        <f t="shared" si="186"/>
        <v>8.4839583333333337</v>
      </c>
      <c r="AR243" s="32">
        <f t="shared" si="186"/>
        <v>8.4839583333333337</v>
      </c>
      <c r="AS243" s="32">
        <f t="shared" si="186"/>
        <v>8.4839583333333337</v>
      </c>
      <c r="AT243" s="32">
        <f t="shared" si="186"/>
        <v>8.4839583333333337</v>
      </c>
      <c r="AU243" s="32">
        <f t="shared" si="186"/>
        <v>8.4839583333333337</v>
      </c>
      <c r="AV243" s="32">
        <f t="shared" si="186"/>
        <v>8.4839583333333337</v>
      </c>
      <c r="AW243" s="32">
        <f t="shared" si="186"/>
        <v>8.4839583333333337</v>
      </c>
      <c r="AX243" s="32">
        <f t="shared" si="186"/>
        <v>8.4839583333333337</v>
      </c>
      <c r="AY243" s="32">
        <f t="shared" si="186"/>
        <v>8.4839583333333337</v>
      </c>
      <c r="AZ243" s="32">
        <f t="shared" si="186"/>
        <v>8.4839583333333337</v>
      </c>
      <c r="BA243" s="32">
        <f t="shared" si="186"/>
        <v>8.4839583333333337</v>
      </c>
      <c r="BB243" s="32">
        <f t="shared" si="186"/>
        <v>8.4839583333333337</v>
      </c>
      <c r="BC243" s="32">
        <f t="shared" si="186"/>
        <v>8.4839583333333337</v>
      </c>
      <c r="BD243" s="145" t="s">
        <v>158</v>
      </c>
      <c r="BE243" s="145" t="s">
        <v>158</v>
      </c>
      <c r="BF243" s="145" t="s">
        <v>158</v>
      </c>
      <c r="BG243" s="145" t="s">
        <v>158</v>
      </c>
      <c r="BH243" s="145" t="s">
        <v>158</v>
      </c>
    </row>
    <row r="244" spans="1:60" x14ac:dyDescent="0.25">
      <c r="A244" s="28">
        <v>45005</v>
      </c>
      <c r="B244" s="80">
        <v>3838208242</v>
      </c>
      <c r="C244" s="81">
        <v>383820801</v>
      </c>
      <c r="D244" s="77">
        <v>6333.5</v>
      </c>
      <c r="E244" s="77">
        <v>5313.28</v>
      </c>
      <c r="F244" s="77">
        <v>43.98</v>
      </c>
      <c r="G244" s="77">
        <v>144</v>
      </c>
      <c r="AB244" s="32"/>
      <c r="AC244" s="32">
        <f>($E$244/$G$244)*0.5</f>
        <v>18.448888888888888</v>
      </c>
      <c r="AD244" s="32">
        <f t="shared" ref="AD244:BC244" si="187">($E$244/$G$244)</f>
        <v>36.897777777777776</v>
      </c>
      <c r="AE244" s="32">
        <f t="shared" si="187"/>
        <v>36.897777777777776</v>
      </c>
      <c r="AF244" s="32">
        <f t="shared" si="187"/>
        <v>36.897777777777776</v>
      </c>
      <c r="AG244" s="32">
        <f t="shared" si="187"/>
        <v>36.897777777777776</v>
      </c>
      <c r="AH244" s="32">
        <f t="shared" si="187"/>
        <v>36.897777777777776</v>
      </c>
      <c r="AI244" s="32">
        <f t="shared" si="187"/>
        <v>36.897777777777776</v>
      </c>
      <c r="AJ244" s="32">
        <f t="shared" si="187"/>
        <v>36.897777777777776</v>
      </c>
      <c r="AK244" s="32">
        <f t="shared" si="187"/>
        <v>36.897777777777776</v>
      </c>
      <c r="AL244" s="32">
        <f t="shared" si="187"/>
        <v>36.897777777777776</v>
      </c>
      <c r="AM244" s="32">
        <f t="shared" si="187"/>
        <v>36.897777777777776</v>
      </c>
      <c r="AN244" s="32">
        <f t="shared" si="187"/>
        <v>36.897777777777776</v>
      </c>
      <c r="AO244" s="32">
        <f t="shared" si="187"/>
        <v>36.897777777777776</v>
      </c>
      <c r="AP244" s="32">
        <f t="shared" si="187"/>
        <v>36.897777777777776</v>
      </c>
      <c r="AQ244" s="32">
        <f t="shared" si="187"/>
        <v>36.897777777777776</v>
      </c>
      <c r="AR244" s="32">
        <f t="shared" si="187"/>
        <v>36.897777777777776</v>
      </c>
      <c r="AS244" s="32">
        <f t="shared" si="187"/>
        <v>36.897777777777776</v>
      </c>
      <c r="AT244" s="32">
        <f t="shared" si="187"/>
        <v>36.897777777777776</v>
      </c>
      <c r="AU244" s="32">
        <f t="shared" si="187"/>
        <v>36.897777777777776</v>
      </c>
      <c r="AV244" s="32">
        <f t="shared" si="187"/>
        <v>36.897777777777776</v>
      </c>
      <c r="AW244" s="32">
        <f t="shared" si="187"/>
        <v>36.897777777777776</v>
      </c>
      <c r="AX244" s="32">
        <f t="shared" si="187"/>
        <v>36.897777777777776</v>
      </c>
      <c r="AY244" s="32">
        <f t="shared" si="187"/>
        <v>36.897777777777776</v>
      </c>
      <c r="AZ244" s="32">
        <f t="shared" si="187"/>
        <v>36.897777777777776</v>
      </c>
      <c r="BA244" s="32">
        <f t="shared" si="187"/>
        <v>36.897777777777776</v>
      </c>
      <c r="BB244" s="32">
        <f t="shared" si="187"/>
        <v>36.897777777777776</v>
      </c>
      <c r="BC244" s="32">
        <f t="shared" si="187"/>
        <v>36.897777777777776</v>
      </c>
      <c r="BD244" s="145" t="s">
        <v>158</v>
      </c>
      <c r="BE244" s="145" t="s">
        <v>158</v>
      </c>
      <c r="BF244" s="145" t="s">
        <v>158</v>
      </c>
      <c r="BG244" s="145" t="s">
        <v>158</v>
      </c>
      <c r="BH244" s="145" t="s">
        <v>158</v>
      </c>
    </row>
    <row r="245" spans="1:60" x14ac:dyDescent="0.25">
      <c r="A245" s="28">
        <v>45005</v>
      </c>
      <c r="B245" s="80">
        <v>7411413129</v>
      </c>
      <c r="C245" s="81">
        <v>741141301</v>
      </c>
      <c r="D245" s="77">
        <v>6203.9</v>
      </c>
      <c r="E245" s="77">
        <v>5204.5600000000004</v>
      </c>
      <c r="F245" s="77">
        <v>43.08</v>
      </c>
      <c r="G245" s="77">
        <v>144</v>
      </c>
      <c r="AB245" s="32"/>
      <c r="AC245" s="32">
        <f>($E$245/$G$245)*0.5</f>
        <v>18.07138888888889</v>
      </c>
      <c r="AD245" s="32">
        <f t="shared" ref="AD245:BC245" si="188">($E$245/$G$245)</f>
        <v>36.142777777777781</v>
      </c>
      <c r="AE245" s="32">
        <f t="shared" si="188"/>
        <v>36.142777777777781</v>
      </c>
      <c r="AF245" s="32">
        <f t="shared" si="188"/>
        <v>36.142777777777781</v>
      </c>
      <c r="AG245" s="32">
        <f t="shared" si="188"/>
        <v>36.142777777777781</v>
      </c>
      <c r="AH245" s="32">
        <f t="shared" si="188"/>
        <v>36.142777777777781</v>
      </c>
      <c r="AI245" s="32">
        <f t="shared" si="188"/>
        <v>36.142777777777781</v>
      </c>
      <c r="AJ245" s="32">
        <f t="shared" si="188"/>
        <v>36.142777777777781</v>
      </c>
      <c r="AK245" s="32">
        <f t="shared" si="188"/>
        <v>36.142777777777781</v>
      </c>
      <c r="AL245" s="32">
        <f t="shared" si="188"/>
        <v>36.142777777777781</v>
      </c>
      <c r="AM245" s="32">
        <f t="shared" si="188"/>
        <v>36.142777777777781</v>
      </c>
      <c r="AN245" s="32">
        <f t="shared" si="188"/>
        <v>36.142777777777781</v>
      </c>
      <c r="AO245" s="32">
        <f t="shared" si="188"/>
        <v>36.142777777777781</v>
      </c>
      <c r="AP245" s="32">
        <f t="shared" si="188"/>
        <v>36.142777777777781</v>
      </c>
      <c r="AQ245" s="32">
        <f t="shared" si="188"/>
        <v>36.142777777777781</v>
      </c>
      <c r="AR245" s="32">
        <f t="shared" si="188"/>
        <v>36.142777777777781</v>
      </c>
      <c r="AS245" s="32">
        <f t="shared" si="188"/>
        <v>36.142777777777781</v>
      </c>
      <c r="AT245" s="32">
        <f t="shared" si="188"/>
        <v>36.142777777777781</v>
      </c>
      <c r="AU245" s="32">
        <f t="shared" si="188"/>
        <v>36.142777777777781</v>
      </c>
      <c r="AV245" s="32">
        <f t="shared" si="188"/>
        <v>36.142777777777781</v>
      </c>
      <c r="AW245" s="32">
        <f t="shared" si="188"/>
        <v>36.142777777777781</v>
      </c>
      <c r="AX245" s="32">
        <f t="shared" si="188"/>
        <v>36.142777777777781</v>
      </c>
      <c r="AY245" s="32">
        <f t="shared" si="188"/>
        <v>36.142777777777781</v>
      </c>
      <c r="AZ245" s="32">
        <f t="shared" si="188"/>
        <v>36.142777777777781</v>
      </c>
      <c r="BA245" s="32">
        <f t="shared" si="188"/>
        <v>36.142777777777781</v>
      </c>
      <c r="BB245" s="32">
        <f t="shared" si="188"/>
        <v>36.142777777777781</v>
      </c>
      <c r="BC245" s="32">
        <f t="shared" si="188"/>
        <v>36.142777777777781</v>
      </c>
      <c r="BD245" s="145" t="s">
        <v>158</v>
      </c>
      <c r="BE245" s="145" t="s">
        <v>158</v>
      </c>
      <c r="BF245" s="145" t="s">
        <v>158</v>
      </c>
      <c r="BG245" s="145" t="s">
        <v>158</v>
      </c>
      <c r="BH245" s="145" t="s">
        <v>158</v>
      </c>
    </row>
    <row r="246" spans="1:60" x14ac:dyDescent="0.25">
      <c r="A246" s="28">
        <v>45005</v>
      </c>
      <c r="B246" s="80">
        <v>3661213116</v>
      </c>
      <c r="C246" s="81">
        <v>366121301</v>
      </c>
      <c r="D246" s="77">
        <v>185.67</v>
      </c>
      <c r="E246" s="77">
        <v>155.76</v>
      </c>
      <c r="F246" s="77">
        <v>1.29</v>
      </c>
      <c r="G246" s="77">
        <v>144</v>
      </c>
      <c r="AB246" s="32"/>
      <c r="AC246" s="32">
        <f>($E$246/$G$246)*0.5</f>
        <v>0.54083333333333328</v>
      </c>
      <c r="AD246" s="32">
        <f t="shared" ref="AD246:BC246" si="189">($E$246/$G$246)</f>
        <v>1.0816666666666666</v>
      </c>
      <c r="AE246" s="32">
        <f t="shared" si="189"/>
        <v>1.0816666666666666</v>
      </c>
      <c r="AF246" s="32">
        <f t="shared" si="189"/>
        <v>1.0816666666666666</v>
      </c>
      <c r="AG246" s="32">
        <f t="shared" si="189"/>
        <v>1.0816666666666666</v>
      </c>
      <c r="AH246" s="32">
        <f t="shared" si="189"/>
        <v>1.0816666666666666</v>
      </c>
      <c r="AI246" s="32">
        <f t="shared" si="189"/>
        <v>1.0816666666666666</v>
      </c>
      <c r="AJ246" s="32">
        <f t="shared" si="189"/>
        <v>1.0816666666666666</v>
      </c>
      <c r="AK246" s="32">
        <f t="shared" si="189"/>
        <v>1.0816666666666666</v>
      </c>
      <c r="AL246" s="32">
        <f t="shared" si="189"/>
        <v>1.0816666666666666</v>
      </c>
      <c r="AM246" s="32">
        <f t="shared" si="189"/>
        <v>1.0816666666666666</v>
      </c>
      <c r="AN246" s="32">
        <f t="shared" si="189"/>
        <v>1.0816666666666666</v>
      </c>
      <c r="AO246" s="32">
        <f t="shared" si="189"/>
        <v>1.0816666666666666</v>
      </c>
      <c r="AP246" s="32">
        <f t="shared" si="189"/>
        <v>1.0816666666666666</v>
      </c>
      <c r="AQ246" s="32">
        <f t="shared" si="189"/>
        <v>1.0816666666666666</v>
      </c>
      <c r="AR246" s="32">
        <f t="shared" si="189"/>
        <v>1.0816666666666666</v>
      </c>
      <c r="AS246" s="32">
        <f t="shared" si="189"/>
        <v>1.0816666666666666</v>
      </c>
      <c r="AT246" s="32">
        <f t="shared" si="189"/>
        <v>1.0816666666666666</v>
      </c>
      <c r="AU246" s="32">
        <f t="shared" si="189"/>
        <v>1.0816666666666666</v>
      </c>
      <c r="AV246" s="32">
        <f t="shared" si="189"/>
        <v>1.0816666666666666</v>
      </c>
      <c r="AW246" s="32">
        <f t="shared" si="189"/>
        <v>1.0816666666666666</v>
      </c>
      <c r="AX246" s="32">
        <f t="shared" si="189"/>
        <v>1.0816666666666666</v>
      </c>
      <c r="AY246" s="32">
        <f t="shared" si="189"/>
        <v>1.0816666666666666</v>
      </c>
      <c r="AZ246" s="32">
        <f t="shared" si="189"/>
        <v>1.0816666666666666</v>
      </c>
      <c r="BA246" s="32">
        <f t="shared" si="189"/>
        <v>1.0816666666666666</v>
      </c>
      <c r="BB246" s="32">
        <f t="shared" si="189"/>
        <v>1.0816666666666666</v>
      </c>
      <c r="BC246" s="32">
        <f t="shared" si="189"/>
        <v>1.0816666666666666</v>
      </c>
      <c r="BD246" s="145" t="s">
        <v>158</v>
      </c>
      <c r="BE246" s="145" t="s">
        <v>158</v>
      </c>
      <c r="BF246" s="145" t="s">
        <v>158</v>
      </c>
      <c r="BG246" s="145" t="s">
        <v>158</v>
      </c>
      <c r="BH246" s="145" t="s">
        <v>158</v>
      </c>
    </row>
    <row r="247" spans="1:60" x14ac:dyDescent="0.25">
      <c r="A247" s="28">
        <v>45005</v>
      </c>
      <c r="B247" s="80">
        <v>9705203135</v>
      </c>
      <c r="C247" s="81">
        <v>970520301</v>
      </c>
      <c r="D247" s="77">
        <v>799.48</v>
      </c>
      <c r="E247" s="77">
        <v>670.7</v>
      </c>
      <c r="F247" s="77">
        <v>5.55</v>
      </c>
      <c r="G247" s="77">
        <v>144</v>
      </c>
      <c r="AB247" s="32"/>
      <c r="AC247" s="32">
        <f>($E$247/$G$247)*0.5</f>
        <v>2.3288194444444446</v>
      </c>
      <c r="AD247" s="32">
        <f t="shared" ref="AD247:BC247" si="190">($E$247/$G$247)</f>
        <v>4.6576388888888891</v>
      </c>
      <c r="AE247" s="32">
        <f t="shared" si="190"/>
        <v>4.6576388888888891</v>
      </c>
      <c r="AF247" s="32">
        <f t="shared" si="190"/>
        <v>4.6576388888888891</v>
      </c>
      <c r="AG247" s="32">
        <f t="shared" si="190"/>
        <v>4.6576388888888891</v>
      </c>
      <c r="AH247" s="32">
        <f t="shared" si="190"/>
        <v>4.6576388888888891</v>
      </c>
      <c r="AI247" s="32">
        <f t="shared" si="190"/>
        <v>4.6576388888888891</v>
      </c>
      <c r="AJ247" s="32">
        <f t="shared" si="190"/>
        <v>4.6576388888888891</v>
      </c>
      <c r="AK247" s="32">
        <f t="shared" si="190"/>
        <v>4.6576388888888891</v>
      </c>
      <c r="AL247" s="32">
        <f t="shared" si="190"/>
        <v>4.6576388888888891</v>
      </c>
      <c r="AM247" s="32">
        <f t="shared" si="190"/>
        <v>4.6576388888888891</v>
      </c>
      <c r="AN247" s="32">
        <f t="shared" si="190"/>
        <v>4.6576388888888891</v>
      </c>
      <c r="AO247" s="32">
        <f t="shared" si="190"/>
        <v>4.6576388888888891</v>
      </c>
      <c r="AP247" s="32">
        <f t="shared" si="190"/>
        <v>4.6576388888888891</v>
      </c>
      <c r="AQ247" s="32">
        <f t="shared" si="190"/>
        <v>4.6576388888888891</v>
      </c>
      <c r="AR247" s="32">
        <f t="shared" si="190"/>
        <v>4.6576388888888891</v>
      </c>
      <c r="AS247" s="32">
        <f t="shared" si="190"/>
        <v>4.6576388888888891</v>
      </c>
      <c r="AT247" s="32">
        <f t="shared" si="190"/>
        <v>4.6576388888888891</v>
      </c>
      <c r="AU247" s="32">
        <f t="shared" si="190"/>
        <v>4.6576388888888891</v>
      </c>
      <c r="AV247" s="32">
        <f t="shared" si="190"/>
        <v>4.6576388888888891</v>
      </c>
      <c r="AW247" s="32">
        <f t="shared" si="190"/>
        <v>4.6576388888888891</v>
      </c>
      <c r="AX247" s="32">
        <f t="shared" si="190"/>
        <v>4.6576388888888891</v>
      </c>
      <c r="AY247" s="32">
        <f t="shared" si="190"/>
        <v>4.6576388888888891</v>
      </c>
      <c r="AZ247" s="32">
        <f t="shared" si="190"/>
        <v>4.6576388888888891</v>
      </c>
      <c r="BA247" s="32">
        <f t="shared" si="190"/>
        <v>4.6576388888888891</v>
      </c>
      <c r="BB247" s="32">
        <f t="shared" si="190"/>
        <v>4.6576388888888891</v>
      </c>
      <c r="BC247" s="32">
        <f t="shared" si="190"/>
        <v>4.6576388888888891</v>
      </c>
      <c r="BD247" s="145" t="s">
        <v>158</v>
      </c>
      <c r="BE247" s="145" t="s">
        <v>158</v>
      </c>
      <c r="BF247" s="145" t="s">
        <v>158</v>
      </c>
      <c r="BG247" s="145" t="s">
        <v>158</v>
      </c>
      <c r="BH247" s="145" t="s">
        <v>158</v>
      </c>
    </row>
    <row r="248" spans="1:60" x14ac:dyDescent="0.25">
      <c r="A248" s="28">
        <v>45005</v>
      </c>
      <c r="B248" s="80">
        <v>212604127</v>
      </c>
      <c r="C248" s="81">
        <v>21260401</v>
      </c>
      <c r="D248" s="77">
        <v>1974.44</v>
      </c>
      <c r="E248" s="77">
        <v>1656.4</v>
      </c>
      <c r="F248" s="77">
        <v>13.71</v>
      </c>
      <c r="G248" s="77">
        <v>144</v>
      </c>
      <c r="AB248" s="32"/>
      <c r="AC248" s="32">
        <f>($E$248/$G$248)*0.5</f>
        <v>5.7513888888888891</v>
      </c>
      <c r="AD248" s="32">
        <f t="shared" ref="AD248:BC248" si="191">($E$248/$G$248)</f>
        <v>11.502777777777778</v>
      </c>
      <c r="AE248" s="32">
        <f t="shared" si="191"/>
        <v>11.502777777777778</v>
      </c>
      <c r="AF248" s="32">
        <f t="shared" si="191"/>
        <v>11.502777777777778</v>
      </c>
      <c r="AG248" s="32">
        <f t="shared" si="191"/>
        <v>11.502777777777778</v>
      </c>
      <c r="AH248" s="32">
        <f t="shared" si="191"/>
        <v>11.502777777777778</v>
      </c>
      <c r="AI248" s="32">
        <f t="shared" si="191"/>
        <v>11.502777777777778</v>
      </c>
      <c r="AJ248" s="32">
        <f t="shared" si="191"/>
        <v>11.502777777777778</v>
      </c>
      <c r="AK248" s="32">
        <f t="shared" si="191"/>
        <v>11.502777777777778</v>
      </c>
      <c r="AL248" s="32">
        <f t="shared" si="191"/>
        <v>11.502777777777778</v>
      </c>
      <c r="AM248" s="32">
        <f t="shared" si="191"/>
        <v>11.502777777777778</v>
      </c>
      <c r="AN248" s="32">
        <f t="shared" si="191"/>
        <v>11.502777777777778</v>
      </c>
      <c r="AO248" s="32">
        <f t="shared" si="191"/>
        <v>11.502777777777778</v>
      </c>
      <c r="AP248" s="32">
        <f t="shared" si="191"/>
        <v>11.502777777777778</v>
      </c>
      <c r="AQ248" s="32">
        <f t="shared" si="191"/>
        <v>11.502777777777778</v>
      </c>
      <c r="AR248" s="32">
        <f t="shared" si="191"/>
        <v>11.502777777777778</v>
      </c>
      <c r="AS248" s="32">
        <f t="shared" si="191"/>
        <v>11.502777777777778</v>
      </c>
      <c r="AT248" s="32">
        <f t="shared" si="191"/>
        <v>11.502777777777778</v>
      </c>
      <c r="AU248" s="32">
        <f t="shared" si="191"/>
        <v>11.502777777777778</v>
      </c>
      <c r="AV248" s="32">
        <f t="shared" si="191"/>
        <v>11.502777777777778</v>
      </c>
      <c r="AW248" s="32">
        <f t="shared" si="191"/>
        <v>11.502777777777778</v>
      </c>
      <c r="AX248" s="32">
        <f t="shared" si="191"/>
        <v>11.502777777777778</v>
      </c>
      <c r="AY248" s="32">
        <f t="shared" si="191"/>
        <v>11.502777777777778</v>
      </c>
      <c r="AZ248" s="32">
        <f t="shared" si="191"/>
        <v>11.502777777777778</v>
      </c>
      <c r="BA248" s="32">
        <f t="shared" si="191"/>
        <v>11.502777777777778</v>
      </c>
      <c r="BB248" s="32">
        <f t="shared" si="191"/>
        <v>11.502777777777778</v>
      </c>
      <c r="BC248" s="32">
        <f t="shared" si="191"/>
        <v>11.502777777777778</v>
      </c>
      <c r="BD248" s="145" t="s">
        <v>158</v>
      </c>
      <c r="BE248" s="145" t="s">
        <v>158</v>
      </c>
      <c r="BF248" s="145" t="s">
        <v>158</v>
      </c>
      <c r="BG248" s="145" t="s">
        <v>158</v>
      </c>
      <c r="BH248" s="145" t="s">
        <v>158</v>
      </c>
    </row>
    <row r="249" spans="1:60" x14ac:dyDescent="0.25">
      <c r="A249" s="28">
        <v>45012</v>
      </c>
      <c r="B249" s="80">
        <v>6277105164</v>
      </c>
      <c r="C249" s="81">
        <v>627710501</v>
      </c>
      <c r="D249" s="77">
        <v>2354.81</v>
      </c>
      <c r="E249" s="77">
        <v>1975.49</v>
      </c>
      <c r="F249" s="77">
        <v>16.350000000000001</v>
      </c>
      <c r="G249" s="77">
        <v>144</v>
      </c>
      <c r="AB249" s="32"/>
      <c r="AC249" s="32">
        <f>($E$249/$G$249)*0.5</f>
        <v>6.8593402777777781</v>
      </c>
      <c r="AD249" s="32">
        <f t="shared" ref="AD249:BC249" si="192">($E$249/$G$249)</f>
        <v>13.718680555555556</v>
      </c>
      <c r="AE249" s="32">
        <f t="shared" si="192"/>
        <v>13.718680555555556</v>
      </c>
      <c r="AF249" s="32">
        <f t="shared" si="192"/>
        <v>13.718680555555556</v>
      </c>
      <c r="AG249" s="32">
        <f t="shared" si="192"/>
        <v>13.718680555555556</v>
      </c>
      <c r="AH249" s="32">
        <f t="shared" si="192"/>
        <v>13.718680555555556</v>
      </c>
      <c r="AI249" s="32">
        <f t="shared" si="192"/>
        <v>13.718680555555556</v>
      </c>
      <c r="AJ249" s="32">
        <f t="shared" si="192"/>
        <v>13.718680555555556</v>
      </c>
      <c r="AK249" s="32">
        <f t="shared" si="192"/>
        <v>13.718680555555556</v>
      </c>
      <c r="AL249" s="32">
        <f t="shared" si="192"/>
        <v>13.718680555555556</v>
      </c>
      <c r="AM249" s="32">
        <f t="shared" si="192"/>
        <v>13.718680555555556</v>
      </c>
      <c r="AN249" s="32">
        <f t="shared" si="192"/>
        <v>13.718680555555556</v>
      </c>
      <c r="AO249" s="32">
        <f t="shared" si="192"/>
        <v>13.718680555555556</v>
      </c>
      <c r="AP249" s="32">
        <f t="shared" si="192"/>
        <v>13.718680555555556</v>
      </c>
      <c r="AQ249" s="32">
        <f t="shared" si="192"/>
        <v>13.718680555555556</v>
      </c>
      <c r="AR249" s="32">
        <f t="shared" si="192"/>
        <v>13.718680555555556</v>
      </c>
      <c r="AS249" s="32">
        <f t="shared" si="192"/>
        <v>13.718680555555556</v>
      </c>
      <c r="AT249" s="32">
        <f t="shared" si="192"/>
        <v>13.718680555555556</v>
      </c>
      <c r="AU249" s="32">
        <f t="shared" si="192"/>
        <v>13.718680555555556</v>
      </c>
      <c r="AV249" s="32">
        <f t="shared" si="192"/>
        <v>13.718680555555556</v>
      </c>
      <c r="AW249" s="32">
        <f t="shared" si="192"/>
        <v>13.718680555555556</v>
      </c>
      <c r="AX249" s="32">
        <f t="shared" si="192"/>
        <v>13.718680555555556</v>
      </c>
      <c r="AY249" s="32">
        <f t="shared" si="192"/>
        <v>13.718680555555556</v>
      </c>
      <c r="AZ249" s="32">
        <f t="shared" si="192"/>
        <v>13.718680555555556</v>
      </c>
      <c r="BA249" s="32">
        <f t="shared" si="192"/>
        <v>13.718680555555556</v>
      </c>
      <c r="BB249" s="32">
        <f t="shared" si="192"/>
        <v>13.718680555555556</v>
      </c>
      <c r="BC249" s="32">
        <f t="shared" si="192"/>
        <v>13.718680555555556</v>
      </c>
      <c r="BD249" s="145" t="s">
        <v>158</v>
      </c>
      <c r="BE249" s="145" t="s">
        <v>158</v>
      </c>
      <c r="BF249" s="145" t="s">
        <v>158</v>
      </c>
      <c r="BG249" s="145" t="s">
        <v>158</v>
      </c>
      <c r="BH249" s="145" t="s">
        <v>158</v>
      </c>
    </row>
    <row r="250" spans="1:60" x14ac:dyDescent="0.25">
      <c r="A250" s="28">
        <v>45012</v>
      </c>
      <c r="B250" s="80" t="s">
        <v>366</v>
      </c>
      <c r="C250" s="81">
        <v>331760101</v>
      </c>
      <c r="D250" s="77">
        <v>1171.33</v>
      </c>
      <c r="E250" s="77">
        <v>982.65</v>
      </c>
      <c r="F250" s="77">
        <v>8.1300000000000008</v>
      </c>
      <c r="G250" s="77">
        <v>144</v>
      </c>
      <c r="AB250" s="32"/>
      <c r="AC250" s="32">
        <f>($E$250/$G$250)*0.5</f>
        <v>3.4119791666666668</v>
      </c>
      <c r="AD250" s="32">
        <f t="shared" ref="AD250:BC250" si="193">($E$250/$G$250)</f>
        <v>6.8239583333333336</v>
      </c>
      <c r="AE250" s="32">
        <f t="shared" si="193"/>
        <v>6.8239583333333336</v>
      </c>
      <c r="AF250" s="32">
        <f t="shared" si="193"/>
        <v>6.8239583333333336</v>
      </c>
      <c r="AG250" s="32">
        <f t="shared" si="193"/>
        <v>6.8239583333333336</v>
      </c>
      <c r="AH250" s="32">
        <f t="shared" si="193"/>
        <v>6.8239583333333336</v>
      </c>
      <c r="AI250" s="32">
        <f t="shared" si="193"/>
        <v>6.8239583333333336</v>
      </c>
      <c r="AJ250" s="32">
        <f t="shared" si="193"/>
        <v>6.8239583333333336</v>
      </c>
      <c r="AK250" s="32">
        <f t="shared" si="193"/>
        <v>6.8239583333333336</v>
      </c>
      <c r="AL250" s="32">
        <f t="shared" si="193"/>
        <v>6.8239583333333336</v>
      </c>
      <c r="AM250" s="32">
        <f t="shared" si="193"/>
        <v>6.8239583333333336</v>
      </c>
      <c r="AN250" s="32">
        <f t="shared" si="193"/>
        <v>6.8239583333333336</v>
      </c>
      <c r="AO250" s="32">
        <f t="shared" si="193"/>
        <v>6.8239583333333336</v>
      </c>
      <c r="AP250" s="32">
        <f t="shared" si="193"/>
        <v>6.8239583333333336</v>
      </c>
      <c r="AQ250" s="32">
        <f t="shared" si="193"/>
        <v>6.8239583333333336</v>
      </c>
      <c r="AR250" s="32">
        <f t="shared" si="193"/>
        <v>6.8239583333333336</v>
      </c>
      <c r="AS250" s="32">
        <f t="shared" si="193"/>
        <v>6.8239583333333336</v>
      </c>
      <c r="AT250" s="32">
        <f t="shared" si="193"/>
        <v>6.8239583333333336</v>
      </c>
      <c r="AU250" s="32">
        <f t="shared" si="193"/>
        <v>6.8239583333333336</v>
      </c>
      <c r="AV250" s="32">
        <f t="shared" si="193"/>
        <v>6.8239583333333336</v>
      </c>
      <c r="AW250" s="32">
        <f t="shared" si="193"/>
        <v>6.8239583333333336</v>
      </c>
      <c r="AX250" s="32">
        <f t="shared" si="193"/>
        <v>6.8239583333333336</v>
      </c>
      <c r="AY250" s="32">
        <f t="shared" si="193"/>
        <v>6.8239583333333336</v>
      </c>
      <c r="AZ250" s="32">
        <f t="shared" si="193"/>
        <v>6.8239583333333336</v>
      </c>
      <c r="BA250" s="32">
        <f t="shared" si="193"/>
        <v>6.8239583333333336</v>
      </c>
      <c r="BB250" s="32">
        <f t="shared" si="193"/>
        <v>6.8239583333333336</v>
      </c>
      <c r="BC250" s="32">
        <f t="shared" si="193"/>
        <v>6.8239583333333336</v>
      </c>
      <c r="BD250" s="145" t="s">
        <v>158</v>
      </c>
      <c r="BE250" s="145" t="s">
        <v>158</v>
      </c>
      <c r="BF250" s="145" t="s">
        <v>158</v>
      </c>
      <c r="BG250" s="145" t="s">
        <v>158</v>
      </c>
      <c r="BH250" s="145" t="s">
        <v>158</v>
      </c>
    </row>
    <row r="251" spans="1:60" x14ac:dyDescent="0.25">
      <c r="A251" s="28">
        <v>45012</v>
      </c>
      <c r="B251" s="80" t="s">
        <v>367</v>
      </c>
      <c r="C251" s="81">
        <v>383960801</v>
      </c>
      <c r="D251" s="77">
        <v>8653.33</v>
      </c>
      <c r="E251" s="77">
        <v>7259.43</v>
      </c>
      <c r="F251" s="77">
        <v>60.09</v>
      </c>
      <c r="G251" s="77">
        <v>144</v>
      </c>
      <c r="AB251" s="32"/>
      <c r="AC251" s="32">
        <f>($E$251/$G$251)*0.5</f>
        <v>25.206354166666667</v>
      </c>
      <c r="AD251" s="32">
        <f t="shared" ref="AD251:BC251" si="194">($E$251/$G$251)</f>
        <v>50.412708333333335</v>
      </c>
      <c r="AE251" s="32">
        <f t="shared" si="194"/>
        <v>50.412708333333335</v>
      </c>
      <c r="AF251" s="32">
        <f t="shared" si="194"/>
        <v>50.412708333333335</v>
      </c>
      <c r="AG251" s="32">
        <f t="shared" si="194"/>
        <v>50.412708333333335</v>
      </c>
      <c r="AH251" s="32">
        <f t="shared" si="194"/>
        <v>50.412708333333335</v>
      </c>
      <c r="AI251" s="32">
        <f t="shared" si="194"/>
        <v>50.412708333333335</v>
      </c>
      <c r="AJ251" s="32">
        <f t="shared" si="194"/>
        <v>50.412708333333335</v>
      </c>
      <c r="AK251" s="32">
        <f t="shared" si="194"/>
        <v>50.412708333333335</v>
      </c>
      <c r="AL251" s="32">
        <f t="shared" si="194"/>
        <v>50.412708333333335</v>
      </c>
      <c r="AM251" s="32">
        <f t="shared" si="194"/>
        <v>50.412708333333335</v>
      </c>
      <c r="AN251" s="32">
        <f t="shared" si="194"/>
        <v>50.412708333333335</v>
      </c>
      <c r="AO251" s="32">
        <f t="shared" si="194"/>
        <v>50.412708333333335</v>
      </c>
      <c r="AP251" s="32">
        <f t="shared" si="194"/>
        <v>50.412708333333335</v>
      </c>
      <c r="AQ251" s="32">
        <f t="shared" si="194"/>
        <v>50.412708333333335</v>
      </c>
      <c r="AR251" s="32">
        <f t="shared" si="194"/>
        <v>50.412708333333335</v>
      </c>
      <c r="AS251" s="32">
        <f t="shared" si="194"/>
        <v>50.412708333333335</v>
      </c>
      <c r="AT251" s="32">
        <f t="shared" si="194"/>
        <v>50.412708333333335</v>
      </c>
      <c r="AU251" s="32">
        <f t="shared" si="194"/>
        <v>50.412708333333335</v>
      </c>
      <c r="AV251" s="32">
        <f t="shared" si="194"/>
        <v>50.412708333333335</v>
      </c>
      <c r="AW251" s="32">
        <f t="shared" si="194"/>
        <v>50.412708333333335</v>
      </c>
      <c r="AX251" s="32">
        <f t="shared" si="194"/>
        <v>50.412708333333335</v>
      </c>
      <c r="AY251" s="32">
        <f t="shared" si="194"/>
        <v>50.412708333333335</v>
      </c>
      <c r="AZ251" s="32">
        <f t="shared" si="194"/>
        <v>50.412708333333335</v>
      </c>
      <c r="BA251" s="32">
        <f t="shared" si="194"/>
        <v>50.412708333333335</v>
      </c>
      <c r="BB251" s="32">
        <f t="shared" si="194"/>
        <v>50.412708333333335</v>
      </c>
      <c r="BC251" s="32">
        <f t="shared" si="194"/>
        <v>50.412708333333335</v>
      </c>
      <c r="BD251" s="145" t="s">
        <v>158</v>
      </c>
      <c r="BE251" s="145" t="s">
        <v>158</v>
      </c>
      <c r="BF251" s="145" t="s">
        <v>158</v>
      </c>
      <c r="BG251" s="145" t="s">
        <v>158</v>
      </c>
      <c r="BH251" s="145" t="s">
        <v>158</v>
      </c>
    </row>
    <row r="252" spans="1:60" x14ac:dyDescent="0.25">
      <c r="A252" s="28">
        <v>45012</v>
      </c>
      <c r="B252" s="80" t="s">
        <v>368</v>
      </c>
      <c r="C252" s="81">
        <v>427230601</v>
      </c>
      <c r="D252" s="77">
        <v>428.73</v>
      </c>
      <c r="E252" s="77">
        <v>359.67</v>
      </c>
      <c r="F252" s="77">
        <v>2.98</v>
      </c>
      <c r="G252" s="77">
        <v>144</v>
      </c>
      <c r="AB252" s="32"/>
      <c r="AC252" s="32">
        <f>($E$252/$G$252)*0.5</f>
        <v>1.2488541666666668</v>
      </c>
      <c r="AD252" s="32">
        <f t="shared" ref="AD252:BC252" si="195">($E$252/$G$252)</f>
        <v>2.4977083333333336</v>
      </c>
      <c r="AE252" s="32">
        <f t="shared" si="195"/>
        <v>2.4977083333333336</v>
      </c>
      <c r="AF252" s="32">
        <f t="shared" si="195"/>
        <v>2.4977083333333336</v>
      </c>
      <c r="AG252" s="32">
        <f t="shared" si="195"/>
        <v>2.4977083333333336</v>
      </c>
      <c r="AH252" s="32">
        <f t="shared" si="195"/>
        <v>2.4977083333333336</v>
      </c>
      <c r="AI252" s="32">
        <f t="shared" si="195"/>
        <v>2.4977083333333336</v>
      </c>
      <c r="AJ252" s="32">
        <f t="shared" si="195"/>
        <v>2.4977083333333336</v>
      </c>
      <c r="AK252" s="32">
        <f t="shared" si="195"/>
        <v>2.4977083333333336</v>
      </c>
      <c r="AL252" s="32">
        <f t="shared" si="195"/>
        <v>2.4977083333333336</v>
      </c>
      <c r="AM252" s="32">
        <f t="shared" si="195"/>
        <v>2.4977083333333336</v>
      </c>
      <c r="AN252" s="32">
        <f t="shared" si="195"/>
        <v>2.4977083333333336</v>
      </c>
      <c r="AO252" s="32">
        <f t="shared" si="195"/>
        <v>2.4977083333333336</v>
      </c>
      <c r="AP252" s="32">
        <f t="shared" si="195"/>
        <v>2.4977083333333336</v>
      </c>
      <c r="AQ252" s="32">
        <f t="shared" si="195"/>
        <v>2.4977083333333336</v>
      </c>
      <c r="AR252" s="32">
        <f t="shared" si="195"/>
        <v>2.4977083333333336</v>
      </c>
      <c r="AS252" s="32">
        <f t="shared" si="195"/>
        <v>2.4977083333333336</v>
      </c>
      <c r="AT252" s="32">
        <f t="shared" si="195"/>
        <v>2.4977083333333336</v>
      </c>
      <c r="AU252" s="32">
        <f t="shared" si="195"/>
        <v>2.4977083333333336</v>
      </c>
      <c r="AV252" s="32">
        <f t="shared" si="195"/>
        <v>2.4977083333333336</v>
      </c>
      <c r="AW252" s="32">
        <f t="shared" si="195"/>
        <v>2.4977083333333336</v>
      </c>
      <c r="AX252" s="32">
        <f t="shared" si="195"/>
        <v>2.4977083333333336</v>
      </c>
      <c r="AY252" s="32">
        <f t="shared" si="195"/>
        <v>2.4977083333333336</v>
      </c>
      <c r="AZ252" s="32">
        <f t="shared" si="195"/>
        <v>2.4977083333333336</v>
      </c>
      <c r="BA252" s="32">
        <f t="shared" si="195"/>
        <v>2.4977083333333336</v>
      </c>
      <c r="BB252" s="32">
        <f t="shared" si="195"/>
        <v>2.4977083333333336</v>
      </c>
      <c r="BC252" s="32">
        <f t="shared" si="195"/>
        <v>2.4977083333333336</v>
      </c>
      <c r="BD252" s="145" t="s">
        <v>158</v>
      </c>
      <c r="BE252" s="145" t="s">
        <v>158</v>
      </c>
      <c r="BF252" s="145" t="s">
        <v>158</v>
      </c>
      <c r="BG252" s="145" t="s">
        <v>158</v>
      </c>
      <c r="BH252" s="145" t="s">
        <v>158</v>
      </c>
    </row>
    <row r="253" spans="1:60" x14ac:dyDescent="0.25">
      <c r="A253" s="28">
        <v>45012</v>
      </c>
      <c r="B253" s="80" t="s">
        <v>369</v>
      </c>
      <c r="C253" s="81">
        <v>927210101</v>
      </c>
      <c r="D253" s="77">
        <v>3192.26</v>
      </c>
      <c r="E253" s="77">
        <v>2678.04</v>
      </c>
      <c r="F253" s="77">
        <v>22.17</v>
      </c>
      <c r="G253" s="77">
        <v>144</v>
      </c>
      <c r="AB253" s="32"/>
      <c r="AC253" s="32">
        <f>($E$253/$G$253)*0.5</f>
        <v>9.2987500000000001</v>
      </c>
      <c r="AD253" s="32">
        <f t="shared" ref="AD253:BC253" si="196">($E$253/$G$253)</f>
        <v>18.5975</v>
      </c>
      <c r="AE253" s="32">
        <f t="shared" si="196"/>
        <v>18.5975</v>
      </c>
      <c r="AF253" s="32">
        <f t="shared" si="196"/>
        <v>18.5975</v>
      </c>
      <c r="AG253" s="32">
        <f t="shared" si="196"/>
        <v>18.5975</v>
      </c>
      <c r="AH253" s="32">
        <f t="shared" si="196"/>
        <v>18.5975</v>
      </c>
      <c r="AI253" s="32">
        <f t="shared" si="196"/>
        <v>18.5975</v>
      </c>
      <c r="AJ253" s="32">
        <f t="shared" si="196"/>
        <v>18.5975</v>
      </c>
      <c r="AK253" s="32">
        <f t="shared" si="196"/>
        <v>18.5975</v>
      </c>
      <c r="AL253" s="32">
        <f t="shared" si="196"/>
        <v>18.5975</v>
      </c>
      <c r="AM253" s="32">
        <f t="shared" si="196"/>
        <v>18.5975</v>
      </c>
      <c r="AN253" s="32">
        <f t="shared" si="196"/>
        <v>18.5975</v>
      </c>
      <c r="AO253" s="32">
        <f t="shared" si="196"/>
        <v>18.5975</v>
      </c>
      <c r="AP253" s="32">
        <f t="shared" si="196"/>
        <v>18.5975</v>
      </c>
      <c r="AQ253" s="32">
        <f t="shared" si="196"/>
        <v>18.5975</v>
      </c>
      <c r="AR253" s="32">
        <f t="shared" si="196"/>
        <v>18.5975</v>
      </c>
      <c r="AS253" s="32">
        <f t="shared" si="196"/>
        <v>18.5975</v>
      </c>
      <c r="AT253" s="32">
        <f t="shared" si="196"/>
        <v>18.5975</v>
      </c>
      <c r="AU253" s="32">
        <f t="shared" si="196"/>
        <v>18.5975</v>
      </c>
      <c r="AV253" s="32">
        <f t="shared" si="196"/>
        <v>18.5975</v>
      </c>
      <c r="AW253" s="32">
        <f t="shared" si="196"/>
        <v>18.5975</v>
      </c>
      <c r="AX253" s="32">
        <f t="shared" si="196"/>
        <v>18.5975</v>
      </c>
      <c r="AY253" s="32">
        <f t="shared" si="196"/>
        <v>18.5975</v>
      </c>
      <c r="AZ253" s="32">
        <f t="shared" si="196"/>
        <v>18.5975</v>
      </c>
      <c r="BA253" s="32">
        <f t="shared" si="196"/>
        <v>18.5975</v>
      </c>
      <c r="BB253" s="32">
        <f t="shared" si="196"/>
        <v>18.5975</v>
      </c>
      <c r="BC253" s="32">
        <f t="shared" si="196"/>
        <v>18.5975</v>
      </c>
      <c r="BD253" s="145" t="s">
        <v>158</v>
      </c>
      <c r="BE253" s="145" t="s">
        <v>158</v>
      </c>
      <c r="BF253" s="145" t="s">
        <v>158</v>
      </c>
      <c r="BG253" s="145" t="s">
        <v>158</v>
      </c>
      <c r="BH253" s="145" t="s">
        <v>158</v>
      </c>
    </row>
    <row r="254" spans="1:60" x14ac:dyDescent="0.25">
      <c r="A254" s="28">
        <v>45016</v>
      </c>
      <c r="B254" s="80" t="s">
        <v>370</v>
      </c>
      <c r="C254" s="81">
        <v>717740501</v>
      </c>
      <c r="D254" s="77">
        <v>1500.52</v>
      </c>
      <c r="E254" s="77">
        <v>1258.81</v>
      </c>
      <c r="F254" s="77">
        <v>10.42</v>
      </c>
      <c r="G254" s="77">
        <v>144</v>
      </c>
      <c r="AB254" s="32"/>
      <c r="AC254" s="37">
        <f>($E$254/$G$254)*0.5</f>
        <v>4.3708680555555555</v>
      </c>
      <c r="AD254" s="32">
        <f t="shared" ref="AD254:BC254" si="197">($E$254/$G$254)</f>
        <v>8.7417361111111109</v>
      </c>
      <c r="AE254" s="32">
        <f t="shared" si="197"/>
        <v>8.7417361111111109</v>
      </c>
      <c r="AF254" s="32">
        <f t="shared" si="197"/>
        <v>8.7417361111111109</v>
      </c>
      <c r="AG254" s="32">
        <f t="shared" si="197"/>
        <v>8.7417361111111109</v>
      </c>
      <c r="AH254" s="32">
        <f t="shared" si="197"/>
        <v>8.7417361111111109</v>
      </c>
      <c r="AI254" s="32">
        <f t="shared" si="197"/>
        <v>8.7417361111111109</v>
      </c>
      <c r="AJ254" s="32">
        <f t="shared" si="197"/>
        <v>8.7417361111111109</v>
      </c>
      <c r="AK254" s="32">
        <f t="shared" si="197"/>
        <v>8.7417361111111109</v>
      </c>
      <c r="AL254" s="32">
        <f t="shared" si="197"/>
        <v>8.7417361111111109</v>
      </c>
      <c r="AM254" s="32">
        <f t="shared" si="197"/>
        <v>8.7417361111111109</v>
      </c>
      <c r="AN254" s="32">
        <f t="shared" si="197"/>
        <v>8.7417361111111109</v>
      </c>
      <c r="AO254" s="32">
        <f t="shared" si="197"/>
        <v>8.7417361111111109</v>
      </c>
      <c r="AP254" s="32">
        <f t="shared" si="197"/>
        <v>8.7417361111111109</v>
      </c>
      <c r="AQ254" s="32">
        <f t="shared" si="197"/>
        <v>8.7417361111111109</v>
      </c>
      <c r="AR254" s="32">
        <f t="shared" si="197"/>
        <v>8.7417361111111109</v>
      </c>
      <c r="AS254" s="32">
        <f t="shared" si="197"/>
        <v>8.7417361111111109</v>
      </c>
      <c r="AT254" s="32">
        <f t="shared" si="197"/>
        <v>8.7417361111111109</v>
      </c>
      <c r="AU254" s="32">
        <f t="shared" si="197"/>
        <v>8.7417361111111109</v>
      </c>
      <c r="AV254" s="32">
        <f t="shared" si="197"/>
        <v>8.7417361111111109</v>
      </c>
      <c r="AW254" s="32">
        <f t="shared" si="197"/>
        <v>8.7417361111111109</v>
      </c>
      <c r="AX254" s="32">
        <f t="shared" si="197"/>
        <v>8.7417361111111109</v>
      </c>
      <c r="AY254" s="32">
        <f t="shared" si="197"/>
        <v>8.7417361111111109</v>
      </c>
      <c r="AZ254" s="32">
        <f t="shared" si="197"/>
        <v>8.7417361111111109</v>
      </c>
      <c r="BA254" s="32">
        <f t="shared" si="197"/>
        <v>8.7417361111111109</v>
      </c>
      <c r="BB254" s="32">
        <f t="shared" si="197"/>
        <v>8.7417361111111109</v>
      </c>
      <c r="BC254" s="32">
        <f t="shared" si="197"/>
        <v>8.7417361111111109</v>
      </c>
      <c r="BD254" s="145" t="s">
        <v>158</v>
      </c>
      <c r="BE254" s="145" t="s">
        <v>158</v>
      </c>
      <c r="BF254" s="145" t="s">
        <v>158</v>
      </c>
      <c r="BG254" s="145" t="s">
        <v>158</v>
      </c>
      <c r="BH254" s="145" t="s">
        <v>158</v>
      </c>
    </row>
    <row r="255" spans="1:60" x14ac:dyDescent="0.25">
      <c r="D255" s="16"/>
      <c r="E255" s="16"/>
      <c r="F255" s="16"/>
      <c r="AB255" s="34"/>
      <c r="AC255" s="34">
        <f>SUM(AC34:AC254)</f>
        <v>6173.8026339317557</v>
      </c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</row>
    <row r="256" spans="1:60" x14ac:dyDescent="0.25">
      <c r="D256" s="16"/>
      <c r="E256" s="16"/>
      <c r="F256" s="16"/>
    </row>
    <row r="257" spans="1:60" x14ac:dyDescent="0.25">
      <c r="A257" s="28">
        <v>45017</v>
      </c>
      <c r="B257" s="40">
        <v>9193215158</v>
      </c>
      <c r="C257" s="26">
        <v>919321501</v>
      </c>
      <c r="D257" s="25">
        <v>1556.91</v>
      </c>
      <c r="E257" s="177">
        <v>1306.1199999999999</v>
      </c>
      <c r="F257" s="25">
        <v>10.81</v>
      </c>
      <c r="G257" s="25">
        <v>144</v>
      </c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>
        <f>($E$257/$G$257)*0.5</f>
        <v>4.5351388888888886</v>
      </c>
      <c r="AE257" s="32">
        <f t="shared" ref="AE257:BC257" si="198">($E$257/$G$257)</f>
        <v>9.0702777777777772</v>
      </c>
      <c r="AF257" s="32">
        <f t="shared" si="198"/>
        <v>9.0702777777777772</v>
      </c>
      <c r="AG257" s="32">
        <f t="shared" si="198"/>
        <v>9.0702777777777772</v>
      </c>
      <c r="AH257" s="32">
        <f t="shared" si="198"/>
        <v>9.0702777777777772</v>
      </c>
      <c r="AI257" s="32">
        <f t="shared" si="198"/>
        <v>9.0702777777777772</v>
      </c>
      <c r="AJ257" s="32">
        <f t="shared" si="198"/>
        <v>9.0702777777777772</v>
      </c>
      <c r="AK257" s="32">
        <f t="shared" si="198"/>
        <v>9.0702777777777772</v>
      </c>
      <c r="AL257" s="32">
        <f t="shared" si="198"/>
        <v>9.0702777777777772</v>
      </c>
      <c r="AM257" s="32">
        <f t="shared" si="198"/>
        <v>9.0702777777777772</v>
      </c>
      <c r="AN257" s="32">
        <f t="shared" si="198"/>
        <v>9.0702777777777772</v>
      </c>
      <c r="AO257" s="32">
        <f t="shared" si="198"/>
        <v>9.0702777777777772</v>
      </c>
      <c r="AP257" s="32">
        <f t="shared" si="198"/>
        <v>9.0702777777777772</v>
      </c>
      <c r="AQ257" s="32">
        <f t="shared" si="198"/>
        <v>9.0702777777777772</v>
      </c>
      <c r="AR257" s="32">
        <f t="shared" si="198"/>
        <v>9.0702777777777772</v>
      </c>
      <c r="AS257" s="32">
        <f t="shared" si="198"/>
        <v>9.0702777777777772</v>
      </c>
      <c r="AT257" s="32">
        <f t="shared" si="198"/>
        <v>9.0702777777777772</v>
      </c>
      <c r="AU257" s="32">
        <f t="shared" si="198"/>
        <v>9.0702777777777772</v>
      </c>
      <c r="AV257" s="32">
        <f t="shared" si="198"/>
        <v>9.0702777777777772</v>
      </c>
      <c r="AW257" s="32">
        <f t="shared" si="198"/>
        <v>9.0702777777777772</v>
      </c>
      <c r="AX257" s="32">
        <f t="shared" si="198"/>
        <v>9.0702777777777772</v>
      </c>
      <c r="AY257" s="32">
        <f t="shared" si="198"/>
        <v>9.0702777777777772</v>
      </c>
      <c r="AZ257" s="32">
        <f t="shared" si="198"/>
        <v>9.0702777777777772</v>
      </c>
      <c r="BA257" s="32">
        <f t="shared" si="198"/>
        <v>9.0702777777777772</v>
      </c>
      <c r="BB257" s="32">
        <f t="shared" si="198"/>
        <v>9.0702777777777772</v>
      </c>
      <c r="BC257" s="32">
        <f t="shared" si="198"/>
        <v>9.0702777777777772</v>
      </c>
      <c r="BD257" s="145" t="s">
        <v>158</v>
      </c>
      <c r="BE257" s="145" t="s">
        <v>158</v>
      </c>
      <c r="BF257" s="145" t="s">
        <v>158</v>
      </c>
      <c r="BG257" s="145" t="s">
        <v>158</v>
      </c>
      <c r="BH257" s="145" t="s">
        <v>158</v>
      </c>
    </row>
    <row r="258" spans="1:60" x14ac:dyDescent="0.25">
      <c r="A258" s="28">
        <v>45017</v>
      </c>
      <c r="B258" s="40">
        <v>1351516110</v>
      </c>
      <c r="C258" s="26">
        <v>135151601</v>
      </c>
      <c r="D258" s="25">
        <v>5939.4</v>
      </c>
      <c r="E258" s="177">
        <v>4982.66</v>
      </c>
      <c r="F258" s="25">
        <v>41.25</v>
      </c>
      <c r="G258" s="25">
        <v>144</v>
      </c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>
        <f>($E$258/$G$258)*0.5</f>
        <v>17.300902777777779</v>
      </c>
      <c r="AE258" s="32">
        <f t="shared" ref="AE258:BC258" si="199">($E$258/$G$258)</f>
        <v>34.601805555555558</v>
      </c>
      <c r="AF258" s="32">
        <f t="shared" si="199"/>
        <v>34.601805555555558</v>
      </c>
      <c r="AG258" s="32">
        <f t="shared" si="199"/>
        <v>34.601805555555558</v>
      </c>
      <c r="AH258" s="32">
        <f t="shared" si="199"/>
        <v>34.601805555555558</v>
      </c>
      <c r="AI258" s="32">
        <f t="shared" si="199"/>
        <v>34.601805555555558</v>
      </c>
      <c r="AJ258" s="32">
        <f t="shared" si="199"/>
        <v>34.601805555555558</v>
      </c>
      <c r="AK258" s="32">
        <f t="shared" si="199"/>
        <v>34.601805555555558</v>
      </c>
      <c r="AL258" s="32">
        <f t="shared" si="199"/>
        <v>34.601805555555558</v>
      </c>
      <c r="AM258" s="32">
        <f t="shared" si="199"/>
        <v>34.601805555555558</v>
      </c>
      <c r="AN258" s="32">
        <f t="shared" si="199"/>
        <v>34.601805555555558</v>
      </c>
      <c r="AO258" s="32">
        <f t="shared" si="199"/>
        <v>34.601805555555558</v>
      </c>
      <c r="AP258" s="32">
        <f t="shared" si="199"/>
        <v>34.601805555555558</v>
      </c>
      <c r="AQ258" s="32">
        <f t="shared" si="199"/>
        <v>34.601805555555558</v>
      </c>
      <c r="AR258" s="32">
        <f t="shared" si="199"/>
        <v>34.601805555555558</v>
      </c>
      <c r="AS258" s="32">
        <f t="shared" si="199"/>
        <v>34.601805555555558</v>
      </c>
      <c r="AT258" s="32">
        <f t="shared" si="199"/>
        <v>34.601805555555558</v>
      </c>
      <c r="AU258" s="32">
        <f t="shared" si="199"/>
        <v>34.601805555555558</v>
      </c>
      <c r="AV258" s="32">
        <f t="shared" si="199"/>
        <v>34.601805555555558</v>
      </c>
      <c r="AW258" s="32">
        <f t="shared" si="199"/>
        <v>34.601805555555558</v>
      </c>
      <c r="AX258" s="32">
        <f t="shared" si="199"/>
        <v>34.601805555555558</v>
      </c>
      <c r="AY258" s="32">
        <f t="shared" si="199"/>
        <v>34.601805555555558</v>
      </c>
      <c r="AZ258" s="32">
        <f t="shared" si="199"/>
        <v>34.601805555555558</v>
      </c>
      <c r="BA258" s="32">
        <f t="shared" si="199"/>
        <v>34.601805555555558</v>
      </c>
      <c r="BB258" s="32">
        <f t="shared" si="199"/>
        <v>34.601805555555558</v>
      </c>
      <c r="BC258" s="32">
        <f t="shared" si="199"/>
        <v>34.601805555555558</v>
      </c>
      <c r="BD258" s="145" t="s">
        <v>158</v>
      </c>
      <c r="BE258" s="145" t="s">
        <v>158</v>
      </c>
      <c r="BF258" s="145" t="s">
        <v>158</v>
      </c>
      <c r="BG258" s="145" t="s">
        <v>158</v>
      </c>
      <c r="BH258" s="145" t="s">
        <v>158</v>
      </c>
    </row>
    <row r="259" spans="1:60" x14ac:dyDescent="0.25">
      <c r="A259" s="28">
        <v>45017</v>
      </c>
      <c r="B259" s="40">
        <v>3560506152</v>
      </c>
      <c r="C259" s="26">
        <v>356050601</v>
      </c>
      <c r="D259" s="25">
        <v>1400.48</v>
      </c>
      <c r="E259" s="177">
        <v>1174.8900000000001</v>
      </c>
      <c r="F259" s="25">
        <v>9.73</v>
      </c>
      <c r="G259" s="25">
        <v>144</v>
      </c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>
        <f>($E$259/$G$259)*0.5</f>
        <v>4.0794791666666672</v>
      </c>
      <c r="AE259" s="32">
        <f t="shared" ref="AE259:BC259" si="200">($E$259/$G$259)</f>
        <v>8.1589583333333344</v>
      </c>
      <c r="AF259" s="32">
        <f t="shared" si="200"/>
        <v>8.1589583333333344</v>
      </c>
      <c r="AG259" s="32">
        <f t="shared" si="200"/>
        <v>8.1589583333333344</v>
      </c>
      <c r="AH259" s="32">
        <f t="shared" si="200"/>
        <v>8.1589583333333344</v>
      </c>
      <c r="AI259" s="32">
        <f t="shared" si="200"/>
        <v>8.1589583333333344</v>
      </c>
      <c r="AJ259" s="32">
        <f t="shared" si="200"/>
        <v>8.1589583333333344</v>
      </c>
      <c r="AK259" s="32">
        <f t="shared" si="200"/>
        <v>8.1589583333333344</v>
      </c>
      <c r="AL259" s="32">
        <f t="shared" si="200"/>
        <v>8.1589583333333344</v>
      </c>
      <c r="AM259" s="32">
        <f t="shared" si="200"/>
        <v>8.1589583333333344</v>
      </c>
      <c r="AN259" s="32">
        <f t="shared" si="200"/>
        <v>8.1589583333333344</v>
      </c>
      <c r="AO259" s="32">
        <f t="shared" si="200"/>
        <v>8.1589583333333344</v>
      </c>
      <c r="AP259" s="32">
        <f t="shared" si="200"/>
        <v>8.1589583333333344</v>
      </c>
      <c r="AQ259" s="32">
        <f t="shared" si="200"/>
        <v>8.1589583333333344</v>
      </c>
      <c r="AR259" s="32">
        <f t="shared" si="200"/>
        <v>8.1589583333333344</v>
      </c>
      <c r="AS259" s="32">
        <f t="shared" si="200"/>
        <v>8.1589583333333344</v>
      </c>
      <c r="AT259" s="32">
        <f t="shared" si="200"/>
        <v>8.1589583333333344</v>
      </c>
      <c r="AU259" s="32">
        <f t="shared" si="200"/>
        <v>8.1589583333333344</v>
      </c>
      <c r="AV259" s="32">
        <f t="shared" si="200"/>
        <v>8.1589583333333344</v>
      </c>
      <c r="AW259" s="32">
        <f t="shared" si="200"/>
        <v>8.1589583333333344</v>
      </c>
      <c r="AX259" s="32">
        <f t="shared" si="200"/>
        <v>8.1589583333333344</v>
      </c>
      <c r="AY259" s="32">
        <f t="shared" si="200"/>
        <v>8.1589583333333344</v>
      </c>
      <c r="AZ259" s="32">
        <f t="shared" si="200"/>
        <v>8.1589583333333344</v>
      </c>
      <c r="BA259" s="32">
        <f t="shared" si="200"/>
        <v>8.1589583333333344</v>
      </c>
      <c r="BB259" s="32">
        <f t="shared" si="200"/>
        <v>8.1589583333333344</v>
      </c>
      <c r="BC259" s="32">
        <f t="shared" si="200"/>
        <v>8.1589583333333344</v>
      </c>
      <c r="BD259" s="145" t="s">
        <v>158</v>
      </c>
      <c r="BE259" s="145" t="s">
        <v>158</v>
      </c>
      <c r="BF259" s="145" t="s">
        <v>158</v>
      </c>
      <c r="BG259" s="145" t="s">
        <v>158</v>
      </c>
      <c r="BH259" s="145" t="s">
        <v>158</v>
      </c>
    </row>
    <row r="260" spans="1:60" x14ac:dyDescent="0.25">
      <c r="A260" s="28">
        <v>45017</v>
      </c>
      <c r="B260" s="40">
        <v>1524066018</v>
      </c>
      <c r="C260" s="26">
        <v>152406600</v>
      </c>
      <c r="D260" s="25">
        <v>585.5</v>
      </c>
      <c r="E260" s="177">
        <v>491.19</v>
      </c>
      <c r="F260" s="25">
        <v>4.07</v>
      </c>
      <c r="G260" s="25">
        <v>144</v>
      </c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>
        <f>($E$260/$G$260)*0.5</f>
        <v>1.7055208333333334</v>
      </c>
      <c r="AE260" s="32">
        <f t="shared" ref="AE260:BC260" si="201">($E$260/$G$260)</f>
        <v>3.4110416666666667</v>
      </c>
      <c r="AF260" s="32">
        <f t="shared" si="201"/>
        <v>3.4110416666666667</v>
      </c>
      <c r="AG260" s="32">
        <f t="shared" si="201"/>
        <v>3.4110416666666667</v>
      </c>
      <c r="AH260" s="32">
        <f t="shared" si="201"/>
        <v>3.4110416666666667</v>
      </c>
      <c r="AI260" s="32">
        <f t="shared" si="201"/>
        <v>3.4110416666666667</v>
      </c>
      <c r="AJ260" s="32">
        <f t="shared" si="201"/>
        <v>3.4110416666666667</v>
      </c>
      <c r="AK260" s="32">
        <f t="shared" si="201"/>
        <v>3.4110416666666667</v>
      </c>
      <c r="AL260" s="32">
        <f t="shared" si="201"/>
        <v>3.4110416666666667</v>
      </c>
      <c r="AM260" s="32">
        <f t="shared" si="201"/>
        <v>3.4110416666666667</v>
      </c>
      <c r="AN260" s="32">
        <f t="shared" si="201"/>
        <v>3.4110416666666667</v>
      </c>
      <c r="AO260" s="32">
        <f t="shared" si="201"/>
        <v>3.4110416666666667</v>
      </c>
      <c r="AP260" s="32">
        <f t="shared" si="201"/>
        <v>3.4110416666666667</v>
      </c>
      <c r="AQ260" s="32">
        <f t="shared" si="201"/>
        <v>3.4110416666666667</v>
      </c>
      <c r="AR260" s="32">
        <f t="shared" si="201"/>
        <v>3.4110416666666667</v>
      </c>
      <c r="AS260" s="32">
        <f t="shared" si="201"/>
        <v>3.4110416666666667</v>
      </c>
      <c r="AT260" s="32">
        <f t="shared" si="201"/>
        <v>3.4110416666666667</v>
      </c>
      <c r="AU260" s="32">
        <f t="shared" si="201"/>
        <v>3.4110416666666667</v>
      </c>
      <c r="AV260" s="32">
        <f t="shared" si="201"/>
        <v>3.4110416666666667</v>
      </c>
      <c r="AW260" s="32">
        <f t="shared" si="201"/>
        <v>3.4110416666666667</v>
      </c>
      <c r="AX260" s="32">
        <f t="shared" si="201"/>
        <v>3.4110416666666667</v>
      </c>
      <c r="AY260" s="32">
        <f t="shared" si="201"/>
        <v>3.4110416666666667</v>
      </c>
      <c r="AZ260" s="32">
        <f t="shared" si="201"/>
        <v>3.4110416666666667</v>
      </c>
      <c r="BA260" s="32">
        <f t="shared" si="201"/>
        <v>3.4110416666666667</v>
      </c>
      <c r="BB260" s="32">
        <f t="shared" si="201"/>
        <v>3.4110416666666667</v>
      </c>
      <c r="BC260" s="32">
        <f t="shared" si="201"/>
        <v>3.4110416666666667</v>
      </c>
      <c r="BD260" s="145" t="s">
        <v>158</v>
      </c>
      <c r="BE260" s="145" t="s">
        <v>158</v>
      </c>
      <c r="BF260" s="145" t="s">
        <v>158</v>
      </c>
      <c r="BG260" s="145" t="s">
        <v>158</v>
      </c>
      <c r="BH260" s="145" t="s">
        <v>158</v>
      </c>
    </row>
    <row r="261" spans="1:60" x14ac:dyDescent="0.25">
      <c r="A261" s="28">
        <v>45026</v>
      </c>
      <c r="B261" s="40" t="s">
        <v>378</v>
      </c>
      <c r="C261" s="26">
        <v>715230001</v>
      </c>
      <c r="D261" s="25">
        <v>5712.72</v>
      </c>
      <c r="E261" s="177">
        <v>4792.5</v>
      </c>
      <c r="F261" s="25">
        <v>39.67</v>
      </c>
      <c r="G261" s="25">
        <v>144</v>
      </c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>
        <f>($E$261/$G$261)*0.5</f>
        <v>16.640625</v>
      </c>
      <c r="AE261" s="32">
        <f t="shared" ref="AE261:BC261" si="202">($E$261/$G$261)</f>
        <v>33.28125</v>
      </c>
      <c r="AF261" s="32">
        <f t="shared" si="202"/>
        <v>33.28125</v>
      </c>
      <c r="AG261" s="32">
        <f t="shared" si="202"/>
        <v>33.28125</v>
      </c>
      <c r="AH261" s="32">
        <f t="shared" si="202"/>
        <v>33.28125</v>
      </c>
      <c r="AI261" s="32">
        <f t="shared" si="202"/>
        <v>33.28125</v>
      </c>
      <c r="AJ261" s="32">
        <f t="shared" si="202"/>
        <v>33.28125</v>
      </c>
      <c r="AK261" s="32">
        <f t="shared" si="202"/>
        <v>33.28125</v>
      </c>
      <c r="AL261" s="32">
        <f t="shared" si="202"/>
        <v>33.28125</v>
      </c>
      <c r="AM261" s="32">
        <f t="shared" si="202"/>
        <v>33.28125</v>
      </c>
      <c r="AN261" s="32">
        <f t="shared" si="202"/>
        <v>33.28125</v>
      </c>
      <c r="AO261" s="32">
        <f t="shared" si="202"/>
        <v>33.28125</v>
      </c>
      <c r="AP261" s="32">
        <f t="shared" si="202"/>
        <v>33.28125</v>
      </c>
      <c r="AQ261" s="32">
        <f t="shared" si="202"/>
        <v>33.28125</v>
      </c>
      <c r="AR261" s="32">
        <f t="shared" si="202"/>
        <v>33.28125</v>
      </c>
      <c r="AS261" s="32">
        <f t="shared" si="202"/>
        <v>33.28125</v>
      </c>
      <c r="AT261" s="32">
        <f t="shared" si="202"/>
        <v>33.28125</v>
      </c>
      <c r="AU261" s="32">
        <f t="shared" si="202"/>
        <v>33.28125</v>
      </c>
      <c r="AV261" s="32">
        <f t="shared" si="202"/>
        <v>33.28125</v>
      </c>
      <c r="AW261" s="32">
        <f t="shared" si="202"/>
        <v>33.28125</v>
      </c>
      <c r="AX261" s="32">
        <f t="shared" si="202"/>
        <v>33.28125</v>
      </c>
      <c r="AY261" s="32">
        <f t="shared" si="202"/>
        <v>33.28125</v>
      </c>
      <c r="AZ261" s="32">
        <f t="shared" si="202"/>
        <v>33.28125</v>
      </c>
      <c r="BA261" s="32">
        <f t="shared" si="202"/>
        <v>33.28125</v>
      </c>
      <c r="BB261" s="32">
        <f t="shared" si="202"/>
        <v>33.28125</v>
      </c>
      <c r="BC261" s="32">
        <f t="shared" si="202"/>
        <v>33.28125</v>
      </c>
      <c r="BD261" s="145" t="s">
        <v>158</v>
      </c>
      <c r="BE261" s="145" t="s">
        <v>158</v>
      </c>
      <c r="BF261" s="145" t="s">
        <v>158</v>
      </c>
      <c r="BG261" s="145" t="s">
        <v>158</v>
      </c>
      <c r="BH261" s="145" t="s">
        <v>158</v>
      </c>
    </row>
    <row r="262" spans="1:60" x14ac:dyDescent="0.25">
      <c r="A262" s="28">
        <v>45026</v>
      </c>
      <c r="B262" s="40" t="s">
        <v>379</v>
      </c>
      <c r="C262" s="26">
        <v>262780501</v>
      </c>
      <c r="D262" s="25">
        <v>508.89</v>
      </c>
      <c r="E262" s="177">
        <v>426.92</v>
      </c>
      <c r="F262" s="25">
        <v>3.53</v>
      </c>
      <c r="G262" s="25">
        <v>144</v>
      </c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>
        <f>($E$262/$G$262)*0.5</f>
        <v>1.4823611111111112</v>
      </c>
      <c r="AE262" s="32">
        <f t="shared" ref="AE262:BC262" si="203">($E$262/$G$262)</f>
        <v>2.9647222222222225</v>
      </c>
      <c r="AF262" s="32">
        <f t="shared" si="203"/>
        <v>2.9647222222222225</v>
      </c>
      <c r="AG262" s="32">
        <f t="shared" si="203"/>
        <v>2.9647222222222225</v>
      </c>
      <c r="AH262" s="32">
        <f t="shared" si="203"/>
        <v>2.9647222222222225</v>
      </c>
      <c r="AI262" s="32">
        <f t="shared" si="203"/>
        <v>2.9647222222222225</v>
      </c>
      <c r="AJ262" s="32">
        <f t="shared" si="203"/>
        <v>2.9647222222222225</v>
      </c>
      <c r="AK262" s="32">
        <f t="shared" si="203"/>
        <v>2.9647222222222225</v>
      </c>
      <c r="AL262" s="32">
        <f t="shared" si="203"/>
        <v>2.9647222222222225</v>
      </c>
      <c r="AM262" s="32">
        <f t="shared" si="203"/>
        <v>2.9647222222222225</v>
      </c>
      <c r="AN262" s="32">
        <f t="shared" si="203"/>
        <v>2.9647222222222225</v>
      </c>
      <c r="AO262" s="32">
        <f t="shared" si="203"/>
        <v>2.9647222222222225</v>
      </c>
      <c r="AP262" s="32">
        <f t="shared" si="203"/>
        <v>2.9647222222222225</v>
      </c>
      <c r="AQ262" s="32">
        <f t="shared" si="203"/>
        <v>2.9647222222222225</v>
      </c>
      <c r="AR262" s="32">
        <f t="shared" si="203"/>
        <v>2.9647222222222225</v>
      </c>
      <c r="AS262" s="32">
        <f t="shared" si="203"/>
        <v>2.9647222222222225</v>
      </c>
      <c r="AT262" s="32">
        <f t="shared" si="203"/>
        <v>2.9647222222222225</v>
      </c>
      <c r="AU262" s="32">
        <f t="shared" si="203"/>
        <v>2.9647222222222225</v>
      </c>
      <c r="AV262" s="32">
        <f t="shared" si="203"/>
        <v>2.9647222222222225</v>
      </c>
      <c r="AW262" s="32">
        <f t="shared" si="203"/>
        <v>2.9647222222222225</v>
      </c>
      <c r="AX262" s="32">
        <f t="shared" si="203"/>
        <v>2.9647222222222225</v>
      </c>
      <c r="AY262" s="32">
        <f t="shared" si="203"/>
        <v>2.9647222222222225</v>
      </c>
      <c r="AZ262" s="32">
        <f t="shared" si="203"/>
        <v>2.9647222222222225</v>
      </c>
      <c r="BA262" s="32">
        <f t="shared" si="203"/>
        <v>2.9647222222222225</v>
      </c>
      <c r="BB262" s="32">
        <f t="shared" si="203"/>
        <v>2.9647222222222225</v>
      </c>
      <c r="BC262" s="32">
        <f t="shared" si="203"/>
        <v>2.9647222222222225</v>
      </c>
      <c r="BD262" s="145" t="s">
        <v>158</v>
      </c>
      <c r="BE262" s="145" t="s">
        <v>158</v>
      </c>
      <c r="BF262" s="145" t="s">
        <v>158</v>
      </c>
      <c r="BG262" s="145" t="s">
        <v>158</v>
      </c>
      <c r="BH262" s="145" t="s">
        <v>158</v>
      </c>
    </row>
    <row r="263" spans="1:60" x14ac:dyDescent="0.25">
      <c r="A263" s="28">
        <v>45026</v>
      </c>
      <c r="B263" s="40" t="s">
        <v>380</v>
      </c>
      <c r="C263" s="26">
        <v>429316800</v>
      </c>
      <c r="D263" s="25">
        <v>1086.3599999999999</v>
      </c>
      <c r="E263" s="177">
        <v>911.36</v>
      </c>
      <c r="F263" s="25">
        <v>7.54</v>
      </c>
      <c r="G263" s="25">
        <v>144</v>
      </c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>
        <f>($E$263/$G$263)*0.5</f>
        <v>3.1644444444444444</v>
      </c>
      <c r="AE263" s="32">
        <f t="shared" ref="AE263:BC263" si="204">($E$263/$G$263)</f>
        <v>6.3288888888888888</v>
      </c>
      <c r="AF263" s="32">
        <f t="shared" si="204"/>
        <v>6.3288888888888888</v>
      </c>
      <c r="AG263" s="32">
        <f t="shared" si="204"/>
        <v>6.3288888888888888</v>
      </c>
      <c r="AH263" s="32">
        <f t="shared" si="204"/>
        <v>6.3288888888888888</v>
      </c>
      <c r="AI263" s="32">
        <f t="shared" si="204"/>
        <v>6.3288888888888888</v>
      </c>
      <c r="AJ263" s="32">
        <f t="shared" si="204"/>
        <v>6.3288888888888888</v>
      </c>
      <c r="AK263" s="32">
        <f t="shared" si="204"/>
        <v>6.3288888888888888</v>
      </c>
      <c r="AL263" s="32">
        <f t="shared" si="204"/>
        <v>6.3288888888888888</v>
      </c>
      <c r="AM263" s="32">
        <f t="shared" si="204"/>
        <v>6.3288888888888888</v>
      </c>
      <c r="AN263" s="32">
        <f t="shared" si="204"/>
        <v>6.3288888888888888</v>
      </c>
      <c r="AO263" s="32">
        <f t="shared" si="204"/>
        <v>6.3288888888888888</v>
      </c>
      <c r="AP263" s="32">
        <f t="shared" si="204"/>
        <v>6.3288888888888888</v>
      </c>
      <c r="AQ263" s="32">
        <f t="shared" si="204"/>
        <v>6.3288888888888888</v>
      </c>
      <c r="AR263" s="32">
        <f t="shared" si="204"/>
        <v>6.3288888888888888</v>
      </c>
      <c r="AS263" s="32">
        <f t="shared" si="204"/>
        <v>6.3288888888888888</v>
      </c>
      <c r="AT263" s="32">
        <f t="shared" si="204"/>
        <v>6.3288888888888888</v>
      </c>
      <c r="AU263" s="32">
        <f t="shared" si="204"/>
        <v>6.3288888888888888</v>
      </c>
      <c r="AV263" s="32">
        <f t="shared" si="204"/>
        <v>6.3288888888888888</v>
      </c>
      <c r="AW263" s="32">
        <f t="shared" si="204"/>
        <v>6.3288888888888888</v>
      </c>
      <c r="AX263" s="32">
        <f t="shared" si="204"/>
        <v>6.3288888888888888</v>
      </c>
      <c r="AY263" s="32">
        <f t="shared" si="204"/>
        <v>6.3288888888888888</v>
      </c>
      <c r="AZ263" s="32">
        <f t="shared" si="204"/>
        <v>6.3288888888888888</v>
      </c>
      <c r="BA263" s="32">
        <f t="shared" si="204"/>
        <v>6.3288888888888888</v>
      </c>
      <c r="BB263" s="32">
        <f t="shared" si="204"/>
        <v>6.3288888888888888</v>
      </c>
      <c r="BC263" s="32">
        <f t="shared" si="204"/>
        <v>6.3288888888888888</v>
      </c>
      <c r="BD263" s="145" t="s">
        <v>158</v>
      </c>
      <c r="BE263" s="145" t="s">
        <v>158</v>
      </c>
      <c r="BF263" s="145" t="s">
        <v>158</v>
      </c>
      <c r="BG263" s="145" t="s">
        <v>158</v>
      </c>
      <c r="BH263" s="145" t="s">
        <v>158</v>
      </c>
    </row>
    <row r="264" spans="1:60" x14ac:dyDescent="0.25">
      <c r="A264" s="28">
        <v>45026</v>
      </c>
      <c r="B264" s="40" t="s">
        <v>381</v>
      </c>
      <c r="C264" s="26">
        <v>162330601</v>
      </c>
      <c r="D264" s="25">
        <v>4466.1099999999997</v>
      </c>
      <c r="E264" s="177">
        <v>3746.7</v>
      </c>
      <c r="F264" s="25">
        <v>31.01</v>
      </c>
      <c r="G264" s="25">
        <v>144</v>
      </c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>
        <f>($E$264/$G$264)*0.5</f>
        <v>13.009374999999999</v>
      </c>
      <c r="AE264" s="32">
        <f t="shared" ref="AE264:BC264" si="205">($E$264/$G$264)</f>
        <v>26.018749999999997</v>
      </c>
      <c r="AF264" s="32">
        <f t="shared" si="205"/>
        <v>26.018749999999997</v>
      </c>
      <c r="AG264" s="32">
        <f t="shared" si="205"/>
        <v>26.018749999999997</v>
      </c>
      <c r="AH264" s="32">
        <f t="shared" si="205"/>
        <v>26.018749999999997</v>
      </c>
      <c r="AI264" s="32">
        <f t="shared" si="205"/>
        <v>26.018749999999997</v>
      </c>
      <c r="AJ264" s="32">
        <f t="shared" si="205"/>
        <v>26.018749999999997</v>
      </c>
      <c r="AK264" s="32">
        <f t="shared" si="205"/>
        <v>26.018749999999997</v>
      </c>
      <c r="AL264" s="32">
        <f t="shared" si="205"/>
        <v>26.018749999999997</v>
      </c>
      <c r="AM264" s="32">
        <f t="shared" si="205"/>
        <v>26.018749999999997</v>
      </c>
      <c r="AN264" s="32">
        <f t="shared" si="205"/>
        <v>26.018749999999997</v>
      </c>
      <c r="AO264" s="32">
        <f t="shared" si="205"/>
        <v>26.018749999999997</v>
      </c>
      <c r="AP264" s="32">
        <f t="shared" si="205"/>
        <v>26.018749999999997</v>
      </c>
      <c r="AQ264" s="32">
        <f t="shared" si="205"/>
        <v>26.018749999999997</v>
      </c>
      <c r="AR264" s="32">
        <f t="shared" si="205"/>
        <v>26.018749999999997</v>
      </c>
      <c r="AS264" s="32">
        <f t="shared" si="205"/>
        <v>26.018749999999997</v>
      </c>
      <c r="AT264" s="32">
        <f t="shared" si="205"/>
        <v>26.018749999999997</v>
      </c>
      <c r="AU264" s="32">
        <f t="shared" si="205"/>
        <v>26.018749999999997</v>
      </c>
      <c r="AV264" s="32">
        <f t="shared" si="205"/>
        <v>26.018749999999997</v>
      </c>
      <c r="AW264" s="32">
        <f t="shared" si="205"/>
        <v>26.018749999999997</v>
      </c>
      <c r="AX264" s="32">
        <f t="shared" si="205"/>
        <v>26.018749999999997</v>
      </c>
      <c r="AY264" s="32">
        <f t="shared" si="205"/>
        <v>26.018749999999997</v>
      </c>
      <c r="AZ264" s="32">
        <f t="shared" si="205"/>
        <v>26.018749999999997</v>
      </c>
      <c r="BA264" s="32">
        <f t="shared" si="205"/>
        <v>26.018749999999997</v>
      </c>
      <c r="BB264" s="32">
        <f t="shared" si="205"/>
        <v>26.018749999999997</v>
      </c>
      <c r="BC264" s="32">
        <f t="shared" si="205"/>
        <v>26.018749999999997</v>
      </c>
      <c r="BD264" s="145" t="s">
        <v>158</v>
      </c>
      <c r="BE264" s="145" t="s">
        <v>158</v>
      </c>
      <c r="BF264" s="145" t="s">
        <v>158</v>
      </c>
      <c r="BG264" s="145" t="s">
        <v>158</v>
      </c>
      <c r="BH264" s="145" t="s">
        <v>158</v>
      </c>
    </row>
    <row r="265" spans="1:60" x14ac:dyDescent="0.25">
      <c r="A265" s="28">
        <v>45033</v>
      </c>
      <c r="B265" s="40">
        <v>3562507139</v>
      </c>
      <c r="C265" s="26">
        <v>356250701</v>
      </c>
      <c r="D265" s="25">
        <v>789.58</v>
      </c>
      <c r="E265" s="177">
        <v>662.39</v>
      </c>
      <c r="F265" s="25">
        <v>5.48</v>
      </c>
      <c r="G265" s="25">
        <v>144</v>
      </c>
      <c r="Z265" s="34"/>
      <c r="AA265" s="34"/>
      <c r="AB265" s="32"/>
      <c r="AC265" s="32"/>
      <c r="AD265" s="32">
        <f>($E$265/$G$265)*0.5</f>
        <v>2.2999652777777779</v>
      </c>
      <c r="AE265" s="32">
        <f t="shared" ref="AE265:BC265" si="206">($E$265/$G$265)</f>
        <v>4.5999305555555559</v>
      </c>
      <c r="AF265" s="32">
        <f t="shared" si="206"/>
        <v>4.5999305555555559</v>
      </c>
      <c r="AG265" s="32">
        <f t="shared" si="206"/>
        <v>4.5999305555555559</v>
      </c>
      <c r="AH265" s="32">
        <f t="shared" si="206"/>
        <v>4.5999305555555559</v>
      </c>
      <c r="AI265" s="32">
        <f t="shared" si="206"/>
        <v>4.5999305555555559</v>
      </c>
      <c r="AJ265" s="32">
        <f t="shared" si="206"/>
        <v>4.5999305555555559</v>
      </c>
      <c r="AK265" s="32">
        <f t="shared" si="206"/>
        <v>4.5999305555555559</v>
      </c>
      <c r="AL265" s="32">
        <f t="shared" si="206"/>
        <v>4.5999305555555559</v>
      </c>
      <c r="AM265" s="32">
        <f t="shared" si="206"/>
        <v>4.5999305555555559</v>
      </c>
      <c r="AN265" s="32">
        <f t="shared" si="206"/>
        <v>4.5999305555555559</v>
      </c>
      <c r="AO265" s="32">
        <f t="shared" si="206"/>
        <v>4.5999305555555559</v>
      </c>
      <c r="AP265" s="32">
        <f t="shared" si="206"/>
        <v>4.5999305555555559</v>
      </c>
      <c r="AQ265" s="32">
        <f t="shared" si="206"/>
        <v>4.5999305555555559</v>
      </c>
      <c r="AR265" s="32">
        <f t="shared" si="206"/>
        <v>4.5999305555555559</v>
      </c>
      <c r="AS265" s="32">
        <f t="shared" si="206"/>
        <v>4.5999305555555559</v>
      </c>
      <c r="AT265" s="32">
        <f t="shared" si="206"/>
        <v>4.5999305555555559</v>
      </c>
      <c r="AU265" s="32">
        <f t="shared" si="206"/>
        <v>4.5999305555555559</v>
      </c>
      <c r="AV265" s="32">
        <f t="shared" si="206"/>
        <v>4.5999305555555559</v>
      </c>
      <c r="AW265" s="32">
        <f t="shared" si="206"/>
        <v>4.5999305555555559</v>
      </c>
      <c r="AX265" s="32">
        <f t="shared" si="206"/>
        <v>4.5999305555555559</v>
      </c>
      <c r="AY265" s="32">
        <f t="shared" si="206"/>
        <v>4.5999305555555559</v>
      </c>
      <c r="AZ265" s="32">
        <f t="shared" si="206"/>
        <v>4.5999305555555559</v>
      </c>
      <c r="BA265" s="32">
        <f t="shared" si="206"/>
        <v>4.5999305555555559</v>
      </c>
      <c r="BB265" s="32">
        <f t="shared" si="206"/>
        <v>4.5999305555555559</v>
      </c>
      <c r="BC265" s="32">
        <f t="shared" si="206"/>
        <v>4.5999305555555559</v>
      </c>
      <c r="BD265" s="145" t="s">
        <v>158</v>
      </c>
      <c r="BE265" s="145" t="s">
        <v>158</v>
      </c>
      <c r="BF265" s="145" t="s">
        <v>158</v>
      </c>
      <c r="BG265" s="145" t="s">
        <v>158</v>
      </c>
      <c r="BH265" s="145" t="s">
        <v>158</v>
      </c>
    </row>
    <row r="266" spans="1:60" x14ac:dyDescent="0.25">
      <c r="A266" s="28">
        <v>45040</v>
      </c>
      <c r="B266" s="40" t="s">
        <v>382</v>
      </c>
      <c r="C266" s="26">
        <v>164221301</v>
      </c>
      <c r="D266" s="25">
        <v>552.52</v>
      </c>
      <c r="E266" s="177">
        <v>467.35</v>
      </c>
      <c r="F266" s="25">
        <v>4.03</v>
      </c>
      <c r="G266" s="25">
        <v>137</v>
      </c>
      <c r="AB266" s="32"/>
      <c r="AC266" s="32"/>
      <c r="AD266" s="32">
        <f>($E$266/$G$266)*0.5</f>
        <v>1.7056569343065695</v>
      </c>
      <c r="AE266" s="32">
        <f t="shared" ref="AE266:BC266" si="207">($E$266/$G$266)</f>
        <v>3.411313868613139</v>
      </c>
      <c r="AF266" s="32">
        <f t="shared" si="207"/>
        <v>3.411313868613139</v>
      </c>
      <c r="AG266" s="32">
        <f t="shared" si="207"/>
        <v>3.411313868613139</v>
      </c>
      <c r="AH266" s="32">
        <f t="shared" si="207"/>
        <v>3.411313868613139</v>
      </c>
      <c r="AI266" s="32">
        <f t="shared" si="207"/>
        <v>3.411313868613139</v>
      </c>
      <c r="AJ266" s="32">
        <f t="shared" si="207"/>
        <v>3.411313868613139</v>
      </c>
      <c r="AK266" s="32">
        <f t="shared" si="207"/>
        <v>3.411313868613139</v>
      </c>
      <c r="AL266" s="32">
        <f t="shared" si="207"/>
        <v>3.411313868613139</v>
      </c>
      <c r="AM266" s="32">
        <f t="shared" si="207"/>
        <v>3.411313868613139</v>
      </c>
      <c r="AN266" s="32">
        <f t="shared" si="207"/>
        <v>3.411313868613139</v>
      </c>
      <c r="AO266" s="32">
        <f t="shared" si="207"/>
        <v>3.411313868613139</v>
      </c>
      <c r="AP266" s="32">
        <f t="shared" si="207"/>
        <v>3.411313868613139</v>
      </c>
      <c r="AQ266" s="32">
        <f t="shared" si="207"/>
        <v>3.411313868613139</v>
      </c>
      <c r="AR266" s="32">
        <f t="shared" si="207"/>
        <v>3.411313868613139</v>
      </c>
      <c r="AS266" s="32">
        <f t="shared" si="207"/>
        <v>3.411313868613139</v>
      </c>
      <c r="AT266" s="32">
        <f t="shared" si="207"/>
        <v>3.411313868613139</v>
      </c>
      <c r="AU266" s="32">
        <f t="shared" si="207"/>
        <v>3.411313868613139</v>
      </c>
      <c r="AV266" s="32">
        <f t="shared" si="207"/>
        <v>3.411313868613139</v>
      </c>
      <c r="AW266" s="32">
        <f t="shared" si="207"/>
        <v>3.411313868613139</v>
      </c>
      <c r="AX266" s="32">
        <f t="shared" si="207"/>
        <v>3.411313868613139</v>
      </c>
      <c r="AY266" s="32">
        <f t="shared" si="207"/>
        <v>3.411313868613139</v>
      </c>
      <c r="AZ266" s="32">
        <f t="shared" si="207"/>
        <v>3.411313868613139</v>
      </c>
      <c r="BA266" s="32">
        <f t="shared" si="207"/>
        <v>3.411313868613139</v>
      </c>
      <c r="BB266" s="32">
        <f t="shared" si="207"/>
        <v>3.411313868613139</v>
      </c>
      <c r="BC266" s="32">
        <f t="shared" si="207"/>
        <v>3.411313868613139</v>
      </c>
      <c r="BD266" s="145" t="s">
        <v>158</v>
      </c>
      <c r="BE266" s="145" t="s">
        <v>158</v>
      </c>
      <c r="BF266" s="145" t="s">
        <v>158</v>
      </c>
      <c r="BG266" s="145" t="s">
        <v>158</v>
      </c>
      <c r="BH266" s="145" t="s">
        <v>158</v>
      </c>
    </row>
    <row r="267" spans="1:60" x14ac:dyDescent="0.25">
      <c r="A267" s="28">
        <v>45040</v>
      </c>
      <c r="B267" s="40" t="s">
        <v>383</v>
      </c>
      <c r="C267" s="26">
        <v>791441001</v>
      </c>
      <c r="D267" s="25">
        <v>1528.66</v>
      </c>
      <c r="E267" s="177">
        <v>1282.42</v>
      </c>
      <c r="F267" s="25">
        <v>10.62</v>
      </c>
      <c r="G267" s="25">
        <v>144</v>
      </c>
      <c r="AB267" s="32"/>
      <c r="AC267" s="32"/>
      <c r="AD267" s="32">
        <f>($E$267/$G$267)*0.5</f>
        <v>4.4528472222222222</v>
      </c>
      <c r="AE267" s="32">
        <f t="shared" ref="AE267:BC267" si="208">($E$267/$G$267)</f>
        <v>8.9056944444444444</v>
      </c>
      <c r="AF267" s="32">
        <f t="shared" si="208"/>
        <v>8.9056944444444444</v>
      </c>
      <c r="AG267" s="32">
        <f t="shared" si="208"/>
        <v>8.9056944444444444</v>
      </c>
      <c r="AH267" s="32">
        <f t="shared" si="208"/>
        <v>8.9056944444444444</v>
      </c>
      <c r="AI267" s="32">
        <f t="shared" si="208"/>
        <v>8.9056944444444444</v>
      </c>
      <c r="AJ267" s="32">
        <f t="shared" si="208"/>
        <v>8.9056944444444444</v>
      </c>
      <c r="AK267" s="32">
        <f t="shared" si="208"/>
        <v>8.9056944444444444</v>
      </c>
      <c r="AL267" s="32">
        <f t="shared" si="208"/>
        <v>8.9056944444444444</v>
      </c>
      <c r="AM267" s="32">
        <f t="shared" si="208"/>
        <v>8.9056944444444444</v>
      </c>
      <c r="AN267" s="32">
        <f t="shared" si="208"/>
        <v>8.9056944444444444</v>
      </c>
      <c r="AO267" s="32">
        <f t="shared" si="208"/>
        <v>8.9056944444444444</v>
      </c>
      <c r="AP267" s="32">
        <f t="shared" si="208"/>
        <v>8.9056944444444444</v>
      </c>
      <c r="AQ267" s="32">
        <f t="shared" si="208"/>
        <v>8.9056944444444444</v>
      </c>
      <c r="AR267" s="32">
        <f t="shared" si="208"/>
        <v>8.9056944444444444</v>
      </c>
      <c r="AS267" s="32">
        <f t="shared" si="208"/>
        <v>8.9056944444444444</v>
      </c>
      <c r="AT267" s="32">
        <f t="shared" si="208"/>
        <v>8.9056944444444444</v>
      </c>
      <c r="AU267" s="32">
        <f t="shared" si="208"/>
        <v>8.9056944444444444</v>
      </c>
      <c r="AV267" s="32">
        <f t="shared" si="208"/>
        <v>8.9056944444444444</v>
      </c>
      <c r="AW267" s="32">
        <f t="shared" si="208"/>
        <v>8.9056944444444444</v>
      </c>
      <c r="AX267" s="32">
        <f t="shared" si="208"/>
        <v>8.9056944444444444</v>
      </c>
      <c r="AY267" s="32">
        <f t="shared" si="208"/>
        <v>8.9056944444444444</v>
      </c>
      <c r="AZ267" s="32">
        <f t="shared" si="208"/>
        <v>8.9056944444444444</v>
      </c>
      <c r="BA267" s="32">
        <f t="shared" si="208"/>
        <v>8.9056944444444444</v>
      </c>
      <c r="BB267" s="32">
        <f t="shared" si="208"/>
        <v>8.9056944444444444</v>
      </c>
      <c r="BC267" s="32">
        <f t="shared" si="208"/>
        <v>8.9056944444444444</v>
      </c>
      <c r="BD267" s="145" t="s">
        <v>158</v>
      </c>
      <c r="BE267" s="145" t="s">
        <v>158</v>
      </c>
      <c r="BF267" s="145" t="s">
        <v>158</v>
      </c>
      <c r="BG267" s="145" t="s">
        <v>158</v>
      </c>
      <c r="BH267" s="145" t="s">
        <v>158</v>
      </c>
    </row>
    <row r="268" spans="1:60" x14ac:dyDescent="0.25">
      <c r="A268" s="28">
        <v>45040</v>
      </c>
      <c r="B268" s="40" t="s">
        <v>384</v>
      </c>
      <c r="C268" s="26">
        <v>17421801</v>
      </c>
      <c r="D268" s="25">
        <v>3413.04</v>
      </c>
      <c r="E268" s="177">
        <v>2863.26</v>
      </c>
      <c r="F268" s="25">
        <v>23.7</v>
      </c>
      <c r="G268" s="25">
        <v>144</v>
      </c>
      <c r="AA268" s="5"/>
      <c r="AB268" s="32"/>
      <c r="AC268" s="32"/>
      <c r="AD268" s="32">
        <f>($E$268/$G$268)*0.5</f>
        <v>9.9418750000000014</v>
      </c>
      <c r="AE268" s="32">
        <f t="shared" ref="AE268:BC268" si="209">($E$268/$G$268)</f>
        <v>19.883750000000003</v>
      </c>
      <c r="AF268" s="32">
        <f t="shared" si="209"/>
        <v>19.883750000000003</v>
      </c>
      <c r="AG268" s="32">
        <f t="shared" si="209"/>
        <v>19.883750000000003</v>
      </c>
      <c r="AH268" s="32">
        <f t="shared" si="209"/>
        <v>19.883750000000003</v>
      </c>
      <c r="AI268" s="32">
        <f t="shared" si="209"/>
        <v>19.883750000000003</v>
      </c>
      <c r="AJ268" s="32">
        <f t="shared" si="209"/>
        <v>19.883750000000003</v>
      </c>
      <c r="AK268" s="32">
        <f t="shared" si="209"/>
        <v>19.883750000000003</v>
      </c>
      <c r="AL268" s="32">
        <f t="shared" si="209"/>
        <v>19.883750000000003</v>
      </c>
      <c r="AM268" s="32">
        <f t="shared" si="209"/>
        <v>19.883750000000003</v>
      </c>
      <c r="AN268" s="32">
        <f t="shared" si="209"/>
        <v>19.883750000000003</v>
      </c>
      <c r="AO268" s="32">
        <f t="shared" si="209"/>
        <v>19.883750000000003</v>
      </c>
      <c r="AP268" s="32">
        <f t="shared" si="209"/>
        <v>19.883750000000003</v>
      </c>
      <c r="AQ268" s="32">
        <f t="shared" si="209"/>
        <v>19.883750000000003</v>
      </c>
      <c r="AR268" s="32">
        <f t="shared" si="209"/>
        <v>19.883750000000003</v>
      </c>
      <c r="AS268" s="32">
        <f t="shared" si="209"/>
        <v>19.883750000000003</v>
      </c>
      <c r="AT268" s="32">
        <f t="shared" si="209"/>
        <v>19.883750000000003</v>
      </c>
      <c r="AU268" s="32">
        <f t="shared" si="209"/>
        <v>19.883750000000003</v>
      </c>
      <c r="AV268" s="32">
        <f t="shared" si="209"/>
        <v>19.883750000000003</v>
      </c>
      <c r="AW268" s="32">
        <f t="shared" si="209"/>
        <v>19.883750000000003</v>
      </c>
      <c r="AX268" s="32">
        <f t="shared" si="209"/>
        <v>19.883750000000003</v>
      </c>
      <c r="AY268" s="32">
        <f t="shared" si="209"/>
        <v>19.883750000000003</v>
      </c>
      <c r="AZ268" s="32">
        <f t="shared" si="209"/>
        <v>19.883750000000003</v>
      </c>
      <c r="BA268" s="32">
        <f t="shared" si="209"/>
        <v>19.883750000000003</v>
      </c>
      <c r="BB268" s="32">
        <f t="shared" si="209"/>
        <v>19.883750000000003</v>
      </c>
      <c r="BC268" s="32">
        <f t="shared" si="209"/>
        <v>19.883750000000003</v>
      </c>
      <c r="BD268" s="145" t="s">
        <v>158</v>
      </c>
      <c r="BE268" s="145" t="s">
        <v>158</v>
      </c>
      <c r="BF268" s="145" t="s">
        <v>158</v>
      </c>
      <c r="BG268" s="145" t="s">
        <v>158</v>
      </c>
      <c r="BH268" s="145" t="s">
        <v>158</v>
      </c>
    </row>
    <row r="269" spans="1:60" x14ac:dyDescent="0.25">
      <c r="A269" s="28">
        <v>45040</v>
      </c>
      <c r="B269" s="40" t="s">
        <v>385</v>
      </c>
      <c r="C269" s="26">
        <v>182940901</v>
      </c>
      <c r="D269" s="25">
        <v>1858.97</v>
      </c>
      <c r="E269" s="177">
        <v>1559.52</v>
      </c>
      <c r="F269" s="25">
        <v>12.91</v>
      </c>
      <c r="G269" s="25">
        <v>144</v>
      </c>
      <c r="AA269" s="5"/>
      <c r="AB269" s="32"/>
      <c r="AC269" s="32"/>
      <c r="AD269" s="32">
        <f>($E$269/$G$269)*0.5</f>
        <v>5.415</v>
      </c>
      <c r="AE269" s="32">
        <f t="shared" ref="AE269:BC269" si="210">($E$269/$G$269)</f>
        <v>10.83</v>
      </c>
      <c r="AF269" s="32">
        <f t="shared" si="210"/>
        <v>10.83</v>
      </c>
      <c r="AG269" s="32">
        <f t="shared" si="210"/>
        <v>10.83</v>
      </c>
      <c r="AH269" s="32">
        <f t="shared" si="210"/>
        <v>10.83</v>
      </c>
      <c r="AI269" s="32">
        <f t="shared" si="210"/>
        <v>10.83</v>
      </c>
      <c r="AJ269" s="32">
        <f t="shared" si="210"/>
        <v>10.83</v>
      </c>
      <c r="AK269" s="32">
        <f t="shared" si="210"/>
        <v>10.83</v>
      </c>
      <c r="AL269" s="32">
        <f t="shared" si="210"/>
        <v>10.83</v>
      </c>
      <c r="AM269" s="32">
        <f t="shared" si="210"/>
        <v>10.83</v>
      </c>
      <c r="AN269" s="32">
        <f t="shared" si="210"/>
        <v>10.83</v>
      </c>
      <c r="AO269" s="32">
        <f t="shared" si="210"/>
        <v>10.83</v>
      </c>
      <c r="AP269" s="32">
        <f t="shared" si="210"/>
        <v>10.83</v>
      </c>
      <c r="AQ269" s="32">
        <f t="shared" si="210"/>
        <v>10.83</v>
      </c>
      <c r="AR269" s="32">
        <f t="shared" si="210"/>
        <v>10.83</v>
      </c>
      <c r="AS269" s="32">
        <f t="shared" si="210"/>
        <v>10.83</v>
      </c>
      <c r="AT269" s="32">
        <f t="shared" si="210"/>
        <v>10.83</v>
      </c>
      <c r="AU269" s="32">
        <f t="shared" si="210"/>
        <v>10.83</v>
      </c>
      <c r="AV269" s="32">
        <f t="shared" si="210"/>
        <v>10.83</v>
      </c>
      <c r="AW269" s="32">
        <f t="shared" si="210"/>
        <v>10.83</v>
      </c>
      <c r="AX269" s="32">
        <f t="shared" si="210"/>
        <v>10.83</v>
      </c>
      <c r="AY269" s="32">
        <f t="shared" si="210"/>
        <v>10.83</v>
      </c>
      <c r="AZ269" s="32">
        <f t="shared" si="210"/>
        <v>10.83</v>
      </c>
      <c r="BA269" s="32">
        <f t="shared" si="210"/>
        <v>10.83</v>
      </c>
      <c r="BB269" s="32">
        <f t="shared" si="210"/>
        <v>10.83</v>
      </c>
      <c r="BC269" s="32">
        <f t="shared" si="210"/>
        <v>10.83</v>
      </c>
      <c r="BD269" s="145" t="s">
        <v>158</v>
      </c>
      <c r="BE269" s="145" t="s">
        <v>158</v>
      </c>
      <c r="BF269" s="145" t="s">
        <v>158</v>
      </c>
      <c r="BG269" s="145" t="s">
        <v>158</v>
      </c>
      <c r="BH269" s="145" t="s">
        <v>158</v>
      </c>
    </row>
    <row r="270" spans="1:60" x14ac:dyDescent="0.25">
      <c r="A270" s="28">
        <v>45040</v>
      </c>
      <c r="B270" s="40" t="s">
        <v>386</v>
      </c>
      <c r="C270" s="26">
        <v>330730901</v>
      </c>
      <c r="D270" s="25">
        <v>1619.61</v>
      </c>
      <c r="E270" s="177">
        <v>1358.72</v>
      </c>
      <c r="F270" s="25">
        <v>11.25</v>
      </c>
      <c r="G270" s="25">
        <v>144</v>
      </c>
      <c r="AB270" s="32"/>
      <c r="AC270" s="32"/>
      <c r="AD270" s="37">
        <f>($E$270/$G$270)*0.5</f>
        <v>4.7177777777777781</v>
      </c>
      <c r="AE270" s="32">
        <f t="shared" ref="AE270:BC270" si="211">($E$270/$G$270)</f>
        <v>9.4355555555555561</v>
      </c>
      <c r="AF270" s="32">
        <f t="shared" si="211"/>
        <v>9.4355555555555561</v>
      </c>
      <c r="AG270" s="32">
        <f t="shared" si="211"/>
        <v>9.4355555555555561</v>
      </c>
      <c r="AH270" s="32">
        <f t="shared" si="211"/>
        <v>9.4355555555555561</v>
      </c>
      <c r="AI270" s="32">
        <f t="shared" si="211"/>
        <v>9.4355555555555561</v>
      </c>
      <c r="AJ270" s="32">
        <f t="shared" si="211"/>
        <v>9.4355555555555561</v>
      </c>
      <c r="AK270" s="32">
        <f t="shared" si="211"/>
        <v>9.4355555555555561</v>
      </c>
      <c r="AL270" s="32">
        <f t="shared" si="211"/>
        <v>9.4355555555555561</v>
      </c>
      <c r="AM270" s="32">
        <f t="shared" si="211"/>
        <v>9.4355555555555561</v>
      </c>
      <c r="AN270" s="32">
        <f t="shared" si="211"/>
        <v>9.4355555555555561</v>
      </c>
      <c r="AO270" s="32">
        <f t="shared" si="211"/>
        <v>9.4355555555555561</v>
      </c>
      <c r="AP270" s="32">
        <f t="shared" si="211"/>
        <v>9.4355555555555561</v>
      </c>
      <c r="AQ270" s="32">
        <f t="shared" si="211"/>
        <v>9.4355555555555561</v>
      </c>
      <c r="AR270" s="32">
        <f t="shared" si="211"/>
        <v>9.4355555555555561</v>
      </c>
      <c r="AS270" s="32">
        <f t="shared" si="211"/>
        <v>9.4355555555555561</v>
      </c>
      <c r="AT270" s="32">
        <f t="shared" si="211"/>
        <v>9.4355555555555561</v>
      </c>
      <c r="AU270" s="32">
        <f t="shared" si="211"/>
        <v>9.4355555555555561</v>
      </c>
      <c r="AV270" s="32">
        <f t="shared" si="211"/>
        <v>9.4355555555555561</v>
      </c>
      <c r="AW270" s="32">
        <f t="shared" si="211"/>
        <v>9.4355555555555561</v>
      </c>
      <c r="AX270" s="32">
        <f t="shared" si="211"/>
        <v>9.4355555555555561</v>
      </c>
      <c r="AY270" s="32">
        <f t="shared" si="211"/>
        <v>9.4355555555555561</v>
      </c>
      <c r="AZ270" s="32">
        <f t="shared" si="211"/>
        <v>9.4355555555555561</v>
      </c>
      <c r="BA270" s="32">
        <f t="shared" si="211"/>
        <v>9.4355555555555561</v>
      </c>
      <c r="BB270" s="32">
        <f t="shared" si="211"/>
        <v>9.4355555555555561</v>
      </c>
      <c r="BC270" s="32">
        <f t="shared" si="211"/>
        <v>9.4355555555555561</v>
      </c>
      <c r="BD270" s="145" t="s">
        <v>158</v>
      </c>
      <c r="BE270" s="145" t="s">
        <v>158</v>
      </c>
      <c r="BF270" s="145" t="s">
        <v>158</v>
      </c>
      <c r="BG270" s="145" t="s">
        <v>158</v>
      </c>
      <c r="BH270" s="145" t="s">
        <v>158</v>
      </c>
    </row>
    <row r="271" spans="1:60" x14ac:dyDescent="0.25">
      <c r="D271" s="16"/>
      <c r="E271" s="16"/>
      <c r="F271" s="16"/>
      <c r="AB271" s="34"/>
      <c r="AC271" s="34"/>
      <c r="AD271" s="34">
        <f>SUM(AD34:AD270)</f>
        <v>6050.3629832110209</v>
      </c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1:60" x14ac:dyDescent="0.25">
      <c r="D272" s="16"/>
      <c r="E272" s="16"/>
      <c r="F272" s="16"/>
    </row>
    <row r="273" spans="1:60" x14ac:dyDescent="0.25">
      <c r="A273" s="28">
        <v>45054</v>
      </c>
      <c r="B273" s="178" t="s">
        <v>388</v>
      </c>
      <c r="C273" s="179">
        <v>531351301</v>
      </c>
      <c r="D273" s="178">
        <v>1890.76</v>
      </c>
      <c r="E273" s="180">
        <v>1586.19</v>
      </c>
      <c r="F273" s="178">
        <v>13.13</v>
      </c>
      <c r="G273" s="178">
        <v>144</v>
      </c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>
        <f>($E$273/$G$273)*0.5</f>
        <v>5.5076041666666669</v>
      </c>
      <c r="AF273" s="32">
        <f t="shared" ref="AF273:BC273" si="212">($E$273/$G$273)</f>
        <v>11.015208333333334</v>
      </c>
      <c r="AG273" s="32">
        <f t="shared" si="212"/>
        <v>11.015208333333334</v>
      </c>
      <c r="AH273" s="32">
        <f t="shared" si="212"/>
        <v>11.015208333333334</v>
      </c>
      <c r="AI273" s="32">
        <f t="shared" si="212"/>
        <v>11.015208333333334</v>
      </c>
      <c r="AJ273" s="32">
        <f t="shared" si="212"/>
        <v>11.015208333333334</v>
      </c>
      <c r="AK273" s="32">
        <f t="shared" si="212"/>
        <v>11.015208333333334</v>
      </c>
      <c r="AL273" s="32">
        <f t="shared" si="212"/>
        <v>11.015208333333334</v>
      </c>
      <c r="AM273" s="32">
        <f t="shared" si="212"/>
        <v>11.015208333333334</v>
      </c>
      <c r="AN273" s="32">
        <f t="shared" si="212"/>
        <v>11.015208333333334</v>
      </c>
      <c r="AO273" s="32">
        <f t="shared" si="212"/>
        <v>11.015208333333334</v>
      </c>
      <c r="AP273" s="32">
        <f t="shared" si="212"/>
        <v>11.015208333333334</v>
      </c>
      <c r="AQ273" s="32">
        <f t="shared" si="212"/>
        <v>11.015208333333334</v>
      </c>
      <c r="AR273" s="32">
        <f t="shared" si="212"/>
        <v>11.015208333333334</v>
      </c>
      <c r="AS273" s="32">
        <f t="shared" si="212"/>
        <v>11.015208333333334</v>
      </c>
      <c r="AT273" s="32">
        <f t="shared" si="212"/>
        <v>11.015208333333334</v>
      </c>
      <c r="AU273" s="32">
        <f t="shared" si="212"/>
        <v>11.015208333333334</v>
      </c>
      <c r="AV273" s="32">
        <f t="shared" si="212"/>
        <v>11.015208333333334</v>
      </c>
      <c r="AW273" s="32">
        <f t="shared" si="212"/>
        <v>11.015208333333334</v>
      </c>
      <c r="AX273" s="32">
        <f t="shared" si="212"/>
        <v>11.015208333333334</v>
      </c>
      <c r="AY273" s="32">
        <f t="shared" si="212"/>
        <v>11.015208333333334</v>
      </c>
      <c r="AZ273" s="32">
        <f t="shared" si="212"/>
        <v>11.015208333333334</v>
      </c>
      <c r="BA273" s="32">
        <f t="shared" si="212"/>
        <v>11.015208333333334</v>
      </c>
      <c r="BB273" s="32">
        <f t="shared" si="212"/>
        <v>11.015208333333334</v>
      </c>
      <c r="BC273" s="32">
        <f t="shared" si="212"/>
        <v>11.015208333333334</v>
      </c>
      <c r="BD273" s="145" t="s">
        <v>158</v>
      </c>
      <c r="BE273" s="145" t="s">
        <v>158</v>
      </c>
      <c r="BF273" s="145" t="s">
        <v>158</v>
      </c>
      <c r="BG273" s="145" t="s">
        <v>158</v>
      </c>
      <c r="BH273" s="145" t="s">
        <v>158</v>
      </c>
    </row>
    <row r="274" spans="1:60" x14ac:dyDescent="0.25">
      <c r="A274" s="28">
        <v>45054</v>
      </c>
      <c r="B274" s="178" t="s">
        <v>389</v>
      </c>
      <c r="C274" s="179">
        <v>349911401</v>
      </c>
      <c r="D274" s="178">
        <v>7530.72</v>
      </c>
      <c r="E274" s="180">
        <v>6317.65</v>
      </c>
      <c r="F274" s="178">
        <v>52.3</v>
      </c>
      <c r="G274" s="178">
        <v>144</v>
      </c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>
        <f>($E$274/$G$274)*0.5</f>
        <v>21.936284722222222</v>
      </c>
      <c r="AF274" s="32">
        <f t="shared" ref="AF274:BC274" si="213">($E$274/$G$274)</f>
        <v>43.872569444444444</v>
      </c>
      <c r="AG274" s="32">
        <f t="shared" si="213"/>
        <v>43.872569444444444</v>
      </c>
      <c r="AH274" s="32">
        <f t="shared" si="213"/>
        <v>43.872569444444444</v>
      </c>
      <c r="AI274" s="32">
        <f t="shared" si="213"/>
        <v>43.872569444444444</v>
      </c>
      <c r="AJ274" s="32">
        <f t="shared" si="213"/>
        <v>43.872569444444444</v>
      </c>
      <c r="AK274" s="32">
        <f t="shared" si="213"/>
        <v>43.872569444444444</v>
      </c>
      <c r="AL274" s="32">
        <f t="shared" si="213"/>
        <v>43.872569444444444</v>
      </c>
      <c r="AM274" s="32">
        <f t="shared" si="213"/>
        <v>43.872569444444444</v>
      </c>
      <c r="AN274" s="32">
        <f t="shared" si="213"/>
        <v>43.872569444444444</v>
      </c>
      <c r="AO274" s="32">
        <f t="shared" si="213"/>
        <v>43.872569444444444</v>
      </c>
      <c r="AP274" s="32">
        <f t="shared" si="213"/>
        <v>43.872569444444444</v>
      </c>
      <c r="AQ274" s="32">
        <f t="shared" si="213"/>
        <v>43.872569444444444</v>
      </c>
      <c r="AR274" s="32">
        <f t="shared" si="213"/>
        <v>43.872569444444444</v>
      </c>
      <c r="AS274" s="32">
        <f t="shared" si="213"/>
        <v>43.872569444444444</v>
      </c>
      <c r="AT274" s="32">
        <f t="shared" si="213"/>
        <v>43.872569444444444</v>
      </c>
      <c r="AU274" s="32">
        <f t="shared" si="213"/>
        <v>43.872569444444444</v>
      </c>
      <c r="AV274" s="32">
        <f t="shared" si="213"/>
        <v>43.872569444444444</v>
      </c>
      <c r="AW274" s="32">
        <f t="shared" si="213"/>
        <v>43.872569444444444</v>
      </c>
      <c r="AX274" s="32">
        <f t="shared" si="213"/>
        <v>43.872569444444444</v>
      </c>
      <c r="AY274" s="32">
        <f t="shared" si="213"/>
        <v>43.872569444444444</v>
      </c>
      <c r="AZ274" s="32">
        <f t="shared" si="213"/>
        <v>43.872569444444444</v>
      </c>
      <c r="BA274" s="32">
        <f t="shared" si="213"/>
        <v>43.872569444444444</v>
      </c>
      <c r="BB274" s="32">
        <f t="shared" si="213"/>
        <v>43.872569444444444</v>
      </c>
      <c r="BC274" s="32">
        <f t="shared" si="213"/>
        <v>43.872569444444444</v>
      </c>
      <c r="BD274" s="145" t="s">
        <v>158</v>
      </c>
      <c r="BE274" s="145" t="s">
        <v>158</v>
      </c>
      <c r="BF274" s="145" t="s">
        <v>158</v>
      </c>
      <c r="BG274" s="145" t="s">
        <v>158</v>
      </c>
      <c r="BH274" s="145" t="s">
        <v>158</v>
      </c>
    </row>
    <row r="275" spans="1:60" x14ac:dyDescent="0.25">
      <c r="A275" s="28">
        <v>45061</v>
      </c>
      <c r="B275" s="178" t="s">
        <v>390</v>
      </c>
      <c r="C275" s="179">
        <v>663541601</v>
      </c>
      <c r="D275" s="178">
        <v>625.45000000000005</v>
      </c>
      <c r="E275" s="180">
        <v>524.70000000000005</v>
      </c>
      <c r="F275" s="178">
        <v>4.34</v>
      </c>
      <c r="G275" s="178">
        <v>144</v>
      </c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>
        <f>($E$275/$G$275)*0.5</f>
        <v>1.8218750000000001</v>
      </c>
      <c r="AF275" s="32">
        <f t="shared" ref="AF275:BC275" si="214">($E$275/$G$275)</f>
        <v>3.6437500000000003</v>
      </c>
      <c r="AG275" s="32">
        <f t="shared" si="214"/>
        <v>3.6437500000000003</v>
      </c>
      <c r="AH275" s="32">
        <f t="shared" si="214"/>
        <v>3.6437500000000003</v>
      </c>
      <c r="AI275" s="32">
        <f t="shared" si="214"/>
        <v>3.6437500000000003</v>
      </c>
      <c r="AJ275" s="32">
        <f t="shared" si="214"/>
        <v>3.6437500000000003</v>
      </c>
      <c r="AK275" s="32">
        <f t="shared" si="214"/>
        <v>3.6437500000000003</v>
      </c>
      <c r="AL275" s="32">
        <f t="shared" si="214"/>
        <v>3.6437500000000003</v>
      </c>
      <c r="AM275" s="32">
        <f t="shared" si="214"/>
        <v>3.6437500000000003</v>
      </c>
      <c r="AN275" s="32">
        <f t="shared" si="214"/>
        <v>3.6437500000000003</v>
      </c>
      <c r="AO275" s="32">
        <f t="shared" si="214"/>
        <v>3.6437500000000003</v>
      </c>
      <c r="AP275" s="32">
        <f t="shared" si="214"/>
        <v>3.6437500000000003</v>
      </c>
      <c r="AQ275" s="32">
        <f t="shared" si="214"/>
        <v>3.6437500000000003</v>
      </c>
      <c r="AR275" s="32">
        <f t="shared" si="214"/>
        <v>3.6437500000000003</v>
      </c>
      <c r="AS275" s="32">
        <f t="shared" si="214"/>
        <v>3.6437500000000003</v>
      </c>
      <c r="AT275" s="32">
        <f t="shared" si="214"/>
        <v>3.6437500000000003</v>
      </c>
      <c r="AU275" s="32">
        <f t="shared" si="214"/>
        <v>3.6437500000000003</v>
      </c>
      <c r="AV275" s="32">
        <f t="shared" si="214"/>
        <v>3.6437500000000003</v>
      </c>
      <c r="AW275" s="32">
        <f t="shared" si="214"/>
        <v>3.6437500000000003</v>
      </c>
      <c r="AX275" s="32">
        <f t="shared" si="214"/>
        <v>3.6437500000000003</v>
      </c>
      <c r="AY275" s="32">
        <f t="shared" si="214"/>
        <v>3.6437500000000003</v>
      </c>
      <c r="AZ275" s="32">
        <f t="shared" si="214"/>
        <v>3.6437500000000003</v>
      </c>
      <c r="BA275" s="32">
        <f t="shared" si="214"/>
        <v>3.6437500000000003</v>
      </c>
      <c r="BB275" s="32">
        <f t="shared" si="214"/>
        <v>3.6437500000000003</v>
      </c>
      <c r="BC275" s="32">
        <f t="shared" si="214"/>
        <v>3.6437500000000003</v>
      </c>
      <c r="BD275" s="145" t="s">
        <v>158</v>
      </c>
      <c r="BE275" s="145" t="s">
        <v>158</v>
      </c>
      <c r="BF275" s="145" t="s">
        <v>158</v>
      </c>
      <c r="BG275" s="145" t="s">
        <v>158</v>
      </c>
      <c r="BH275" s="145" t="s">
        <v>158</v>
      </c>
    </row>
    <row r="276" spans="1:60" x14ac:dyDescent="0.25">
      <c r="A276" s="28">
        <v>45061</v>
      </c>
      <c r="B276" s="178" t="s">
        <v>391</v>
      </c>
      <c r="C276" s="179">
        <v>311930501</v>
      </c>
      <c r="D276" s="178">
        <v>357.97</v>
      </c>
      <c r="E276" s="180">
        <v>300.31</v>
      </c>
      <c r="F276" s="178">
        <v>2.4900000000000002</v>
      </c>
      <c r="G276" s="178">
        <v>144</v>
      </c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>
        <f>($E$276/$G$276)*0.5</f>
        <v>1.0427430555555555</v>
      </c>
      <c r="AF276" s="32">
        <f t="shared" ref="AF276:BC276" si="215">($E$276/$G$276)</f>
        <v>2.0854861111111109</v>
      </c>
      <c r="AG276" s="32">
        <f t="shared" si="215"/>
        <v>2.0854861111111109</v>
      </c>
      <c r="AH276" s="32">
        <f t="shared" si="215"/>
        <v>2.0854861111111109</v>
      </c>
      <c r="AI276" s="32">
        <f t="shared" si="215"/>
        <v>2.0854861111111109</v>
      </c>
      <c r="AJ276" s="32">
        <f t="shared" si="215"/>
        <v>2.0854861111111109</v>
      </c>
      <c r="AK276" s="32">
        <f t="shared" si="215"/>
        <v>2.0854861111111109</v>
      </c>
      <c r="AL276" s="32">
        <f t="shared" si="215"/>
        <v>2.0854861111111109</v>
      </c>
      <c r="AM276" s="32">
        <f t="shared" si="215"/>
        <v>2.0854861111111109</v>
      </c>
      <c r="AN276" s="32">
        <f t="shared" si="215"/>
        <v>2.0854861111111109</v>
      </c>
      <c r="AO276" s="32">
        <f t="shared" si="215"/>
        <v>2.0854861111111109</v>
      </c>
      <c r="AP276" s="32">
        <f t="shared" si="215"/>
        <v>2.0854861111111109</v>
      </c>
      <c r="AQ276" s="32">
        <f t="shared" si="215"/>
        <v>2.0854861111111109</v>
      </c>
      <c r="AR276" s="32">
        <f t="shared" si="215"/>
        <v>2.0854861111111109</v>
      </c>
      <c r="AS276" s="32">
        <f t="shared" si="215"/>
        <v>2.0854861111111109</v>
      </c>
      <c r="AT276" s="32">
        <f t="shared" si="215"/>
        <v>2.0854861111111109</v>
      </c>
      <c r="AU276" s="32">
        <f t="shared" si="215"/>
        <v>2.0854861111111109</v>
      </c>
      <c r="AV276" s="32">
        <f t="shared" si="215"/>
        <v>2.0854861111111109</v>
      </c>
      <c r="AW276" s="32">
        <f t="shared" si="215"/>
        <v>2.0854861111111109</v>
      </c>
      <c r="AX276" s="32">
        <f t="shared" si="215"/>
        <v>2.0854861111111109</v>
      </c>
      <c r="AY276" s="32">
        <f t="shared" si="215"/>
        <v>2.0854861111111109</v>
      </c>
      <c r="AZ276" s="32">
        <f t="shared" si="215"/>
        <v>2.0854861111111109</v>
      </c>
      <c r="BA276" s="32">
        <f t="shared" si="215"/>
        <v>2.0854861111111109</v>
      </c>
      <c r="BB276" s="32">
        <f t="shared" si="215"/>
        <v>2.0854861111111109</v>
      </c>
      <c r="BC276" s="32">
        <f t="shared" si="215"/>
        <v>2.0854861111111109</v>
      </c>
      <c r="BD276" s="145" t="s">
        <v>158</v>
      </c>
      <c r="BE276" s="145" t="s">
        <v>158</v>
      </c>
      <c r="BF276" s="145" t="s">
        <v>158</v>
      </c>
      <c r="BG276" s="145" t="s">
        <v>158</v>
      </c>
      <c r="BH276" s="145" t="s">
        <v>158</v>
      </c>
    </row>
    <row r="277" spans="1:60" x14ac:dyDescent="0.25">
      <c r="A277" s="28">
        <v>45069</v>
      </c>
      <c r="B277" s="178" t="s">
        <v>392</v>
      </c>
      <c r="C277" s="179">
        <v>784350501</v>
      </c>
      <c r="D277" s="178">
        <v>1249.71</v>
      </c>
      <c r="E277" s="180">
        <v>1048.4000000000001</v>
      </c>
      <c r="F277" s="178">
        <v>8.68</v>
      </c>
      <c r="G277" s="178">
        <v>144</v>
      </c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>
        <f>($E$277/$G$277)*0.5</f>
        <v>3.6402777777777779</v>
      </c>
      <c r="AF277" s="32">
        <f t="shared" ref="AF277:BC277" si="216">($E$277/$G$277)</f>
        <v>7.2805555555555559</v>
      </c>
      <c r="AG277" s="32">
        <f t="shared" si="216"/>
        <v>7.2805555555555559</v>
      </c>
      <c r="AH277" s="32">
        <f t="shared" si="216"/>
        <v>7.2805555555555559</v>
      </c>
      <c r="AI277" s="32">
        <f t="shared" si="216"/>
        <v>7.2805555555555559</v>
      </c>
      <c r="AJ277" s="32">
        <f t="shared" si="216"/>
        <v>7.2805555555555559</v>
      </c>
      <c r="AK277" s="32">
        <f t="shared" si="216"/>
        <v>7.2805555555555559</v>
      </c>
      <c r="AL277" s="32">
        <f t="shared" si="216"/>
        <v>7.2805555555555559</v>
      </c>
      <c r="AM277" s="32">
        <f t="shared" si="216"/>
        <v>7.2805555555555559</v>
      </c>
      <c r="AN277" s="32">
        <f t="shared" si="216"/>
        <v>7.2805555555555559</v>
      </c>
      <c r="AO277" s="32">
        <f t="shared" si="216"/>
        <v>7.2805555555555559</v>
      </c>
      <c r="AP277" s="32">
        <f t="shared" si="216"/>
        <v>7.2805555555555559</v>
      </c>
      <c r="AQ277" s="32">
        <f t="shared" si="216"/>
        <v>7.2805555555555559</v>
      </c>
      <c r="AR277" s="32">
        <f t="shared" si="216"/>
        <v>7.2805555555555559</v>
      </c>
      <c r="AS277" s="32">
        <f t="shared" si="216"/>
        <v>7.2805555555555559</v>
      </c>
      <c r="AT277" s="32">
        <f t="shared" si="216"/>
        <v>7.2805555555555559</v>
      </c>
      <c r="AU277" s="32">
        <f t="shared" si="216"/>
        <v>7.2805555555555559</v>
      </c>
      <c r="AV277" s="32">
        <f t="shared" si="216"/>
        <v>7.2805555555555559</v>
      </c>
      <c r="AW277" s="32">
        <f t="shared" si="216"/>
        <v>7.2805555555555559</v>
      </c>
      <c r="AX277" s="32">
        <f t="shared" si="216"/>
        <v>7.2805555555555559</v>
      </c>
      <c r="AY277" s="32">
        <f t="shared" si="216"/>
        <v>7.2805555555555559</v>
      </c>
      <c r="AZ277" s="32">
        <f t="shared" si="216"/>
        <v>7.2805555555555559</v>
      </c>
      <c r="BA277" s="32">
        <f t="shared" si="216"/>
        <v>7.2805555555555559</v>
      </c>
      <c r="BB277" s="32">
        <f t="shared" si="216"/>
        <v>7.2805555555555559</v>
      </c>
      <c r="BC277" s="32">
        <f t="shared" si="216"/>
        <v>7.2805555555555559</v>
      </c>
      <c r="BD277" s="145" t="s">
        <v>158</v>
      </c>
      <c r="BE277" s="145" t="s">
        <v>158</v>
      </c>
      <c r="BF277" s="145" t="s">
        <v>158</v>
      </c>
      <c r="BG277" s="145" t="s">
        <v>158</v>
      </c>
      <c r="BH277" s="145" t="s">
        <v>158</v>
      </c>
    </row>
    <row r="278" spans="1:60" x14ac:dyDescent="0.25">
      <c r="A278" s="28">
        <v>45076</v>
      </c>
      <c r="B278" s="178" t="s">
        <v>393</v>
      </c>
      <c r="C278" s="179">
        <v>490950301</v>
      </c>
      <c r="D278" s="178">
        <v>561.16</v>
      </c>
      <c r="E278" s="180">
        <v>470.77</v>
      </c>
      <c r="F278" s="178">
        <v>3.9</v>
      </c>
      <c r="G278" s="178">
        <v>144</v>
      </c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>
        <f>($E$278/$G$278)*0.5</f>
        <v>1.6346180555555554</v>
      </c>
      <c r="AF278" s="32">
        <f t="shared" ref="AF278:BC278" si="217">($E$278/$G$278)</f>
        <v>3.2692361111111108</v>
      </c>
      <c r="AG278" s="32">
        <f t="shared" si="217"/>
        <v>3.2692361111111108</v>
      </c>
      <c r="AH278" s="32">
        <f t="shared" si="217"/>
        <v>3.2692361111111108</v>
      </c>
      <c r="AI278" s="32">
        <f t="shared" si="217"/>
        <v>3.2692361111111108</v>
      </c>
      <c r="AJ278" s="32">
        <f t="shared" si="217"/>
        <v>3.2692361111111108</v>
      </c>
      <c r="AK278" s="32">
        <f t="shared" si="217"/>
        <v>3.2692361111111108</v>
      </c>
      <c r="AL278" s="32">
        <f t="shared" si="217"/>
        <v>3.2692361111111108</v>
      </c>
      <c r="AM278" s="32">
        <f t="shared" si="217"/>
        <v>3.2692361111111108</v>
      </c>
      <c r="AN278" s="32">
        <f t="shared" si="217"/>
        <v>3.2692361111111108</v>
      </c>
      <c r="AO278" s="32">
        <f t="shared" si="217"/>
        <v>3.2692361111111108</v>
      </c>
      <c r="AP278" s="32">
        <f t="shared" si="217"/>
        <v>3.2692361111111108</v>
      </c>
      <c r="AQ278" s="32">
        <f t="shared" si="217"/>
        <v>3.2692361111111108</v>
      </c>
      <c r="AR278" s="32">
        <f t="shared" si="217"/>
        <v>3.2692361111111108</v>
      </c>
      <c r="AS278" s="32">
        <f t="shared" si="217"/>
        <v>3.2692361111111108</v>
      </c>
      <c r="AT278" s="32">
        <f t="shared" si="217"/>
        <v>3.2692361111111108</v>
      </c>
      <c r="AU278" s="32">
        <f t="shared" si="217"/>
        <v>3.2692361111111108</v>
      </c>
      <c r="AV278" s="32">
        <f t="shared" si="217"/>
        <v>3.2692361111111108</v>
      </c>
      <c r="AW278" s="32">
        <f t="shared" si="217"/>
        <v>3.2692361111111108</v>
      </c>
      <c r="AX278" s="32">
        <f t="shared" si="217"/>
        <v>3.2692361111111108</v>
      </c>
      <c r="AY278" s="32">
        <f t="shared" si="217"/>
        <v>3.2692361111111108</v>
      </c>
      <c r="AZ278" s="32">
        <f t="shared" si="217"/>
        <v>3.2692361111111108</v>
      </c>
      <c r="BA278" s="32">
        <f t="shared" si="217"/>
        <v>3.2692361111111108</v>
      </c>
      <c r="BB278" s="32">
        <f t="shared" si="217"/>
        <v>3.2692361111111108</v>
      </c>
      <c r="BC278" s="32">
        <f t="shared" si="217"/>
        <v>3.2692361111111108</v>
      </c>
      <c r="BD278" s="145" t="s">
        <v>158</v>
      </c>
      <c r="BE278" s="145" t="s">
        <v>158</v>
      </c>
      <c r="BF278" s="145" t="s">
        <v>158</v>
      </c>
      <c r="BG278" s="145" t="s">
        <v>158</v>
      </c>
      <c r="BH278" s="145" t="s">
        <v>158</v>
      </c>
    </row>
    <row r="279" spans="1:60" x14ac:dyDescent="0.25">
      <c r="A279" s="28">
        <v>45076</v>
      </c>
      <c r="B279" s="178" t="s">
        <v>394</v>
      </c>
      <c r="C279" s="179">
        <v>779160801</v>
      </c>
      <c r="D279" s="178">
        <v>625.57000000000005</v>
      </c>
      <c r="E279" s="180">
        <v>524.79999999999995</v>
      </c>
      <c r="F279" s="178">
        <v>4.34</v>
      </c>
      <c r="G279" s="178">
        <v>144</v>
      </c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>
        <f>($E$279/$G$279)*0.5</f>
        <v>1.822222222222222</v>
      </c>
      <c r="AF279" s="32">
        <f t="shared" ref="AF279:BC279" si="218">($E$279/$G$279)</f>
        <v>3.6444444444444439</v>
      </c>
      <c r="AG279" s="32">
        <f t="shared" si="218"/>
        <v>3.6444444444444439</v>
      </c>
      <c r="AH279" s="32">
        <f t="shared" si="218"/>
        <v>3.6444444444444439</v>
      </c>
      <c r="AI279" s="32">
        <f t="shared" si="218"/>
        <v>3.6444444444444439</v>
      </c>
      <c r="AJ279" s="32">
        <f t="shared" si="218"/>
        <v>3.6444444444444439</v>
      </c>
      <c r="AK279" s="32">
        <f t="shared" si="218"/>
        <v>3.6444444444444439</v>
      </c>
      <c r="AL279" s="32">
        <f t="shared" si="218"/>
        <v>3.6444444444444439</v>
      </c>
      <c r="AM279" s="32">
        <f t="shared" si="218"/>
        <v>3.6444444444444439</v>
      </c>
      <c r="AN279" s="32">
        <f t="shared" si="218"/>
        <v>3.6444444444444439</v>
      </c>
      <c r="AO279" s="32">
        <f t="shared" si="218"/>
        <v>3.6444444444444439</v>
      </c>
      <c r="AP279" s="32">
        <f t="shared" si="218"/>
        <v>3.6444444444444439</v>
      </c>
      <c r="AQ279" s="32">
        <f t="shared" si="218"/>
        <v>3.6444444444444439</v>
      </c>
      <c r="AR279" s="32">
        <f t="shared" si="218"/>
        <v>3.6444444444444439</v>
      </c>
      <c r="AS279" s="32">
        <f t="shared" si="218"/>
        <v>3.6444444444444439</v>
      </c>
      <c r="AT279" s="32">
        <f t="shared" si="218"/>
        <v>3.6444444444444439</v>
      </c>
      <c r="AU279" s="32">
        <f t="shared" si="218"/>
        <v>3.6444444444444439</v>
      </c>
      <c r="AV279" s="32">
        <f t="shared" si="218"/>
        <v>3.6444444444444439</v>
      </c>
      <c r="AW279" s="32">
        <f t="shared" si="218"/>
        <v>3.6444444444444439</v>
      </c>
      <c r="AX279" s="32">
        <f t="shared" si="218"/>
        <v>3.6444444444444439</v>
      </c>
      <c r="AY279" s="32">
        <f t="shared" si="218"/>
        <v>3.6444444444444439</v>
      </c>
      <c r="AZ279" s="32">
        <f t="shared" si="218"/>
        <v>3.6444444444444439</v>
      </c>
      <c r="BA279" s="32">
        <f t="shared" si="218"/>
        <v>3.6444444444444439</v>
      </c>
      <c r="BB279" s="32">
        <f t="shared" si="218"/>
        <v>3.6444444444444439</v>
      </c>
      <c r="BC279" s="32">
        <f t="shared" si="218"/>
        <v>3.6444444444444439</v>
      </c>
      <c r="BD279" s="145" t="s">
        <v>158</v>
      </c>
      <c r="BE279" s="145" t="s">
        <v>158</v>
      </c>
      <c r="BF279" s="145" t="s">
        <v>158</v>
      </c>
      <c r="BG279" s="145" t="s">
        <v>158</v>
      </c>
      <c r="BH279" s="145" t="s">
        <v>158</v>
      </c>
    </row>
    <row r="280" spans="1:60" x14ac:dyDescent="0.25">
      <c r="A280" s="28">
        <v>45076</v>
      </c>
      <c r="B280" s="181">
        <v>8338308167</v>
      </c>
      <c r="C280" s="179">
        <v>833830801</v>
      </c>
      <c r="D280" s="178">
        <v>157.35</v>
      </c>
      <c r="E280" s="180">
        <v>132</v>
      </c>
      <c r="F280" s="178">
        <v>1.0900000000000001</v>
      </c>
      <c r="G280" s="178">
        <v>144</v>
      </c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>
        <f>($E$280/$G$280)*0.5</f>
        <v>0.45833333333333331</v>
      </c>
      <c r="AF280" s="32">
        <f t="shared" ref="AF280:BC280" si="219">($E$280/$G$280)</f>
        <v>0.91666666666666663</v>
      </c>
      <c r="AG280" s="32">
        <f t="shared" si="219"/>
        <v>0.91666666666666663</v>
      </c>
      <c r="AH280" s="32">
        <f t="shared" si="219"/>
        <v>0.91666666666666663</v>
      </c>
      <c r="AI280" s="32">
        <f t="shared" si="219"/>
        <v>0.91666666666666663</v>
      </c>
      <c r="AJ280" s="32">
        <f t="shared" si="219"/>
        <v>0.91666666666666663</v>
      </c>
      <c r="AK280" s="32">
        <f t="shared" si="219"/>
        <v>0.91666666666666663</v>
      </c>
      <c r="AL280" s="32">
        <f t="shared" si="219"/>
        <v>0.91666666666666663</v>
      </c>
      <c r="AM280" s="32">
        <f t="shared" si="219"/>
        <v>0.91666666666666663</v>
      </c>
      <c r="AN280" s="32">
        <f t="shared" si="219"/>
        <v>0.91666666666666663</v>
      </c>
      <c r="AO280" s="32">
        <f t="shared" si="219"/>
        <v>0.91666666666666663</v>
      </c>
      <c r="AP280" s="32">
        <f t="shared" si="219"/>
        <v>0.91666666666666663</v>
      </c>
      <c r="AQ280" s="32">
        <f t="shared" si="219"/>
        <v>0.91666666666666663</v>
      </c>
      <c r="AR280" s="32">
        <f t="shared" si="219"/>
        <v>0.91666666666666663</v>
      </c>
      <c r="AS280" s="32">
        <f t="shared" si="219"/>
        <v>0.91666666666666663</v>
      </c>
      <c r="AT280" s="32">
        <f t="shared" si="219"/>
        <v>0.91666666666666663</v>
      </c>
      <c r="AU280" s="32">
        <f t="shared" si="219"/>
        <v>0.91666666666666663</v>
      </c>
      <c r="AV280" s="32">
        <f t="shared" si="219"/>
        <v>0.91666666666666663</v>
      </c>
      <c r="AW280" s="32">
        <f t="shared" si="219"/>
        <v>0.91666666666666663</v>
      </c>
      <c r="AX280" s="32">
        <f t="shared" si="219"/>
        <v>0.91666666666666663</v>
      </c>
      <c r="AY280" s="32">
        <f t="shared" si="219"/>
        <v>0.91666666666666663</v>
      </c>
      <c r="AZ280" s="32">
        <f t="shared" si="219"/>
        <v>0.91666666666666663</v>
      </c>
      <c r="BA280" s="32">
        <f t="shared" si="219"/>
        <v>0.91666666666666663</v>
      </c>
      <c r="BB280" s="32">
        <f t="shared" si="219"/>
        <v>0.91666666666666663</v>
      </c>
      <c r="BC280" s="32">
        <f t="shared" si="219"/>
        <v>0.91666666666666663</v>
      </c>
      <c r="BD280" s="145" t="s">
        <v>158</v>
      </c>
      <c r="BE280" s="145" t="s">
        <v>158</v>
      </c>
      <c r="BF280" s="145" t="s">
        <v>158</v>
      </c>
      <c r="BG280" s="145" t="s">
        <v>158</v>
      </c>
      <c r="BH280" s="145" t="s">
        <v>158</v>
      </c>
    </row>
    <row r="281" spans="1:60" x14ac:dyDescent="0.25">
      <c r="A281" s="28">
        <v>45076</v>
      </c>
      <c r="B281" s="178" t="s">
        <v>395</v>
      </c>
      <c r="C281" s="179">
        <v>385851801</v>
      </c>
      <c r="D281" s="178">
        <v>8615.52</v>
      </c>
      <c r="E281" s="180">
        <v>7227.71</v>
      </c>
      <c r="F281" s="178">
        <v>59.83</v>
      </c>
      <c r="G281" s="178">
        <v>144</v>
      </c>
      <c r="Z281" s="34"/>
      <c r="AA281" s="34"/>
      <c r="AB281" s="32"/>
      <c r="AC281" s="32"/>
      <c r="AD281" s="32"/>
      <c r="AE281" s="32">
        <f>($E$281/$G$281)*0.5</f>
        <v>25.096215277777777</v>
      </c>
      <c r="AF281" s="32">
        <f t="shared" ref="AF281:BC281" si="220">($E$281/$G$281)</f>
        <v>50.192430555555553</v>
      </c>
      <c r="AG281" s="32">
        <f t="shared" si="220"/>
        <v>50.192430555555553</v>
      </c>
      <c r="AH281" s="32">
        <f t="shared" si="220"/>
        <v>50.192430555555553</v>
      </c>
      <c r="AI281" s="32">
        <f t="shared" si="220"/>
        <v>50.192430555555553</v>
      </c>
      <c r="AJ281" s="32">
        <f t="shared" si="220"/>
        <v>50.192430555555553</v>
      </c>
      <c r="AK281" s="32">
        <f t="shared" si="220"/>
        <v>50.192430555555553</v>
      </c>
      <c r="AL281" s="32">
        <f t="shared" si="220"/>
        <v>50.192430555555553</v>
      </c>
      <c r="AM281" s="32">
        <f t="shared" si="220"/>
        <v>50.192430555555553</v>
      </c>
      <c r="AN281" s="32">
        <f t="shared" si="220"/>
        <v>50.192430555555553</v>
      </c>
      <c r="AO281" s="32">
        <f t="shared" si="220"/>
        <v>50.192430555555553</v>
      </c>
      <c r="AP281" s="32">
        <f t="shared" si="220"/>
        <v>50.192430555555553</v>
      </c>
      <c r="AQ281" s="32">
        <f t="shared" si="220"/>
        <v>50.192430555555553</v>
      </c>
      <c r="AR281" s="32">
        <f t="shared" si="220"/>
        <v>50.192430555555553</v>
      </c>
      <c r="AS281" s="32">
        <f t="shared" si="220"/>
        <v>50.192430555555553</v>
      </c>
      <c r="AT281" s="32">
        <f t="shared" si="220"/>
        <v>50.192430555555553</v>
      </c>
      <c r="AU281" s="32">
        <f t="shared" si="220"/>
        <v>50.192430555555553</v>
      </c>
      <c r="AV281" s="32">
        <f t="shared" si="220"/>
        <v>50.192430555555553</v>
      </c>
      <c r="AW281" s="32">
        <f t="shared" si="220"/>
        <v>50.192430555555553</v>
      </c>
      <c r="AX281" s="32">
        <f t="shared" si="220"/>
        <v>50.192430555555553</v>
      </c>
      <c r="AY281" s="32">
        <f t="shared" si="220"/>
        <v>50.192430555555553</v>
      </c>
      <c r="AZ281" s="32">
        <f t="shared" si="220"/>
        <v>50.192430555555553</v>
      </c>
      <c r="BA281" s="32">
        <f t="shared" si="220"/>
        <v>50.192430555555553</v>
      </c>
      <c r="BB281" s="32">
        <f t="shared" si="220"/>
        <v>50.192430555555553</v>
      </c>
      <c r="BC281" s="32">
        <f t="shared" si="220"/>
        <v>50.192430555555553</v>
      </c>
      <c r="BD281" s="145" t="s">
        <v>158</v>
      </c>
      <c r="BE281" s="145" t="s">
        <v>158</v>
      </c>
      <c r="BF281" s="145" t="s">
        <v>158</v>
      </c>
      <c r="BG281" s="145" t="s">
        <v>158</v>
      </c>
      <c r="BH281" s="145" t="s">
        <v>158</v>
      </c>
    </row>
    <row r="282" spans="1:60" x14ac:dyDescent="0.25">
      <c r="A282" s="28">
        <v>45076</v>
      </c>
      <c r="B282" s="178" t="s">
        <v>396</v>
      </c>
      <c r="C282" s="179">
        <v>494204000</v>
      </c>
      <c r="D282" s="178">
        <v>5292.86</v>
      </c>
      <c r="E282" s="180">
        <v>4440.2700000000004</v>
      </c>
      <c r="F282" s="178">
        <v>36.76</v>
      </c>
      <c r="G282" s="178">
        <v>144</v>
      </c>
      <c r="AB282" s="32"/>
      <c r="AC282" s="32"/>
      <c r="AD282" s="32"/>
      <c r="AE282" s="32">
        <f>($E$282/$G$282)*0.5</f>
        <v>15.417604166666669</v>
      </c>
      <c r="AF282" s="32">
        <f t="shared" ref="AF282:BC282" si="221">($E$282/$G$282)</f>
        <v>30.835208333333338</v>
      </c>
      <c r="AG282" s="32">
        <f t="shared" si="221"/>
        <v>30.835208333333338</v>
      </c>
      <c r="AH282" s="32">
        <f t="shared" si="221"/>
        <v>30.835208333333338</v>
      </c>
      <c r="AI282" s="32">
        <f t="shared" si="221"/>
        <v>30.835208333333338</v>
      </c>
      <c r="AJ282" s="32">
        <f t="shared" si="221"/>
        <v>30.835208333333338</v>
      </c>
      <c r="AK282" s="32">
        <f t="shared" si="221"/>
        <v>30.835208333333338</v>
      </c>
      <c r="AL282" s="32">
        <f t="shared" si="221"/>
        <v>30.835208333333338</v>
      </c>
      <c r="AM282" s="32">
        <f t="shared" si="221"/>
        <v>30.835208333333338</v>
      </c>
      <c r="AN282" s="32">
        <f t="shared" si="221"/>
        <v>30.835208333333338</v>
      </c>
      <c r="AO282" s="32">
        <f t="shared" si="221"/>
        <v>30.835208333333338</v>
      </c>
      <c r="AP282" s="32">
        <f t="shared" si="221"/>
        <v>30.835208333333338</v>
      </c>
      <c r="AQ282" s="32">
        <f t="shared" si="221"/>
        <v>30.835208333333338</v>
      </c>
      <c r="AR282" s="32">
        <f t="shared" si="221"/>
        <v>30.835208333333338</v>
      </c>
      <c r="AS282" s="32">
        <f t="shared" si="221"/>
        <v>30.835208333333338</v>
      </c>
      <c r="AT282" s="32">
        <f t="shared" si="221"/>
        <v>30.835208333333338</v>
      </c>
      <c r="AU282" s="32">
        <f t="shared" si="221"/>
        <v>30.835208333333338</v>
      </c>
      <c r="AV282" s="32">
        <f t="shared" si="221"/>
        <v>30.835208333333338</v>
      </c>
      <c r="AW282" s="32">
        <f t="shared" si="221"/>
        <v>30.835208333333338</v>
      </c>
      <c r="AX282" s="32">
        <f t="shared" si="221"/>
        <v>30.835208333333338</v>
      </c>
      <c r="AY282" s="32">
        <f t="shared" si="221"/>
        <v>30.835208333333338</v>
      </c>
      <c r="AZ282" s="32">
        <f t="shared" si="221"/>
        <v>30.835208333333338</v>
      </c>
      <c r="BA282" s="32">
        <f t="shared" si="221"/>
        <v>30.835208333333338</v>
      </c>
      <c r="BB282" s="32">
        <f t="shared" si="221"/>
        <v>30.835208333333338</v>
      </c>
      <c r="BC282" s="32">
        <f t="shared" si="221"/>
        <v>30.835208333333338</v>
      </c>
      <c r="BD282" s="145" t="s">
        <v>158</v>
      </c>
      <c r="BE282" s="145" t="s">
        <v>158</v>
      </c>
      <c r="BF282" s="145" t="s">
        <v>158</v>
      </c>
      <c r="BG282" s="145" t="s">
        <v>158</v>
      </c>
      <c r="BH282" s="145" t="s">
        <v>158</v>
      </c>
    </row>
    <row r="283" spans="1:60" x14ac:dyDescent="0.25">
      <c r="A283" s="28">
        <v>45076</v>
      </c>
      <c r="B283" s="178" t="s">
        <v>397</v>
      </c>
      <c r="C283" s="179">
        <v>376510301</v>
      </c>
      <c r="D283" s="178">
        <v>929.52</v>
      </c>
      <c r="E283" s="180">
        <v>779.79</v>
      </c>
      <c r="F283" s="178">
        <v>6.45</v>
      </c>
      <c r="G283" s="178">
        <v>144</v>
      </c>
      <c r="AB283" s="32"/>
      <c r="AC283" s="32"/>
      <c r="AD283" s="32"/>
      <c r="AE283" s="32">
        <f>($E$283/$G$283)*0.5</f>
        <v>2.7076041666666666</v>
      </c>
      <c r="AF283" s="32">
        <f>($E$283/$G$283)</f>
        <v>5.4152083333333332</v>
      </c>
      <c r="AG283" s="32">
        <f t="shared" ref="AG283:BC283" si="222">($E$283/$G$283)</f>
        <v>5.4152083333333332</v>
      </c>
      <c r="AH283" s="32">
        <f t="shared" si="222"/>
        <v>5.4152083333333332</v>
      </c>
      <c r="AI283" s="32">
        <f t="shared" si="222"/>
        <v>5.4152083333333332</v>
      </c>
      <c r="AJ283" s="32">
        <f t="shared" si="222"/>
        <v>5.4152083333333332</v>
      </c>
      <c r="AK283" s="32">
        <f t="shared" si="222"/>
        <v>5.4152083333333332</v>
      </c>
      <c r="AL283" s="32">
        <f t="shared" si="222"/>
        <v>5.4152083333333332</v>
      </c>
      <c r="AM283" s="32">
        <f t="shared" si="222"/>
        <v>5.4152083333333332</v>
      </c>
      <c r="AN283" s="32">
        <f t="shared" si="222"/>
        <v>5.4152083333333332</v>
      </c>
      <c r="AO283" s="32">
        <f t="shared" si="222"/>
        <v>5.4152083333333332</v>
      </c>
      <c r="AP283" s="32">
        <f t="shared" si="222"/>
        <v>5.4152083333333332</v>
      </c>
      <c r="AQ283" s="32">
        <f t="shared" si="222"/>
        <v>5.4152083333333332</v>
      </c>
      <c r="AR283" s="32">
        <f t="shared" si="222"/>
        <v>5.4152083333333332</v>
      </c>
      <c r="AS283" s="32">
        <f t="shared" si="222"/>
        <v>5.4152083333333332</v>
      </c>
      <c r="AT283" s="32">
        <f t="shared" si="222"/>
        <v>5.4152083333333332</v>
      </c>
      <c r="AU283" s="32">
        <f t="shared" si="222"/>
        <v>5.4152083333333332</v>
      </c>
      <c r="AV283" s="32">
        <f t="shared" si="222"/>
        <v>5.4152083333333332</v>
      </c>
      <c r="AW283" s="32">
        <f t="shared" si="222"/>
        <v>5.4152083333333332</v>
      </c>
      <c r="AX283" s="32">
        <f t="shared" si="222"/>
        <v>5.4152083333333332</v>
      </c>
      <c r="AY283" s="32">
        <f t="shared" si="222"/>
        <v>5.4152083333333332</v>
      </c>
      <c r="AZ283" s="32">
        <f t="shared" si="222"/>
        <v>5.4152083333333332</v>
      </c>
      <c r="BA283" s="32">
        <f t="shared" si="222"/>
        <v>5.4152083333333332</v>
      </c>
      <c r="BB283" s="32">
        <f t="shared" si="222"/>
        <v>5.4152083333333332</v>
      </c>
      <c r="BC283" s="32">
        <f t="shared" si="222"/>
        <v>5.4152083333333332</v>
      </c>
      <c r="BD283" s="145" t="s">
        <v>158</v>
      </c>
      <c r="BE283" s="145" t="s">
        <v>158</v>
      </c>
      <c r="BF283" s="145" t="s">
        <v>158</v>
      </c>
      <c r="BG283" s="145" t="s">
        <v>158</v>
      </c>
      <c r="BH283" s="145" t="s">
        <v>158</v>
      </c>
    </row>
    <row r="284" spans="1:60" x14ac:dyDescent="0.25">
      <c r="A284" s="28">
        <v>45077</v>
      </c>
      <c r="B284" s="178">
        <v>7646107130</v>
      </c>
      <c r="C284" s="179">
        <v>764610701</v>
      </c>
      <c r="D284" s="178">
        <v>3845.23</v>
      </c>
      <c r="E284" s="180">
        <v>3225.83</v>
      </c>
      <c r="F284" s="178">
        <v>26.7</v>
      </c>
      <c r="G284" s="178">
        <v>144</v>
      </c>
      <c r="V284" s="265" t="s">
        <v>469</v>
      </c>
      <c r="W284" s="265"/>
      <c r="X284" s="265"/>
      <c r="Y284" s="265"/>
      <c r="Z284" s="265"/>
      <c r="AA284" s="265"/>
      <c r="AB284" s="265"/>
      <c r="AC284" s="265"/>
      <c r="AD284" s="265"/>
      <c r="AE284" s="32"/>
      <c r="AF284" s="32"/>
      <c r="AG284" s="32"/>
      <c r="AH284" s="32"/>
      <c r="AI284" s="32"/>
      <c r="AJ284" s="32"/>
      <c r="AK284" s="32"/>
      <c r="AL284" s="96">
        <f>($E$284/$G$284)*0.5</f>
        <v>11.200798611111111</v>
      </c>
      <c r="AM284" s="121">
        <f t="shared" ref="AM284:BC284" si="223">($E$284/$G$284)</f>
        <v>22.401597222222222</v>
      </c>
      <c r="AN284" s="121">
        <f t="shared" si="223"/>
        <v>22.401597222222222</v>
      </c>
      <c r="AO284" s="121">
        <f t="shared" si="223"/>
        <v>22.401597222222222</v>
      </c>
      <c r="AP284" s="121">
        <f t="shared" si="223"/>
        <v>22.401597222222222</v>
      </c>
      <c r="AQ284" s="121">
        <f t="shared" si="223"/>
        <v>22.401597222222222</v>
      </c>
      <c r="AR284" s="121">
        <f t="shared" si="223"/>
        <v>22.401597222222222</v>
      </c>
      <c r="AS284" s="121">
        <f t="shared" si="223"/>
        <v>22.401597222222222</v>
      </c>
      <c r="AT284" s="121">
        <f t="shared" si="223"/>
        <v>22.401597222222222</v>
      </c>
      <c r="AU284" s="121">
        <f t="shared" si="223"/>
        <v>22.401597222222222</v>
      </c>
      <c r="AV284" s="121">
        <f t="shared" si="223"/>
        <v>22.401597222222222</v>
      </c>
      <c r="AW284" s="121">
        <f t="shared" si="223"/>
        <v>22.401597222222222</v>
      </c>
      <c r="AX284" s="121">
        <f t="shared" si="223"/>
        <v>22.401597222222222</v>
      </c>
      <c r="AY284" s="121">
        <f t="shared" si="223"/>
        <v>22.401597222222222</v>
      </c>
      <c r="AZ284" s="121">
        <f t="shared" si="223"/>
        <v>22.401597222222222</v>
      </c>
      <c r="BA284" s="121">
        <f t="shared" si="223"/>
        <v>22.401597222222222</v>
      </c>
      <c r="BB284" s="121">
        <f t="shared" si="223"/>
        <v>22.401597222222222</v>
      </c>
      <c r="BC284" s="121">
        <f t="shared" si="223"/>
        <v>22.401597222222222</v>
      </c>
      <c r="BD284" s="145" t="s">
        <v>158</v>
      </c>
      <c r="BE284" s="145" t="s">
        <v>158</v>
      </c>
      <c r="BF284" s="145" t="s">
        <v>158</v>
      </c>
      <c r="BG284" s="145" t="s">
        <v>158</v>
      </c>
      <c r="BH284" s="145" t="s">
        <v>158</v>
      </c>
    </row>
    <row r="285" spans="1:60" x14ac:dyDescent="0.25">
      <c r="A285" s="28">
        <v>45077</v>
      </c>
      <c r="B285" s="178">
        <v>5748209133</v>
      </c>
      <c r="C285" s="179">
        <v>574820901</v>
      </c>
      <c r="D285" s="178">
        <v>87.17</v>
      </c>
      <c r="E285" s="180">
        <v>73.13</v>
      </c>
      <c r="F285" s="178">
        <v>0.61</v>
      </c>
      <c r="G285" s="178">
        <v>144</v>
      </c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32"/>
      <c r="AF285" s="32"/>
      <c r="AG285" s="32"/>
      <c r="AH285" s="32"/>
      <c r="AI285" s="32"/>
      <c r="AJ285" s="32"/>
      <c r="AK285" s="32"/>
      <c r="AL285" s="96">
        <f>($E$285/$G$285)*0.5</f>
        <v>0.25392361111111111</v>
      </c>
      <c r="AM285" s="121">
        <f t="shared" ref="AM285:BC285" si="224">($E$285/$G$285)</f>
        <v>0.50784722222222223</v>
      </c>
      <c r="AN285" s="121">
        <f t="shared" si="224"/>
        <v>0.50784722222222223</v>
      </c>
      <c r="AO285" s="121">
        <f t="shared" si="224"/>
        <v>0.50784722222222223</v>
      </c>
      <c r="AP285" s="121">
        <f t="shared" si="224"/>
        <v>0.50784722222222223</v>
      </c>
      <c r="AQ285" s="121">
        <f t="shared" si="224"/>
        <v>0.50784722222222223</v>
      </c>
      <c r="AR285" s="121">
        <f t="shared" si="224"/>
        <v>0.50784722222222223</v>
      </c>
      <c r="AS285" s="121">
        <f t="shared" si="224"/>
        <v>0.50784722222222223</v>
      </c>
      <c r="AT285" s="121">
        <f t="shared" si="224"/>
        <v>0.50784722222222223</v>
      </c>
      <c r="AU285" s="121">
        <f t="shared" si="224"/>
        <v>0.50784722222222223</v>
      </c>
      <c r="AV285" s="121">
        <f t="shared" si="224"/>
        <v>0.50784722222222223</v>
      </c>
      <c r="AW285" s="121">
        <f t="shared" si="224"/>
        <v>0.50784722222222223</v>
      </c>
      <c r="AX285" s="121">
        <f t="shared" si="224"/>
        <v>0.50784722222222223</v>
      </c>
      <c r="AY285" s="121">
        <f t="shared" si="224"/>
        <v>0.50784722222222223</v>
      </c>
      <c r="AZ285" s="121">
        <f t="shared" si="224"/>
        <v>0.50784722222222223</v>
      </c>
      <c r="BA285" s="121">
        <f t="shared" si="224"/>
        <v>0.50784722222222223</v>
      </c>
      <c r="BB285" s="121">
        <f t="shared" si="224"/>
        <v>0.50784722222222223</v>
      </c>
      <c r="BC285" s="121">
        <f t="shared" si="224"/>
        <v>0.50784722222222223</v>
      </c>
      <c r="BD285" s="145" t="s">
        <v>158</v>
      </c>
      <c r="BE285" s="145" t="s">
        <v>158</v>
      </c>
      <c r="BF285" s="145" t="s">
        <v>158</v>
      </c>
      <c r="BG285" s="145" t="s">
        <v>158</v>
      </c>
      <c r="BH285" s="145" t="s">
        <v>158</v>
      </c>
    </row>
    <row r="286" spans="1:60" x14ac:dyDescent="0.25">
      <c r="A286" s="28">
        <v>45077</v>
      </c>
      <c r="B286" s="178">
        <v>64409183</v>
      </c>
      <c r="C286" s="179">
        <v>6440901</v>
      </c>
      <c r="D286" s="178">
        <v>285.86</v>
      </c>
      <c r="E286" s="180">
        <v>239.81</v>
      </c>
      <c r="F286" s="178">
        <v>1.99</v>
      </c>
      <c r="G286" s="178">
        <v>144</v>
      </c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37"/>
      <c r="AF286" s="32"/>
      <c r="AG286" s="32"/>
      <c r="AH286" s="32"/>
      <c r="AI286" s="32"/>
      <c r="AJ286" s="32"/>
      <c r="AK286" s="32"/>
      <c r="AL286" s="96">
        <f>($E$286/$G$286)*0.5</f>
        <v>0.83267361111111116</v>
      </c>
      <c r="AM286" s="121">
        <f t="shared" ref="AM286:BC286" si="225">($E$286/$G$286)</f>
        <v>1.6653472222222223</v>
      </c>
      <c r="AN286" s="121">
        <f t="shared" si="225"/>
        <v>1.6653472222222223</v>
      </c>
      <c r="AO286" s="121">
        <f t="shared" si="225"/>
        <v>1.6653472222222223</v>
      </c>
      <c r="AP286" s="121">
        <f t="shared" si="225"/>
        <v>1.6653472222222223</v>
      </c>
      <c r="AQ286" s="121">
        <f t="shared" si="225"/>
        <v>1.6653472222222223</v>
      </c>
      <c r="AR286" s="121">
        <f t="shared" si="225"/>
        <v>1.6653472222222223</v>
      </c>
      <c r="AS286" s="121">
        <f t="shared" si="225"/>
        <v>1.6653472222222223</v>
      </c>
      <c r="AT286" s="121">
        <f t="shared" si="225"/>
        <v>1.6653472222222223</v>
      </c>
      <c r="AU286" s="121">
        <f t="shared" si="225"/>
        <v>1.6653472222222223</v>
      </c>
      <c r="AV286" s="121">
        <f t="shared" si="225"/>
        <v>1.6653472222222223</v>
      </c>
      <c r="AW286" s="121">
        <f t="shared" si="225"/>
        <v>1.6653472222222223</v>
      </c>
      <c r="AX286" s="121">
        <f t="shared" si="225"/>
        <v>1.6653472222222223</v>
      </c>
      <c r="AY286" s="121">
        <f t="shared" si="225"/>
        <v>1.6653472222222223</v>
      </c>
      <c r="AZ286" s="121">
        <f t="shared" si="225"/>
        <v>1.6653472222222223</v>
      </c>
      <c r="BA286" s="121">
        <f t="shared" si="225"/>
        <v>1.6653472222222223</v>
      </c>
      <c r="BB286" s="121">
        <f t="shared" si="225"/>
        <v>1.6653472222222223</v>
      </c>
      <c r="BC286" s="121">
        <f t="shared" si="225"/>
        <v>1.6653472222222223</v>
      </c>
      <c r="BD286" s="145" t="s">
        <v>158</v>
      </c>
      <c r="BE286" s="145" t="s">
        <v>158</v>
      </c>
      <c r="BF286" s="145" t="s">
        <v>158</v>
      </c>
      <c r="BG286" s="145" t="s">
        <v>158</v>
      </c>
      <c r="BH286" s="145" t="s">
        <v>158</v>
      </c>
    </row>
    <row r="287" spans="1:60" x14ac:dyDescent="0.25">
      <c r="D287" s="16"/>
      <c r="E287" s="16"/>
      <c r="F287" s="16"/>
      <c r="AE287" s="34">
        <f>SUM(AE34:AE286)</f>
        <v>6502.762072800364</v>
      </c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1:60" x14ac:dyDescent="0.25">
      <c r="D288" s="16"/>
      <c r="E288" s="16"/>
      <c r="F288" s="16"/>
    </row>
    <row r="289" spans="1:60" x14ac:dyDescent="0.25">
      <c r="A289" s="28">
        <v>45082</v>
      </c>
      <c r="B289" s="25" t="s">
        <v>401</v>
      </c>
      <c r="C289" s="26">
        <v>699351301</v>
      </c>
      <c r="D289" s="25">
        <v>2762.87</v>
      </c>
      <c r="E289" s="177">
        <v>2317.8200000000002</v>
      </c>
      <c r="F289" s="25">
        <v>19.190000000000001</v>
      </c>
      <c r="G289" s="25">
        <v>144</v>
      </c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>
        <f>($E$289/$G$289)*0.5</f>
        <v>8.0479861111111113</v>
      </c>
      <c r="AG289" s="32">
        <f t="shared" ref="AG289:BC289" si="226">($E$289/$G$289)</f>
        <v>16.095972222222223</v>
      </c>
      <c r="AH289" s="32">
        <f t="shared" si="226"/>
        <v>16.095972222222223</v>
      </c>
      <c r="AI289" s="32">
        <f t="shared" si="226"/>
        <v>16.095972222222223</v>
      </c>
      <c r="AJ289" s="32">
        <f t="shared" si="226"/>
        <v>16.095972222222223</v>
      </c>
      <c r="AK289" s="32">
        <f t="shared" si="226"/>
        <v>16.095972222222223</v>
      </c>
      <c r="AL289" s="32">
        <f t="shared" si="226"/>
        <v>16.095972222222223</v>
      </c>
      <c r="AM289" s="32">
        <f t="shared" si="226"/>
        <v>16.095972222222223</v>
      </c>
      <c r="AN289" s="32">
        <f t="shared" si="226"/>
        <v>16.095972222222223</v>
      </c>
      <c r="AO289" s="32">
        <f t="shared" si="226"/>
        <v>16.095972222222223</v>
      </c>
      <c r="AP289" s="32">
        <f t="shared" si="226"/>
        <v>16.095972222222223</v>
      </c>
      <c r="AQ289" s="32">
        <f t="shared" si="226"/>
        <v>16.095972222222223</v>
      </c>
      <c r="AR289" s="32">
        <f t="shared" si="226"/>
        <v>16.095972222222223</v>
      </c>
      <c r="AS289" s="32">
        <f t="shared" si="226"/>
        <v>16.095972222222223</v>
      </c>
      <c r="AT289" s="32">
        <f t="shared" si="226"/>
        <v>16.095972222222223</v>
      </c>
      <c r="AU289" s="32">
        <f t="shared" si="226"/>
        <v>16.095972222222223</v>
      </c>
      <c r="AV289" s="32">
        <f t="shared" si="226"/>
        <v>16.095972222222223</v>
      </c>
      <c r="AW289" s="32">
        <f t="shared" si="226"/>
        <v>16.095972222222223</v>
      </c>
      <c r="AX289" s="32">
        <f t="shared" si="226"/>
        <v>16.095972222222223</v>
      </c>
      <c r="AY289" s="32">
        <f t="shared" si="226"/>
        <v>16.095972222222223</v>
      </c>
      <c r="AZ289" s="32">
        <f t="shared" si="226"/>
        <v>16.095972222222223</v>
      </c>
      <c r="BA289" s="32">
        <f t="shared" si="226"/>
        <v>16.095972222222223</v>
      </c>
      <c r="BB289" s="32">
        <f t="shared" si="226"/>
        <v>16.095972222222223</v>
      </c>
      <c r="BC289" s="32">
        <f t="shared" si="226"/>
        <v>16.095972222222223</v>
      </c>
      <c r="BD289" s="145" t="s">
        <v>158</v>
      </c>
      <c r="BE289" s="145" t="s">
        <v>158</v>
      </c>
      <c r="BF289" s="145" t="s">
        <v>158</v>
      </c>
      <c r="BG289" s="145" t="s">
        <v>158</v>
      </c>
      <c r="BH289" s="145" t="s">
        <v>158</v>
      </c>
    </row>
    <row r="290" spans="1:60" x14ac:dyDescent="0.25">
      <c r="A290" s="28">
        <v>45082</v>
      </c>
      <c r="B290" s="25" t="s">
        <v>402</v>
      </c>
      <c r="C290" s="26">
        <v>796741001</v>
      </c>
      <c r="D290" s="25">
        <v>2151.34</v>
      </c>
      <c r="E290" s="177">
        <v>1804.79</v>
      </c>
      <c r="F290" s="25">
        <v>14.94</v>
      </c>
      <c r="G290" s="25">
        <v>144</v>
      </c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>
        <f>($E$290/$G$290)*0.5</f>
        <v>6.2666319444444447</v>
      </c>
      <c r="AG290" s="32">
        <f t="shared" ref="AG290:BC290" si="227">($E$290/$G$290)</f>
        <v>12.533263888888889</v>
      </c>
      <c r="AH290" s="32">
        <f t="shared" si="227"/>
        <v>12.533263888888889</v>
      </c>
      <c r="AI290" s="32">
        <f t="shared" si="227"/>
        <v>12.533263888888889</v>
      </c>
      <c r="AJ290" s="32">
        <f t="shared" si="227"/>
        <v>12.533263888888889</v>
      </c>
      <c r="AK290" s="32">
        <f t="shared" si="227"/>
        <v>12.533263888888889</v>
      </c>
      <c r="AL290" s="32">
        <f t="shared" si="227"/>
        <v>12.533263888888889</v>
      </c>
      <c r="AM290" s="32">
        <f t="shared" si="227"/>
        <v>12.533263888888889</v>
      </c>
      <c r="AN290" s="32">
        <f t="shared" si="227"/>
        <v>12.533263888888889</v>
      </c>
      <c r="AO290" s="32">
        <f t="shared" si="227"/>
        <v>12.533263888888889</v>
      </c>
      <c r="AP290" s="32">
        <f t="shared" si="227"/>
        <v>12.533263888888889</v>
      </c>
      <c r="AQ290" s="32">
        <f t="shared" si="227"/>
        <v>12.533263888888889</v>
      </c>
      <c r="AR290" s="32">
        <f t="shared" si="227"/>
        <v>12.533263888888889</v>
      </c>
      <c r="AS290" s="32">
        <f t="shared" si="227"/>
        <v>12.533263888888889</v>
      </c>
      <c r="AT290" s="32">
        <f t="shared" si="227"/>
        <v>12.533263888888889</v>
      </c>
      <c r="AU290" s="32">
        <f t="shared" si="227"/>
        <v>12.533263888888889</v>
      </c>
      <c r="AV290" s="32">
        <f t="shared" si="227"/>
        <v>12.533263888888889</v>
      </c>
      <c r="AW290" s="32">
        <f t="shared" si="227"/>
        <v>12.533263888888889</v>
      </c>
      <c r="AX290" s="32">
        <f t="shared" si="227"/>
        <v>12.533263888888889</v>
      </c>
      <c r="AY290" s="32">
        <f t="shared" si="227"/>
        <v>12.533263888888889</v>
      </c>
      <c r="AZ290" s="32">
        <f t="shared" si="227"/>
        <v>12.533263888888889</v>
      </c>
      <c r="BA290" s="32">
        <f t="shared" si="227"/>
        <v>12.533263888888889</v>
      </c>
      <c r="BB290" s="32">
        <f t="shared" si="227"/>
        <v>12.533263888888889</v>
      </c>
      <c r="BC290" s="32">
        <f t="shared" si="227"/>
        <v>12.533263888888889</v>
      </c>
      <c r="BD290" s="145" t="s">
        <v>158</v>
      </c>
      <c r="BE290" s="145" t="s">
        <v>158</v>
      </c>
      <c r="BF290" s="145" t="s">
        <v>158</v>
      </c>
      <c r="BG290" s="145" t="s">
        <v>158</v>
      </c>
      <c r="BH290" s="145" t="s">
        <v>158</v>
      </c>
    </row>
    <row r="291" spans="1:60" x14ac:dyDescent="0.25">
      <c r="A291" s="28">
        <v>45089</v>
      </c>
      <c r="B291" s="25" t="s">
        <v>403</v>
      </c>
      <c r="C291" s="26">
        <v>678080301</v>
      </c>
      <c r="D291" s="25">
        <v>2279.9699999999998</v>
      </c>
      <c r="E291" s="177">
        <v>1912.71</v>
      </c>
      <c r="F291" s="25">
        <v>15.83</v>
      </c>
      <c r="G291" s="25">
        <v>144</v>
      </c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>
        <f>($E$291/$G$291)*0.5</f>
        <v>6.6413541666666669</v>
      </c>
      <c r="AG291" s="32">
        <f t="shared" ref="AG291:BC291" si="228">($E$291/$G$291)</f>
        <v>13.282708333333334</v>
      </c>
      <c r="AH291" s="32">
        <f t="shared" si="228"/>
        <v>13.282708333333334</v>
      </c>
      <c r="AI291" s="32">
        <f t="shared" si="228"/>
        <v>13.282708333333334</v>
      </c>
      <c r="AJ291" s="32">
        <f t="shared" si="228"/>
        <v>13.282708333333334</v>
      </c>
      <c r="AK291" s="32">
        <f t="shared" si="228"/>
        <v>13.282708333333334</v>
      </c>
      <c r="AL291" s="32">
        <f t="shared" si="228"/>
        <v>13.282708333333334</v>
      </c>
      <c r="AM291" s="32">
        <f t="shared" si="228"/>
        <v>13.282708333333334</v>
      </c>
      <c r="AN291" s="32">
        <f t="shared" si="228"/>
        <v>13.282708333333334</v>
      </c>
      <c r="AO291" s="32">
        <f t="shared" si="228"/>
        <v>13.282708333333334</v>
      </c>
      <c r="AP291" s="32">
        <f t="shared" si="228"/>
        <v>13.282708333333334</v>
      </c>
      <c r="AQ291" s="32">
        <f t="shared" si="228"/>
        <v>13.282708333333334</v>
      </c>
      <c r="AR291" s="32">
        <f t="shared" si="228"/>
        <v>13.282708333333334</v>
      </c>
      <c r="AS291" s="32">
        <f t="shared" si="228"/>
        <v>13.282708333333334</v>
      </c>
      <c r="AT291" s="32">
        <f t="shared" si="228"/>
        <v>13.282708333333334</v>
      </c>
      <c r="AU291" s="32">
        <f t="shared" si="228"/>
        <v>13.282708333333334</v>
      </c>
      <c r="AV291" s="32">
        <f t="shared" si="228"/>
        <v>13.282708333333334</v>
      </c>
      <c r="AW291" s="32">
        <f t="shared" si="228"/>
        <v>13.282708333333334</v>
      </c>
      <c r="AX291" s="32">
        <f t="shared" si="228"/>
        <v>13.282708333333334</v>
      </c>
      <c r="AY291" s="32">
        <f t="shared" si="228"/>
        <v>13.282708333333334</v>
      </c>
      <c r="AZ291" s="32">
        <f t="shared" si="228"/>
        <v>13.282708333333334</v>
      </c>
      <c r="BA291" s="32">
        <f t="shared" si="228"/>
        <v>13.282708333333334</v>
      </c>
      <c r="BB291" s="32">
        <f t="shared" si="228"/>
        <v>13.282708333333334</v>
      </c>
      <c r="BC291" s="32">
        <f t="shared" si="228"/>
        <v>13.282708333333334</v>
      </c>
      <c r="BD291" s="145" t="s">
        <v>158</v>
      </c>
      <c r="BE291" s="145" t="s">
        <v>158</v>
      </c>
      <c r="BF291" s="145" t="s">
        <v>158</v>
      </c>
      <c r="BG291" s="145" t="s">
        <v>158</v>
      </c>
      <c r="BH291" s="145" t="s">
        <v>158</v>
      </c>
    </row>
    <row r="292" spans="1:60" x14ac:dyDescent="0.25">
      <c r="A292" s="28">
        <v>45089</v>
      </c>
      <c r="B292" s="25" t="s">
        <v>404</v>
      </c>
      <c r="C292" s="26">
        <v>854741401</v>
      </c>
      <c r="D292" s="25">
        <v>2576.73</v>
      </c>
      <c r="E292" s="177">
        <v>2161.67</v>
      </c>
      <c r="F292" s="25">
        <v>17.89</v>
      </c>
      <c r="G292" s="25">
        <v>144</v>
      </c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>
        <f>($E$292/$G$292)*0.5</f>
        <v>7.5057986111111115</v>
      </c>
      <c r="AG292" s="32">
        <f t="shared" ref="AG292:BC292" si="229">($E$292/$G$292)</f>
        <v>15.011597222222223</v>
      </c>
      <c r="AH292" s="32">
        <f t="shared" si="229"/>
        <v>15.011597222222223</v>
      </c>
      <c r="AI292" s="32">
        <f t="shared" si="229"/>
        <v>15.011597222222223</v>
      </c>
      <c r="AJ292" s="32">
        <f t="shared" si="229"/>
        <v>15.011597222222223</v>
      </c>
      <c r="AK292" s="32">
        <f t="shared" si="229"/>
        <v>15.011597222222223</v>
      </c>
      <c r="AL292" s="32">
        <f t="shared" si="229"/>
        <v>15.011597222222223</v>
      </c>
      <c r="AM292" s="32">
        <f t="shared" si="229"/>
        <v>15.011597222222223</v>
      </c>
      <c r="AN292" s="32">
        <f t="shared" si="229"/>
        <v>15.011597222222223</v>
      </c>
      <c r="AO292" s="32">
        <f t="shared" si="229"/>
        <v>15.011597222222223</v>
      </c>
      <c r="AP292" s="32">
        <f t="shared" si="229"/>
        <v>15.011597222222223</v>
      </c>
      <c r="AQ292" s="32">
        <f t="shared" si="229"/>
        <v>15.011597222222223</v>
      </c>
      <c r="AR292" s="32">
        <f t="shared" si="229"/>
        <v>15.011597222222223</v>
      </c>
      <c r="AS292" s="32">
        <f t="shared" si="229"/>
        <v>15.011597222222223</v>
      </c>
      <c r="AT292" s="32">
        <f t="shared" si="229"/>
        <v>15.011597222222223</v>
      </c>
      <c r="AU292" s="32">
        <f t="shared" si="229"/>
        <v>15.011597222222223</v>
      </c>
      <c r="AV292" s="32">
        <f t="shared" si="229"/>
        <v>15.011597222222223</v>
      </c>
      <c r="AW292" s="32">
        <f t="shared" si="229"/>
        <v>15.011597222222223</v>
      </c>
      <c r="AX292" s="32">
        <f t="shared" si="229"/>
        <v>15.011597222222223</v>
      </c>
      <c r="AY292" s="32">
        <f t="shared" si="229"/>
        <v>15.011597222222223</v>
      </c>
      <c r="AZ292" s="32">
        <f t="shared" si="229"/>
        <v>15.011597222222223</v>
      </c>
      <c r="BA292" s="32">
        <f t="shared" si="229"/>
        <v>15.011597222222223</v>
      </c>
      <c r="BB292" s="32">
        <f t="shared" si="229"/>
        <v>15.011597222222223</v>
      </c>
      <c r="BC292" s="32">
        <f t="shared" si="229"/>
        <v>15.011597222222223</v>
      </c>
      <c r="BD292" s="145" t="s">
        <v>158</v>
      </c>
      <c r="BE292" s="145" t="s">
        <v>158</v>
      </c>
      <c r="BF292" s="145" t="s">
        <v>158</v>
      </c>
      <c r="BG292" s="145" t="s">
        <v>158</v>
      </c>
      <c r="BH292" s="145" t="s">
        <v>158</v>
      </c>
    </row>
    <row r="293" spans="1:60" x14ac:dyDescent="0.25">
      <c r="A293" s="28">
        <v>45096</v>
      </c>
      <c r="B293" s="25" t="s">
        <v>405</v>
      </c>
      <c r="C293" s="26">
        <v>624351301</v>
      </c>
      <c r="D293" s="25">
        <v>285.88</v>
      </c>
      <c r="E293" s="177">
        <v>239.83</v>
      </c>
      <c r="F293" s="25">
        <v>1.99</v>
      </c>
      <c r="G293" s="25">
        <v>144</v>
      </c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>
        <f>($E$293/$G$293)*0.5</f>
        <v>0.83274305555555561</v>
      </c>
      <c r="AG293" s="32">
        <f t="shared" ref="AG293:BC293" si="230">($E$293/$G$293)</f>
        <v>1.6654861111111112</v>
      </c>
      <c r="AH293" s="32">
        <f t="shared" si="230"/>
        <v>1.6654861111111112</v>
      </c>
      <c r="AI293" s="32">
        <f t="shared" si="230"/>
        <v>1.6654861111111112</v>
      </c>
      <c r="AJ293" s="32">
        <f t="shared" si="230"/>
        <v>1.6654861111111112</v>
      </c>
      <c r="AK293" s="32">
        <f t="shared" si="230"/>
        <v>1.6654861111111112</v>
      </c>
      <c r="AL293" s="32">
        <f t="shared" si="230"/>
        <v>1.6654861111111112</v>
      </c>
      <c r="AM293" s="32">
        <f t="shared" si="230"/>
        <v>1.6654861111111112</v>
      </c>
      <c r="AN293" s="32">
        <f t="shared" si="230"/>
        <v>1.6654861111111112</v>
      </c>
      <c r="AO293" s="32">
        <f t="shared" si="230"/>
        <v>1.6654861111111112</v>
      </c>
      <c r="AP293" s="32">
        <f t="shared" si="230"/>
        <v>1.6654861111111112</v>
      </c>
      <c r="AQ293" s="32">
        <f t="shared" si="230"/>
        <v>1.6654861111111112</v>
      </c>
      <c r="AR293" s="32">
        <f t="shared" si="230"/>
        <v>1.6654861111111112</v>
      </c>
      <c r="AS293" s="32">
        <f t="shared" si="230"/>
        <v>1.6654861111111112</v>
      </c>
      <c r="AT293" s="32">
        <f t="shared" si="230"/>
        <v>1.6654861111111112</v>
      </c>
      <c r="AU293" s="32">
        <f t="shared" si="230"/>
        <v>1.6654861111111112</v>
      </c>
      <c r="AV293" s="32">
        <f t="shared" si="230"/>
        <v>1.6654861111111112</v>
      </c>
      <c r="AW293" s="32">
        <f t="shared" si="230"/>
        <v>1.6654861111111112</v>
      </c>
      <c r="AX293" s="32">
        <f t="shared" si="230"/>
        <v>1.6654861111111112</v>
      </c>
      <c r="AY293" s="32">
        <f t="shared" si="230"/>
        <v>1.6654861111111112</v>
      </c>
      <c r="AZ293" s="32">
        <f t="shared" si="230"/>
        <v>1.6654861111111112</v>
      </c>
      <c r="BA293" s="32">
        <f t="shared" si="230"/>
        <v>1.6654861111111112</v>
      </c>
      <c r="BB293" s="32">
        <f t="shared" si="230"/>
        <v>1.6654861111111112</v>
      </c>
      <c r="BC293" s="32">
        <f t="shared" si="230"/>
        <v>1.6654861111111112</v>
      </c>
      <c r="BD293" s="145" t="s">
        <v>158</v>
      </c>
      <c r="BE293" s="145" t="s">
        <v>158</v>
      </c>
      <c r="BF293" s="145" t="s">
        <v>158</v>
      </c>
      <c r="BG293" s="145" t="s">
        <v>158</v>
      </c>
      <c r="BH293" s="145" t="s">
        <v>158</v>
      </c>
    </row>
    <row r="294" spans="1:60" x14ac:dyDescent="0.25">
      <c r="A294" s="28">
        <v>45096</v>
      </c>
      <c r="B294" s="25" t="s">
        <v>406</v>
      </c>
      <c r="C294" s="26">
        <v>926540701</v>
      </c>
      <c r="D294" s="25">
        <v>791.61</v>
      </c>
      <c r="E294" s="177">
        <v>664.1</v>
      </c>
      <c r="F294" s="25">
        <v>5.5</v>
      </c>
      <c r="G294" s="25">
        <v>144</v>
      </c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>
        <f>($E$294/$G$294)*0.5</f>
        <v>2.3059027777777779</v>
      </c>
      <c r="AG294" s="32">
        <f t="shared" ref="AG294:BC294" si="231">($E$294/$G$294)</f>
        <v>4.6118055555555557</v>
      </c>
      <c r="AH294" s="32">
        <f t="shared" si="231"/>
        <v>4.6118055555555557</v>
      </c>
      <c r="AI294" s="32">
        <f t="shared" si="231"/>
        <v>4.6118055555555557</v>
      </c>
      <c r="AJ294" s="32">
        <f t="shared" si="231"/>
        <v>4.6118055555555557</v>
      </c>
      <c r="AK294" s="32">
        <f t="shared" si="231"/>
        <v>4.6118055555555557</v>
      </c>
      <c r="AL294" s="32">
        <f t="shared" si="231"/>
        <v>4.6118055555555557</v>
      </c>
      <c r="AM294" s="32">
        <f t="shared" si="231"/>
        <v>4.6118055555555557</v>
      </c>
      <c r="AN294" s="32">
        <f t="shared" si="231"/>
        <v>4.6118055555555557</v>
      </c>
      <c r="AO294" s="32">
        <f t="shared" si="231"/>
        <v>4.6118055555555557</v>
      </c>
      <c r="AP294" s="32">
        <f t="shared" si="231"/>
        <v>4.6118055555555557</v>
      </c>
      <c r="AQ294" s="32">
        <f t="shared" si="231"/>
        <v>4.6118055555555557</v>
      </c>
      <c r="AR294" s="32">
        <f t="shared" si="231"/>
        <v>4.6118055555555557</v>
      </c>
      <c r="AS294" s="32">
        <f t="shared" si="231"/>
        <v>4.6118055555555557</v>
      </c>
      <c r="AT294" s="32">
        <f t="shared" si="231"/>
        <v>4.6118055555555557</v>
      </c>
      <c r="AU294" s="32">
        <f t="shared" si="231"/>
        <v>4.6118055555555557</v>
      </c>
      <c r="AV294" s="32">
        <f t="shared" si="231"/>
        <v>4.6118055555555557</v>
      </c>
      <c r="AW294" s="32">
        <f t="shared" si="231"/>
        <v>4.6118055555555557</v>
      </c>
      <c r="AX294" s="32">
        <f t="shared" si="231"/>
        <v>4.6118055555555557</v>
      </c>
      <c r="AY294" s="32">
        <f t="shared" si="231"/>
        <v>4.6118055555555557</v>
      </c>
      <c r="AZ294" s="32">
        <f t="shared" si="231"/>
        <v>4.6118055555555557</v>
      </c>
      <c r="BA294" s="32">
        <f t="shared" si="231"/>
        <v>4.6118055555555557</v>
      </c>
      <c r="BB294" s="32">
        <f t="shared" si="231"/>
        <v>4.6118055555555557</v>
      </c>
      <c r="BC294" s="32">
        <f t="shared" si="231"/>
        <v>4.6118055555555557</v>
      </c>
      <c r="BD294" s="145" t="s">
        <v>158</v>
      </c>
      <c r="BE294" s="145" t="s">
        <v>158</v>
      </c>
      <c r="BF294" s="145" t="s">
        <v>158</v>
      </c>
      <c r="BG294" s="145" t="s">
        <v>158</v>
      </c>
      <c r="BH294" s="145" t="s">
        <v>158</v>
      </c>
    </row>
    <row r="295" spans="1:60" x14ac:dyDescent="0.25">
      <c r="A295" s="28">
        <v>45096</v>
      </c>
      <c r="B295" s="25" t="s">
        <v>407</v>
      </c>
      <c r="C295" s="26">
        <v>617850001</v>
      </c>
      <c r="D295" s="25">
        <v>441.99</v>
      </c>
      <c r="E295" s="177">
        <v>370.79</v>
      </c>
      <c r="F295" s="25">
        <v>3.07</v>
      </c>
      <c r="G295" s="25">
        <v>144</v>
      </c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>
        <f>($E$295/$G$295)*0.5</f>
        <v>1.2874652777777778</v>
      </c>
      <c r="AG295" s="32">
        <f t="shared" ref="AG295:BC295" si="232">($E$295/$G$295)</f>
        <v>2.5749305555555555</v>
      </c>
      <c r="AH295" s="32">
        <f t="shared" si="232"/>
        <v>2.5749305555555555</v>
      </c>
      <c r="AI295" s="32">
        <f t="shared" si="232"/>
        <v>2.5749305555555555</v>
      </c>
      <c r="AJ295" s="32">
        <f t="shared" si="232"/>
        <v>2.5749305555555555</v>
      </c>
      <c r="AK295" s="32">
        <f t="shared" si="232"/>
        <v>2.5749305555555555</v>
      </c>
      <c r="AL295" s="32">
        <f t="shared" si="232"/>
        <v>2.5749305555555555</v>
      </c>
      <c r="AM295" s="32">
        <f t="shared" si="232"/>
        <v>2.5749305555555555</v>
      </c>
      <c r="AN295" s="32">
        <f t="shared" si="232"/>
        <v>2.5749305555555555</v>
      </c>
      <c r="AO295" s="32">
        <f t="shared" si="232"/>
        <v>2.5749305555555555</v>
      </c>
      <c r="AP295" s="32">
        <f t="shared" si="232"/>
        <v>2.5749305555555555</v>
      </c>
      <c r="AQ295" s="32">
        <f t="shared" si="232"/>
        <v>2.5749305555555555</v>
      </c>
      <c r="AR295" s="32">
        <f t="shared" si="232"/>
        <v>2.5749305555555555</v>
      </c>
      <c r="AS295" s="32">
        <f t="shared" si="232"/>
        <v>2.5749305555555555</v>
      </c>
      <c r="AT295" s="32">
        <f t="shared" si="232"/>
        <v>2.5749305555555555</v>
      </c>
      <c r="AU295" s="32">
        <f t="shared" si="232"/>
        <v>2.5749305555555555</v>
      </c>
      <c r="AV295" s="32">
        <f t="shared" si="232"/>
        <v>2.5749305555555555</v>
      </c>
      <c r="AW295" s="32">
        <f t="shared" si="232"/>
        <v>2.5749305555555555</v>
      </c>
      <c r="AX295" s="32">
        <f t="shared" si="232"/>
        <v>2.5749305555555555</v>
      </c>
      <c r="AY295" s="32">
        <f t="shared" si="232"/>
        <v>2.5749305555555555</v>
      </c>
      <c r="AZ295" s="32">
        <f t="shared" si="232"/>
        <v>2.5749305555555555</v>
      </c>
      <c r="BA295" s="32">
        <f t="shared" si="232"/>
        <v>2.5749305555555555</v>
      </c>
      <c r="BB295" s="32">
        <f t="shared" si="232"/>
        <v>2.5749305555555555</v>
      </c>
      <c r="BC295" s="32">
        <f t="shared" si="232"/>
        <v>2.5749305555555555</v>
      </c>
      <c r="BD295" s="145" t="s">
        <v>158</v>
      </c>
      <c r="BE295" s="145" t="s">
        <v>158</v>
      </c>
      <c r="BF295" s="145" t="s">
        <v>158</v>
      </c>
      <c r="BG295" s="145" t="s">
        <v>158</v>
      </c>
      <c r="BH295" s="145" t="s">
        <v>158</v>
      </c>
    </row>
    <row r="296" spans="1:60" x14ac:dyDescent="0.25">
      <c r="A296" s="182">
        <v>45103</v>
      </c>
      <c r="B296" s="183" t="s">
        <v>421</v>
      </c>
      <c r="C296" s="184">
        <v>5501369892</v>
      </c>
      <c r="D296" s="183">
        <v>898.16</v>
      </c>
      <c r="E296" s="185">
        <v>753.49</v>
      </c>
      <c r="F296" s="183">
        <v>6.24</v>
      </c>
      <c r="G296" s="183">
        <v>144</v>
      </c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124">
        <f>($E$296/$G$296)*0.5</f>
        <v>2.6162847222222223</v>
      </c>
      <c r="AG296" s="32">
        <f t="shared" ref="AG296:BC296" si="233">($E$296/$G$296)</f>
        <v>5.2325694444444446</v>
      </c>
      <c r="AH296" s="32">
        <f t="shared" si="233"/>
        <v>5.2325694444444446</v>
      </c>
      <c r="AI296" s="32">
        <f t="shared" si="233"/>
        <v>5.2325694444444446</v>
      </c>
      <c r="AJ296" s="32">
        <f t="shared" si="233"/>
        <v>5.2325694444444446</v>
      </c>
      <c r="AK296" s="32">
        <f t="shared" si="233"/>
        <v>5.2325694444444446</v>
      </c>
      <c r="AL296" s="32">
        <f t="shared" si="233"/>
        <v>5.2325694444444446</v>
      </c>
      <c r="AM296" s="32">
        <f t="shared" si="233"/>
        <v>5.2325694444444446</v>
      </c>
      <c r="AN296" s="32">
        <f t="shared" si="233"/>
        <v>5.2325694444444446</v>
      </c>
      <c r="AO296" s="32">
        <f t="shared" si="233"/>
        <v>5.2325694444444446</v>
      </c>
      <c r="AP296" s="32">
        <f t="shared" si="233"/>
        <v>5.2325694444444446</v>
      </c>
      <c r="AQ296" s="32">
        <f t="shared" si="233"/>
        <v>5.2325694444444446</v>
      </c>
      <c r="AR296" s="32">
        <f t="shared" si="233"/>
        <v>5.2325694444444446</v>
      </c>
      <c r="AS296" s="32">
        <f t="shared" si="233"/>
        <v>5.2325694444444446</v>
      </c>
      <c r="AT296" s="32">
        <f t="shared" si="233"/>
        <v>5.2325694444444446</v>
      </c>
      <c r="AU296" s="32">
        <f t="shared" si="233"/>
        <v>5.2325694444444446</v>
      </c>
      <c r="AV296" s="32">
        <f t="shared" si="233"/>
        <v>5.2325694444444446</v>
      </c>
      <c r="AW296" s="32">
        <f t="shared" si="233"/>
        <v>5.2325694444444446</v>
      </c>
      <c r="AX296" s="32">
        <f t="shared" si="233"/>
        <v>5.2325694444444446</v>
      </c>
      <c r="AY296" s="32">
        <f t="shared" si="233"/>
        <v>5.2325694444444446</v>
      </c>
      <c r="AZ296" s="32">
        <f t="shared" si="233"/>
        <v>5.2325694444444446</v>
      </c>
      <c r="BA296" s="32">
        <f t="shared" si="233"/>
        <v>5.2325694444444446</v>
      </c>
      <c r="BB296" s="32">
        <f t="shared" si="233"/>
        <v>5.2325694444444446</v>
      </c>
      <c r="BC296" s="32">
        <f t="shared" si="233"/>
        <v>5.2325694444444446</v>
      </c>
      <c r="BD296" s="145" t="s">
        <v>158</v>
      </c>
      <c r="BE296" s="145" t="s">
        <v>158</v>
      </c>
      <c r="BF296" s="145" t="s">
        <v>158</v>
      </c>
      <c r="BG296" s="145" t="s">
        <v>158</v>
      </c>
      <c r="BH296" s="145" t="s">
        <v>158</v>
      </c>
    </row>
    <row r="297" spans="1:60" x14ac:dyDescent="0.25">
      <c r="A297" s="182">
        <v>45103</v>
      </c>
      <c r="B297" s="183" t="s">
        <v>422</v>
      </c>
      <c r="C297" s="184">
        <v>140105400</v>
      </c>
      <c r="D297" s="183">
        <v>664.89</v>
      </c>
      <c r="E297" s="185">
        <v>557.79</v>
      </c>
      <c r="F297" s="183">
        <v>4.62</v>
      </c>
      <c r="G297" s="183">
        <v>144</v>
      </c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124">
        <f>($E$297/$G$297)*0.5</f>
        <v>1.9367708333333331</v>
      </c>
      <c r="AG297" s="32">
        <f t="shared" ref="AG297:BC297" si="234">($E$297/$G$297)</f>
        <v>3.8735416666666662</v>
      </c>
      <c r="AH297" s="32">
        <f t="shared" si="234"/>
        <v>3.8735416666666662</v>
      </c>
      <c r="AI297" s="32">
        <f t="shared" si="234"/>
        <v>3.8735416666666662</v>
      </c>
      <c r="AJ297" s="32">
        <f t="shared" si="234"/>
        <v>3.8735416666666662</v>
      </c>
      <c r="AK297" s="32">
        <f t="shared" si="234"/>
        <v>3.8735416666666662</v>
      </c>
      <c r="AL297" s="32">
        <f t="shared" si="234"/>
        <v>3.8735416666666662</v>
      </c>
      <c r="AM297" s="32">
        <f t="shared" si="234"/>
        <v>3.8735416666666662</v>
      </c>
      <c r="AN297" s="32">
        <f t="shared" si="234"/>
        <v>3.8735416666666662</v>
      </c>
      <c r="AO297" s="32">
        <f t="shared" si="234"/>
        <v>3.8735416666666662</v>
      </c>
      <c r="AP297" s="32">
        <f t="shared" si="234"/>
        <v>3.8735416666666662</v>
      </c>
      <c r="AQ297" s="32">
        <f t="shared" si="234"/>
        <v>3.8735416666666662</v>
      </c>
      <c r="AR297" s="32">
        <f t="shared" si="234"/>
        <v>3.8735416666666662</v>
      </c>
      <c r="AS297" s="32">
        <f t="shared" si="234"/>
        <v>3.8735416666666662</v>
      </c>
      <c r="AT297" s="32">
        <f t="shared" si="234"/>
        <v>3.8735416666666662</v>
      </c>
      <c r="AU297" s="32">
        <f t="shared" si="234"/>
        <v>3.8735416666666662</v>
      </c>
      <c r="AV297" s="32">
        <f t="shared" si="234"/>
        <v>3.8735416666666662</v>
      </c>
      <c r="AW297" s="32">
        <f t="shared" si="234"/>
        <v>3.8735416666666662</v>
      </c>
      <c r="AX297" s="32">
        <f t="shared" si="234"/>
        <v>3.8735416666666662</v>
      </c>
      <c r="AY297" s="32">
        <f t="shared" si="234"/>
        <v>3.8735416666666662</v>
      </c>
      <c r="AZ297" s="32">
        <f t="shared" si="234"/>
        <v>3.8735416666666662</v>
      </c>
      <c r="BA297" s="32">
        <f t="shared" si="234"/>
        <v>3.8735416666666662</v>
      </c>
      <c r="BB297" s="32">
        <f t="shared" si="234"/>
        <v>3.8735416666666662</v>
      </c>
      <c r="BC297" s="32">
        <f t="shared" si="234"/>
        <v>3.8735416666666662</v>
      </c>
      <c r="BD297" s="145" t="s">
        <v>158</v>
      </c>
      <c r="BE297" s="145" t="s">
        <v>158</v>
      </c>
      <c r="BF297" s="145" t="s">
        <v>158</v>
      </c>
      <c r="BG297" s="145" t="s">
        <v>158</v>
      </c>
      <c r="BH297" s="145" t="s">
        <v>158</v>
      </c>
    </row>
    <row r="298" spans="1:60" x14ac:dyDescent="0.25">
      <c r="A298" s="182">
        <v>45103</v>
      </c>
      <c r="B298" s="183" t="s">
        <v>423</v>
      </c>
      <c r="C298" s="184">
        <v>66811501</v>
      </c>
      <c r="D298" s="183">
        <v>1804.61</v>
      </c>
      <c r="E298" s="185">
        <v>1513.92</v>
      </c>
      <c r="F298" s="183">
        <v>12.53</v>
      </c>
      <c r="G298" s="183">
        <v>144</v>
      </c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124">
        <f>($E$298/$G$298)*0.5</f>
        <v>5.2566666666666668</v>
      </c>
      <c r="AG298" s="32">
        <f t="shared" ref="AG298:BC298" si="235">($E$298/$G$298)</f>
        <v>10.513333333333334</v>
      </c>
      <c r="AH298" s="32">
        <f t="shared" si="235"/>
        <v>10.513333333333334</v>
      </c>
      <c r="AI298" s="32">
        <f t="shared" si="235"/>
        <v>10.513333333333334</v>
      </c>
      <c r="AJ298" s="32">
        <f t="shared" si="235"/>
        <v>10.513333333333334</v>
      </c>
      <c r="AK298" s="32">
        <f t="shared" si="235"/>
        <v>10.513333333333334</v>
      </c>
      <c r="AL298" s="32">
        <f t="shared" si="235"/>
        <v>10.513333333333334</v>
      </c>
      <c r="AM298" s="32">
        <f t="shared" si="235"/>
        <v>10.513333333333334</v>
      </c>
      <c r="AN298" s="32">
        <f t="shared" si="235"/>
        <v>10.513333333333334</v>
      </c>
      <c r="AO298" s="32">
        <f t="shared" si="235"/>
        <v>10.513333333333334</v>
      </c>
      <c r="AP298" s="32">
        <f t="shared" si="235"/>
        <v>10.513333333333334</v>
      </c>
      <c r="AQ298" s="32">
        <f t="shared" si="235"/>
        <v>10.513333333333334</v>
      </c>
      <c r="AR298" s="32">
        <f t="shared" si="235"/>
        <v>10.513333333333334</v>
      </c>
      <c r="AS298" s="32">
        <f t="shared" si="235"/>
        <v>10.513333333333334</v>
      </c>
      <c r="AT298" s="32">
        <f t="shared" si="235"/>
        <v>10.513333333333334</v>
      </c>
      <c r="AU298" s="32">
        <f t="shared" si="235"/>
        <v>10.513333333333334</v>
      </c>
      <c r="AV298" s="32">
        <f t="shared" si="235"/>
        <v>10.513333333333334</v>
      </c>
      <c r="AW298" s="32">
        <f t="shared" si="235"/>
        <v>10.513333333333334</v>
      </c>
      <c r="AX298" s="32">
        <f t="shared" si="235"/>
        <v>10.513333333333334</v>
      </c>
      <c r="AY298" s="32">
        <f t="shared" si="235"/>
        <v>10.513333333333334</v>
      </c>
      <c r="AZ298" s="32">
        <f t="shared" si="235"/>
        <v>10.513333333333334</v>
      </c>
      <c r="BA298" s="32">
        <f t="shared" si="235"/>
        <v>10.513333333333334</v>
      </c>
      <c r="BB298" s="32">
        <f t="shared" si="235"/>
        <v>10.513333333333334</v>
      </c>
      <c r="BC298" s="32">
        <f t="shared" si="235"/>
        <v>10.513333333333334</v>
      </c>
      <c r="BD298" s="145" t="s">
        <v>158</v>
      </c>
      <c r="BE298" s="145" t="s">
        <v>158</v>
      </c>
      <c r="BF298" s="145" t="s">
        <v>158</v>
      </c>
      <c r="BG298" s="145" t="s">
        <v>158</v>
      </c>
      <c r="BH298" s="145" t="s">
        <v>158</v>
      </c>
    </row>
    <row r="299" spans="1:60" x14ac:dyDescent="0.25">
      <c r="A299" s="182">
        <v>45103</v>
      </c>
      <c r="B299" s="183" t="s">
        <v>424</v>
      </c>
      <c r="C299" s="184">
        <v>967950501</v>
      </c>
      <c r="D299" s="183">
        <v>475.7</v>
      </c>
      <c r="E299" s="185">
        <v>399.07</v>
      </c>
      <c r="F299" s="183">
        <v>3.3</v>
      </c>
      <c r="G299" s="183">
        <v>144</v>
      </c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125">
        <f>($E$299/$G$299)*0.5</f>
        <v>1.3856597222222222</v>
      </c>
      <c r="AG299" s="32">
        <f t="shared" ref="AG299:BC299" si="236">($E$299/$G$299)</f>
        <v>2.7713194444444444</v>
      </c>
      <c r="AH299" s="32">
        <f t="shared" si="236"/>
        <v>2.7713194444444444</v>
      </c>
      <c r="AI299" s="32">
        <f t="shared" si="236"/>
        <v>2.7713194444444444</v>
      </c>
      <c r="AJ299" s="32">
        <f t="shared" si="236"/>
        <v>2.7713194444444444</v>
      </c>
      <c r="AK299" s="32">
        <f t="shared" si="236"/>
        <v>2.7713194444444444</v>
      </c>
      <c r="AL299" s="32">
        <f t="shared" si="236"/>
        <v>2.7713194444444444</v>
      </c>
      <c r="AM299" s="32">
        <f t="shared" si="236"/>
        <v>2.7713194444444444</v>
      </c>
      <c r="AN299" s="32">
        <f t="shared" si="236"/>
        <v>2.7713194444444444</v>
      </c>
      <c r="AO299" s="32">
        <f t="shared" si="236"/>
        <v>2.7713194444444444</v>
      </c>
      <c r="AP299" s="32">
        <f t="shared" si="236"/>
        <v>2.7713194444444444</v>
      </c>
      <c r="AQ299" s="32">
        <f t="shared" si="236"/>
        <v>2.7713194444444444</v>
      </c>
      <c r="AR299" s="32">
        <f t="shared" si="236"/>
        <v>2.7713194444444444</v>
      </c>
      <c r="AS299" s="32">
        <f t="shared" si="236"/>
        <v>2.7713194444444444</v>
      </c>
      <c r="AT299" s="32">
        <f t="shared" si="236"/>
        <v>2.7713194444444444</v>
      </c>
      <c r="AU299" s="32">
        <f t="shared" si="236"/>
        <v>2.7713194444444444</v>
      </c>
      <c r="AV299" s="32">
        <f t="shared" si="236"/>
        <v>2.7713194444444444</v>
      </c>
      <c r="AW299" s="32">
        <f t="shared" si="236"/>
        <v>2.7713194444444444</v>
      </c>
      <c r="AX299" s="32">
        <f t="shared" si="236"/>
        <v>2.7713194444444444</v>
      </c>
      <c r="AY299" s="32">
        <f t="shared" si="236"/>
        <v>2.7713194444444444</v>
      </c>
      <c r="AZ299" s="32">
        <f t="shared" si="236"/>
        <v>2.7713194444444444</v>
      </c>
      <c r="BA299" s="32">
        <f t="shared" si="236"/>
        <v>2.7713194444444444</v>
      </c>
      <c r="BB299" s="32">
        <f t="shared" si="236"/>
        <v>2.7713194444444444</v>
      </c>
      <c r="BC299" s="32">
        <f t="shared" si="236"/>
        <v>2.7713194444444444</v>
      </c>
      <c r="BD299" s="145" t="s">
        <v>158</v>
      </c>
      <c r="BE299" s="145" t="s">
        <v>158</v>
      </c>
      <c r="BF299" s="145" t="s">
        <v>158</v>
      </c>
      <c r="BG299" s="145" t="s">
        <v>158</v>
      </c>
      <c r="BH299" s="145" t="s">
        <v>158</v>
      </c>
    </row>
    <row r="300" spans="1:60" x14ac:dyDescent="0.25">
      <c r="D300" s="16"/>
      <c r="E300" s="16"/>
      <c r="F300" s="16"/>
      <c r="AE300" s="34"/>
      <c r="AF300" s="34">
        <f>SUM(AF34:AF295)</f>
        <v>6694.3464825225892</v>
      </c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1:60" x14ac:dyDescent="0.25">
      <c r="D301" s="16"/>
      <c r="E301" s="16"/>
      <c r="F301" s="16"/>
    </row>
    <row r="302" spans="1:60" x14ac:dyDescent="0.25">
      <c r="A302" s="28">
        <v>45117</v>
      </c>
      <c r="B302" s="25" t="s">
        <v>408</v>
      </c>
      <c r="C302" s="26">
        <v>676370401</v>
      </c>
      <c r="D302" s="25">
        <v>5914.66</v>
      </c>
      <c r="E302" s="177">
        <v>4961.91</v>
      </c>
      <c r="F302" s="25">
        <v>41.07</v>
      </c>
      <c r="G302" s="25">
        <v>144</v>
      </c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>
        <f>($E$302/$G$302)*0.5</f>
        <v>17.228854166666665</v>
      </c>
      <c r="AH302" s="32">
        <f t="shared" ref="AH302:BC302" si="237">($E$302/$G$302)</f>
        <v>34.457708333333329</v>
      </c>
      <c r="AI302" s="32">
        <f t="shared" si="237"/>
        <v>34.457708333333329</v>
      </c>
      <c r="AJ302" s="32">
        <f t="shared" si="237"/>
        <v>34.457708333333329</v>
      </c>
      <c r="AK302" s="32">
        <f t="shared" si="237"/>
        <v>34.457708333333329</v>
      </c>
      <c r="AL302" s="32">
        <f t="shared" si="237"/>
        <v>34.457708333333329</v>
      </c>
      <c r="AM302" s="32">
        <f t="shared" si="237"/>
        <v>34.457708333333329</v>
      </c>
      <c r="AN302" s="32">
        <f t="shared" si="237"/>
        <v>34.457708333333329</v>
      </c>
      <c r="AO302" s="32">
        <f t="shared" si="237"/>
        <v>34.457708333333329</v>
      </c>
      <c r="AP302" s="32">
        <f t="shared" si="237"/>
        <v>34.457708333333329</v>
      </c>
      <c r="AQ302" s="32">
        <f t="shared" si="237"/>
        <v>34.457708333333329</v>
      </c>
      <c r="AR302" s="32">
        <f t="shared" si="237"/>
        <v>34.457708333333329</v>
      </c>
      <c r="AS302" s="32">
        <f t="shared" si="237"/>
        <v>34.457708333333329</v>
      </c>
      <c r="AT302" s="32">
        <f t="shared" si="237"/>
        <v>34.457708333333329</v>
      </c>
      <c r="AU302" s="32">
        <f t="shared" si="237"/>
        <v>34.457708333333329</v>
      </c>
      <c r="AV302" s="32">
        <f t="shared" si="237"/>
        <v>34.457708333333329</v>
      </c>
      <c r="AW302" s="32">
        <f t="shared" si="237"/>
        <v>34.457708333333329</v>
      </c>
      <c r="AX302" s="32">
        <f t="shared" si="237"/>
        <v>34.457708333333329</v>
      </c>
      <c r="AY302" s="32">
        <f t="shared" si="237"/>
        <v>34.457708333333329</v>
      </c>
      <c r="AZ302" s="32">
        <f t="shared" si="237"/>
        <v>34.457708333333329</v>
      </c>
      <c r="BA302" s="32">
        <f t="shared" si="237"/>
        <v>34.457708333333329</v>
      </c>
      <c r="BB302" s="32">
        <f t="shared" si="237"/>
        <v>34.457708333333329</v>
      </c>
      <c r="BC302" s="32">
        <f t="shared" si="237"/>
        <v>34.457708333333329</v>
      </c>
      <c r="BD302" s="145" t="s">
        <v>158</v>
      </c>
      <c r="BE302" s="145" t="s">
        <v>158</v>
      </c>
      <c r="BF302" s="145" t="s">
        <v>158</v>
      </c>
      <c r="BG302" s="145" t="s">
        <v>158</v>
      </c>
      <c r="BH302" s="145" t="s">
        <v>158</v>
      </c>
    </row>
    <row r="303" spans="1:60" x14ac:dyDescent="0.25">
      <c r="A303" s="28">
        <v>45117</v>
      </c>
      <c r="B303" s="25" t="s">
        <v>409</v>
      </c>
      <c r="C303" s="26">
        <v>732241101</v>
      </c>
      <c r="D303" s="25">
        <v>6006.15</v>
      </c>
      <c r="E303" s="177">
        <v>5038.66</v>
      </c>
      <c r="F303" s="25">
        <v>41.71</v>
      </c>
      <c r="G303" s="25">
        <v>144</v>
      </c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>
        <f>($E$303/$G$303)*0.5</f>
        <v>17.495347222222222</v>
      </c>
      <c r="AH303" s="32">
        <f t="shared" ref="AH303:BC303" si="238">($E$303/$G$303)</f>
        <v>34.990694444444443</v>
      </c>
      <c r="AI303" s="32">
        <f t="shared" si="238"/>
        <v>34.990694444444443</v>
      </c>
      <c r="AJ303" s="32">
        <f t="shared" si="238"/>
        <v>34.990694444444443</v>
      </c>
      <c r="AK303" s="32">
        <f t="shared" si="238"/>
        <v>34.990694444444443</v>
      </c>
      <c r="AL303" s="32">
        <f t="shared" si="238"/>
        <v>34.990694444444443</v>
      </c>
      <c r="AM303" s="32">
        <f t="shared" si="238"/>
        <v>34.990694444444443</v>
      </c>
      <c r="AN303" s="32">
        <f t="shared" si="238"/>
        <v>34.990694444444443</v>
      </c>
      <c r="AO303" s="32">
        <f t="shared" si="238"/>
        <v>34.990694444444443</v>
      </c>
      <c r="AP303" s="32">
        <f t="shared" si="238"/>
        <v>34.990694444444443</v>
      </c>
      <c r="AQ303" s="32">
        <f t="shared" si="238"/>
        <v>34.990694444444443</v>
      </c>
      <c r="AR303" s="32">
        <f t="shared" si="238"/>
        <v>34.990694444444443</v>
      </c>
      <c r="AS303" s="32">
        <f t="shared" si="238"/>
        <v>34.990694444444443</v>
      </c>
      <c r="AT303" s="32">
        <f t="shared" si="238"/>
        <v>34.990694444444443</v>
      </c>
      <c r="AU303" s="32">
        <f t="shared" si="238"/>
        <v>34.990694444444443</v>
      </c>
      <c r="AV303" s="32">
        <f t="shared" si="238"/>
        <v>34.990694444444443</v>
      </c>
      <c r="AW303" s="32">
        <f t="shared" si="238"/>
        <v>34.990694444444443</v>
      </c>
      <c r="AX303" s="32">
        <f t="shared" si="238"/>
        <v>34.990694444444443</v>
      </c>
      <c r="AY303" s="32">
        <f t="shared" si="238"/>
        <v>34.990694444444443</v>
      </c>
      <c r="AZ303" s="32">
        <f t="shared" si="238"/>
        <v>34.990694444444443</v>
      </c>
      <c r="BA303" s="32">
        <f t="shared" si="238"/>
        <v>34.990694444444443</v>
      </c>
      <c r="BB303" s="32">
        <f t="shared" si="238"/>
        <v>34.990694444444443</v>
      </c>
      <c r="BC303" s="32">
        <f t="shared" si="238"/>
        <v>34.990694444444443</v>
      </c>
      <c r="BD303" s="145" t="s">
        <v>158</v>
      </c>
      <c r="BE303" s="145" t="s">
        <v>158</v>
      </c>
      <c r="BF303" s="145" t="s">
        <v>158</v>
      </c>
      <c r="BG303" s="145" t="s">
        <v>158</v>
      </c>
      <c r="BH303" s="145" t="s">
        <v>158</v>
      </c>
    </row>
    <row r="304" spans="1:60" x14ac:dyDescent="0.25">
      <c r="A304" s="28">
        <v>45117</v>
      </c>
      <c r="B304" s="25" t="s">
        <v>410</v>
      </c>
      <c r="C304" s="26">
        <v>111920301</v>
      </c>
      <c r="D304" s="25">
        <v>1713.6</v>
      </c>
      <c r="E304" s="177">
        <v>1437.1</v>
      </c>
      <c r="F304" s="25">
        <v>11.9</v>
      </c>
      <c r="G304" s="25">
        <v>144</v>
      </c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>
        <f>($E$304/$G$304)*0.5</f>
        <v>4.9899305555555555</v>
      </c>
      <c r="AH304" s="32">
        <f t="shared" ref="AH304:BC304" si="239">($E$304/$G$304)</f>
        <v>9.9798611111111111</v>
      </c>
      <c r="AI304" s="32">
        <f t="shared" si="239"/>
        <v>9.9798611111111111</v>
      </c>
      <c r="AJ304" s="32">
        <f t="shared" si="239"/>
        <v>9.9798611111111111</v>
      </c>
      <c r="AK304" s="32">
        <f t="shared" si="239"/>
        <v>9.9798611111111111</v>
      </c>
      <c r="AL304" s="32">
        <f t="shared" si="239"/>
        <v>9.9798611111111111</v>
      </c>
      <c r="AM304" s="32">
        <f t="shared" si="239"/>
        <v>9.9798611111111111</v>
      </c>
      <c r="AN304" s="32">
        <f t="shared" si="239"/>
        <v>9.9798611111111111</v>
      </c>
      <c r="AO304" s="32">
        <f t="shared" si="239"/>
        <v>9.9798611111111111</v>
      </c>
      <c r="AP304" s="32">
        <f t="shared" si="239"/>
        <v>9.9798611111111111</v>
      </c>
      <c r="AQ304" s="32">
        <f t="shared" si="239"/>
        <v>9.9798611111111111</v>
      </c>
      <c r="AR304" s="32">
        <f t="shared" si="239"/>
        <v>9.9798611111111111</v>
      </c>
      <c r="AS304" s="32">
        <f t="shared" si="239"/>
        <v>9.9798611111111111</v>
      </c>
      <c r="AT304" s="32">
        <f t="shared" si="239"/>
        <v>9.9798611111111111</v>
      </c>
      <c r="AU304" s="32">
        <f t="shared" si="239"/>
        <v>9.9798611111111111</v>
      </c>
      <c r="AV304" s="32">
        <f t="shared" si="239"/>
        <v>9.9798611111111111</v>
      </c>
      <c r="AW304" s="32">
        <f t="shared" si="239"/>
        <v>9.9798611111111111</v>
      </c>
      <c r="AX304" s="32">
        <f t="shared" si="239"/>
        <v>9.9798611111111111</v>
      </c>
      <c r="AY304" s="32">
        <f t="shared" si="239"/>
        <v>9.9798611111111111</v>
      </c>
      <c r="AZ304" s="32">
        <f t="shared" si="239"/>
        <v>9.9798611111111111</v>
      </c>
      <c r="BA304" s="32">
        <f t="shared" si="239"/>
        <v>9.9798611111111111</v>
      </c>
      <c r="BB304" s="32">
        <f t="shared" si="239"/>
        <v>9.9798611111111111</v>
      </c>
      <c r="BC304" s="32">
        <f t="shared" si="239"/>
        <v>9.9798611111111111</v>
      </c>
      <c r="BD304" s="145" t="s">
        <v>158</v>
      </c>
      <c r="BE304" s="145" t="s">
        <v>158</v>
      </c>
      <c r="BF304" s="145" t="s">
        <v>158</v>
      </c>
      <c r="BG304" s="145" t="s">
        <v>158</v>
      </c>
      <c r="BH304" s="145" t="s">
        <v>158</v>
      </c>
    </row>
    <row r="305" spans="1:61" x14ac:dyDescent="0.25">
      <c r="A305" s="28">
        <v>45124</v>
      </c>
      <c r="B305" s="25" t="s">
        <v>411</v>
      </c>
      <c r="C305" s="26">
        <v>978180301</v>
      </c>
      <c r="D305" s="25">
        <v>276.14</v>
      </c>
      <c r="E305" s="177">
        <v>231.66</v>
      </c>
      <c r="F305" s="25">
        <v>1.92</v>
      </c>
      <c r="G305" s="25">
        <v>144</v>
      </c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>
        <f>($E$305/$G$305)*0.5</f>
        <v>0.80437499999999995</v>
      </c>
      <c r="AH305" s="32">
        <f t="shared" ref="AH305:BC305" si="240">($E$305/$G$305)</f>
        <v>1.6087499999999999</v>
      </c>
      <c r="AI305" s="32">
        <f t="shared" si="240"/>
        <v>1.6087499999999999</v>
      </c>
      <c r="AJ305" s="32">
        <f t="shared" si="240"/>
        <v>1.6087499999999999</v>
      </c>
      <c r="AK305" s="32">
        <f t="shared" si="240"/>
        <v>1.6087499999999999</v>
      </c>
      <c r="AL305" s="32">
        <f t="shared" si="240"/>
        <v>1.6087499999999999</v>
      </c>
      <c r="AM305" s="32">
        <f t="shared" si="240"/>
        <v>1.6087499999999999</v>
      </c>
      <c r="AN305" s="32">
        <f t="shared" si="240"/>
        <v>1.6087499999999999</v>
      </c>
      <c r="AO305" s="32">
        <f t="shared" si="240"/>
        <v>1.6087499999999999</v>
      </c>
      <c r="AP305" s="32">
        <f t="shared" si="240"/>
        <v>1.6087499999999999</v>
      </c>
      <c r="AQ305" s="32">
        <f t="shared" si="240"/>
        <v>1.6087499999999999</v>
      </c>
      <c r="AR305" s="32">
        <f t="shared" si="240"/>
        <v>1.6087499999999999</v>
      </c>
      <c r="AS305" s="32">
        <f t="shared" si="240"/>
        <v>1.6087499999999999</v>
      </c>
      <c r="AT305" s="32">
        <f t="shared" si="240"/>
        <v>1.6087499999999999</v>
      </c>
      <c r="AU305" s="32">
        <f t="shared" si="240"/>
        <v>1.6087499999999999</v>
      </c>
      <c r="AV305" s="32">
        <f t="shared" si="240"/>
        <v>1.6087499999999999</v>
      </c>
      <c r="AW305" s="32">
        <f t="shared" si="240"/>
        <v>1.6087499999999999</v>
      </c>
      <c r="AX305" s="32">
        <f t="shared" si="240"/>
        <v>1.6087499999999999</v>
      </c>
      <c r="AY305" s="32">
        <f t="shared" si="240"/>
        <v>1.6087499999999999</v>
      </c>
      <c r="AZ305" s="32">
        <f t="shared" si="240"/>
        <v>1.6087499999999999</v>
      </c>
      <c r="BA305" s="32">
        <f t="shared" si="240"/>
        <v>1.6087499999999999</v>
      </c>
      <c r="BB305" s="32">
        <f t="shared" si="240"/>
        <v>1.6087499999999999</v>
      </c>
      <c r="BC305" s="32">
        <f t="shared" si="240"/>
        <v>1.6087499999999999</v>
      </c>
      <c r="BD305" s="145" t="s">
        <v>158</v>
      </c>
      <c r="BE305" s="145" t="s">
        <v>158</v>
      </c>
      <c r="BF305" s="145" t="s">
        <v>158</v>
      </c>
      <c r="BG305" s="145" t="s">
        <v>158</v>
      </c>
      <c r="BH305" s="145" t="s">
        <v>158</v>
      </c>
    </row>
    <row r="306" spans="1:61" x14ac:dyDescent="0.25">
      <c r="A306" s="28">
        <v>45124</v>
      </c>
      <c r="B306" s="25" t="s">
        <v>412</v>
      </c>
      <c r="C306" s="26">
        <v>455130401</v>
      </c>
      <c r="D306" s="25">
        <v>310.82</v>
      </c>
      <c r="E306" s="177">
        <v>260.75</v>
      </c>
      <c r="F306" s="25">
        <v>2.16</v>
      </c>
      <c r="G306" s="25">
        <v>144</v>
      </c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>
        <f>($E$306/$G$306)*0.5</f>
        <v>0.90538194444444442</v>
      </c>
      <c r="AH306" s="32">
        <f t="shared" ref="AH306:BC306" si="241">($E$306/$G$306)</f>
        <v>1.8107638888888888</v>
      </c>
      <c r="AI306" s="32">
        <f t="shared" si="241"/>
        <v>1.8107638888888888</v>
      </c>
      <c r="AJ306" s="32">
        <f t="shared" si="241"/>
        <v>1.8107638888888888</v>
      </c>
      <c r="AK306" s="32">
        <f t="shared" si="241"/>
        <v>1.8107638888888888</v>
      </c>
      <c r="AL306" s="32">
        <f t="shared" si="241"/>
        <v>1.8107638888888888</v>
      </c>
      <c r="AM306" s="32">
        <f t="shared" si="241"/>
        <v>1.8107638888888888</v>
      </c>
      <c r="AN306" s="32">
        <f t="shared" si="241"/>
        <v>1.8107638888888888</v>
      </c>
      <c r="AO306" s="32">
        <f t="shared" si="241"/>
        <v>1.8107638888888888</v>
      </c>
      <c r="AP306" s="32">
        <f t="shared" si="241"/>
        <v>1.8107638888888888</v>
      </c>
      <c r="AQ306" s="32">
        <f t="shared" si="241"/>
        <v>1.8107638888888888</v>
      </c>
      <c r="AR306" s="32">
        <f t="shared" si="241"/>
        <v>1.8107638888888888</v>
      </c>
      <c r="AS306" s="32">
        <f t="shared" si="241"/>
        <v>1.8107638888888888</v>
      </c>
      <c r="AT306" s="32">
        <f t="shared" si="241"/>
        <v>1.8107638888888888</v>
      </c>
      <c r="AU306" s="32">
        <f t="shared" si="241"/>
        <v>1.8107638888888888</v>
      </c>
      <c r="AV306" s="32">
        <f t="shared" si="241"/>
        <v>1.8107638888888888</v>
      </c>
      <c r="AW306" s="32">
        <f t="shared" si="241"/>
        <v>1.8107638888888888</v>
      </c>
      <c r="AX306" s="32">
        <f t="shared" si="241"/>
        <v>1.8107638888888888</v>
      </c>
      <c r="AY306" s="32">
        <f t="shared" si="241"/>
        <v>1.8107638888888888</v>
      </c>
      <c r="AZ306" s="32">
        <f t="shared" si="241"/>
        <v>1.8107638888888888</v>
      </c>
      <c r="BA306" s="32">
        <f t="shared" si="241"/>
        <v>1.8107638888888888</v>
      </c>
      <c r="BB306" s="32">
        <f t="shared" si="241"/>
        <v>1.8107638888888888</v>
      </c>
      <c r="BC306" s="32">
        <f t="shared" si="241"/>
        <v>1.8107638888888888</v>
      </c>
      <c r="BD306" s="145" t="s">
        <v>158</v>
      </c>
      <c r="BE306" s="145" t="s">
        <v>158</v>
      </c>
      <c r="BF306" s="145" t="s">
        <v>158</v>
      </c>
      <c r="BG306" s="145" t="s">
        <v>158</v>
      </c>
      <c r="BH306" s="145" t="s">
        <v>158</v>
      </c>
    </row>
    <row r="307" spans="1:61" x14ac:dyDescent="0.25">
      <c r="A307" s="28">
        <v>45138</v>
      </c>
      <c r="B307" s="25" t="s">
        <v>413</v>
      </c>
      <c r="C307" s="26">
        <v>16020301</v>
      </c>
      <c r="D307" s="25">
        <v>4028.13</v>
      </c>
      <c r="E307" s="177">
        <v>3379.27</v>
      </c>
      <c r="F307" s="25">
        <v>27.97</v>
      </c>
      <c r="G307" s="25">
        <v>144</v>
      </c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>
        <f>($E$307/$G$307)*0.5</f>
        <v>11.733576388888888</v>
      </c>
      <c r="AH307" s="32">
        <f t="shared" ref="AH307:BC307" si="242">($E$307/$G$307)</f>
        <v>23.467152777777777</v>
      </c>
      <c r="AI307" s="32">
        <f t="shared" si="242"/>
        <v>23.467152777777777</v>
      </c>
      <c r="AJ307" s="32">
        <f t="shared" si="242"/>
        <v>23.467152777777777</v>
      </c>
      <c r="AK307" s="32">
        <f t="shared" si="242"/>
        <v>23.467152777777777</v>
      </c>
      <c r="AL307" s="32">
        <f t="shared" si="242"/>
        <v>23.467152777777777</v>
      </c>
      <c r="AM307" s="32">
        <f t="shared" si="242"/>
        <v>23.467152777777777</v>
      </c>
      <c r="AN307" s="32">
        <f t="shared" si="242"/>
        <v>23.467152777777777</v>
      </c>
      <c r="AO307" s="32">
        <f t="shared" si="242"/>
        <v>23.467152777777777</v>
      </c>
      <c r="AP307" s="32">
        <f t="shared" si="242"/>
        <v>23.467152777777777</v>
      </c>
      <c r="AQ307" s="32">
        <f t="shared" si="242"/>
        <v>23.467152777777777</v>
      </c>
      <c r="AR307" s="32">
        <f t="shared" si="242"/>
        <v>23.467152777777777</v>
      </c>
      <c r="AS307" s="32">
        <f t="shared" si="242"/>
        <v>23.467152777777777</v>
      </c>
      <c r="AT307" s="32">
        <f t="shared" si="242"/>
        <v>23.467152777777777</v>
      </c>
      <c r="AU307" s="32">
        <f t="shared" si="242"/>
        <v>23.467152777777777</v>
      </c>
      <c r="AV307" s="32">
        <f t="shared" si="242"/>
        <v>23.467152777777777</v>
      </c>
      <c r="AW307" s="32">
        <f t="shared" si="242"/>
        <v>23.467152777777777</v>
      </c>
      <c r="AX307" s="32">
        <f t="shared" si="242"/>
        <v>23.467152777777777</v>
      </c>
      <c r="AY307" s="32">
        <f t="shared" si="242"/>
        <v>23.467152777777777</v>
      </c>
      <c r="AZ307" s="32">
        <f t="shared" si="242"/>
        <v>23.467152777777777</v>
      </c>
      <c r="BA307" s="32">
        <f t="shared" si="242"/>
        <v>23.467152777777777</v>
      </c>
      <c r="BB307" s="32">
        <f t="shared" si="242"/>
        <v>23.467152777777777</v>
      </c>
      <c r="BC307" s="32">
        <f t="shared" si="242"/>
        <v>23.467152777777777</v>
      </c>
      <c r="BD307" s="145" t="s">
        <v>158</v>
      </c>
      <c r="BE307" s="145" t="s">
        <v>158</v>
      </c>
      <c r="BF307" s="145" t="s">
        <v>158</v>
      </c>
      <c r="BG307" s="145" t="s">
        <v>158</v>
      </c>
      <c r="BH307" s="145" t="s">
        <v>158</v>
      </c>
    </row>
    <row r="308" spans="1:61" x14ac:dyDescent="0.25">
      <c r="A308" s="28">
        <v>45138</v>
      </c>
      <c r="B308" s="25" t="s">
        <v>414</v>
      </c>
      <c r="C308" s="26">
        <v>702630101</v>
      </c>
      <c r="D308" s="25">
        <v>1868.65</v>
      </c>
      <c r="E308" s="177">
        <v>1567.64</v>
      </c>
      <c r="F308" s="25">
        <v>12.98</v>
      </c>
      <c r="G308" s="25">
        <v>144</v>
      </c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>
        <f>($E$308/$G$308)*0.5</f>
        <v>5.4431944444444449</v>
      </c>
      <c r="AH308" s="32">
        <f t="shared" ref="AH308:BC308" si="243">($E$308/$G$308)</f>
        <v>10.88638888888889</v>
      </c>
      <c r="AI308" s="32">
        <f t="shared" si="243"/>
        <v>10.88638888888889</v>
      </c>
      <c r="AJ308" s="32">
        <f t="shared" si="243"/>
        <v>10.88638888888889</v>
      </c>
      <c r="AK308" s="32">
        <f t="shared" si="243"/>
        <v>10.88638888888889</v>
      </c>
      <c r="AL308" s="32">
        <f t="shared" si="243"/>
        <v>10.88638888888889</v>
      </c>
      <c r="AM308" s="32">
        <f t="shared" si="243"/>
        <v>10.88638888888889</v>
      </c>
      <c r="AN308" s="32">
        <f t="shared" si="243"/>
        <v>10.88638888888889</v>
      </c>
      <c r="AO308" s="32">
        <f t="shared" si="243"/>
        <v>10.88638888888889</v>
      </c>
      <c r="AP308" s="32">
        <f t="shared" si="243"/>
        <v>10.88638888888889</v>
      </c>
      <c r="AQ308" s="32">
        <f t="shared" si="243"/>
        <v>10.88638888888889</v>
      </c>
      <c r="AR308" s="32">
        <f t="shared" si="243"/>
        <v>10.88638888888889</v>
      </c>
      <c r="AS308" s="32">
        <f t="shared" si="243"/>
        <v>10.88638888888889</v>
      </c>
      <c r="AT308" s="32">
        <f t="shared" si="243"/>
        <v>10.88638888888889</v>
      </c>
      <c r="AU308" s="32">
        <f t="shared" si="243"/>
        <v>10.88638888888889</v>
      </c>
      <c r="AV308" s="32">
        <f t="shared" si="243"/>
        <v>10.88638888888889</v>
      </c>
      <c r="AW308" s="32">
        <f t="shared" si="243"/>
        <v>10.88638888888889</v>
      </c>
      <c r="AX308" s="32">
        <f t="shared" si="243"/>
        <v>10.88638888888889</v>
      </c>
      <c r="AY308" s="32">
        <f t="shared" si="243"/>
        <v>10.88638888888889</v>
      </c>
      <c r="AZ308" s="32">
        <f t="shared" si="243"/>
        <v>10.88638888888889</v>
      </c>
      <c r="BA308" s="32">
        <f t="shared" si="243"/>
        <v>10.88638888888889</v>
      </c>
      <c r="BB308" s="32">
        <f t="shared" si="243"/>
        <v>10.88638888888889</v>
      </c>
      <c r="BC308" s="32">
        <f t="shared" si="243"/>
        <v>10.88638888888889</v>
      </c>
      <c r="BD308" s="145" t="s">
        <v>158</v>
      </c>
      <c r="BE308" s="145" t="s">
        <v>158</v>
      </c>
      <c r="BF308" s="145" t="s">
        <v>158</v>
      </c>
      <c r="BG308" s="145" t="s">
        <v>158</v>
      </c>
      <c r="BH308" s="145" t="s">
        <v>158</v>
      </c>
    </row>
    <row r="309" spans="1:61" x14ac:dyDescent="0.25">
      <c r="A309" s="28">
        <v>45138</v>
      </c>
      <c r="B309" s="25" t="s">
        <v>415</v>
      </c>
      <c r="C309" s="26">
        <v>405370201</v>
      </c>
      <c r="D309" s="25">
        <v>4888.8999999999996</v>
      </c>
      <c r="E309" s="177">
        <v>4101.38</v>
      </c>
      <c r="F309" s="25">
        <v>33.950000000000003</v>
      </c>
      <c r="G309" s="25">
        <v>144</v>
      </c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>
        <f>($E$309/$G$309)*0.5</f>
        <v>14.240902777777778</v>
      </c>
      <c r="AH309" s="32">
        <f t="shared" ref="AH309:BC309" si="244">($E$309/$G$309)</f>
        <v>28.481805555555557</v>
      </c>
      <c r="AI309" s="32">
        <f t="shared" si="244"/>
        <v>28.481805555555557</v>
      </c>
      <c r="AJ309" s="32">
        <f t="shared" si="244"/>
        <v>28.481805555555557</v>
      </c>
      <c r="AK309" s="32">
        <f t="shared" si="244"/>
        <v>28.481805555555557</v>
      </c>
      <c r="AL309" s="32">
        <f t="shared" si="244"/>
        <v>28.481805555555557</v>
      </c>
      <c r="AM309" s="32">
        <f t="shared" si="244"/>
        <v>28.481805555555557</v>
      </c>
      <c r="AN309" s="32">
        <f t="shared" si="244"/>
        <v>28.481805555555557</v>
      </c>
      <c r="AO309" s="32">
        <f t="shared" si="244"/>
        <v>28.481805555555557</v>
      </c>
      <c r="AP309" s="32">
        <f t="shared" si="244"/>
        <v>28.481805555555557</v>
      </c>
      <c r="AQ309" s="32">
        <f t="shared" si="244"/>
        <v>28.481805555555557</v>
      </c>
      <c r="AR309" s="32">
        <f t="shared" si="244"/>
        <v>28.481805555555557</v>
      </c>
      <c r="AS309" s="32">
        <f t="shared" si="244"/>
        <v>28.481805555555557</v>
      </c>
      <c r="AT309" s="32">
        <f t="shared" si="244"/>
        <v>28.481805555555557</v>
      </c>
      <c r="AU309" s="32">
        <f t="shared" si="244"/>
        <v>28.481805555555557</v>
      </c>
      <c r="AV309" s="32">
        <f t="shared" si="244"/>
        <v>28.481805555555557</v>
      </c>
      <c r="AW309" s="32">
        <f t="shared" si="244"/>
        <v>28.481805555555557</v>
      </c>
      <c r="AX309" s="32">
        <f t="shared" si="244"/>
        <v>28.481805555555557</v>
      </c>
      <c r="AY309" s="32">
        <f t="shared" si="244"/>
        <v>28.481805555555557</v>
      </c>
      <c r="AZ309" s="32">
        <f t="shared" si="244"/>
        <v>28.481805555555557</v>
      </c>
      <c r="BA309" s="32">
        <f t="shared" si="244"/>
        <v>28.481805555555557</v>
      </c>
      <c r="BB309" s="32">
        <f t="shared" si="244"/>
        <v>28.481805555555557</v>
      </c>
      <c r="BC309" s="32">
        <f t="shared" si="244"/>
        <v>28.481805555555557</v>
      </c>
      <c r="BD309" s="145" t="s">
        <v>158</v>
      </c>
      <c r="BE309" s="145" t="s">
        <v>158</v>
      </c>
      <c r="BF309" s="145" t="s">
        <v>158</v>
      </c>
      <c r="BG309" s="145" t="s">
        <v>158</v>
      </c>
      <c r="BH309" s="145" t="s">
        <v>158</v>
      </c>
    </row>
    <row r="310" spans="1:61" x14ac:dyDescent="0.25">
      <c r="A310" s="28">
        <v>45138</v>
      </c>
      <c r="B310" s="25" t="s">
        <v>416</v>
      </c>
      <c r="C310" s="26">
        <v>775610601</v>
      </c>
      <c r="D310" s="25">
        <v>11739.11</v>
      </c>
      <c r="E310" s="177">
        <v>9848.14</v>
      </c>
      <c r="F310" s="25">
        <v>81.52</v>
      </c>
      <c r="G310" s="25">
        <v>144</v>
      </c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>
        <f>($E$310/$G$310)*0.5</f>
        <v>34.194930555555551</v>
      </c>
      <c r="AH310" s="32">
        <f t="shared" ref="AH310:BC310" si="245">($E$310/$G$310)</f>
        <v>68.389861111111102</v>
      </c>
      <c r="AI310" s="32">
        <f t="shared" si="245"/>
        <v>68.389861111111102</v>
      </c>
      <c r="AJ310" s="32">
        <f t="shared" si="245"/>
        <v>68.389861111111102</v>
      </c>
      <c r="AK310" s="32">
        <f t="shared" si="245"/>
        <v>68.389861111111102</v>
      </c>
      <c r="AL310" s="32">
        <f t="shared" si="245"/>
        <v>68.389861111111102</v>
      </c>
      <c r="AM310" s="32">
        <f t="shared" si="245"/>
        <v>68.389861111111102</v>
      </c>
      <c r="AN310" s="32">
        <f t="shared" si="245"/>
        <v>68.389861111111102</v>
      </c>
      <c r="AO310" s="32">
        <f t="shared" si="245"/>
        <v>68.389861111111102</v>
      </c>
      <c r="AP310" s="32">
        <f t="shared" si="245"/>
        <v>68.389861111111102</v>
      </c>
      <c r="AQ310" s="32">
        <f t="shared" si="245"/>
        <v>68.389861111111102</v>
      </c>
      <c r="AR310" s="32">
        <f t="shared" si="245"/>
        <v>68.389861111111102</v>
      </c>
      <c r="AS310" s="32">
        <f t="shared" si="245"/>
        <v>68.389861111111102</v>
      </c>
      <c r="AT310" s="32">
        <f t="shared" si="245"/>
        <v>68.389861111111102</v>
      </c>
      <c r="AU310" s="32">
        <f t="shared" si="245"/>
        <v>68.389861111111102</v>
      </c>
      <c r="AV310" s="32">
        <f t="shared" si="245"/>
        <v>68.389861111111102</v>
      </c>
      <c r="AW310" s="32">
        <f t="shared" si="245"/>
        <v>68.389861111111102</v>
      </c>
      <c r="AX310" s="32">
        <f t="shared" si="245"/>
        <v>68.389861111111102</v>
      </c>
      <c r="AY310" s="32">
        <f t="shared" si="245"/>
        <v>68.389861111111102</v>
      </c>
      <c r="AZ310" s="32">
        <f t="shared" si="245"/>
        <v>68.389861111111102</v>
      </c>
      <c r="BA310" s="32">
        <f t="shared" si="245"/>
        <v>68.389861111111102</v>
      </c>
      <c r="BB310" s="32">
        <f t="shared" si="245"/>
        <v>68.389861111111102</v>
      </c>
      <c r="BC310" s="32">
        <f t="shared" si="245"/>
        <v>68.389861111111102</v>
      </c>
      <c r="BD310" s="145" t="s">
        <v>158</v>
      </c>
      <c r="BE310" s="145" t="s">
        <v>158</v>
      </c>
      <c r="BF310" s="145" t="s">
        <v>158</v>
      </c>
      <c r="BG310" s="145" t="s">
        <v>158</v>
      </c>
      <c r="BH310" s="145" t="s">
        <v>158</v>
      </c>
    </row>
    <row r="311" spans="1:61" x14ac:dyDescent="0.25">
      <c r="A311" s="182">
        <v>45138</v>
      </c>
      <c r="B311" s="183" t="s">
        <v>459</v>
      </c>
      <c r="C311" s="184">
        <v>117441301</v>
      </c>
      <c r="D311" s="183">
        <v>743.51</v>
      </c>
      <c r="E311" s="185">
        <v>623.74</v>
      </c>
      <c r="F311" s="183">
        <v>5.16</v>
      </c>
      <c r="G311" s="183">
        <v>144</v>
      </c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124">
        <f>($E$311/$G$311)*0.5</f>
        <v>2.1657638888888888</v>
      </c>
      <c r="AH311" s="124">
        <f>($E$311/$G$311)</f>
        <v>4.3315277777777776</v>
      </c>
      <c r="AI311" s="124">
        <f t="shared" ref="AI311:BC311" si="246">($E$311/$G$311)</f>
        <v>4.3315277777777776</v>
      </c>
      <c r="AJ311" s="32">
        <f t="shared" si="246"/>
        <v>4.3315277777777776</v>
      </c>
      <c r="AK311" s="32">
        <f t="shared" si="246"/>
        <v>4.3315277777777776</v>
      </c>
      <c r="AL311" s="32">
        <f t="shared" si="246"/>
        <v>4.3315277777777776</v>
      </c>
      <c r="AM311" s="32">
        <f t="shared" si="246"/>
        <v>4.3315277777777776</v>
      </c>
      <c r="AN311" s="32">
        <f t="shared" si="246"/>
        <v>4.3315277777777776</v>
      </c>
      <c r="AO311" s="32">
        <f t="shared" si="246"/>
        <v>4.3315277777777776</v>
      </c>
      <c r="AP311" s="32">
        <f t="shared" si="246"/>
        <v>4.3315277777777776</v>
      </c>
      <c r="AQ311" s="32">
        <f t="shared" si="246"/>
        <v>4.3315277777777776</v>
      </c>
      <c r="AR311" s="32">
        <f t="shared" si="246"/>
        <v>4.3315277777777776</v>
      </c>
      <c r="AS311" s="32">
        <f t="shared" si="246"/>
        <v>4.3315277777777776</v>
      </c>
      <c r="AT311" s="32">
        <f t="shared" si="246"/>
        <v>4.3315277777777776</v>
      </c>
      <c r="AU311" s="32">
        <f t="shared" si="246"/>
        <v>4.3315277777777776</v>
      </c>
      <c r="AV311" s="32">
        <f t="shared" si="246"/>
        <v>4.3315277777777776</v>
      </c>
      <c r="AW311" s="32">
        <f t="shared" si="246"/>
        <v>4.3315277777777776</v>
      </c>
      <c r="AX311" s="32">
        <f t="shared" si="246"/>
        <v>4.3315277777777776</v>
      </c>
      <c r="AY311" s="32">
        <f t="shared" si="246"/>
        <v>4.3315277777777776</v>
      </c>
      <c r="AZ311" s="32">
        <f t="shared" si="246"/>
        <v>4.3315277777777776</v>
      </c>
      <c r="BA311" s="32">
        <f t="shared" si="246"/>
        <v>4.3315277777777776</v>
      </c>
      <c r="BB311" s="32">
        <f t="shared" si="246"/>
        <v>4.3315277777777776</v>
      </c>
      <c r="BC311" s="32">
        <f t="shared" si="246"/>
        <v>4.3315277777777776</v>
      </c>
      <c r="BD311" s="145" t="s">
        <v>158</v>
      </c>
      <c r="BE311" s="145" t="s">
        <v>158</v>
      </c>
      <c r="BF311" s="145" t="s">
        <v>158</v>
      </c>
      <c r="BG311" s="145" t="s">
        <v>158</v>
      </c>
      <c r="BH311" s="145" t="s">
        <v>158</v>
      </c>
    </row>
    <row r="312" spans="1:61" x14ac:dyDescent="0.25">
      <c r="A312" s="182">
        <v>45138</v>
      </c>
      <c r="B312" s="183" t="s">
        <v>460</v>
      </c>
      <c r="C312" s="184">
        <v>445431101</v>
      </c>
      <c r="D312" s="183">
        <v>7998.33</v>
      </c>
      <c r="E312" s="185">
        <v>6709.94</v>
      </c>
      <c r="F312" s="183">
        <v>55.54</v>
      </c>
      <c r="G312" s="183">
        <v>144</v>
      </c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124">
        <f>($E$312/$G$312)*0.5</f>
        <v>23.298402777777778</v>
      </c>
      <c r="AH312" s="124">
        <f t="shared" ref="AH312:BC312" si="247">($E$312/$G$312)</f>
        <v>46.596805555555555</v>
      </c>
      <c r="AI312" s="124">
        <f t="shared" si="247"/>
        <v>46.596805555555555</v>
      </c>
      <c r="AJ312" s="32">
        <f t="shared" si="247"/>
        <v>46.596805555555555</v>
      </c>
      <c r="AK312" s="32">
        <f t="shared" si="247"/>
        <v>46.596805555555555</v>
      </c>
      <c r="AL312" s="32">
        <f t="shared" si="247"/>
        <v>46.596805555555555</v>
      </c>
      <c r="AM312" s="32">
        <f t="shared" si="247"/>
        <v>46.596805555555555</v>
      </c>
      <c r="AN312" s="32">
        <f t="shared" si="247"/>
        <v>46.596805555555555</v>
      </c>
      <c r="AO312" s="32">
        <f t="shared" si="247"/>
        <v>46.596805555555555</v>
      </c>
      <c r="AP312" s="32">
        <f t="shared" si="247"/>
        <v>46.596805555555555</v>
      </c>
      <c r="AQ312" s="32">
        <f t="shared" si="247"/>
        <v>46.596805555555555</v>
      </c>
      <c r="AR312" s="32">
        <f t="shared" si="247"/>
        <v>46.596805555555555</v>
      </c>
      <c r="AS312" s="32">
        <f t="shared" si="247"/>
        <v>46.596805555555555</v>
      </c>
      <c r="AT312" s="32">
        <f t="shared" si="247"/>
        <v>46.596805555555555</v>
      </c>
      <c r="AU312" s="32">
        <f t="shared" si="247"/>
        <v>46.596805555555555</v>
      </c>
      <c r="AV312" s="32">
        <f t="shared" si="247"/>
        <v>46.596805555555555</v>
      </c>
      <c r="AW312" s="32">
        <f t="shared" si="247"/>
        <v>46.596805555555555</v>
      </c>
      <c r="AX312" s="32">
        <f t="shared" si="247"/>
        <v>46.596805555555555</v>
      </c>
      <c r="AY312" s="32">
        <f t="shared" si="247"/>
        <v>46.596805555555555</v>
      </c>
      <c r="AZ312" s="32">
        <f t="shared" si="247"/>
        <v>46.596805555555555</v>
      </c>
      <c r="BA312" s="32">
        <f t="shared" si="247"/>
        <v>46.596805555555555</v>
      </c>
      <c r="BB312" s="32">
        <f t="shared" si="247"/>
        <v>46.596805555555555</v>
      </c>
      <c r="BC312" s="32">
        <f t="shared" si="247"/>
        <v>46.596805555555555</v>
      </c>
      <c r="BD312" s="145" t="s">
        <v>158</v>
      </c>
      <c r="BE312" s="145" t="s">
        <v>158</v>
      </c>
      <c r="BF312" s="145" t="s">
        <v>158</v>
      </c>
      <c r="BG312" s="145" t="s">
        <v>158</v>
      </c>
      <c r="BH312" s="145" t="s">
        <v>158</v>
      </c>
    </row>
    <row r="313" spans="1:61" x14ac:dyDescent="0.25">
      <c r="D313" s="16"/>
      <c r="E313" s="16"/>
      <c r="F313" s="16"/>
      <c r="AF313" s="42" t="s">
        <v>425</v>
      </c>
      <c r="AG313" s="38">
        <f>SUM(AG202:AG310)+SUM(AF296:AF299)</f>
        <v>1627.4960900394124</v>
      </c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8"/>
    </row>
    <row r="314" spans="1:61" x14ac:dyDescent="0.25">
      <c r="D314" s="16"/>
      <c r="E314" s="16"/>
      <c r="F314" s="16"/>
    </row>
    <row r="315" spans="1:61" x14ac:dyDescent="0.25">
      <c r="A315" s="28">
        <v>45152</v>
      </c>
      <c r="B315" s="25" t="s">
        <v>427</v>
      </c>
      <c r="C315" s="26">
        <v>335321401</v>
      </c>
      <c r="D315" s="47">
        <v>2874.43</v>
      </c>
      <c r="E315" s="45">
        <v>2411.41</v>
      </c>
      <c r="F315" s="47">
        <v>19.96</v>
      </c>
      <c r="G315" s="25">
        <v>144</v>
      </c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>
        <f>($E$315/$G$315)*0.5</f>
        <v>8.3729513888888878</v>
      </c>
      <c r="AI315" s="32">
        <f t="shared" ref="AI315:BC315" si="248">($E$315/$G$315)</f>
        <v>16.745902777777776</v>
      </c>
      <c r="AJ315" s="32">
        <f t="shared" si="248"/>
        <v>16.745902777777776</v>
      </c>
      <c r="AK315" s="32">
        <f t="shared" si="248"/>
        <v>16.745902777777776</v>
      </c>
      <c r="AL315" s="32">
        <f t="shared" si="248"/>
        <v>16.745902777777776</v>
      </c>
      <c r="AM315" s="32">
        <f t="shared" si="248"/>
        <v>16.745902777777776</v>
      </c>
      <c r="AN315" s="32">
        <f t="shared" si="248"/>
        <v>16.745902777777776</v>
      </c>
      <c r="AO315" s="32">
        <f t="shared" si="248"/>
        <v>16.745902777777776</v>
      </c>
      <c r="AP315" s="32">
        <f t="shared" si="248"/>
        <v>16.745902777777776</v>
      </c>
      <c r="AQ315" s="32">
        <f t="shared" si="248"/>
        <v>16.745902777777776</v>
      </c>
      <c r="AR315" s="32">
        <f t="shared" si="248"/>
        <v>16.745902777777776</v>
      </c>
      <c r="AS315" s="32">
        <f t="shared" si="248"/>
        <v>16.745902777777776</v>
      </c>
      <c r="AT315" s="32">
        <f t="shared" si="248"/>
        <v>16.745902777777776</v>
      </c>
      <c r="AU315" s="32">
        <f t="shared" si="248"/>
        <v>16.745902777777776</v>
      </c>
      <c r="AV315" s="32">
        <f t="shared" si="248"/>
        <v>16.745902777777776</v>
      </c>
      <c r="AW315" s="32">
        <f t="shared" si="248"/>
        <v>16.745902777777776</v>
      </c>
      <c r="AX315" s="32">
        <f t="shared" si="248"/>
        <v>16.745902777777776</v>
      </c>
      <c r="AY315" s="32">
        <f t="shared" si="248"/>
        <v>16.745902777777776</v>
      </c>
      <c r="AZ315" s="32">
        <f t="shared" si="248"/>
        <v>16.745902777777776</v>
      </c>
      <c r="BA315" s="32">
        <f t="shared" si="248"/>
        <v>16.745902777777776</v>
      </c>
      <c r="BB315" s="32">
        <f t="shared" si="248"/>
        <v>16.745902777777776</v>
      </c>
      <c r="BC315" s="32">
        <f t="shared" si="248"/>
        <v>16.745902777777776</v>
      </c>
      <c r="BD315" s="145" t="s">
        <v>158</v>
      </c>
      <c r="BE315" s="145" t="s">
        <v>158</v>
      </c>
      <c r="BF315" s="145" t="s">
        <v>158</v>
      </c>
      <c r="BG315" s="145" t="s">
        <v>158</v>
      </c>
      <c r="BH315" s="145" t="s">
        <v>158</v>
      </c>
    </row>
    <row r="316" spans="1:61" x14ac:dyDescent="0.25">
      <c r="A316" s="28">
        <v>45152</v>
      </c>
      <c r="B316" s="25" t="s">
        <v>428</v>
      </c>
      <c r="C316" s="26">
        <v>591940501</v>
      </c>
      <c r="D316" s="47">
        <v>2137.33</v>
      </c>
      <c r="E316" s="45">
        <v>1793.04</v>
      </c>
      <c r="F316" s="47">
        <v>14.84</v>
      </c>
      <c r="G316" s="25">
        <v>144</v>
      </c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>
        <f>($E$316/$G$316)*0.5</f>
        <v>6.2258333333333331</v>
      </c>
      <c r="AI316" s="32">
        <f t="shared" ref="AI316:BC316" si="249">($E$316/$G$316)</f>
        <v>12.451666666666666</v>
      </c>
      <c r="AJ316" s="32">
        <f t="shared" si="249"/>
        <v>12.451666666666666</v>
      </c>
      <c r="AK316" s="32">
        <f t="shared" si="249"/>
        <v>12.451666666666666</v>
      </c>
      <c r="AL316" s="32">
        <f t="shared" si="249"/>
        <v>12.451666666666666</v>
      </c>
      <c r="AM316" s="32">
        <f t="shared" si="249"/>
        <v>12.451666666666666</v>
      </c>
      <c r="AN316" s="32">
        <f t="shared" si="249"/>
        <v>12.451666666666666</v>
      </c>
      <c r="AO316" s="32">
        <f t="shared" si="249"/>
        <v>12.451666666666666</v>
      </c>
      <c r="AP316" s="32">
        <f t="shared" si="249"/>
        <v>12.451666666666666</v>
      </c>
      <c r="AQ316" s="32">
        <f t="shared" si="249"/>
        <v>12.451666666666666</v>
      </c>
      <c r="AR316" s="32">
        <f t="shared" si="249"/>
        <v>12.451666666666666</v>
      </c>
      <c r="AS316" s="32">
        <f t="shared" si="249"/>
        <v>12.451666666666666</v>
      </c>
      <c r="AT316" s="32">
        <f t="shared" si="249"/>
        <v>12.451666666666666</v>
      </c>
      <c r="AU316" s="32">
        <f t="shared" si="249"/>
        <v>12.451666666666666</v>
      </c>
      <c r="AV316" s="32">
        <f t="shared" si="249"/>
        <v>12.451666666666666</v>
      </c>
      <c r="AW316" s="32">
        <f t="shared" si="249"/>
        <v>12.451666666666666</v>
      </c>
      <c r="AX316" s="32">
        <f t="shared" si="249"/>
        <v>12.451666666666666</v>
      </c>
      <c r="AY316" s="32">
        <f t="shared" si="249"/>
        <v>12.451666666666666</v>
      </c>
      <c r="AZ316" s="32">
        <f t="shared" si="249"/>
        <v>12.451666666666666</v>
      </c>
      <c r="BA316" s="32">
        <f t="shared" si="249"/>
        <v>12.451666666666666</v>
      </c>
      <c r="BB316" s="32">
        <f t="shared" si="249"/>
        <v>12.451666666666666</v>
      </c>
      <c r="BC316" s="32">
        <f t="shared" si="249"/>
        <v>12.451666666666666</v>
      </c>
      <c r="BD316" s="145" t="s">
        <v>158</v>
      </c>
      <c r="BE316" s="145" t="s">
        <v>158</v>
      </c>
      <c r="BF316" s="145" t="s">
        <v>158</v>
      </c>
      <c r="BG316" s="145" t="s">
        <v>158</v>
      </c>
      <c r="BH316" s="145" t="s">
        <v>158</v>
      </c>
    </row>
    <row r="317" spans="1:61" x14ac:dyDescent="0.25">
      <c r="A317" s="28">
        <v>45152</v>
      </c>
      <c r="B317" s="25" t="s">
        <v>429</v>
      </c>
      <c r="C317" s="26">
        <v>290310101</v>
      </c>
      <c r="D317" s="47">
        <v>2337.9499999999998</v>
      </c>
      <c r="E317" s="45">
        <v>1961.35</v>
      </c>
      <c r="F317" s="47">
        <v>16.239999999999998</v>
      </c>
      <c r="G317" s="25">
        <v>144</v>
      </c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>
        <f>($E$317/$G$317)*0.5</f>
        <v>6.8102430555555555</v>
      </c>
      <c r="AI317" s="32">
        <f t="shared" ref="AI317:BC317" si="250">($E$317/$G$317)</f>
        <v>13.620486111111111</v>
      </c>
      <c r="AJ317" s="32">
        <f t="shared" si="250"/>
        <v>13.620486111111111</v>
      </c>
      <c r="AK317" s="32">
        <f t="shared" si="250"/>
        <v>13.620486111111111</v>
      </c>
      <c r="AL317" s="32">
        <f t="shared" si="250"/>
        <v>13.620486111111111</v>
      </c>
      <c r="AM317" s="32">
        <f t="shared" si="250"/>
        <v>13.620486111111111</v>
      </c>
      <c r="AN317" s="32">
        <f t="shared" si="250"/>
        <v>13.620486111111111</v>
      </c>
      <c r="AO317" s="32">
        <f t="shared" si="250"/>
        <v>13.620486111111111</v>
      </c>
      <c r="AP317" s="32">
        <f t="shared" si="250"/>
        <v>13.620486111111111</v>
      </c>
      <c r="AQ317" s="32">
        <f t="shared" si="250"/>
        <v>13.620486111111111</v>
      </c>
      <c r="AR317" s="32">
        <f t="shared" si="250"/>
        <v>13.620486111111111</v>
      </c>
      <c r="AS317" s="32">
        <f t="shared" si="250"/>
        <v>13.620486111111111</v>
      </c>
      <c r="AT317" s="32">
        <f t="shared" si="250"/>
        <v>13.620486111111111</v>
      </c>
      <c r="AU317" s="32">
        <f t="shared" si="250"/>
        <v>13.620486111111111</v>
      </c>
      <c r="AV317" s="32">
        <f t="shared" si="250"/>
        <v>13.620486111111111</v>
      </c>
      <c r="AW317" s="32">
        <f t="shared" si="250"/>
        <v>13.620486111111111</v>
      </c>
      <c r="AX317" s="32">
        <f t="shared" si="250"/>
        <v>13.620486111111111</v>
      </c>
      <c r="AY317" s="32">
        <f t="shared" si="250"/>
        <v>13.620486111111111</v>
      </c>
      <c r="AZ317" s="32">
        <f t="shared" si="250"/>
        <v>13.620486111111111</v>
      </c>
      <c r="BA317" s="32">
        <f t="shared" si="250"/>
        <v>13.620486111111111</v>
      </c>
      <c r="BB317" s="32">
        <f t="shared" si="250"/>
        <v>13.620486111111111</v>
      </c>
      <c r="BC317" s="32">
        <f t="shared" si="250"/>
        <v>13.620486111111111</v>
      </c>
      <c r="BD317" s="145" t="s">
        <v>158</v>
      </c>
      <c r="BE317" s="145" t="s">
        <v>158</v>
      </c>
      <c r="BF317" s="145" t="s">
        <v>158</v>
      </c>
      <c r="BG317" s="145" t="s">
        <v>158</v>
      </c>
      <c r="BH317" s="145" t="s">
        <v>158</v>
      </c>
    </row>
    <row r="318" spans="1:61" x14ac:dyDescent="0.25">
      <c r="A318" s="28">
        <v>45152</v>
      </c>
      <c r="B318" s="25" t="s">
        <v>430</v>
      </c>
      <c r="C318" s="26">
        <v>74315210</v>
      </c>
      <c r="D318" s="47">
        <v>5560.61</v>
      </c>
      <c r="E318" s="45">
        <v>4664.8900000000003</v>
      </c>
      <c r="F318" s="47">
        <v>38.619999999999997</v>
      </c>
      <c r="G318" s="25">
        <v>144</v>
      </c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>
        <f>($E$318/$G$318)*0.5</f>
        <v>16.197534722222223</v>
      </c>
      <c r="AI318" s="32">
        <f t="shared" ref="AI318:BC318" si="251">($E$318/$G$318)</f>
        <v>32.395069444444445</v>
      </c>
      <c r="AJ318" s="32">
        <f t="shared" si="251"/>
        <v>32.395069444444445</v>
      </c>
      <c r="AK318" s="32">
        <f t="shared" si="251"/>
        <v>32.395069444444445</v>
      </c>
      <c r="AL318" s="32">
        <f t="shared" si="251"/>
        <v>32.395069444444445</v>
      </c>
      <c r="AM318" s="32">
        <f t="shared" si="251"/>
        <v>32.395069444444445</v>
      </c>
      <c r="AN318" s="32">
        <f t="shared" si="251"/>
        <v>32.395069444444445</v>
      </c>
      <c r="AO318" s="32">
        <f t="shared" si="251"/>
        <v>32.395069444444445</v>
      </c>
      <c r="AP318" s="32">
        <f t="shared" si="251"/>
        <v>32.395069444444445</v>
      </c>
      <c r="AQ318" s="32">
        <f t="shared" si="251"/>
        <v>32.395069444444445</v>
      </c>
      <c r="AR318" s="32">
        <f t="shared" si="251"/>
        <v>32.395069444444445</v>
      </c>
      <c r="AS318" s="32">
        <f t="shared" si="251"/>
        <v>32.395069444444445</v>
      </c>
      <c r="AT318" s="32">
        <f t="shared" si="251"/>
        <v>32.395069444444445</v>
      </c>
      <c r="AU318" s="32">
        <f t="shared" si="251"/>
        <v>32.395069444444445</v>
      </c>
      <c r="AV318" s="32">
        <f t="shared" si="251"/>
        <v>32.395069444444445</v>
      </c>
      <c r="AW318" s="32">
        <f t="shared" si="251"/>
        <v>32.395069444444445</v>
      </c>
      <c r="AX318" s="32">
        <f t="shared" si="251"/>
        <v>32.395069444444445</v>
      </c>
      <c r="AY318" s="32">
        <f t="shared" si="251"/>
        <v>32.395069444444445</v>
      </c>
      <c r="AZ318" s="32">
        <f t="shared" si="251"/>
        <v>32.395069444444445</v>
      </c>
      <c r="BA318" s="32">
        <f t="shared" si="251"/>
        <v>32.395069444444445</v>
      </c>
      <c r="BB318" s="32">
        <f t="shared" si="251"/>
        <v>32.395069444444445</v>
      </c>
      <c r="BC318" s="32">
        <f t="shared" si="251"/>
        <v>32.395069444444445</v>
      </c>
      <c r="BD318" s="145" t="s">
        <v>158</v>
      </c>
      <c r="BE318" s="145" t="s">
        <v>158</v>
      </c>
      <c r="BF318" s="145" t="s">
        <v>158</v>
      </c>
      <c r="BG318" s="145" t="s">
        <v>158</v>
      </c>
      <c r="BH318" s="145" t="s">
        <v>158</v>
      </c>
    </row>
    <row r="319" spans="1:61" x14ac:dyDescent="0.25">
      <c r="A319" s="28">
        <v>45152</v>
      </c>
      <c r="B319" s="25" t="s">
        <v>431</v>
      </c>
      <c r="C319" s="26">
        <v>247316800</v>
      </c>
      <c r="D319" s="47">
        <v>8228.4500000000007</v>
      </c>
      <c r="E319" s="45">
        <v>6902.99</v>
      </c>
      <c r="F319" s="47">
        <v>57.14</v>
      </c>
      <c r="G319" s="25">
        <v>144</v>
      </c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>
        <f>($E$319/$G$319)*0.5</f>
        <v>23.968715277777775</v>
      </c>
      <c r="AI319" s="32">
        <f t="shared" ref="AI319:BC319" si="252">($E$319/$G$319)</f>
        <v>47.937430555555551</v>
      </c>
      <c r="AJ319" s="32">
        <f t="shared" si="252"/>
        <v>47.937430555555551</v>
      </c>
      <c r="AK319" s="32">
        <f t="shared" si="252"/>
        <v>47.937430555555551</v>
      </c>
      <c r="AL319" s="32">
        <f t="shared" si="252"/>
        <v>47.937430555555551</v>
      </c>
      <c r="AM319" s="32">
        <f t="shared" si="252"/>
        <v>47.937430555555551</v>
      </c>
      <c r="AN319" s="32">
        <f t="shared" si="252"/>
        <v>47.937430555555551</v>
      </c>
      <c r="AO319" s="32">
        <f t="shared" si="252"/>
        <v>47.937430555555551</v>
      </c>
      <c r="AP319" s="32">
        <f t="shared" si="252"/>
        <v>47.937430555555551</v>
      </c>
      <c r="AQ319" s="32">
        <f t="shared" si="252"/>
        <v>47.937430555555551</v>
      </c>
      <c r="AR319" s="32">
        <f t="shared" si="252"/>
        <v>47.937430555555551</v>
      </c>
      <c r="AS319" s="32">
        <f t="shared" si="252"/>
        <v>47.937430555555551</v>
      </c>
      <c r="AT319" s="32">
        <f t="shared" si="252"/>
        <v>47.937430555555551</v>
      </c>
      <c r="AU319" s="32">
        <f t="shared" si="252"/>
        <v>47.937430555555551</v>
      </c>
      <c r="AV319" s="32">
        <f t="shared" si="252"/>
        <v>47.937430555555551</v>
      </c>
      <c r="AW319" s="32">
        <f t="shared" si="252"/>
        <v>47.937430555555551</v>
      </c>
      <c r="AX319" s="32">
        <f t="shared" si="252"/>
        <v>47.937430555555551</v>
      </c>
      <c r="AY319" s="32">
        <f t="shared" si="252"/>
        <v>47.937430555555551</v>
      </c>
      <c r="AZ319" s="32">
        <f t="shared" si="252"/>
        <v>47.937430555555551</v>
      </c>
      <c r="BA319" s="32">
        <f t="shared" si="252"/>
        <v>47.937430555555551</v>
      </c>
      <c r="BB319" s="32">
        <f t="shared" si="252"/>
        <v>47.937430555555551</v>
      </c>
      <c r="BC319" s="32">
        <f t="shared" si="252"/>
        <v>47.937430555555551</v>
      </c>
      <c r="BD319" s="145" t="s">
        <v>158</v>
      </c>
      <c r="BE319" s="145" t="s">
        <v>158</v>
      </c>
      <c r="BF319" s="145" t="s">
        <v>158</v>
      </c>
      <c r="BG319" s="145" t="s">
        <v>158</v>
      </c>
      <c r="BH319" s="145" t="s">
        <v>158</v>
      </c>
    </row>
    <row r="320" spans="1:61" x14ac:dyDescent="0.25">
      <c r="A320" s="28">
        <v>45152</v>
      </c>
      <c r="B320" s="25" t="s">
        <v>432</v>
      </c>
      <c r="C320" s="26">
        <v>254280301</v>
      </c>
      <c r="D320" s="47">
        <v>667.87</v>
      </c>
      <c r="E320" s="45">
        <v>560.29</v>
      </c>
      <c r="F320" s="47">
        <v>4.6399999999999997</v>
      </c>
      <c r="G320" s="25">
        <v>144</v>
      </c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>
        <f>($E$320/$G$320)*0.5</f>
        <v>1.9454513888888887</v>
      </c>
      <c r="AI320" s="32">
        <f t="shared" ref="AI320:BC320" si="253">($E$320/$G$320)</f>
        <v>3.8909027777777774</v>
      </c>
      <c r="AJ320" s="32">
        <f t="shared" si="253"/>
        <v>3.8909027777777774</v>
      </c>
      <c r="AK320" s="32">
        <f t="shared" si="253"/>
        <v>3.8909027777777774</v>
      </c>
      <c r="AL320" s="32">
        <f t="shared" si="253"/>
        <v>3.8909027777777774</v>
      </c>
      <c r="AM320" s="32">
        <f t="shared" si="253"/>
        <v>3.8909027777777774</v>
      </c>
      <c r="AN320" s="32">
        <f t="shared" si="253"/>
        <v>3.8909027777777774</v>
      </c>
      <c r="AO320" s="32">
        <f t="shared" si="253"/>
        <v>3.8909027777777774</v>
      </c>
      <c r="AP320" s="32">
        <f t="shared" si="253"/>
        <v>3.8909027777777774</v>
      </c>
      <c r="AQ320" s="32">
        <f t="shared" si="253"/>
        <v>3.8909027777777774</v>
      </c>
      <c r="AR320" s="32">
        <f t="shared" si="253"/>
        <v>3.8909027777777774</v>
      </c>
      <c r="AS320" s="32">
        <f t="shared" si="253"/>
        <v>3.8909027777777774</v>
      </c>
      <c r="AT320" s="32">
        <f t="shared" si="253"/>
        <v>3.8909027777777774</v>
      </c>
      <c r="AU320" s="32">
        <f t="shared" si="253"/>
        <v>3.8909027777777774</v>
      </c>
      <c r="AV320" s="32">
        <f t="shared" si="253"/>
        <v>3.8909027777777774</v>
      </c>
      <c r="AW320" s="32">
        <f t="shared" si="253"/>
        <v>3.8909027777777774</v>
      </c>
      <c r="AX320" s="32">
        <f t="shared" si="253"/>
        <v>3.8909027777777774</v>
      </c>
      <c r="AY320" s="32">
        <f t="shared" si="253"/>
        <v>3.8909027777777774</v>
      </c>
      <c r="AZ320" s="32">
        <f t="shared" si="253"/>
        <v>3.8909027777777774</v>
      </c>
      <c r="BA320" s="32">
        <f t="shared" si="253"/>
        <v>3.8909027777777774</v>
      </c>
      <c r="BB320" s="32">
        <f t="shared" si="253"/>
        <v>3.8909027777777774</v>
      </c>
      <c r="BC320" s="32">
        <f t="shared" si="253"/>
        <v>3.8909027777777774</v>
      </c>
      <c r="BD320" s="145" t="s">
        <v>158</v>
      </c>
      <c r="BE320" s="145" t="s">
        <v>158</v>
      </c>
      <c r="BF320" s="145" t="s">
        <v>158</v>
      </c>
      <c r="BG320" s="145" t="s">
        <v>158</v>
      </c>
      <c r="BH320" s="145" t="s">
        <v>158</v>
      </c>
    </row>
    <row r="321" spans="1:60" x14ac:dyDescent="0.25">
      <c r="A321" s="28">
        <v>45159</v>
      </c>
      <c r="B321" s="25" t="s">
        <v>433</v>
      </c>
      <c r="C321" s="26">
        <v>955121901</v>
      </c>
      <c r="D321" s="47">
        <v>1339.39</v>
      </c>
      <c r="E321" s="45">
        <v>1123.6400000000001</v>
      </c>
      <c r="F321" s="47">
        <v>9.3000000000000007</v>
      </c>
      <c r="G321" s="25">
        <v>144</v>
      </c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>
        <f>($E$321/$G$321)*0.5</f>
        <v>3.9015277777777779</v>
      </c>
      <c r="AI321" s="32">
        <f t="shared" ref="AI321:BC321" si="254">($E$321/$G$321)</f>
        <v>7.8030555555555559</v>
      </c>
      <c r="AJ321" s="32">
        <f t="shared" si="254"/>
        <v>7.8030555555555559</v>
      </c>
      <c r="AK321" s="32">
        <f t="shared" si="254"/>
        <v>7.8030555555555559</v>
      </c>
      <c r="AL321" s="32">
        <f t="shared" si="254"/>
        <v>7.8030555555555559</v>
      </c>
      <c r="AM321" s="32">
        <f t="shared" si="254"/>
        <v>7.8030555555555559</v>
      </c>
      <c r="AN321" s="32">
        <f t="shared" si="254"/>
        <v>7.8030555555555559</v>
      </c>
      <c r="AO321" s="32">
        <f t="shared" si="254"/>
        <v>7.8030555555555559</v>
      </c>
      <c r="AP321" s="32">
        <f t="shared" si="254"/>
        <v>7.8030555555555559</v>
      </c>
      <c r="AQ321" s="32">
        <f t="shared" si="254"/>
        <v>7.8030555555555559</v>
      </c>
      <c r="AR321" s="32">
        <f t="shared" si="254"/>
        <v>7.8030555555555559</v>
      </c>
      <c r="AS321" s="32">
        <f t="shared" si="254"/>
        <v>7.8030555555555559</v>
      </c>
      <c r="AT321" s="32">
        <f t="shared" si="254"/>
        <v>7.8030555555555559</v>
      </c>
      <c r="AU321" s="32">
        <f t="shared" si="254"/>
        <v>7.8030555555555559</v>
      </c>
      <c r="AV321" s="32">
        <f t="shared" si="254"/>
        <v>7.8030555555555559</v>
      </c>
      <c r="AW321" s="32">
        <f t="shared" si="254"/>
        <v>7.8030555555555559</v>
      </c>
      <c r="AX321" s="32">
        <f t="shared" si="254"/>
        <v>7.8030555555555559</v>
      </c>
      <c r="AY321" s="32">
        <f t="shared" si="254"/>
        <v>7.8030555555555559</v>
      </c>
      <c r="AZ321" s="32">
        <f t="shared" si="254"/>
        <v>7.8030555555555559</v>
      </c>
      <c r="BA321" s="32">
        <f t="shared" si="254"/>
        <v>7.8030555555555559</v>
      </c>
      <c r="BB321" s="32">
        <f t="shared" si="254"/>
        <v>7.8030555555555559</v>
      </c>
      <c r="BC321" s="32">
        <f t="shared" si="254"/>
        <v>7.8030555555555559</v>
      </c>
      <c r="BD321" s="145" t="s">
        <v>158</v>
      </c>
      <c r="BE321" s="145" t="s">
        <v>158</v>
      </c>
      <c r="BF321" s="145" t="s">
        <v>158</v>
      </c>
      <c r="BG321" s="145" t="s">
        <v>158</v>
      </c>
      <c r="BH321" s="145" t="s">
        <v>158</v>
      </c>
    </row>
    <row r="322" spans="1:60" x14ac:dyDescent="0.25">
      <c r="A322" s="28">
        <v>45159</v>
      </c>
      <c r="B322" s="25" t="s">
        <v>434</v>
      </c>
      <c r="C322" s="26">
        <v>653950201</v>
      </c>
      <c r="D322" s="47">
        <v>3012.22</v>
      </c>
      <c r="E322" s="45">
        <v>2527</v>
      </c>
      <c r="F322" s="47">
        <v>20.92</v>
      </c>
      <c r="G322" s="25">
        <v>144</v>
      </c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>
        <f>($E$322/$G$322)*0.5</f>
        <v>8.7743055555555554</v>
      </c>
      <c r="AI322" s="32">
        <f t="shared" ref="AI322:BC322" si="255">($E$322/$G$322)</f>
        <v>17.548611111111111</v>
      </c>
      <c r="AJ322" s="32">
        <f t="shared" si="255"/>
        <v>17.548611111111111</v>
      </c>
      <c r="AK322" s="32">
        <f t="shared" si="255"/>
        <v>17.548611111111111</v>
      </c>
      <c r="AL322" s="32">
        <f t="shared" si="255"/>
        <v>17.548611111111111</v>
      </c>
      <c r="AM322" s="32">
        <f t="shared" si="255"/>
        <v>17.548611111111111</v>
      </c>
      <c r="AN322" s="32">
        <f t="shared" si="255"/>
        <v>17.548611111111111</v>
      </c>
      <c r="AO322" s="32">
        <f t="shared" si="255"/>
        <v>17.548611111111111</v>
      </c>
      <c r="AP322" s="32">
        <f t="shared" si="255"/>
        <v>17.548611111111111</v>
      </c>
      <c r="AQ322" s="32">
        <f t="shared" si="255"/>
        <v>17.548611111111111</v>
      </c>
      <c r="AR322" s="32">
        <f t="shared" si="255"/>
        <v>17.548611111111111</v>
      </c>
      <c r="AS322" s="32">
        <f t="shared" si="255"/>
        <v>17.548611111111111</v>
      </c>
      <c r="AT322" s="32">
        <f t="shared" si="255"/>
        <v>17.548611111111111</v>
      </c>
      <c r="AU322" s="32">
        <f t="shared" si="255"/>
        <v>17.548611111111111</v>
      </c>
      <c r="AV322" s="32">
        <f t="shared" si="255"/>
        <v>17.548611111111111</v>
      </c>
      <c r="AW322" s="32">
        <f t="shared" si="255"/>
        <v>17.548611111111111</v>
      </c>
      <c r="AX322" s="32">
        <f t="shared" si="255"/>
        <v>17.548611111111111</v>
      </c>
      <c r="AY322" s="32">
        <f t="shared" si="255"/>
        <v>17.548611111111111</v>
      </c>
      <c r="AZ322" s="32">
        <f t="shared" si="255"/>
        <v>17.548611111111111</v>
      </c>
      <c r="BA322" s="32">
        <f t="shared" si="255"/>
        <v>17.548611111111111</v>
      </c>
      <c r="BB322" s="32">
        <f t="shared" si="255"/>
        <v>17.548611111111111</v>
      </c>
      <c r="BC322" s="32">
        <f t="shared" si="255"/>
        <v>17.548611111111111</v>
      </c>
      <c r="BD322" s="145" t="s">
        <v>158</v>
      </c>
      <c r="BE322" s="145" t="s">
        <v>158</v>
      </c>
      <c r="BF322" s="145" t="s">
        <v>158</v>
      </c>
      <c r="BG322" s="145" t="s">
        <v>158</v>
      </c>
      <c r="BH322" s="145" t="s">
        <v>158</v>
      </c>
    </row>
    <row r="323" spans="1:60" x14ac:dyDescent="0.25">
      <c r="A323" s="28">
        <v>45159</v>
      </c>
      <c r="B323" s="25" t="s">
        <v>435</v>
      </c>
      <c r="C323" s="26">
        <v>620360101</v>
      </c>
      <c r="D323" s="47">
        <v>410.5</v>
      </c>
      <c r="E323" s="45">
        <v>344.38</v>
      </c>
      <c r="F323" s="47">
        <v>2.85</v>
      </c>
      <c r="G323" s="25">
        <v>144</v>
      </c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>
        <f>($E$323/$G$323)*0.5</f>
        <v>1.1957638888888888</v>
      </c>
      <c r="AI323" s="32">
        <f t="shared" ref="AI323:BC323" si="256">($E$323/$G$323)</f>
        <v>2.3915277777777777</v>
      </c>
      <c r="AJ323" s="32">
        <f t="shared" si="256"/>
        <v>2.3915277777777777</v>
      </c>
      <c r="AK323" s="32">
        <f t="shared" si="256"/>
        <v>2.3915277777777777</v>
      </c>
      <c r="AL323" s="32">
        <f t="shared" si="256"/>
        <v>2.3915277777777777</v>
      </c>
      <c r="AM323" s="32">
        <f t="shared" si="256"/>
        <v>2.3915277777777777</v>
      </c>
      <c r="AN323" s="32">
        <f t="shared" si="256"/>
        <v>2.3915277777777777</v>
      </c>
      <c r="AO323" s="32">
        <f t="shared" si="256"/>
        <v>2.3915277777777777</v>
      </c>
      <c r="AP323" s="32">
        <f t="shared" si="256"/>
        <v>2.3915277777777777</v>
      </c>
      <c r="AQ323" s="32">
        <f t="shared" si="256"/>
        <v>2.3915277777777777</v>
      </c>
      <c r="AR323" s="32">
        <f t="shared" si="256"/>
        <v>2.3915277777777777</v>
      </c>
      <c r="AS323" s="32">
        <f t="shared" si="256"/>
        <v>2.3915277777777777</v>
      </c>
      <c r="AT323" s="32">
        <f t="shared" si="256"/>
        <v>2.3915277777777777</v>
      </c>
      <c r="AU323" s="32">
        <f t="shared" si="256"/>
        <v>2.3915277777777777</v>
      </c>
      <c r="AV323" s="32">
        <f t="shared" si="256"/>
        <v>2.3915277777777777</v>
      </c>
      <c r="AW323" s="32">
        <f t="shared" si="256"/>
        <v>2.3915277777777777</v>
      </c>
      <c r="AX323" s="32">
        <f t="shared" si="256"/>
        <v>2.3915277777777777</v>
      </c>
      <c r="AY323" s="32">
        <f t="shared" si="256"/>
        <v>2.3915277777777777</v>
      </c>
      <c r="AZ323" s="32">
        <f t="shared" si="256"/>
        <v>2.3915277777777777</v>
      </c>
      <c r="BA323" s="32">
        <f t="shared" si="256"/>
        <v>2.3915277777777777</v>
      </c>
      <c r="BB323" s="32">
        <f t="shared" si="256"/>
        <v>2.3915277777777777</v>
      </c>
      <c r="BC323" s="32">
        <f t="shared" si="256"/>
        <v>2.3915277777777777</v>
      </c>
      <c r="BD323" s="145" t="s">
        <v>158</v>
      </c>
      <c r="BE323" s="145" t="s">
        <v>158</v>
      </c>
      <c r="BF323" s="145" t="s">
        <v>158</v>
      </c>
      <c r="BG323" s="145" t="s">
        <v>158</v>
      </c>
      <c r="BH323" s="145" t="s">
        <v>158</v>
      </c>
    </row>
    <row r="324" spans="1:60" x14ac:dyDescent="0.25">
      <c r="A324" s="28">
        <v>45166</v>
      </c>
      <c r="B324" s="40">
        <v>6198506121</v>
      </c>
      <c r="C324" s="26">
        <v>619850601</v>
      </c>
      <c r="D324" s="47">
        <v>11081.79</v>
      </c>
      <c r="E324" s="45">
        <v>9296.7000000000007</v>
      </c>
      <c r="F324" s="47">
        <v>76.959999999999994</v>
      </c>
      <c r="G324" s="25">
        <v>144</v>
      </c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>
        <f>($E$324/$G$324)*0.5</f>
        <v>32.280208333333334</v>
      </c>
      <c r="AI324" s="32">
        <f t="shared" ref="AI324:BC324" si="257">($E$324/$G$324)</f>
        <v>64.560416666666669</v>
      </c>
      <c r="AJ324" s="32">
        <f t="shared" si="257"/>
        <v>64.560416666666669</v>
      </c>
      <c r="AK324" s="32">
        <f t="shared" si="257"/>
        <v>64.560416666666669</v>
      </c>
      <c r="AL324" s="32">
        <f t="shared" si="257"/>
        <v>64.560416666666669</v>
      </c>
      <c r="AM324" s="32">
        <f t="shared" si="257"/>
        <v>64.560416666666669</v>
      </c>
      <c r="AN324" s="32">
        <f t="shared" si="257"/>
        <v>64.560416666666669</v>
      </c>
      <c r="AO324" s="32">
        <f t="shared" si="257"/>
        <v>64.560416666666669</v>
      </c>
      <c r="AP324" s="32">
        <f t="shared" si="257"/>
        <v>64.560416666666669</v>
      </c>
      <c r="AQ324" s="32">
        <f t="shared" si="257"/>
        <v>64.560416666666669</v>
      </c>
      <c r="AR324" s="32">
        <f t="shared" si="257"/>
        <v>64.560416666666669</v>
      </c>
      <c r="AS324" s="32">
        <f t="shared" si="257"/>
        <v>64.560416666666669</v>
      </c>
      <c r="AT324" s="32">
        <f t="shared" si="257"/>
        <v>64.560416666666669</v>
      </c>
      <c r="AU324" s="32">
        <f t="shared" si="257"/>
        <v>64.560416666666669</v>
      </c>
      <c r="AV324" s="32">
        <f t="shared" si="257"/>
        <v>64.560416666666669</v>
      </c>
      <c r="AW324" s="32">
        <f t="shared" si="257"/>
        <v>64.560416666666669</v>
      </c>
      <c r="AX324" s="32">
        <f t="shared" si="257"/>
        <v>64.560416666666669</v>
      </c>
      <c r="AY324" s="32">
        <f t="shared" si="257"/>
        <v>64.560416666666669</v>
      </c>
      <c r="AZ324" s="32">
        <f t="shared" si="257"/>
        <v>64.560416666666669</v>
      </c>
      <c r="BA324" s="32">
        <f t="shared" si="257"/>
        <v>64.560416666666669</v>
      </c>
      <c r="BB324" s="32">
        <f t="shared" si="257"/>
        <v>64.560416666666669</v>
      </c>
      <c r="BC324" s="32">
        <f t="shared" si="257"/>
        <v>64.560416666666669</v>
      </c>
      <c r="BD324" s="145" t="s">
        <v>158</v>
      </c>
      <c r="BE324" s="145" t="s">
        <v>158</v>
      </c>
      <c r="BF324" s="145" t="s">
        <v>158</v>
      </c>
      <c r="BG324" s="145" t="s">
        <v>158</v>
      </c>
      <c r="BH324" s="145" t="s">
        <v>158</v>
      </c>
    </row>
    <row r="325" spans="1:60" x14ac:dyDescent="0.25">
      <c r="A325" s="28">
        <v>45166</v>
      </c>
      <c r="B325" s="25" t="s">
        <v>436</v>
      </c>
      <c r="C325" s="26">
        <v>856250901</v>
      </c>
      <c r="D325" s="47">
        <v>238.74</v>
      </c>
      <c r="E325" s="45">
        <v>200.29</v>
      </c>
      <c r="F325" s="47">
        <v>1.66</v>
      </c>
      <c r="G325" s="25">
        <v>144</v>
      </c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>
        <f>($E$325/$G$325)*0.5</f>
        <v>0.69545138888888891</v>
      </c>
      <c r="AI325" s="32">
        <f t="shared" ref="AI325:BC325" si="258">($E$325/$G$325)</f>
        <v>1.3909027777777778</v>
      </c>
      <c r="AJ325" s="32">
        <f t="shared" si="258"/>
        <v>1.3909027777777778</v>
      </c>
      <c r="AK325" s="32">
        <f t="shared" si="258"/>
        <v>1.3909027777777778</v>
      </c>
      <c r="AL325" s="32">
        <f t="shared" si="258"/>
        <v>1.3909027777777778</v>
      </c>
      <c r="AM325" s="32">
        <f t="shared" si="258"/>
        <v>1.3909027777777778</v>
      </c>
      <c r="AN325" s="32">
        <f t="shared" si="258"/>
        <v>1.3909027777777778</v>
      </c>
      <c r="AO325" s="32">
        <f t="shared" si="258"/>
        <v>1.3909027777777778</v>
      </c>
      <c r="AP325" s="32">
        <f t="shared" si="258"/>
        <v>1.3909027777777778</v>
      </c>
      <c r="AQ325" s="32">
        <f t="shared" si="258"/>
        <v>1.3909027777777778</v>
      </c>
      <c r="AR325" s="32">
        <f t="shared" si="258"/>
        <v>1.3909027777777778</v>
      </c>
      <c r="AS325" s="32">
        <f t="shared" si="258"/>
        <v>1.3909027777777778</v>
      </c>
      <c r="AT325" s="32">
        <f t="shared" si="258"/>
        <v>1.3909027777777778</v>
      </c>
      <c r="AU325" s="32">
        <f t="shared" si="258"/>
        <v>1.3909027777777778</v>
      </c>
      <c r="AV325" s="32">
        <f t="shared" si="258"/>
        <v>1.3909027777777778</v>
      </c>
      <c r="AW325" s="32">
        <f t="shared" si="258"/>
        <v>1.3909027777777778</v>
      </c>
      <c r="AX325" s="32">
        <f t="shared" si="258"/>
        <v>1.3909027777777778</v>
      </c>
      <c r="AY325" s="32">
        <f t="shared" si="258"/>
        <v>1.3909027777777778</v>
      </c>
      <c r="AZ325" s="32">
        <f t="shared" si="258"/>
        <v>1.3909027777777778</v>
      </c>
      <c r="BA325" s="32">
        <f t="shared" si="258"/>
        <v>1.3909027777777778</v>
      </c>
      <c r="BB325" s="32">
        <f t="shared" si="258"/>
        <v>1.3909027777777778</v>
      </c>
      <c r="BC325" s="32">
        <f t="shared" si="258"/>
        <v>1.3909027777777778</v>
      </c>
      <c r="BD325" s="145" t="s">
        <v>158</v>
      </c>
      <c r="BE325" s="145" t="s">
        <v>158</v>
      </c>
      <c r="BF325" s="145" t="s">
        <v>158</v>
      </c>
      <c r="BG325" s="145" t="s">
        <v>158</v>
      </c>
      <c r="BH325" s="145" t="s">
        <v>158</v>
      </c>
    </row>
    <row r="326" spans="1:60" x14ac:dyDescent="0.25">
      <c r="A326" s="28">
        <v>45166</v>
      </c>
      <c r="B326" s="40">
        <v>1627105290</v>
      </c>
      <c r="C326" s="26">
        <v>162710501</v>
      </c>
      <c r="D326" s="47">
        <v>2272.23</v>
      </c>
      <c r="E326" s="45">
        <v>1906.21</v>
      </c>
      <c r="F326" s="47">
        <v>15.78</v>
      </c>
      <c r="G326" s="25">
        <v>144</v>
      </c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>
        <f>($E$326/$G$326)*0.5</f>
        <v>6.6187847222222222</v>
      </c>
      <c r="AI326" s="32">
        <f t="shared" ref="AI326:BC326" si="259">($E$326/$G$326)</f>
        <v>13.237569444444444</v>
      </c>
      <c r="AJ326" s="32">
        <f t="shared" si="259"/>
        <v>13.237569444444444</v>
      </c>
      <c r="AK326" s="32">
        <f t="shared" si="259"/>
        <v>13.237569444444444</v>
      </c>
      <c r="AL326" s="32">
        <f t="shared" si="259"/>
        <v>13.237569444444444</v>
      </c>
      <c r="AM326" s="32">
        <f t="shared" si="259"/>
        <v>13.237569444444444</v>
      </c>
      <c r="AN326" s="32">
        <f t="shared" si="259"/>
        <v>13.237569444444444</v>
      </c>
      <c r="AO326" s="32">
        <f t="shared" si="259"/>
        <v>13.237569444444444</v>
      </c>
      <c r="AP326" s="32">
        <f t="shared" si="259"/>
        <v>13.237569444444444</v>
      </c>
      <c r="AQ326" s="32">
        <f t="shared" si="259"/>
        <v>13.237569444444444</v>
      </c>
      <c r="AR326" s="32">
        <f t="shared" si="259"/>
        <v>13.237569444444444</v>
      </c>
      <c r="AS326" s="32">
        <f t="shared" si="259"/>
        <v>13.237569444444444</v>
      </c>
      <c r="AT326" s="32">
        <f t="shared" si="259"/>
        <v>13.237569444444444</v>
      </c>
      <c r="AU326" s="32">
        <f t="shared" si="259"/>
        <v>13.237569444444444</v>
      </c>
      <c r="AV326" s="32">
        <f t="shared" si="259"/>
        <v>13.237569444444444</v>
      </c>
      <c r="AW326" s="32">
        <f t="shared" si="259"/>
        <v>13.237569444444444</v>
      </c>
      <c r="AX326" s="32">
        <f t="shared" si="259"/>
        <v>13.237569444444444</v>
      </c>
      <c r="AY326" s="32">
        <f t="shared" si="259"/>
        <v>13.237569444444444</v>
      </c>
      <c r="AZ326" s="32">
        <f t="shared" si="259"/>
        <v>13.237569444444444</v>
      </c>
      <c r="BA326" s="32">
        <f t="shared" si="259"/>
        <v>13.237569444444444</v>
      </c>
      <c r="BB326" s="32">
        <f t="shared" si="259"/>
        <v>13.237569444444444</v>
      </c>
      <c r="BC326" s="32">
        <f t="shared" si="259"/>
        <v>13.237569444444444</v>
      </c>
      <c r="BD326" s="145" t="s">
        <v>158</v>
      </c>
      <c r="BE326" s="145" t="s">
        <v>158</v>
      </c>
      <c r="BF326" s="145" t="s">
        <v>158</v>
      </c>
      <c r="BG326" s="145" t="s">
        <v>158</v>
      </c>
      <c r="BH326" s="145" t="s">
        <v>158</v>
      </c>
    </row>
    <row r="327" spans="1:60" x14ac:dyDescent="0.25">
      <c r="A327" s="28">
        <v>45169</v>
      </c>
      <c r="B327" s="40">
        <v>3959114212</v>
      </c>
      <c r="C327" s="26">
        <v>395911401</v>
      </c>
      <c r="D327" s="47">
        <v>5733.5</v>
      </c>
      <c r="E327" s="45">
        <v>4809.93</v>
      </c>
      <c r="F327" s="47">
        <v>39.82</v>
      </c>
      <c r="G327" s="25">
        <v>144</v>
      </c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>
        <f>($E$327/$G$327)*0.5</f>
        <v>16.701145833333335</v>
      </c>
      <c r="AI327" s="32">
        <f t="shared" ref="AI327:BC327" si="260">($E$327/$G$327)</f>
        <v>33.40229166666667</v>
      </c>
      <c r="AJ327" s="32">
        <f t="shared" si="260"/>
        <v>33.40229166666667</v>
      </c>
      <c r="AK327" s="32">
        <f t="shared" si="260"/>
        <v>33.40229166666667</v>
      </c>
      <c r="AL327" s="32">
        <f t="shared" si="260"/>
        <v>33.40229166666667</v>
      </c>
      <c r="AM327" s="32">
        <f t="shared" si="260"/>
        <v>33.40229166666667</v>
      </c>
      <c r="AN327" s="32">
        <f t="shared" si="260"/>
        <v>33.40229166666667</v>
      </c>
      <c r="AO327" s="32">
        <f t="shared" si="260"/>
        <v>33.40229166666667</v>
      </c>
      <c r="AP327" s="32">
        <f t="shared" si="260"/>
        <v>33.40229166666667</v>
      </c>
      <c r="AQ327" s="32">
        <f t="shared" si="260"/>
        <v>33.40229166666667</v>
      </c>
      <c r="AR327" s="32">
        <f t="shared" si="260"/>
        <v>33.40229166666667</v>
      </c>
      <c r="AS327" s="32">
        <f t="shared" si="260"/>
        <v>33.40229166666667</v>
      </c>
      <c r="AT327" s="32">
        <f t="shared" si="260"/>
        <v>33.40229166666667</v>
      </c>
      <c r="AU327" s="32">
        <f t="shared" si="260"/>
        <v>33.40229166666667</v>
      </c>
      <c r="AV327" s="32">
        <f t="shared" si="260"/>
        <v>33.40229166666667</v>
      </c>
      <c r="AW327" s="32">
        <f t="shared" si="260"/>
        <v>33.40229166666667</v>
      </c>
      <c r="AX327" s="32">
        <f t="shared" si="260"/>
        <v>33.40229166666667</v>
      </c>
      <c r="AY327" s="32">
        <f t="shared" si="260"/>
        <v>33.40229166666667</v>
      </c>
      <c r="AZ327" s="32">
        <f t="shared" si="260"/>
        <v>33.40229166666667</v>
      </c>
      <c r="BA327" s="32">
        <f t="shared" si="260"/>
        <v>33.40229166666667</v>
      </c>
      <c r="BB327" s="32">
        <f t="shared" si="260"/>
        <v>33.40229166666667</v>
      </c>
      <c r="BC327" s="32">
        <f t="shared" si="260"/>
        <v>33.40229166666667</v>
      </c>
      <c r="BD327" s="145" t="s">
        <v>158</v>
      </c>
      <c r="BE327" s="145" t="s">
        <v>158</v>
      </c>
      <c r="BF327" s="145" t="s">
        <v>158</v>
      </c>
      <c r="BG327" s="145" t="s">
        <v>158</v>
      </c>
      <c r="BH327" s="145" t="s">
        <v>158</v>
      </c>
    </row>
    <row r="328" spans="1:60" x14ac:dyDescent="0.25">
      <c r="A328" s="28">
        <v>45169</v>
      </c>
      <c r="B328" s="25" t="s">
        <v>437</v>
      </c>
      <c r="C328" s="26">
        <v>38113100</v>
      </c>
      <c r="D328" s="47">
        <v>5148.29</v>
      </c>
      <c r="E328" s="45">
        <v>4318.99</v>
      </c>
      <c r="F328" s="47">
        <v>35.75</v>
      </c>
      <c r="G328" s="25">
        <v>144</v>
      </c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7">
        <f>($E$328/$G$328)*0.5</f>
        <v>14.996493055555554</v>
      </c>
      <c r="AI328" s="32">
        <f t="shared" ref="AI328:BC328" si="261">($E$328/$G$328)</f>
        <v>29.992986111111108</v>
      </c>
      <c r="AJ328" s="32">
        <f t="shared" si="261"/>
        <v>29.992986111111108</v>
      </c>
      <c r="AK328" s="32">
        <f t="shared" si="261"/>
        <v>29.992986111111108</v>
      </c>
      <c r="AL328" s="32">
        <f t="shared" si="261"/>
        <v>29.992986111111108</v>
      </c>
      <c r="AM328" s="32">
        <f t="shared" si="261"/>
        <v>29.992986111111108</v>
      </c>
      <c r="AN328" s="32">
        <f t="shared" si="261"/>
        <v>29.992986111111108</v>
      </c>
      <c r="AO328" s="32">
        <f t="shared" si="261"/>
        <v>29.992986111111108</v>
      </c>
      <c r="AP328" s="32">
        <f t="shared" si="261"/>
        <v>29.992986111111108</v>
      </c>
      <c r="AQ328" s="32">
        <f t="shared" si="261"/>
        <v>29.992986111111108</v>
      </c>
      <c r="AR328" s="32">
        <f t="shared" si="261"/>
        <v>29.992986111111108</v>
      </c>
      <c r="AS328" s="32">
        <f t="shared" si="261"/>
        <v>29.992986111111108</v>
      </c>
      <c r="AT328" s="32">
        <f t="shared" si="261"/>
        <v>29.992986111111108</v>
      </c>
      <c r="AU328" s="32">
        <f t="shared" si="261"/>
        <v>29.992986111111108</v>
      </c>
      <c r="AV328" s="32">
        <f t="shared" si="261"/>
        <v>29.992986111111108</v>
      </c>
      <c r="AW328" s="32">
        <f t="shared" si="261"/>
        <v>29.992986111111108</v>
      </c>
      <c r="AX328" s="32">
        <f t="shared" si="261"/>
        <v>29.992986111111108</v>
      </c>
      <c r="AY328" s="32">
        <f t="shared" si="261"/>
        <v>29.992986111111108</v>
      </c>
      <c r="AZ328" s="32">
        <f t="shared" si="261"/>
        <v>29.992986111111108</v>
      </c>
      <c r="BA328" s="32">
        <f t="shared" si="261"/>
        <v>29.992986111111108</v>
      </c>
      <c r="BB328" s="32">
        <f t="shared" si="261"/>
        <v>29.992986111111108</v>
      </c>
      <c r="BC328" s="32">
        <f t="shared" si="261"/>
        <v>29.992986111111108</v>
      </c>
      <c r="BD328" s="145" t="s">
        <v>158</v>
      </c>
      <c r="BE328" s="145" t="s">
        <v>158</v>
      </c>
      <c r="BF328" s="145" t="s">
        <v>158</v>
      </c>
      <c r="BG328" s="145" t="s">
        <v>158</v>
      </c>
      <c r="BH328" s="145" t="s">
        <v>158</v>
      </c>
    </row>
    <row r="329" spans="1:60" x14ac:dyDescent="0.25">
      <c r="D329" s="16"/>
      <c r="E329" s="16"/>
      <c r="F329" s="16"/>
      <c r="AF329" s="42"/>
      <c r="AG329" s="34"/>
      <c r="AH329" s="34">
        <f>(SUM(AH202:AH328))-(SUM(AH311:AH312))</f>
        <v>1872.0216108727459</v>
      </c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1:60" x14ac:dyDescent="0.25">
      <c r="D330" s="16"/>
      <c r="E330" s="16"/>
      <c r="F330" s="16"/>
    </row>
    <row r="331" spans="1:60" x14ac:dyDescent="0.25">
      <c r="A331" s="28">
        <v>45174</v>
      </c>
      <c r="B331" s="40" t="s">
        <v>442</v>
      </c>
      <c r="C331" s="26">
        <v>537680501</v>
      </c>
      <c r="D331" s="47">
        <v>1429.82</v>
      </c>
      <c r="E331" s="45">
        <v>1199.5</v>
      </c>
      <c r="F331" s="47">
        <v>9.93</v>
      </c>
      <c r="G331" s="25">
        <v>144</v>
      </c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>
        <f>($E$331/$G$331)*0.5</f>
        <v>4.1649305555555554</v>
      </c>
      <c r="AJ331" s="32">
        <f t="shared" ref="AJ331:BC331" si="262">($E$331/$G$331)</f>
        <v>8.3298611111111107</v>
      </c>
      <c r="AK331" s="32">
        <f t="shared" si="262"/>
        <v>8.3298611111111107</v>
      </c>
      <c r="AL331" s="32">
        <f t="shared" si="262"/>
        <v>8.3298611111111107</v>
      </c>
      <c r="AM331" s="32">
        <f t="shared" si="262"/>
        <v>8.3298611111111107</v>
      </c>
      <c r="AN331" s="32">
        <f t="shared" si="262"/>
        <v>8.3298611111111107</v>
      </c>
      <c r="AO331" s="32">
        <f t="shared" si="262"/>
        <v>8.3298611111111107</v>
      </c>
      <c r="AP331" s="32">
        <f t="shared" si="262"/>
        <v>8.3298611111111107</v>
      </c>
      <c r="AQ331" s="32">
        <f t="shared" si="262"/>
        <v>8.3298611111111107</v>
      </c>
      <c r="AR331" s="32">
        <f t="shared" si="262"/>
        <v>8.3298611111111107</v>
      </c>
      <c r="AS331" s="32">
        <f t="shared" si="262"/>
        <v>8.3298611111111107</v>
      </c>
      <c r="AT331" s="32">
        <f t="shared" si="262"/>
        <v>8.3298611111111107</v>
      </c>
      <c r="AU331" s="32">
        <f t="shared" si="262"/>
        <v>8.3298611111111107</v>
      </c>
      <c r="AV331" s="32">
        <f t="shared" si="262"/>
        <v>8.3298611111111107</v>
      </c>
      <c r="AW331" s="32">
        <f t="shared" si="262"/>
        <v>8.3298611111111107</v>
      </c>
      <c r="AX331" s="32">
        <f t="shared" si="262"/>
        <v>8.3298611111111107</v>
      </c>
      <c r="AY331" s="32">
        <f t="shared" si="262"/>
        <v>8.3298611111111107</v>
      </c>
      <c r="AZ331" s="32">
        <f t="shared" si="262"/>
        <v>8.3298611111111107</v>
      </c>
      <c r="BA331" s="32">
        <f t="shared" si="262"/>
        <v>8.3298611111111107</v>
      </c>
      <c r="BB331" s="32">
        <f t="shared" si="262"/>
        <v>8.3298611111111107</v>
      </c>
      <c r="BC331" s="32">
        <f t="shared" si="262"/>
        <v>8.3298611111111107</v>
      </c>
      <c r="BD331" s="145" t="s">
        <v>158</v>
      </c>
      <c r="BE331" s="145" t="s">
        <v>158</v>
      </c>
      <c r="BF331" s="145" t="s">
        <v>158</v>
      </c>
      <c r="BG331" s="145" t="s">
        <v>158</v>
      </c>
      <c r="BH331" s="145" t="s">
        <v>158</v>
      </c>
    </row>
    <row r="332" spans="1:60" x14ac:dyDescent="0.25">
      <c r="A332" s="28">
        <v>45174</v>
      </c>
      <c r="B332" s="40" t="s">
        <v>443</v>
      </c>
      <c r="C332" s="26">
        <v>8670317144</v>
      </c>
      <c r="D332" s="47">
        <v>267.52</v>
      </c>
      <c r="E332" s="45">
        <v>224.43</v>
      </c>
      <c r="F332" s="47">
        <v>1.86</v>
      </c>
      <c r="G332" s="25">
        <v>144</v>
      </c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>
        <f>($E$332/$G$332)*0.5</f>
        <v>0.77927083333333336</v>
      </c>
      <c r="AJ332" s="32">
        <f t="shared" ref="AJ332:BC332" si="263">($E$332/$G$332)</f>
        <v>1.5585416666666667</v>
      </c>
      <c r="AK332" s="32">
        <f t="shared" si="263"/>
        <v>1.5585416666666667</v>
      </c>
      <c r="AL332" s="32">
        <f t="shared" si="263"/>
        <v>1.5585416666666667</v>
      </c>
      <c r="AM332" s="32">
        <f t="shared" si="263"/>
        <v>1.5585416666666667</v>
      </c>
      <c r="AN332" s="32">
        <f t="shared" si="263"/>
        <v>1.5585416666666667</v>
      </c>
      <c r="AO332" s="32">
        <f t="shared" si="263"/>
        <v>1.5585416666666667</v>
      </c>
      <c r="AP332" s="32">
        <f t="shared" si="263"/>
        <v>1.5585416666666667</v>
      </c>
      <c r="AQ332" s="32">
        <f t="shared" si="263"/>
        <v>1.5585416666666667</v>
      </c>
      <c r="AR332" s="32">
        <f t="shared" si="263"/>
        <v>1.5585416666666667</v>
      </c>
      <c r="AS332" s="32">
        <f t="shared" si="263"/>
        <v>1.5585416666666667</v>
      </c>
      <c r="AT332" s="32">
        <f t="shared" si="263"/>
        <v>1.5585416666666667</v>
      </c>
      <c r="AU332" s="32">
        <f t="shared" si="263"/>
        <v>1.5585416666666667</v>
      </c>
      <c r="AV332" s="32">
        <f t="shared" si="263"/>
        <v>1.5585416666666667</v>
      </c>
      <c r="AW332" s="32">
        <f t="shared" si="263"/>
        <v>1.5585416666666667</v>
      </c>
      <c r="AX332" s="32">
        <f t="shared" si="263"/>
        <v>1.5585416666666667</v>
      </c>
      <c r="AY332" s="32">
        <f t="shared" si="263"/>
        <v>1.5585416666666667</v>
      </c>
      <c r="AZ332" s="32">
        <f t="shared" si="263"/>
        <v>1.5585416666666667</v>
      </c>
      <c r="BA332" s="32">
        <f t="shared" si="263"/>
        <v>1.5585416666666667</v>
      </c>
      <c r="BB332" s="32">
        <f t="shared" si="263"/>
        <v>1.5585416666666667</v>
      </c>
      <c r="BC332" s="32">
        <f t="shared" si="263"/>
        <v>1.5585416666666667</v>
      </c>
      <c r="BD332" s="145" t="s">
        <v>158</v>
      </c>
      <c r="BE332" s="145" t="s">
        <v>158</v>
      </c>
      <c r="BF332" s="145" t="s">
        <v>158</v>
      </c>
      <c r="BG332" s="145" t="s">
        <v>158</v>
      </c>
      <c r="BH332" s="145" t="s">
        <v>158</v>
      </c>
    </row>
    <row r="333" spans="1:60" x14ac:dyDescent="0.25">
      <c r="A333" s="28">
        <v>45174</v>
      </c>
      <c r="B333" s="40" t="s">
        <v>444</v>
      </c>
      <c r="C333" s="26">
        <v>2230201</v>
      </c>
      <c r="D333" s="47">
        <v>342.62</v>
      </c>
      <c r="E333" s="45">
        <v>287.43</v>
      </c>
      <c r="F333" s="47">
        <v>2.38</v>
      </c>
      <c r="G333" s="25">
        <v>144</v>
      </c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>
        <f>($E$333/$G$333)*0.5</f>
        <v>0.99802083333333336</v>
      </c>
      <c r="AJ333" s="32">
        <f t="shared" ref="AJ333:BC333" si="264">($E$333/$G$333)</f>
        <v>1.9960416666666667</v>
      </c>
      <c r="AK333" s="32">
        <f t="shared" si="264"/>
        <v>1.9960416666666667</v>
      </c>
      <c r="AL333" s="32">
        <f t="shared" si="264"/>
        <v>1.9960416666666667</v>
      </c>
      <c r="AM333" s="32">
        <f t="shared" si="264"/>
        <v>1.9960416666666667</v>
      </c>
      <c r="AN333" s="32">
        <f t="shared" si="264"/>
        <v>1.9960416666666667</v>
      </c>
      <c r="AO333" s="32">
        <f t="shared" si="264"/>
        <v>1.9960416666666667</v>
      </c>
      <c r="AP333" s="32">
        <f t="shared" si="264"/>
        <v>1.9960416666666667</v>
      </c>
      <c r="AQ333" s="32">
        <f t="shared" si="264"/>
        <v>1.9960416666666667</v>
      </c>
      <c r="AR333" s="32">
        <f t="shared" si="264"/>
        <v>1.9960416666666667</v>
      </c>
      <c r="AS333" s="32">
        <f t="shared" si="264"/>
        <v>1.9960416666666667</v>
      </c>
      <c r="AT333" s="32">
        <f t="shared" si="264"/>
        <v>1.9960416666666667</v>
      </c>
      <c r="AU333" s="32">
        <f t="shared" si="264"/>
        <v>1.9960416666666667</v>
      </c>
      <c r="AV333" s="32">
        <f t="shared" si="264"/>
        <v>1.9960416666666667</v>
      </c>
      <c r="AW333" s="32">
        <f t="shared" si="264"/>
        <v>1.9960416666666667</v>
      </c>
      <c r="AX333" s="32">
        <f t="shared" si="264"/>
        <v>1.9960416666666667</v>
      </c>
      <c r="AY333" s="32">
        <f t="shared" si="264"/>
        <v>1.9960416666666667</v>
      </c>
      <c r="AZ333" s="32">
        <f t="shared" si="264"/>
        <v>1.9960416666666667</v>
      </c>
      <c r="BA333" s="32">
        <f t="shared" si="264"/>
        <v>1.9960416666666667</v>
      </c>
      <c r="BB333" s="32">
        <f t="shared" si="264"/>
        <v>1.9960416666666667</v>
      </c>
      <c r="BC333" s="32">
        <f t="shared" si="264"/>
        <v>1.9960416666666667</v>
      </c>
      <c r="BD333" s="145" t="s">
        <v>158</v>
      </c>
      <c r="BE333" s="145" t="s">
        <v>158</v>
      </c>
      <c r="BF333" s="145" t="s">
        <v>158</v>
      </c>
      <c r="BG333" s="145" t="s">
        <v>158</v>
      </c>
      <c r="BH333" s="145" t="s">
        <v>158</v>
      </c>
    </row>
    <row r="334" spans="1:60" x14ac:dyDescent="0.25">
      <c r="A334" s="28">
        <v>45174</v>
      </c>
      <c r="B334" s="40" t="s">
        <v>445</v>
      </c>
      <c r="C334" s="26">
        <v>625280301</v>
      </c>
      <c r="D334" s="47">
        <v>2257.0100000000002</v>
      </c>
      <c r="E334" s="45">
        <v>1893.45</v>
      </c>
      <c r="F334" s="47">
        <v>15.67</v>
      </c>
      <c r="G334" s="25">
        <v>144</v>
      </c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>
        <f>($E$334/$G$334)*0.5</f>
        <v>6.5744791666666664</v>
      </c>
      <c r="AJ334" s="32">
        <f t="shared" ref="AJ334:BC334" si="265">($E$334/$G$334)</f>
        <v>13.148958333333333</v>
      </c>
      <c r="AK334" s="32">
        <f t="shared" si="265"/>
        <v>13.148958333333333</v>
      </c>
      <c r="AL334" s="32">
        <f t="shared" si="265"/>
        <v>13.148958333333333</v>
      </c>
      <c r="AM334" s="32">
        <f t="shared" si="265"/>
        <v>13.148958333333333</v>
      </c>
      <c r="AN334" s="32">
        <f t="shared" si="265"/>
        <v>13.148958333333333</v>
      </c>
      <c r="AO334" s="32">
        <f t="shared" si="265"/>
        <v>13.148958333333333</v>
      </c>
      <c r="AP334" s="32">
        <f t="shared" si="265"/>
        <v>13.148958333333333</v>
      </c>
      <c r="AQ334" s="32">
        <f t="shared" si="265"/>
        <v>13.148958333333333</v>
      </c>
      <c r="AR334" s="32">
        <f t="shared" si="265"/>
        <v>13.148958333333333</v>
      </c>
      <c r="AS334" s="32">
        <f t="shared" si="265"/>
        <v>13.148958333333333</v>
      </c>
      <c r="AT334" s="32">
        <f t="shared" si="265"/>
        <v>13.148958333333333</v>
      </c>
      <c r="AU334" s="32">
        <f t="shared" si="265"/>
        <v>13.148958333333333</v>
      </c>
      <c r="AV334" s="32">
        <f t="shared" si="265"/>
        <v>13.148958333333333</v>
      </c>
      <c r="AW334" s="32">
        <f t="shared" si="265"/>
        <v>13.148958333333333</v>
      </c>
      <c r="AX334" s="32">
        <f t="shared" si="265"/>
        <v>13.148958333333333</v>
      </c>
      <c r="AY334" s="32">
        <f t="shared" si="265"/>
        <v>13.148958333333333</v>
      </c>
      <c r="AZ334" s="32">
        <f t="shared" si="265"/>
        <v>13.148958333333333</v>
      </c>
      <c r="BA334" s="32">
        <f t="shared" si="265"/>
        <v>13.148958333333333</v>
      </c>
      <c r="BB334" s="32">
        <f t="shared" si="265"/>
        <v>13.148958333333333</v>
      </c>
      <c r="BC334" s="32">
        <f t="shared" si="265"/>
        <v>13.148958333333333</v>
      </c>
      <c r="BD334" s="145" t="s">
        <v>158</v>
      </c>
      <c r="BE334" s="145" t="s">
        <v>158</v>
      </c>
      <c r="BF334" s="145" t="s">
        <v>158</v>
      </c>
      <c r="BG334" s="145" t="s">
        <v>158</v>
      </c>
      <c r="BH334" s="145" t="s">
        <v>158</v>
      </c>
    </row>
    <row r="335" spans="1:60" x14ac:dyDescent="0.25">
      <c r="A335" s="28">
        <v>45174</v>
      </c>
      <c r="B335" s="40">
        <v>663100442</v>
      </c>
      <c r="C335" s="26">
        <v>66310001</v>
      </c>
      <c r="D335" s="47">
        <v>320.01</v>
      </c>
      <c r="E335" s="45">
        <v>268.45999999999998</v>
      </c>
      <c r="F335" s="47">
        <v>2.2200000000000002</v>
      </c>
      <c r="G335" s="25">
        <v>144</v>
      </c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>
        <f>($E$335/$G$335)*0.5</f>
        <v>0.93215277777777772</v>
      </c>
      <c r="AJ335" s="32">
        <f t="shared" ref="AJ335:BC335" si="266">($E$335/$G$335)</f>
        <v>1.8643055555555554</v>
      </c>
      <c r="AK335" s="32">
        <f t="shared" si="266"/>
        <v>1.8643055555555554</v>
      </c>
      <c r="AL335" s="32">
        <f t="shared" si="266"/>
        <v>1.8643055555555554</v>
      </c>
      <c r="AM335" s="32">
        <f t="shared" si="266"/>
        <v>1.8643055555555554</v>
      </c>
      <c r="AN335" s="32">
        <f t="shared" si="266"/>
        <v>1.8643055555555554</v>
      </c>
      <c r="AO335" s="32">
        <f t="shared" si="266"/>
        <v>1.8643055555555554</v>
      </c>
      <c r="AP335" s="32">
        <f t="shared" si="266"/>
        <v>1.8643055555555554</v>
      </c>
      <c r="AQ335" s="32">
        <f t="shared" si="266"/>
        <v>1.8643055555555554</v>
      </c>
      <c r="AR335" s="32">
        <f t="shared" si="266"/>
        <v>1.8643055555555554</v>
      </c>
      <c r="AS335" s="32">
        <f t="shared" si="266"/>
        <v>1.8643055555555554</v>
      </c>
      <c r="AT335" s="32">
        <f t="shared" si="266"/>
        <v>1.8643055555555554</v>
      </c>
      <c r="AU335" s="32">
        <f t="shared" si="266"/>
        <v>1.8643055555555554</v>
      </c>
      <c r="AV335" s="32">
        <f t="shared" si="266"/>
        <v>1.8643055555555554</v>
      </c>
      <c r="AW335" s="32">
        <f t="shared" si="266"/>
        <v>1.8643055555555554</v>
      </c>
      <c r="AX335" s="32">
        <f t="shared" si="266"/>
        <v>1.8643055555555554</v>
      </c>
      <c r="AY335" s="32">
        <f t="shared" si="266"/>
        <v>1.8643055555555554</v>
      </c>
      <c r="AZ335" s="32">
        <f t="shared" si="266"/>
        <v>1.8643055555555554</v>
      </c>
      <c r="BA335" s="32">
        <f t="shared" si="266"/>
        <v>1.8643055555555554</v>
      </c>
      <c r="BB335" s="32">
        <f t="shared" si="266"/>
        <v>1.8643055555555554</v>
      </c>
      <c r="BC335" s="32">
        <f t="shared" si="266"/>
        <v>1.8643055555555554</v>
      </c>
      <c r="BD335" s="145" t="s">
        <v>158</v>
      </c>
      <c r="BE335" s="145" t="s">
        <v>158</v>
      </c>
      <c r="BF335" s="145" t="s">
        <v>158</v>
      </c>
      <c r="BG335" s="145" t="s">
        <v>158</v>
      </c>
      <c r="BH335" s="145" t="s">
        <v>158</v>
      </c>
    </row>
    <row r="336" spans="1:60" x14ac:dyDescent="0.25">
      <c r="A336" s="28">
        <v>45180</v>
      </c>
      <c r="B336" s="40">
        <v>2695500144</v>
      </c>
      <c r="C336" s="26">
        <v>269550001</v>
      </c>
      <c r="D336" s="47">
        <v>7260.38</v>
      </c>
      <c r="E336" s="45">
        <v>6090.86</v>
      </c>
      <c r="F336" s="47">
        <v>50.42</v>
      </c>
      <c r="G336" s="25">
        <v>144</v>
      </c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>
        <f>($E$336/$G$336)*0.5</f>
        <v>21.148819444444442</v>
      </c>
      <c r="AJ336" s="32">
        <f t="shared" ref="AJ336:BC336" si="267">($E$336/$G$336)</f>
        <v>42.297638888888883</v>
      </c>
      <c r="AK336" s="32">
        <f t="shared" si="267"/>
        <v>42.297638888888883</v>
      </c>
      <c r="AL336" s="32">
        <f t="shared" si="267"/>
        <v>42.297638888888883</v>
      </c>
      <c r="AM336" s="32">
        <f t="shared" si="267"/>
        <v>42.297638888888883</v>
      </c>
      <c r="AN336" s="32">
        <f t="shared" si="267"/>
        <v>42.297638888888883</v>
      </c>
      <c r="AO336" s="32">
        <f t="shared" si="267"/>
        <v>42.297638888888883</v>
      </c>
      <c r="AP336" s="32">
        <f t="shared" si="267"/>
        <v>42.297638888888883</v>
      </c>
      <c r="AQ336" s="32">
        <f t="shared" si="267"/>
        <v>42.297638888888883</v>
      </c>
      <c r="AR336" s="32">
        <f t="shared" si="267"/>
        <v>42.297638888888883</v>
      </c>
      <c r="AS336" s="32">
        <f t="shared" si="267"/>
        <v>42.297638888888883</v>
      </c>
      <c r="AT336" s="32">
        <f t="shared" si="267"/>
        <v>42.297638888888883</v>
      </c>
      <c r="AU336" s="32">
        <f t="shared" si="267"/>
        <v>42.297638888888883</v>
      </c>
      <c r="AV336" s="32">
        <f t="shared" si="267"/>
        <v>42.297638888888883</v>
      </c>
      <c r="AW336" s="32">
        <f t="shared" si="267"/>
        <v>42.297638888888883</v>
      </c>
      <c r="AX336" s="32">
        <f t="shared" si="267"/>
        <v>42.297638888888883</v>
      </c>
      <c r="AY336" s="32">
        <f t="shared" si="267"/>
        <v>42.297638888888883</v>
      </c>
      <c r="AZ336" s="32">
        <f t="shared" si="267"/>
        <v>42.297638888888883</v>
      </c>
      <c r="BA336" s="32">
        <f t="shared" si="267"/>
        <v>42.297638888888883</v>
      </c>
      <c r="BB336" s="32">
        <f t="shared" si="267"/>
        <v>42.297638888888883</v>
      </c>
      <c r="BC336" s="32">
        <f t="shared" si="267"/>
        <v>42.297638888888883</v>
      </c>
      <c r="BD336" s="145" t="s">
        <v>158</v>
      </c>
      <c r="BE336" s="145" t="s">
        <v>158</v>
      </c>
      <c r="BF336" s="145" t="s">
        <v>158</v>
      </c>
      <c r="BG336" s="145" t="s">
        <v>158</v>
      </c>
      <c r="BH336" s="145" t="s">
        <v>158</v>
      </c>
    </row>
    <row r="337" spans="1:61" x14ac:dyDescent="0.25">
      <c r="A337" s="28">
        <v>45180</v>
      </c>
      <c r="B337" s="40">
        <v>2710126145</v>
      </c>
      <c r="C337" s="26">
        <v>271012601</v>
      </c>
      <c r="D337" s="47">
        <v>2280.41</v>
      </c>
      <c r="E337" s="45">
        <v>1913.08</v>
      </c>
      <c r="F337" s="47">
        <v>15.84</v>
      </c>
      <c r="G337" s="25">
        <v>144</v>
      </c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>
        <f>($E$337/$G$337)*0.5</f>
        <v>6.6426388888888885</v>
      </c>
      <c r="AJ337" s="32">
        <f t="shared" ref="AJ337:BC337" si="268">($E$337/$G$337)</f>
        <v>13.285277777777777</v>
      </c>
      <c r="AK337" s="32">
        <f t="shared" si="268"/>
        <v>13.285277777777777</v>
      </c>
      <c r="AL337" s="32">
        <f t="shared" si="268"/>
        <v>13.285277777777777</v>
      </c>
      <c r="AM337" s="32">
        <f t="shared" si="268"/>
        <v>13.285277777777777</v>
      </c>
      <c r="AN337" s="32">
        <f t="shared" si="268"/>
        <v>13.285277777777777</v>
      </c>
      <c r="AO337" s="32">
        <f t="shared" si="268"/>
        <v>13.285277777777777</v>
      </c>
      <c r="AP337" s="32">
        <f t="shared" si="268"/>
        <v>13.285277777777777</v>
      </c>
      <c r="AQ337" s="32">
        <f t="shared" si="268"/>
        <v>13.285277777777777</v>
      </c>
      <c r="AR337" s="32">
        <f t="shared" si="268"/>
        <v>13.285277777777777</v>
      </c>
      <c r="AS337" s="32">
        <f t="shared" si="268"/>
        <v>13.285277777777777</v>
      </c>
      <c r="AT337" s="32">
        <f t="shared" si="268"/>
        <v>13.285277777777777</v>
      </c>
      <c r="AU337" s="32">
        <f t="shared" si="268"/>
        <v>13.285277777777777</v>
      </c>
      <c r="AV337" s="32">
        <f t="shared" si="268"/>
        <v>13.285277777777777</v>
      </c>
      <c r="AW337" s="32">
        <f t="shared" si="268"/>
        <v>13.285277777777777</v>
      </c>
      <c r="AX337" s="32">
        <f t="shared" si="268"/>
        <v>13.285277777777777</v>
      </c>
      <c r="AY337" s="32">
        <f t="shared" si="268"/>
        <v>13.285277777777777</v>
      </c>
      <c r="AZ337" s="32">
        <f t="shared" si="268"/>
        <v>13.285277777777777</v>
      </c>
      <c r="BA337" s="32">
        <f t="shared" si="268"/>
        <v>13.285277777777777</v>
      </c>
      <c r="BB337" s="32">
        <f t="shared" si="268"/>
        <v>13.285277777777777</v>
      </c>
      <c r="BC337" s="32">
        <f t="shared" si="268"/>
        <v>13.285277777777777</v>
      </c>
      <c r="BD337" s="145" t="s">
        <v>158</v>
      </c>
      <c r="BE337" s="145" t="s">
        <v>158</v>
      </c>
      <c r="BF337" s="145" t="s">
        <v>158</v>
      </c>
      <c r="BG337" s="145" t="s">
        <v>158</v>
      </c>
      <c r="BH337" s="145" t="s">
        <v>158</v>
      </c>
    </row>
    <row r="338" spans="1:61" x14ac:dyDescent="0.25">
      <c r="A338" s="28">
        <v>45180</v>
      </c>
      <c r="B338" s="40">
        <v>1739102170</v>
      </c>
      <c r="C338" s="26">
        <v>173910201</v>
      </c>
      <c r="D338" s="47">
        <v>5912.84</v>
      </c>
      <c r="E338" s="45">
        <v>4960.38</v>
      </c>
      <c r="F338" s="47">
        <v>41.06</v>
      </c>
      <c r="G338" s="25">
        <v>144</v>
      </c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>
        <f>($E$338/$G$338)*0.5</f>
        <v>17.223541666666666</v>
      </c>
      <c r="AJ338" s="32">
        <f t="shared" ref="AJ338:BC338" si="269">($E$338/$G$338)</f>
        <v>34.447083333333332</v>
      </c>
      <c r="AK338" s="32">
        <f t="shared" si="269"/>
        <v>34.447083333333332</v>
      </c>
      <c r="AL338" s="32">
        <f t="shared" si="269"/>
        <v>34.447083333333332</v>
      </c>
      <c r="AM338" s="32">
        <f t="shared" si="269"/>
        <v>34.447083333333332</v>
      </c>
      <c r="AN338" s="32">
        <f t="shared" si="269"/>
        <v>34.447083333333332</v>
      </c>
      <c r="AO338" s="32">
        <f t="shared" si="269"/>
        <v>34.447083333333332</v>
      </c>
      <c r="AP338" s="32">
        <f t="shared" si="269"/>
        <v>34.447083333333332</v>
      </c>
      <c r="AQ338" s="32">
        <f t="shared" si="269"/>
        <v>34.447083333333332</v>
      </c>
      <c r="AR338" s="32">
        <f t="shared" si="269"/>
        <v>34.447083333333332</v>
      </c>
      <c r="AS338" s="32">
        <f t="shared" si="269"/>
        <v>34.447083333333332</v>
      </c>
      <c r="AT338" s="32">
        <f t="shared" si="269"/>
        <v>34.447083333333332</v>
      </c>
      <c r="AU338" s="32">
        <f t="shared" si="269"/>
        <v>34.447083333333332</v>
      </c>
      <c r="AV338" s="32">
        <f t="shared" si="269"/>
        <v>34.447083333333332</v>
      </c>
      <c r="AW338" s="32">
        <f t="shared" si="269"/>
        <v>34.447083333333332</v>
      </c>
      <c r="AX338" s="32">
        <f t="shared" si="269"/>
        <v>34.447083333333332</v>
      </c>
      <c r="AY338" s="32">
        <f t="shared" si="269"/>
        <v>34.447083333333332</v>
      </c>
      <c r="AZ338" s="32">
        <f t="shared" si="269"/>
        <v>34.447083333333332</v>
      </c>
      <c r="BA338" s="32">
        <f t="shared" si="269"/>
        <v>34.447083333333332</v>
      </c>
      <c r="BB338" s="32">
        <f t="shared" si="269"/>
        <v>34.447083333333332</v>
      </c>
      <c r="BC338" s="32">
        <f t="shared" si="269"/>
        <v>34.447083333333332</v>
      </c>
      <c r="BD338" s="145" t="s">
        <v>158</v>
      </c>
      <c r="BE338" s="145" t="s">
        <v>158</v>
      </c>
      <c r="BF338" s="145" t="s">
        <v>158</v>
      </c>
      <c r="BG338" s="145" t="s">
        <v>158</v>
      </c>
      <c r="BH338" s="145" t="s">
        <v>158</v>
      </c>
    </row>
    <row r="339" spans="1:61" x14ac:dyDescent="0.25">
      <c r="A339" s="28">
        <v>45187</v>
      </c>
      <c r="B339" s="40">
        <v>7812806132</v>
      </c>
      <c r="C339" s="26">
        <v>781280601</v>
      </c>
      <c r="D339" s="47">
        <v>2008.26</v>
      </c>
      <c r="E339" s="45">
        <v>1684.76</v>
      </c>
      <c r="F339" s="47">
        <v>13.95</v>
      </c>
      <c r="G339" s="25">
        <v>144</v>
      </c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>
        <f>($E$339/$G$339)*0.5</f>
        <v>5.8498611111111112</v>
      </c>
      <c r="AJ339" s="32">
        <f t="shared" ref="AJ339:BC339" si="270">($E$339/$G$339)</f>
        <v>11.699722222222222</v>
      </c>
      <c r="AK339" s="32">
        <f t="shared" si="270"/>
        <v>11.699722222222222</v>
      </c>
      <c r="AL339" s="32">
        <f t="shared" si="270"/>
        <v>11.699722222222222</v>
      </c>
      <c r="AM339" s="32">
        <f t="shared" si="270"/>
        <v>11.699722222222222</v>
      </c>
      <c r="AN339" s="32">
        <f t="shared" si="270"/>
        <v>11.699722222222222</v>
      </c>
      <c r="AO339" s="32">
        <f t="shared" si="270"/>
        <v>11.699722222222222</v>
      </c>
      <c r="AP339" s="32">
        <f t="shared" si="270"/>
        <v>11.699722222222222</v>
      </c>
      <c r="AQ339" s="32">
        <f t="shared" si="270"/>
        <v>11.699722222222222</v>
      </c>
      <c r="AR339" s="32">
        <f t="shared" si="270"/>
        <v>11.699722222222222</v>
      </c>
      <c r="AS339" s="32">
        <f t="shared" si="270"/>
        <v>11.699722222222222</v>
      </c>
      <c r="AT339" s="32">
        <f t="shared" si="270"/>
        <v>11.699722222222222</v>
      </c>
      <c r="AU339" s="32">
        <f t="shared" si="270"/>
        <v>11.699722222222222</v>
      </c>
      <c r="AV339" s="32">
        <f t="shared" si="270"/>
        <v>11.699722222222222</v>
      </c>
      <c r="AW339" s="32">
        <f t="shared" si="270"/>
        <v>11.699722222222222</v>
      </c>
      <c r="AX339" s="32">
        <f t="shared" si="270"/>
        <v>11.699722222222222</v>
      </c>
      <c r="AY339" s="32">
        <f t="shared" si="270"/>
        <v>11.699722222222222</v>
      </c>
      <c r="AZ339" s="32">
        <f t="shared" si="270"/>
        <v>11.699722222222222</v>
      </c>
      <c r="BA339" s="32">
        <f t="shared" si="270"/>
        <v>11.699722222222222</v>
      </c>
      <c r="BB339" s="32">
        <f t="shared" si="270"/>
        <v>11.699722222222222</v>
      </c>
      <c r="BC339" s="32">
        <f t="shared" si="270"/>
        <v>11.699722222222222</v>
      </c>
      <c r="BD339" s="145" t="s">
        <v>158</v>
      </c>
      <c r="BE339" s="145" t="s">
        <v>158</v>
      </c>
      <c r="BF339" s="145" t="s">
        <v>158</v>
      </c>
      <c r="BG339" s="145" t="s">
        <v>158</v>
      </c>
      <c r="BH339" s="145" t="s">
        <v>158</v>
      </c>
    </row>
    <row r="340" spans="1:61" x14ac:dyDescent="0.25">
      <c r="A340" s="28">
        <v>45187</v>
      </c>
      <c r="B340" s="40">
        <v>716308199</v>
      </c>
      <c r="C340" s="26">
        <v>71630801</v>
      </c>
      <c r="D340" s="47">
        <v>3267.96</v>
      </c>
      <c r="E340" s="45">
        <v>2741.55</v>
      </c>
      <c r="F340" s="47">
        <v>22.69</v>
      </c>
      <c r="G340" s="25">
        <v>144</v>
      </c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>
        <f>($E$340/$G$340)*0.5</f>
        <v>9.5192708333333336</v>
      </c>
      <c r="AJ340" s="32">
        <f t="shared" ref="AJ340:BC340" si="271">($E$340/$G$340)</f>
        <v>19.038541666666667</v>
      </c>
      <c r="AK340" s="32">
        <f t="shared" si="271"/>
        <v>19.038541666666667</v>
      </c>
      <c r="AL340" s="32">
        <f t="shared" si="271"/>
        <v>19.038541666666667</v>
      </c>
      <c r="AM340" s="32">
        <f t="shared" si="271"/>
        <v>19.038541666666667</v>
      </c>
      <c r="AN340" s="32">
        <f t="shared" si="271"/>
        <v>19.038541666666667</v>
      </c>
      <c r="AO340" s="32">
        <f t="shared" si="271"/>
        <v>19.038541666666667</v>
      </c>
      <c r="AP340" s="32">
        <f t="shared" si="271"/>
        <v>19.038541666666667</v>
      </c>
      <c r="AQ340" s="32">
        <f t="shared" si="271"/>
        <v>19.038541666666667</v>
      </c>
      <c r="AR340" s="32">
        <f t="shared" si="271"/>
        <v>19.038541666666667</v>
      </c>
      <c r="AS340" s="32">
        <f t="shared" si="271"/>
        <v>19.038541666666667</v>
      </c>
      <c r="AT340" s="32">
        <f t="shared" si="271"/>
        <v>19.038541666666667</v>
      </c>
      <c r="AU340" s="32">
        <f t="shared" si="271"/>
        <v>19.038541666666667</v>
      </c>
      <c r="AV340" s="32">
        <f t="shared" si="271"/>
        <v>19.038541666666667</v>
      </c>
      <c r="AW340" s="32">
        <f t="shared" si="271"/>
        <v>19.038541666666667</v>
      </c>
      <c r="AX340" s="32">
        <f t="shared" si="271"/>
        <v>19.038541666666667</v>
      </c>
      <c r="AY340" s="32">
        <f t="shared" si="271"/>
        <v>19.038541666666667</v>
      </c>
      <c r="AZ340" s="32">
        <f t="shared" si="271"/>
        <v>19.038541666666667</v>
      </c>
      <c r="BA340" s="32">
        <f t="shared" si="271"/>
        <v>19.038541666666667</v>
      </c>
      <c r="BB340" s="32">
        <f t="shared" si="271"/>
        <v>19.038541666666667</v>
      </c>
      <c r="BC340" s="32">
        <f t="shared" si="271"/>
        <v>19.038541666666667</v>
      </c>
      <c r="BD340" s="145" t="s">
        <v>158</v>
      </c>
      <c r="BE340" s="145" t="s">
        <v>158</v>
      </c>
      <c r="BF340" s="145" t="s">
        <v>158</v>
      </c>
      <c r="BG340" s="145" t="s">
        <v>158</v>
      </c>
      <c r="BH340" s="145" t="s">
        <v>158</v>
      </c>
    </row>
    <row r="341" spans="1:61" x14ac:dyDescent="0.25">
      <c r="A341" s="28">
        <v>45194</v>
      </c>
      <c r="B341" s="40">
        <v>1078145038</v>
      </c>
      <c r="C341" s="26">
        <v>107814500</v>
      </c>
      <c r="D341" s="47">
        <v>2128.52</v>
      </c>
      <c r="E341" s="45">
        <v>1785.65</v>
      </c>
      <c r="F341" s="47">
        <v>14.78</v>
      </c>
      <c r="G341" s="25">
        <v>144</v>
      </c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>
        <f>($E$341/$G$341)*0.5</f>
        <v>6.2001736111111114</v>
      </c>
      <c r="AJ341" s="32">
        <f t="shared" ref="AJ341:BC341" si="272">($E$341/$G$341)</f>
        <v>12.400347222222223</v>
      </c>
      <c r="AK341" s="32">
        <f t="shared" si="272"/>
        <v>12.400347222222223</v>
      </c>
      <c r="AL341" s="32">
        <f t="shared" si="272"/>
        <v>12.400347222222223</v>
      </c>
      <c r="AM341" s="32">
        <f t="shared" si="272"/>
        <v>12.400347222222223</v>
      </c>
      <c r="AN341" s="32">
        <f t="shared" si="272"/>
        <v>12.400347222222223</v>
      </c>
      <c r="AO341" s="32">
        <f t="shared" si="272"/>
        <v>12.400347222222223</v>
      </c>
      <c r="AP341" s="32">
        <f t="shared" si="272"/>
        <v>12.400347222222223</v>
      </c>
      <c r="AQ341" s="32">
        <f t="shared" si="272"/>
        <v>12.400347222222223</v>
      </c>
      <c r="AR341" s="32">
        <f t="shared" si="272"/>
        <v>12.400347222222223</v>
      </c>
      <c r="AS341" s="32">
        <f t="shared" si="272"/>
        <v>12.400347222222223</v>
      </c>
      <c r="AT341" s="32">
        <f t="shared" si="272"/>
        <v>12.400347222222223</v>
      </c>
      <c r="AU341" s="32">
        <f t="shared" si="272"/>
        <v>12.400347222222223</v>
      </c>
      <c r="AV341" s="32">
        <f t="shared" si="272"/>
        <v>12.400347222222223</v>
      </c>
      <c r="AW341" s="32">
        <f t="shared" si="272"/>
        <v>12.400347222222223</v>
      </c>
      <c r="AX341" s="32">
        <f t="shared" si="272"/>
        <v>12.400347222222223</v>
      </c>
      <c r="AY341" s="32">
        <f t="shared" si="272"/>
        <v>12.400347222222223</v>
      </c>
      <c r="AZ341" s="32">
        <f t="shared" si="272"/>
        <v>12.400347222222223</v>
      </c>
      <c r="BA341" s="32">
        <f t="shared" si="272"/>
        <v>12.400347222222223</v>
      </c>
      <c r="BB341" s="32">
        <f t="shared" si="272"/>
        <v>12.400347222222223</v>
      </c>
      <c r="BC341" s="32">
        <f t="shared" si="272"/>
        <v>12.400347222222223</v>
      </c>
      <c r="BD341" s="145" t="s">
        <v>158</v>
      </c>
      <c r="BE341" s="145" t="s">
        <v>158</v>
      </c>
      <c r="BF341" s="145" t="s">
        <v>158</v>
      </c>
      <c r="BG341" s="145" t="s">
        <v>158</v>
      </c>
      <c r="BH341" s="145" t="s">
        <v>158</v>
      </c>
    </row>
    <row r="342" spans="1:61" x14ac:dyDescent="0.25">
      <c r="A342" s="28">
        <v>45194</v>
      </c>
      <c r="B342" s="40">
        <v>4173709265</v>
      </c>
      <c r="C342" s="26">
        <v>417370901</v>
      </c>
      <c r="D342" s="47">
        <v>1689.44</v>
      </c>
      <c r="E342" s="45">
        <v>1417.3</v>
      </c>
      <c r="F342" s="47">
        <v>11.73</v>
      </c>
      <c r="G342" s="25">
        <v>144</v>
      </c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>
        <f>($E$342/$G$342)*0.5</f>
        <v>4.921180555555555</v>
      </c>
      <c r="AJ342" s="32">
        <f t="shared" ref="AJ342:BC342" si="273">($E$342/$G$342)</f>
        <v>9.84236111111111</v>
      </c>
      <c r="AK342" s="32">
        <f t="shared" si="273"/>
        <v>9.84236111111111</v>
      </c>
      <c r="AL342" s="32">
        <f t="shared" si="273"/>
        <v>9.84236111111111</v>
      </c>
      <c r="AM342" s="32">
        <f t="shared" si="273"/>
        <v>9.84236111111111</v>
      </c>
      <c r="AN342" s="32">
        <f t="shared" si="273"/>
        <v>9.84236111111111</v>
      </c>
      <c r="AO342" s="32">
        <f t="shared" si="273"/>
        <v>9.84236111111111</v>
      </c>
      <c r="AP342" s="32">
        <f t="shared" si="273"/>
        <v>9.84236111111111</v>
      </c>
      <c r="AQ342" s="32">
        <f t="shared" si="273"/>
        <v>9.84236111111111</v>
      </c>
      <c r="AR342" s="32">
        <f t="shared" si="273"/>
        <v>9.84236111111111</v>
      </c>
      <c r="AS342" s="32">
        <f t="shared" si="273"/>
        <v>9.84236111111111</v>
      </c>
      <c r="AT342" s="32">
        <f t="shared" si="273"/>
        <v>9.84236111111111</v>
      </c>
      <c r="AU342" s="32">
        <f t="shared" si="273"/>
        <v>9.84236111111111</v>
      </c>
      <c r="AV342" s="32">
        <f t="shared" si="273"/>
        <v>9.84236111111111</v>
      </c>
      <c r="AW342" s="32">
        <f t="shared" si="273"/>
        <v>9.84236111111111</v>
      </c>
      <c r="AX342" s="32">
        <f t="shared" si="273"/>
        <v>9.84236111111111</v>
      </c>
      <c r="AY342" s="32">
        <f t="shared" si="273"/>
        <v>9.84236111111111</v>
      </c>
      <c r="AZ342" s="32">
        <f t="shared" si="273"/>
        <v>9.84236111111111</v>
      </c>
      <c r="BA342" s="32">
        <f t="shared" si="273"/>
        <v>9.84236111111111</v>
      </c>
      <c r="BB342" s="32">
        <f t="shared" si="273"/>
        <v>9.84236111111111</v>
      </c>
      <c r="BC342" s="32">
        <f t="shared" si="273"/>
        <v>9.84236111111111</v>
      </c>
      <c r="BD342" s="145" t="s">
        <v>158</v>
      </c>
      <c r="BE342" s="145" t="s">
        <v>158</v>
      </c>
      <c r="BF342" s="145" t="s">
        <v>158</v>
      </c>
      <c r="BG342" s="145" t="s">
        <v>158</v>
      </c>
      <c r="BH342" s="145" t="s">
        <v>158</v>
      </c>
    </row>
    <row r="343" spans="1:61" x14ac:dyDescent="0.25">
      <c r="A343" s="28">
        <v>45199</v>
      </c>
      <c r="B343" s="40">
        <v>404803209</v>
      </c>
      <c r="C343" s="26">
        <v>40480301</v>
      </c>
      <c r="D343" s="47">
        <v>13769.76</v>
      </c>
      <c r="E343" s="45">
        <v>11551.69</v>
      </c>
      <c r="F343" s="47">
        <v>95.62</v>
      </c>
      <c r="G343" s="25">
        <v>144</v>
      </c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>
        <f>($E$343/$G$343)*0.5</f>
        <v>40.110034722222224</v>
      </c>
      <c r="AJ343" s="32">
        <f t="shared" ref="AJ343:BC343" si="274">($E$343/$G$343)</f>
        <v>80.220069444444448</v>
      </c>
      <c r="AK343" s="32">
        <f t="shared" si="274"/>
        <v>80.220069444444448</v>
      </c>
      <c r="AL343" s="32">
        <f t="shared" si="274"/>
        <v>80.220069444444448</v>
      </c>
      <c r="AM343" s="32">
        <f t="shared" si="274"/>
        <v>80.220069444444448</v>
      </c>
      <c r="AN343" s="32">
        <f t="shared" si="274"/>
        <v>80.220069444444448</v>
      </c>
      <c r="AO343" s="32">
        <f t="shared" si="274"/>
        <v>80.220069444444448</v>
      </c>
      <c r="AP343" s="32">
        <f t="shared" si="274"/>
        <v>80.220069444444448</v>
      </c>
      <c r="AQ343" s="32">
        <f t="shared" si="274"/>
        <v>80.220069444444448</v>
      </c>
      <c r="AR343" s="32">
        <f t="shared" si="274"/>
        <v>80.220069444444448</v>
      </c>
      <c r="AS343" s="32">
        <f t="shared" si="274"/>
        <v>80.220069444444448</v>
      </c>
      <c r="AT343" s="32">
        <f t="shared" si="274"/>
        <v>80.220069444444448</v>
      </c>
      <c r="AU343" s="32">
        <f t="shared" si="274"/>
        <v>80.220069444444448</v>
      </c>
      <c r="AV343" s="32">
        <f t="shared" si="274"/>
        <v>80.220069444444448</v>
      </c>
      <c r="AW343" s="32">
        <f t="shared" si="274"/>
        <v>80.220069444444448</v>
      </c>
      <c r="AX343" s="32">
        <f t="shared" si="274"/>
        <v>80.220069444444448</v>
      </c>
      <c r="AY343" s="32">
        <f t="shared" si="274"/>
        <v>80.220069444444448</v>
      </c>
      <c r="AZ343" s="32">
        <f t="shared" si="274"/>
        <v>80.220069444444448</v>
      </c>
      <c r="BA343" s="32">
        <f t="shared" si="274"/>
        <v>80.220069444444448</v>
      </c>
      <c r="BB343" s="32">
        <f t="shared" si="274"/>
        <v>80.220069444444448</v>
      </c>
      <c r="BC343" s="32">
        <f t="shared" si="274"/>
        <v>80.220069444444448</v>
      </c>
      <c r="BD343" s="145" t="s">
        <v>158</v>
      </c>
      <c r="BE343" s="145" t="s">
        <v>158</v>
      </c>
      <c r="BF343" s="145" t="s">
        <v>158</v>
      </c>
      <c r="BG343" s="145" t="s">
        <v>158</v>
      </c>
      <c r="BH343" s="145" t="s">
        <v>158</v>
      </c>
      <c r="BI343" s="8"/>
    </row>
    <row r="344" spans="1:61" x14ac:dyDescent="0.25">
      <c r="A344" s="28">
        <v>45199</v>
      </c>
      <c r="B344" s="40">
        <v>5127015018</v>
      </c>
      <c r="C344" s="26">
        <v>512701500</v>
      </c>
      <c r="D344" s="47">
        <v>671.91</v>
      </c>
      <c r="E344" s="45">
        <v>563.67999999999995</v>
      </c>
      <c r="F344" s="47">
        <v>4.67</v>
      </c>
      <c r="G344" s="25">
        <v>144</v>
      </c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7">
        <f>($E$344/$G$344)*0.5</f>
        <v>1.957222222222222</v>
      </c>
      <c r="AJ344" s="32">
        <f t="shared" ref="AJ344:BC344" si="275">($E$344/$G$344)</f>
        <v>3.9144444444444439</v>
      </c>
      <c r="AK344" s="32">
        <f t="shared" si="275"/>
        <v>3.9144444444444439</v>
      </c>
      <c r="AL344" s="32">
        <f t="shared" si="275"/>
        <v>3.9144444444444439</v>
      </c>
      <c r="AM344" s="32">
        <f t="shared" si="275"/>
        <v>3.9144444444444439</v>
      </c>
      <c r="AN344" s="32">
        <f t="shared" si="275"/>
        <v>3.9144444444444439</v>
      </c>
      <c r="AO344" s="32">
        <f t="shared" si="275"/>
        <v>3.9144444444444439</v>
      </c>
      <c r="AP344" s="32">
        <f t="shared" si="275"/>
        <v>3.9144444444444439</v>
      </c>
      <c r="AQ344" s="32">
        <f t="shared" si="275"/>
        <v>3.9144444444444439</v>
      </c>
      <c r="AR344" s="32">
        <f t="shared" si="275"/>
        <v>3.9144444444444439</v>
      </c>
      <c r="AS344" s="32">
        <f t="shared" si="275"/>
        <v>3.9144444444444439</v>
      </c>
      <c r="AT344" s="32">
        <f t="shared" si="275"/>
        <v>3.9144444444444439</v>
      </c>
      <c r="AU344" s="32">
        <f t="shared" si="275"/>
        <v>3.9144444444444439</v>
      </c>
      <c r="AV344" s="32">
        <f t="shared" si="275"/>
        <v>3.9144444444444439</v>
      </c>
      <c r="AW344" s="32">
        <f t="shared" si="275"/>
        <v>3.9144444444444439</v>
      </c>
      <c r="AX344" s="32">
        <f t="shared" si="275"/>
        <v>3.9144444444444439</v>
      </c>
      <c r="AY344" s="32">
        <f t="shared" si="275"/>
        <v>3.9144444444444439</v>
      </c>
      <c r="AZ344" s="32">
        <f t="shared" si="275"/>
        <v>3.9144444444444439</v>
      </c>
      <c r="BA344" s="32">
        <f t="shared" si="275"/>
        <v>3.9144444444444439</v>
      </c>
      <c r="BB344" s="32">
        <f t="shared" si="275"/>
        <v>3.9144444444444439</v>
      </c>
      <c r="BC344" s="32">
        <f t="shared" si="275"/>
        <v>3.9144444444444439</v>
      </c>
      <c r="BD344" s="145" t="s">
        <v>158</v>
      </c>
      <c r="BE344" s="145" t="s">
        <v>158</v>
      </c>
      <c r="BF344" s="145" t="s">
        <v>158</v>
      </c>
      <c r="BG344" s="145" t="s">
        <v>158</v>
      </c>
      <c r="BH344" s="145" t="s">
        <v>158</v>
      </c>
      <c r="BI344" s="8"/>
    </row>
    <row r="345" spans="1:61" x14ac:dyDescent="0.25">
      <c r="D345" s="16"/>
      <c r="E345" s="16"/>
      <c r="F345" s="16"/>
      <c r="AF345" s="42"/>
      <c r="AG345" s="34"/>
      <c r="AH345" s="34"/>
      <c r="AI345" s="34">
        <f>(SUM(AI202:AI344))-(SUM(AI311:AI312))</f>
        <v>2147.7276178171905</v>
      </c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1:61" x14ac:dyDescent="0.25">
      <c r="D346" s="16"/>
      <c r="E346" s="16"/>
      <c r="F346" s="16"/>
    </row>
    <row r="347" spans="1:61" x14ac:dyDescent="0.25">
      <c r="A347" s="28">
        <v>45206</v>
      </c>
      <c r="B347" s="40">
        <v>8459606142</v>
      </c>
      <c r="C347" s="26">
        <v>845960601</v>
      </c>
      <c r="D347" s="47">
        <v>10946.75</v>
      </c>
      <c r="E347" s="45">
        <v>9537.44</v>
      </c>
      <c r="F347" s="47">
        <v>97.74</v>
      </c>
      <c r="G347" s="25">
        <v>112</v>
      </c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>
        <f>($E$347/$G$347)*0.5</f>
        <v>42.577857142857148</v>
      </c>
      <c r="AK347" s="32">
        <f t="shared" ref="AK347:BC347" si="276">($E$347/$G$347)</f>
        <v>85.155714285714296</v>
      </c>
      <c r="AL347" s="32">
        <f t="shared" si="276"/>
        <v>85.155714285714296</v>
      </c>
      <c r="AM347" s="32">
        <f t="shared" si="276"/>
        <v>85.155714285714296</v>
      </c>
      <c r="AN347" s="32">
        <f t="shared" si="276"/>
        <v>85.155714285714296</v>
      </c>
      <c r="AO347" s="32">
        <f t="shared" si="276"/>
        <v>85.155714285714296</v>
      </c>
      <c r="AP347" s="32">
        <f t="shared" si="276"/>
        <v>85.155714285714296</v>
      </c>
      <c r="AQ347" s="32">
        <f t="shared" si="276"/>
        <v>85.155714285714296</v>
      </c>
      <c r="AR347" s="32">
        <f t="shared" si="276"/>
        <v>85.155714285714296</v>
      </c>
      <c r="AS347" s="32">
        <f t="shared" si="276"/>
        <v>85.155714285714296</v>
      </c>
      <c r="AT347" s="32">
        <f t="shared" si="276"/>
        <v>85.155714285714296</v>
      </c>
      <c r="AU347" s="32">
        <f t="shared" si="276"/>
        <v>85.155714285714296</v>
      </c>
      <c r="AV347" s="32">
        <f t="shared" si="276"/>
        <v>85.155714285714296</v>
      </c>
      <c r="AW347" s="32">
        <f t="shared" si="276"/>
        <v>85.155714285714296</v>
      </c>
      <c r="AX347" s="32">
        <f t="shared" si="276"/>
        <v>85.155714285714296</v>
      </c>
      <c r="AY347" s="32">
        <f t="shared" si="276"/>
        <v>85.155714285714296</v>
      </c>
      <c r="AZ347" s="32">
        <f t="shared" si="276"/>
        <v>85.155714285714296</v>
      </c>
      <c r="BA347" s="32">
        <f t="shared" si="276"/>
        <v>85.155714285714296</v>
      </c>
      <c r="BB347" s="32">
        <f t="shared" si="276"/>
        <v>85.155714285714296</v>
      </c>
      <c r="BC347" s="32">
        <f t="shared" si="276"/>
        <v>85.155714285714296</v>
      </c>
      <c r="BD347" s="145" t="s">
        <v>158</v>
      </c>
      <c r="BE347" s="145" t="s">
        <v>158</v>
      </c>
      <c r="BF347" s="145" t="s">
        <v>158</v>
      </c>
      <c r="BG347" s="145" t="s">
        <v>158</v>
      </c>
      <c r="BH347" s="145" t="s">
        <v>158</v>
      </c>
    </row>
    <row r="348" spans="1:61" x14ac:dyDescent="0.25">
      <c r="A348" s="28">
        <v>45206</v>
      </c>
      <c r="B348" s="40">
        <v>5275313194</v>
      </c>
      <c r="C348" s="26">
        <v>527531301</v>
      </c>
      <c r="D348" s="47">
        <v>2582.5</v>
      </c>
      <c r="E348" s="45">
        <v>2166.5</v>
      </c>
      <c r="F348" s="47">
        <v>17.93</v>
      </c>
      <c r="G348" s="25">
        <v>144</v>
      </c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>
        <f>($E$348/$G$348)*0.5</f>
        <v>7.5225694444444446</v>
      </c>
      <c r="AK348" s="32">
        <f t="shared" ref="AK348:BC348" si="277">($E$348/$G$348)</f>
        <v>15.045138888888889</v>
      </c>
      <c r="AL348" s="32">
        <f t="shared" si="277"/>
        <v>15.045138888888889</v>
      </c>
      <c r="AM348" s="32">
        <f t="shared" si="277"/>
        <v>15.045138888888889</v>
      </c>
      <c r="AN348" s="32">
        <f t="shared" si="277"/>
        <v>15.045138888888889</v>
      </c>
      <c r="AO348" s="32">
        <f t="shared" si="277"/>
        <v>15.045138888888889</v>
      </c>
      <c r="AP348" s="32">
        <f t="shared" si="277"/>
        <v>15.045138888888889</v>
      </c>
      <c r="AQ348" s="32">
        <f t="shared" si="277"/>
        <v>15.045138888888889</v>
      </c>
      <c r="AR348" s="32">
        <f t="shared" si="277"/>
        <v>15.045138888888889</v>
      </c>
      <c r="AS348" s="32">
        <f t="shared" si="277"/>
        <v>15.045138888888889</v>
      </c>
      <c r="AT348" s="32">
        <f t="shared" si="277"/>
        <v>15.045138888888889</v>
      </c>
      <c r="AU348" s="32">
        <f t="shared" si="277"/>
        <v>15.045138888888889</v>
      </c>
      <c r="AV348" s="32">
        <f t="shared" si="277"/>
        <v>15.045138888888889</v>
      </c>
      <c r="AW348" s="32">
        <f t="shared" si="277"/>
        <v>15.045138888888889</v>
      </c>
      <c r="AX348" s="32">
        <f t="shared" si="277"/>
        <v>15.045138888888889</v>
      </c>
      <c r="AY348" s="32">
        <f t="shared" si="277"/>
        <v>15.045138888888889</v>
      </c>
      <c r="AZ348" s="32">
        <f t="shared" si="277"/>
        <v>15.045138888888889</v>
      </c>
      <c r="BA348" s="32">
        <f t="shared" si="277"/>
        <v>15.045138888888889</v>
      </c>
      <c r="BB348" s="32">
        <f t="shared" si="277"/>
        <v>15.045138888888889</v>
      </c>
      <c r="BC348" s="32">
        <f t="shared" si="277"/>
        <v>15.045138888888889</v>
      </c>
      <c r="BD348" s="145" t="s">
        <v>158</v>
      </c>
      <c r="BE348" s="145" t="s">
        <v>158</v>
      </c>
      <c r="BF348" s="145" t="s">
        <v>158</v>
      </c>
      <c r="BG348" s="145" t="s">
        <v>158</v>
      </c>
      <c r="BH348" s="145" t="s">
        <v>158</v>
      </c>
    </row>
    <row r="349" spans="1:61" x14ac:dyDescent="0.25">
      <c r="A349" s="28">
        <v>45215</v>
      </c>
      <c r="B349" s="40">
        <v>8122704110</v>
      </c>
      <c r="C349" s="26">
        <v>812270401</v>
      </c>
      <c r="D349" s="47">
        <v>2366.33</v>
      </c>
      <c r="E349" s="45">
        <v>1985.15</v>
      </c>
      <c r="F349" s="47">
        <v>16.43</v>
      </c>
      <c r="G349" s="25">
        <v>144</v>
      </c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>
        <f>($E$349/$G$349)*0.5</f>
        <v>6.8928819444444445</v>
      </c>
      <c r="AK349" s="32">
        <f t="shared" ref="AK349:BC349" si="278">($E$349/$G$349)</f>
        <v>13.785763888888889</v>
      </c>
      <c r="AL349" s="32">
        <f t="shared" si="278"/>
        <v>13.785763888888889</v>
      </c>
      <c r="AM349" s="32">
        <f t="shared" si="278"/>
        <v>13.785763888888889</v>
      </c>
      <c r="AN349" s="32">
        <f t="shared" si="278"/>
        <v>13.785763888888889</v>
      </c>
      <c r="AO349" s="32">
        <f t="shared" si="278"/>
        <v>13.785763888888889</v>
      </c>
      <c r="AP349" s="32">
        <f t="shared" si="278"/>
        <v>13.785763888888889</v>
      </c>
      <c r="AQ349" s="32">
        <f t="shared" si="278"/>
        <v>13.785763888888889</v>
      </c>
      <c r="AR349" s="32">
        <f t="shared" si="278"/>
        <v>13.785763888888889</v>
      </c>
      <c r="AS349" s="32">
        <f t="shared" si="278"/>
        <v>13.785763888888889</v>
      </c>
      <c r="AT349" s="32">
        <f t="shared" si="278"/>
        <v>13.785763888888889</v>
      </c>
      <c r="AU349" s="32">
        <f t="shared" si="278"/>
        <v>13.785763888888889</v>
      </c>
      <c r="AV349" s="32">
        <f t="shared" si="278"/>
        <v>13.785763888888889</v>
      </c>
      <c r="AW349" s="32">
        <f t="shared" si="278"/>
        <v>13.785763888888889</v>
      </c>
      <c r="AX349" s="32">
        <f t="shared" si="278"/>
        <v>13.785763888888889</v>
      </c>
      <c r="AY349" s="32">
        <f t="shared" si="278"/>
        <v>13.785763888888889</v>
      </c>
      <c r="AZ349" s="32">
        <f t="shared" si="278"/>
        <v>13.785763888888889</v>
      </c>
      <c r="BA349" s="32">
        <f t="shared" si="278"/>
        <v>13.785763888888889</v>
      </c>
      <c r="BB349" s="32">
        <f t="shared" si="278"/>
        <v>13.785763888888889</v>
      </c>
      <c r="BC349" s="32">
        <f t="shared" si="278"/>
        <v>13.785763888888889</v>
      </c>
      <c r="BD349" s="145" t="s">
        <v>158</v>
      </c>
      <c r="BE349" s="145" t="s">
        <v>158</v>
      </c>
      <c r="BF349" s="145" t="s">
        <v>158</v>
      </c>
      <c r="BG349" s="145" t="s">
        <v>158</v>
      </c>
      <c r="BH349" s="145" t="s">
        <v>158</v>
      </c>
    </row>
    <row r="350" spans="1:61" x14ac:dyDescent="0.25">
      <c r="A350" s="28">
        <v>45215</v>
      </c>
      <c r="B350" s="40">
        <v>2962300177</v>
      </c>
      <c r="C350" s="26">
        <v>296230001</v>
      </c>
      <c r="D350" s="47">
        <v>2464.44</v>
      </c>
      <c r="E350" s="45">
        <v>2067.46</v>
      </c>
      <c r="F350" s="47">
        <v>17.11</v>
      </c>
      <c r="G350" s="25">
        <v>144</v>
      </c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>
        <f>($E$350/$G$350)*0.5</f>
        <v>7.1786805555555553</v>
      </c>
      <c r="AK350" s="32">
        <f t="shared" ref="AK350:BC350" si="279">($E$350/$G$350)</f>
        <v>14.357361111111111</v>
      </c>
      <c r="AL350" s="32">
        <f t="shared" si="279"/>
        <v>14.357361111111111</v>
      </c>
      <c r="AM350" s="32">
        <f t="shared" si="279"/>
        <v>14.357361111111111</v>
      </c>
      <c r="AN350" s="32">
        <f t="shared" si="279"/>
        <v>14.357361111111111</v>
      </c>
      <c r="AO350" s="32">
        <f t="shared" si="279"/>
        <v>14.357361111111111</v>
      </c>
      <c r="AP350" s="32">
        <f t="shared" si="279"/>
        <v>14.357361111111111</v>
      </c>
      <c r="AQ350" s="32">
        <f t="shared" si="279"/>
        <v>14.357361111111111</v>
      </c>
      <c r="AR350" s="32">
        <f t="shared" si="279"/>
        <v>14.357361111111111</v>
      </c>
      <c r="AS350" s="32">
        <f t="shared" si="279"/>
        <v>14.357361111111111</v>
      </c>
      <c r="AT350" s="32">
        <f t="shared" si="279"/>
        <v>14.357361111111111</v>
      </c>
      <c r="AU350" s="32">
        <f t="shared" si="279"/>
        <v>14.357361111111111</v>
      </c>
      <c r="AV350" s="32">
        <f t="shared" si="279"/>
        <v>14.357361111111111</v>
      </c>
      <c r="AW350" s="32">
        <f t="shared" si="279"/>
        <v>14.357361111111111</v>
      </c>
      <c r="AX350" s="32">
        <f t="shared" si="279"/>
        <v>14.357361111111111</v>
      </c>
      <c r="AY350" s="32">
        <f t="shared" si="279"/>
        <v>14.357361111111111</v>
      </c>
      <c r="AZ350" s="32">
        <f t="shared" si="279"/>
        <v>14.357361111111111</v>
      </c>
      <c r="BA350" s="32">
        <f t="shared" si="279"/>
        <v>14.357361111111111</v>
      </c>
      <c r="BB350" s="32">
        <f t="shared" si="279"/>
        <v>14.357361111111111</v>
      </c>
      <c r="BC350" s="32">
        <f t="shared" si="279"/>
        <v>14.357361111111111</v>
      </c>
      <c r="BD350" s="145" t="s">
        <v>158</v>
      </c>
      <c r="BE350" s="145" t="s">
        <v>158</v>
      </c>
      <c r="BF350" s="145" t="s">
        <v>158</v>
      </c>
      <c r="BG350" s="145" t="s">
        <v>158</v>
      </c>
      <c r="BH350" s="145" t="s">
        <v>158</v>
      </c>
    </row>
    <row r="351" spans="1:61" x14ac:dyDescent="0.25">
      <c r="A351" s="28">
        <v>45215</v>
      </c>
      <c r="B351" s="40">
        <v>4395505224</v>
      </c>
      <c r="C351" s="26">
        <v>439550501</v>
      </c>
      <c r="D351" s="47">
        <v>9670.2800000000007</v>
      </c>
      <c r="E351" s="45">
        <v>8112.56</v>
      </c>
      <c r="F351" s="47">
        <v>67.150000000000006</v>
      </c>
      <c r="G351" s="25">
        <v>144</v>
      </c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>
        <f>($E$351/$G$351)*0.5</f>
        <v>28.168611111111112</v>
      </c>
      <c r="AK351" s="32">
        <f t="shared" ref="AK351:BC351" si="280">($E$351/$G$351)</f>
        <v>56.337222222222223</v>
      </c>
      <c r="AL351" s="32">
        <f t="shared" si="280"/>
        <v>56.337222222222223</v>
      </c>
      <c r="AM351" s="32">
        <f t="shared" si="280"/>
        <v>56.337222222222223</v>
      </c>
      <c r="AN351" s="32">
        <f t="shared" si="280"/>
        <v>56.337222222222223</v>
      </c>
      <c r="AO351" s="32">
        <f t="shared" si="280"/>
        <v>56.337222222222223</v>
      </c>
      <c r="AP351" s="32">
        <f t="shared" si="280"/>
        <v>56.337222222222223</v>
      </c>
      <c r="AQ351" s="32">
        <f t="shared" si="280"/>
        <v>56.337222222222223</v>
      </c>
      <c r="AR351" s="32">
        <f t="shared" si="280"/>
        <v>56.337222222222223</v>
      </c>
      <c r="AS351" s="32">
        <f t="shared" si="280"/>
        <v>56.337222222222223</v>
      </c>
      <c r="AT351" s="32">
        <f t="shared" si="280"/>
        <v>56.337222222222223</v>
      </c>
      <c r="AU351" s="32">
        <f t="shared" si="280"/>
        <v>56.337222222222223</v>
      </c>
      <c r="AV351" s="32">
        <f t="shared" si="280"/>
        <v>56.337222222222223</v>
      </c>
      <c r="AW351" s="32">
        <f t="shared" si="280"/>
        <v>56.337222222222223</v>
      </c>
      <c r="AX351" s="32">
        <f t="shared" si="280"/>
        <v>56.337222222222223</v>
      </c>
      <c r="AY351" s="32">
        <f t="shared" si="280"/>
        <v>56.337222222222223</v>
      </c>
      <c r="AZ351" s="32">
        <f t="shared" si="280"/>
        <v>56.337222222222223</v>
      </c>
      <c r="BA351" s="32">
        <f t="shared" si="280"/>
        <v>56.337222222222223</v>
      </c>
      <c r="BB351" s="32">
        <f t="shared" si="280"/>
        <v>56.337222222222223</v>
      </c>
      <c r="BC351" s="32">
        <f t="shared" si="280"/>
        <v>56.337222222222223</v>
      </c>
      <c r="BD351" s="145" t="s">
        <v>158</v>
      </c>
      <c r="BE351" s="145" t="s">
        <v>158</v>
      </c>
      <c r="BF351" s="145" t="s">
        <v>158</v>
      </c>
      <c r="BG351" s="145" t="s">
        <v>158</v>
      </c>
      <c r="BH351" s="145" t="s">
        <v>158</v>
      </c>
    </row>
    <row r="352" spans="1:61" x14ac:dyDescent="0.25">
      <c r="A352" s="28">
        <v>45215</v>
      </c>
      <c r="B352" s="40">
        <v>1983514167</v>
      </c>
      <c r="C352" s="26">
        <v>198351401</v>
      </c>
      <c r="D352" s="47">
        <v>981.06</v>
      </c>
      <c r="E352" s="45">
        <v>823.02</v>
      </c>
      <c r="F352" s="47">
        <v>6.81</v>
      </c>
      <c r="G352" s="25">
        <v>144</v>
      </c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>
        <f>($E$352/$G$352)*0.5</f>
        <v>2.8577083333333331</v>
      </c>
      <c r="AK352" s="32">
        <f t="shared" ref="AK352:BC352" si="281">($E$352/$G$352)</f>
        <v>5.7154166666666661</v>
      </c>
      <c r="AL352" s="32">
        <f t="shared" si="281"/>
        <v>5.7154166666666661</v>
      </c>
      <c r="AM352" s="32">
        <f t="shared" si="281"/>
        <v>5.7154166666666661</v>
      </c>
      <c r="AN352" s="32">
        <f t="shared" si="281"/>
        <v>5.7154166666666661</v>
      </c>
      <c r="AO352" s="32">
        <f t="shared" si="281"/>
        <v>5.7154166666666661</v>
      </c>
      <c r="AP352" s="32">
        <f t="shared" si="281"/>
        <v>5.7154166666666661</v>
      </c>
      <c r="AQ352" s="32">
        <f t="shared" si="281"/>
        <v>5.7154166666666661</v>
      </c>
      <c r="AR352" s="32">
        <f t="shared" si="281"/>
        <v>5.7154166666666661</v>
      </c>
      <c r="AS352" s="32">
        <f t="shared" si="281"/>
        <v>5.7154166666666661</v>
      </c>
      <c r="AT352" s="32">
        <f t="shared" si="281"/>
        <v>5.7154166666666661</v>
      </c>
      <c r="AU352" s="32">
        <f t="shared" si="281"/>
        <v>5.7154166666666661</v>
      </c>
      <c r="AV352" s="32">
        <f t="shared" si="281"/>
        <v>5.7154166666666661</v>
      </c>
      <c r="AW352" s="32">
        <f t="shared" si="281"/>
        <v>5.7154166666666661</v>
      </c>
      <c r="AX352" s="32">
        <f t="shared" si="281"/>
        <v>5.7154166666666661</v>
      </c>
      <c r="AY352" s="32">
        <f t="shared" si="281"/>
        <v>5.7154166666666661</v>
      </c>
      <c r="AZ352" s="32">
        <f t="shared" si="281"/>
        <v>5.7154166666666661</v>
      </c>
      <c r="BA352" s="32">
        <f t="shared" si="281"/>
        <v>5.7154166666666661</v>
      </c>
      <c r="BB352" s="32">
        <f t="shared" si="281"/>
        <v>5.7154166666666661</v>
      </c>
      <c r="BC352" s="32">
        <f t="shared" si="281"/>
        <v>5.7154166666666661</v>
      </c>
      <c r="BD352" s="145" t="s">
        <v>158</v>
      </c>
      <c r="BE352" s="145" t="s">
        <v>158</v>
      </c>
      <c r="BF352" s="145" t="s">
        <v>158</v>
      </c>
      <c r="BG352" s="145" t="s">
        <v>158</v>
      </c>
      <c r="BH352" s="145" t="s">
        <v>158</v>
      </c>
    </row>
    <row r="353" spans="1:60" x14ac:dyDescent="0.25">
      <c r="A353" s="28">
        <v>45215</v>
      </c>
      <c r="B353" s="40">
        <v>6191146042</v>
      </c>
      <c r="C353" s="26">
        <v>619114600</v>
      </c>
      <c r="D353" s="47">
        <v>3168.86</v>
      </c>
      <c r="E353" s="45">
        <v>2658.41</v>
      </c>
      <c r="F353" s="47">
        <v>22.01</v>
      </c>
      <c r="G353" s="25">
        <v>144</v>
      </c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>
        <f>($E$353/$G$353)*0.5</f>
        <v>9.2305902777777771</v>
      </c>
      <c r="AK353" s="32">
        <f t="shared" ref="AK353:BC353" si="282">($E$353/$G$353)</f>
        <v>18.461180555555554</v>
      </c>
      <c r="AL353" s="32">
        <f t="shared" si="282"/>
        <v>18.461180555555554</v>
      </c>
      <c r="AM353" s="32">
        <f t="shared" si="282"/>
        <v>18.461180555555554</v>
      </c>
      <c r="AN353" s="32">
        <f t="shared" si="282"/>
        <v>18.461180555555554</v>
      </c>
      <c r="AO353" s="32">
        <f t="shared" si="282"/>
        <v>18.461180555555554</v>
      </c>
      <c r="AP353" s="32">
        <f t="shared" si="282"/>
        <v>18.461180555555554</v>
      </c>
      <c r="AQ353" s="32">
        <f t="shared" si="282"/>
        <v>18.461180555555554</v>
      </c>
      <c r="AR353" s="32">
        <f t="shared" si="282"/>
        <v>18.461180555555554</v>
      </c>
      <c r="AS353" s="32">
        <f t="shared" si="282"/>
        <v>18.461180555555554</v>
      </c>
      <c r="AT353" s="32">
        <f t="shared" si="282"/>
        <v>18.461180555555554</v>
      </c>
      <c r="AU353" s="32">
        <f t="shared" si="282"/>
        <v>18.461180555555554</v>
      </c>
      <c r="AV353" s="32">
        <f t="shared" si="282"/>
        <v>18.461180555555554</v>
      </c>
      <c r="AW353" s="32">
        <f t="shared" si="282"/>
        <v>18.461180555555554</v>
      </c>
      <c r="AX353" s="32">
        <f t="shared" si="282"/>
        <v>18.461180555555554</v>
      </c>
      <c r="AY353" s="32">
        <f t="shared" si="282"/>
        <v>18.461180555555554</v>
      </c>
      <c r="AZ353" s="32">
        <f t="shared" si="282"/>
        <v>18.461180555555554</v>
      </c>
      <c r="BA353" s="32">
        <f t="shared" si="282"/>
        <v>18.461180555555554</v>
      </c>
      <c r="BB353" s="32">
        <f t="shared" si="282"/>
        <v>18.461180555555554</v>
      </c>
      <c r="BC353" s="32">
        <f t="shared" si="282"/>
        <v>18.461180555555554</v>
      </c>
      <c r="BD353" s="145" t="s">
        <v>158</v>
      </c>
      <c r="BE353" s="145" t="s">
        <v>158</v>
      </c>
      <c r="BF353" s="145" t="s">
        <v>158</v>
      </c>
      <c r="BG353" s="145" t="s">
        <v>158</v>
      </c>
      <c r="BH353" s="145" t="s">
        <v>158</v>
      </c>
    </row>
    <row r="354" spans="1:60" x14ac:dyDescent="0.25">
      <c r="A354" s="28">
        <v>45215</v>
      </c>
      <c r="B354" s="40">
        <v>1146300150</v>
      </c>
      <c r="C354" s="26">
        <v>114630001</v>
      </c>
      <c r="D354" s="47">
        <v>349.87</v>
      </c>
      <c r="E354" s="45">
        <v>293.51</v>
      </c>
      <c r="F354" s="47">
        <v>2.4300000000000002</v>
      </c>
      <c r="G354" s="25">
        <v>144</v>
      </c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>
        <f>($E$354/$G$354)*0.5</f>
        <v>1.0191319444444444</v>
      </c>
      <c r="AK354" s="32">
        <f t="shared" ref="AK354:BC354" si="283">($E$354/$G$354)</f>
        <v>2.0382638888888889</v>
      </c>
      <c r="AL354" s="32">
        <f t="shared" si="283"/>
        <v>2.0382638888888889</v>
      </c>
      <c r="AM354" s="32">
        <f t="shared" si="283"/>
        <v>2.0382638888888889</v>
      </c>
      <c r="AN354" s="32">
        <f t="shared" si="283"/>
        <v>2.0382638888888889</v>
      </c>
      <c r="AO354" s="32">
        <f t="shared" si="283"/>
        <v>2.0382638888888889</v>
      </c>
      <c r="AP354" s="32">
        <f t="shared" si="283"/>
        <v>2.0382638888888889</v>
      </c>
      <c r="AQ354" s="32">
        <f t="shared" si="283"/>
        <v>2.0382638888888889</v>
      </c>
      <c r="AR354" s="32">
        <f t="shared" si="283"/>
        <v>2.0382638888888889</v>
      </c>
      <c r="AS354" s="32">
        <f t="shared" si="283"/>
        <v>2.0382638888888889</v>
      </c>
      <c r="AT354" s="32">
        <f t="shared" si="283"/>
        <v>2.0382638888888889</v>
      </c>
      <c r="AU354" s="32">
        <f t="shared" si="283"/>
        <v>2.0382638888888889</v>
      </c>
      <c r="AV354" s="32">
        <f t="shared" si="283"/>
        <v>2.0382638888888889</v>
      </c>
      <c r="AW354" s="32">
        <f t="shared" si="283"/>
        <v>2.0382638888888889</v>
      </c>
      <c r="AX354" s="32">
        <f t="shared" si="283"/>
        <v>2.0382638888888889</v>
      </c>
      <c r="AY354" s="32">
        <f t="shared" si="283"/>
        <v>2.0382638888888889</v>
      </c>
      <c r="AZ354" s="32">
        <f t="shared" si="283"/>
        <v>2.0382638888888889</v>
      </c>
      <c r="BA354" s="32">
        <f t="shared" si="283"/>
        <v>2.0382638888888889</v>
      </c>
      <c r="BB354" s="32">
        <f t="shared" si="283"/>
        <v>2.0382638888888889</v>
      </c>
      <c r="BC354" s="32">
        <f t="shared" si="283"/>
        <v>2.0382638888888889</v>
      </c>
      <c r="BD354" s="145" t="s">
        <v>158</v>
      </c>
      <c r="BE354" s="145" t="s">
        <v>158</v>
      </c>
      <c r="BF354" s="145" t="s">
        <v>158</v>
      </c>
      <c r="BG354" s="145" t="s">
        <v>158</v>
      </c>
      <c r="BH354" s="145" t="s">
        <v>158</v>
      </c>
    </row>
    <row r="355" spans="1:60" x14ac:dyDescent="0.25">
      <c r="A355" s="28">
        <v>45215</v>
      </c>
      <c r="B355" s="40">
        <v>4617503143</v>
      </c>
      <c r="C355" s="26">
        <v>461750301</v>
      </c>
      <c r="D355" s="47">
        <v>5945.47</v>
      </c>
      <c r="E355" s="45">
        <v>4987.76</v>
      </c>
      <c r="F355" s="47">
        <v>41.29</v>
      </c>
      <c r="G355" s="25">
        <v>144</v>
      </c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>
        <f>($E$355/$G$355)*0.5</f>
        <v>17.31861111111111</v>
      </c>
      <c r="AK355" s="32">
        <f t="shared" ref="AK355:BC355" si="284">($E$355/$G$355)</f>
        <v>34.637222222222221</v>
      </c>
      <c r="AL355" s="32">
        <f t="shared" si="284"/>
        <v>34.637222222222221</v>
      </c>
      <c r="AM355" s="32">
        <f t="shared" si="284"/>
        <v>34.637222222222221</v>
      </c>
      <c r="AN355" s="32">
        <f t="shared" si="284"/>
        <v>34.637222222222221</v>
      </c>
      <c r="AO355" s="32">
        <f t="shared" si="284"/>
        <v>34.637222222222221</v>
      </c>
      <c r="AP355" s="32">
        <f t="shared" si="284"/>
        <v>34.637222222222221</v>
      </c>
      <c r="AQ355" s="32">
        <f t="shared" si="284"/>
        <v>34.637222222222221</v>
      </c>
      <c r="AR355" s="32">
        <f t="shared" si="284"/>
        <v>34.637222222222221</v>
      </c>
      <c r="AS355" s="32">
        <f t="shared" si="284"/>
        <v>34.637222222222221</v>
      </c>
      <c r="AT355" s="32">
        <f t="shared" si="284"/>
        <v>34.637222222222221</v>
      </c>
      <c r="AU355" s="32">
        <f t="shared" si="284"/>
        <v>34.637222222222221</v>
      </c>
      <c r="AV355" s="32">
        <f t="shared" si="284"/>
        <v>34.637222222222221</v>
      </c>
      <c r="AW355" s="32">
        <f t="shared" si="284"/>
        <v>34.637222222222221</v>
      </c>
      <c r="AX355" s="32">
        <f t="shared" si="284"/>
        <v>34.637222222222221</v>
      </c>
      <c r="AY355" s="32">
        <f t="shared" si="284"/>
        <v>34.637222222222221</v>
      </c>
      <c r="AZ355" s="32">
        <f t="shared" si="284"/>
        <v>34.637222222222221</v>
      </c>
      <c r="BA355" s="32">
        <f t="shared" si="284"/>
        <v>34.637222222222221</v>
      </c>
      <c r="BB355" s="32">
        <f t="shared" si="284"/>
        <v>34.637222222222221</v>
      </c>
      <c r="BC355" s="32">
        <f t="shared" si="284"/>
        <v>34.637222222222221</v>
      </c>
      <c r="BD355" s="145" t="s">
        <v>158</v>
      </c>
      <c r="BE355" s="145" t="s">
        <v>158</v>
      </c>
      <c r="BF355" s="145" t="s">
        <v>158</v>
      </c>
      <c r="BG355" s="145" t="s">
        <v>158</v>
      </c>
      <c r="BH355" s="145" t="s">
        <v>158</v>
      </c>
    </row>
    <row r="356" spans="1:60" x14ac:dyDescent="0.25">
      <c r="A356" s="28">
        <v>45222</v>
      </c>
      <c r="B356" s="40">
        <v>9674514155</v>
      </c>
      <c r="C356" s="26">
        <v>967451401</v>
      </c>
      <c r="D356" s="47">
        <v>423.41</v>
      </c>
      <c r="E356" s="45">
        <v>355.21</v>
      </c>
      <c r="F356" s="47">
        <v>2.94</v>
      </c>
      <c r="G356" s="25">
        <v>144</v>
      </c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>
        <f>($E$356/$G$356)*0.5</f>
        <v>1.2333680555555555</v>
      </c>
      <c r="AK356" s="32">
        <f t="shared" ref="AK356:BC356" si="285">($E$356/$G$356)</f>
        <v>2.466736111111111</v>
      </c>
      <c r="AL356" s="32">
        <f t="shared" si="285"/>
        <v>2.466736111111111</v>
      </c>
      <c r="AM356" s="32">
        <f t="shared" si="285"/>
        <v>2.466736111111111</v>
      </c>
      <c r="AN356" s="32">
        <f t="shared" si="285"/>
        <v>2.466736111111111</v>
      </c>
      <c r="AO356" s="32">
        <f t="shared" si="285"/>
        <v>2.466736111111111</v>
      </c>
      <c r="AP356" s="32">
        <f t="shared" si="285"/>
        <v>2.466736111111111</v>
      </c>
      <c r="AQ356" s="32">
        <f t="shared" si="285"/>
        <v>2.466736111111111</v>
      </c>
      <c r="AR356" s="32">
        <f t="shared" si="285"/>
        <v>2.466736111111111</v>
      </c>
      <c r="AS356" s="32">
        <f t="shared" si="285"/>
        <v>2.466736111111111</v>
      </c>
      <c r="AT356" s="32">
        <f t="shared" si="285"/>
        <v>2.466736111111111</v>
      </c>
      <c r="AU356" s="32">
        <f t="shared" si="285"/>
        <v>2.466736111111111</v>
      </c>
      <c r="AV356" s="32">
        <f t="shared" si="285"/>
        <v>2.466736111111111</v>
      </c>
      <c r="AW356" s="32">
        <f t="shared" si="285"/>
        <v>2.466736111111111</v>
      </c>
      <c r="AX356" s="32">
        <f t="shared" si="285"/>
        <v>2.466736111111111</v>
      </c>
      <c r="AY356" s="32">
        <f t="shared" si="285"/>
        <v>2.466736111111111</v>
      </c>
      <c r="AZ356" s="32">
        <f t="shared" si="285"/>
        <v>2.466736111111111</v>
      </c>
      <c r="BA356" s="32">
        <f t="shared" si="285"/>
        <v>2.466736111111111</v>
      </c>
      <c r="BB356" s="32">
        <f t="shared" si="285"/>
        <v>2.466736111111111</v>
      </c>
      <c r="BC356" s="32">
        <f t="shared" si="285"/>
        <v>2.466736111111111</v>
      </c>
      <c r="BD356" s="145" t="s">
        <v>158</v>
      </c>
      <c r="BE356" s="145" t="s">
        <v>158</v>
      </c>
      <c r="BF356" s="145" t="s">
        <v>158</v>
      </c>
      <c r="BG356" s="145" t="s">
        <v>158</v>
      </c>
      <c r="BH356" s="145" t="s">
        <v>158</v>
      </c>
    </row>
    <row r="357" spans="1:60" x14ac:dyDescent="0.25">
      <c r="A357" s="28">
        <v>45222</v>
      </c>
      <c r="B357" s="40">
        <v>8220502170</v>
      </c>
      <c r="C357" s="26">
        <v>822050201</v>
      </c>
      <c r="D357" s="47">
        <v>1413.31</v>
      </c>
      <c r="E357" s="45">
        <v>1185.6500000000001</v>
      </c>
      <c r="F357" s="47">
        <v>9.81</v>
      </c>
      <c r="G357" s="25">
        <v>144</v>
      </c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>
        <f>($E$357/$G$357)*0.5</f>
        <v>4.1168402777777784</v>
      </c>
      <c r="AK357" s="32">
        <f t="shared" ref="AK357:BC357" si="286">($E$357/$G$357)</f>
        <v>8.2336805555555568</v>
      </c>
      <c r="AL357" s="32">
        <f t="shared" si="286"/>
        <v>8.2336805555555568</v>
      </c>
      <c r="AM357" s="32">
        <f t="shared" si="286"/>
        <v>8.2336805555555568</v>
      </c>
      <c r="AN357" s="32">
        <f t="shared" si="286"/>
        <v>8.2336805555555568</v>
      </c>
      <c r="AO357" s="32">
        <f t="shared" si="286"/>
        <v>8.2336805555555568</v>
      </c>
      <c r="AP357" s="32">
        <f t="shared" si="286"/>
        <v>8.2336805555555568</v>
      </c>
      <c r="AQ357" s="32">
        <f t="shared" si="286"/>
        <v>8.2336805555555568</v>
      </c>
      <c r="AR357" s="32">
        <f t="shared" si="286"/>
        <v>8.2336805555555568</v>
      </c>
      <c r="AS357" s="32">
        <f t="shared" si="286"/>
        <v>8.2336805555555568</v>
      </c>
      <c r="AT357" s="32">
        <f t="shared" si="286"/>
        <v>8.2336805555555568</v>
      </c>
      <c r="AU357" s="32">
        <f t="shared" si="286"/>
        <v>8.2336805555555568</v>
      </c>
      <c r="AV357" s="32">
        <f t="shared" si="286"/>
        <v>8.2336805555555568</v>
      </c>
      <c r="AW357" s="32">
        <f t="shared" si="286"/>
        <v>8.2336805555555568</v>
      </c>
      <c r="AX357" s="32">
        <f t="shared" si="286"/>
        <v>8.2336805555555568</v>
      </c>
      <c r="AY357" s="32">
        <f t="shared" si="286"/>
        <v>8.2336805555555568</v>
      </c>
      <c r="AZ357" s="32">
        <f t="shared" si="286"/>
        <v>8.2336805555555568</v>
      </c>
      <c r="BA357" s="32">
        <f t="shared" si="286"/>
        <v>8.2336805555555568</v>
      </c>
      <c r="BB357" s="32">
        <f t="shared" si="286"/>
        <v>8.2336805555555568</v>
      </c>
      <c r="BC357" s="32">
        <f t="shared" si="286"/>
        <v>8.2336805555555568</v>
      </c>
      <c r="BD357" s="145" t="s">
        <v>158</v>
      </c>
      <c r="BE357" s="145" t="s">
        <v>158</v>
      </c>
      <c r="BF357" s="145" t="s">
        <v>158</v>
      </c>
      <c r="BG357" s="145" t="s">
        <v>158</v>
      </c>
      <c r="BH357" s="145" t="s">
        <v>158</v>
      </c>
    </row>
    <row r="358" spans="1:60" x14ac:dyDescent="0.25">
      <c r="A358" s="28">
        <v>45222</v>
      </c>
      <c r="B358" s="40">
        <v>5685201117</v>
      </c>
      <c r="C358" s="26">
        <v>568520101</v>
      </c>
      <c r="D358" s="47">
        <v>6882.81</v>
      </c>
      <c r="E358" s="45">
        <v>5774.11</v>
      </c>
      <c r="F358" s="47">
        <v>47.8</v>
      </c>
      <c r="G358" s="25">
        <v>144</v>
      </c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>
        <f>($E$358/$G$358)*0.5</f>
        <v>20.048993055555556</v>
      </c>
      <c r="AK358" s="32">
        <f t="shared" ref="AK358:BC358" si="287">($E$358/$G$358)</f>
        <v>40.097986111111112</v>
      </c>
      <c r="AL358" s="32">
        <f t="shared" si="287"/>
        <v>40.097986111111112</v>
      </c>
      <c r="AM358" s="32">
        <f t="shared" si="287"/>
        <v>40.097986111111112</v>
      </c>
      <c r="AN358" s="32">
        <f t="shared" si="287"/>
        <v>40.097986111111112</v>
      </c>
      <c r="AO358" s="32">
        <f t="shared" si="287"/>
        <v>40.097986111111112</v>
      </c>
      <c r="AP358" s="32">
        <f t="shared" si="287"/>
        <v>40.097986111111112</v>
      </c>
      <c r="AQ358" s="32">
        <f t="shared" si="287"/>
        <v>40.097986111111112</v>
      </c>
      <c r="AR358" s="32">
        <f t="shared" si="287"/>
        <v>40.097986111111112</v>
      </c>
      <c r="AS358" s="32">
        <f t="shared" si="287"/>
        <v>40.097986111111112</v>
      </c>
      <c r="AT358" s="32">
        <f t="shared" si="287"/>
        <v>40.097986111111112</v>
      </c>
      <c r="AU358" s="32">
        <f t="shared" si="287"/>
        <v>40.097986111111112</v>
      </c>
      <c r="AV358" s="32">
        <f t="shared" si="287"/>
        <v>40.097986111111112</v>
      </c>
      <c r="AW358" s="32">
        <f t="shared" si="287"/>
        <v>40.097986111111112</v>
      </c>
      <c r="AX358" s="32">
        <f t="shared" si="287"/>
        <v>40.097986111111112</v>
      </c>
      <c r="AY358" s="32">
        <f t="shared" si="287"/>
        <v>40.097986111111112</v>
      </c>
      <c r="AZ358" s="32">
        <f t="shared" si="287"/>
        <v>40.097986111111112</v>
      </c>
      <c r="BA358" s="32">
        <f t="shared" si="287"/>
        <v>40.097986111111112</v>
      </c>
      <c r="BB358" s="32">
        <f t="shared" si="287"/>
        <v>40.097986111111112</v>
      </c>
      <c r="BC358" s="32">
        <f t="shared" si="287"/>
        <v>40.097986111111112</v>
      </c>
      <c r="BD358" s="145" t="s">
        <v>158</v>
      </c>
      <c r="BE358" s="145" t="s">
        <v>158</v>
      </c>
      <c r="BF358" s="145" t="s">
        <v>158</v>
      </c>
      <c r="BG358" s="145" t="s">
        <v>158</v>
      </c>
      <c r="BH358" s="145" t="s">
        <v>158</v>
      </c>
    </row>
    <row r="359" spans="1:60" x14ac:dyDescent="0.25">
      <c r="A359" s="28">
        <v>45222</v>
      </c>
      <c r="B359" s="40">
        <v>2032704126</v>
      </c>
      <c r="C359" s="26">
        <v>203270401</v>
      </c>
      <c r="D359" s="47">
        <v>25.96</v>
      </c>
      <c r="E359" s="45">
        <v>21.78</v>
      </c>
      <c r="F359" s="47">
        <v>0.18</v>
      </c>
      <c r="G359" s="25">
        <v>144</v>
      </c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>
        <f>($E$359/$G$359)*0.5</f>
        <v>7.5624999999999998E-2</v>
      </c>
      <c r="AK359" s="32">
        <f t="shared" ref="AK359:BC359" si="288">($E$359/$G$359)</f>
        <v>0.15125</v>
      </c>
      <c r="AL359" s="32">
        <f t="shared" si="288"/>
        <v>0.15125</v>
      </c>
      <c r="AM359" s="32">
        <f t="shared" si="288"/>
        <v>0.15125</v>
      </c>
      <c r="AN359" s="32">
        <f t="shared" si="288"/>
        <v>0.15125</v>
      </c>
      <c r="AO359" s="32">
        <f t="shared" si="288"/>
        <v>0.15125</v>
      </c>
      <c r="AP359" s="32">
        <f t="shared" si="288"/>
        <v>0.15125</v>
      </c>
      <c r="AQ359" s="32">
        <f t="shared" si="288"/>
        <v>0.15125</v>
      </c>
      <c r="AR359" s="32">
        <f t="shared" si="288"/>
        <v>0.15125</v>
      </c>
      <c r="AS359" s="32">
        <f t="shared" si="288"/>
        <v>0.15125</v>
      </c>
      <c r="AT359" s="32">
        <f t="shared" si="288"/>
        <v>0.15125</v>
      </c>
      <c r="AU359" s="32">
        <f t="shared" si="288"/>
        <v>0.15125</v>
      </c>
      <c r="AV359" s="32">
        <f t="shared" si="288"/>
        <v>0.15125</v>
      </c>
      <c r="AW359" s="32">
        <f t="shared" si="288"/>
        <v>0.15125</v>
      </c>
      <c r="AX359" s="32">
        <f t="shared" si="288"/>
        <v>0.15125</v>
      </c>
      <c r="AY359" s="32">
        <f t="shared" si="288"/>
        <v>0.15125</v>
      </c>
      <c r="AZ359" s="32">
        <f t="shared" si="288"/>
        <v>0.15125</v>
      </c>
      <c r="BA359" s="32">
        <f t="shared" si="288"/>
        <v>0.15125</v>
      </c>
      <c r="BB359" s="32">
        <f t="shared" si="288"/>
        <v>0.15125</v>
      </c>
      <c r="BC359" s="32">
        <f t="shared" si="288"/>
        <v>0.15125</v>
      </c>
      <c r="BD359" s="145" t="s">
        <v>158</v>
      </c>
      <c r="BE359" s="145" t="s">
        <v>158</v>
      </c>
      <c r="BF359" s="145" t="s">
        <v>158</v>
      </c>
      <c r="BG359" s="145" t="s">
        <v>158</v>
      </c>
      <c r="BH359" s="145" t="s">
        <v>158</v>
      </c>
    </row>
    <row r="360" spans="1:60" x14ac:dyDescent="0.25">
      <c r="A360" s="28">
        <v>45229</v>
      </c>
      <c r="B360" s="40">
        <v>8154513150</v>
      </c>
      <c r="C360" s="26">
        <v>815451301</v>
      </c>
      <c r="D360" s="47">
        <v>478.76</v>
      </c>
      <c r="E360" s="45">
        <v>401.64</v>
      </c>
      <c r="F360" s="47">
        <v>3.32</v>
      </c>
      <c r="G360" s="25">
        <v>144</v>
      </c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>
        <f>($E$360/$G$360)*0.5</f>
        <v>1.3945833333333333</v>
      </c>
      <c r="AK360" s="32">
        <f t="shared" ref="AK360:BC360" si="289">($E$360/$G$360)</f>
        <v>2.7891666666666666</v>
      </c>
      <c r="AL360" s="32">
        <f t="shared" si="289"/>
        <v>2.7891666666666666</v>
      </c>
      <c r="AM360" s="32">
        <f t="shared" si="289"/>
        <v>2.7891666666666666</v>
      </c>
      <c r="AN360" s="32">
        <f t="shared" si="289"/>
        <v>2.7891666666666666</v>
      </c>
      <c r="AO360" s="32">
        <f t="shared" si="289"/>
        <v>2.7891666666666666</v>
      </c>
      <c r="AP360" s="32">
        <f t="shared" si="289"/>
        <v>2.7891666666666666</v>
      </c>
      <c r="AQ360" s="32">
        <f t="shared" si="289"/>
        <v>2.7891666666666666</v>
      </c>
      <c r="AR360" s="32">
        <f t="shared" si="289"/>
        <v>2.7891666666666666</v>
      </c>
      <c r="AS360" s="32">
        <f t="shared" si="289"/>
        <v>2.7891666666666666</v>
      </c>
      <c r="AT360" s="32">
        <f t="shared" si="289"/>
        <v>2.7891666666666666</v>
      </c>
      <c r="AU360" s="32">
        <f t="shared" si="289"/>
        <v>2.7891666666666666</v>
      </c>
      <c r="AV360" s="32">
        <f t="shared" si="289"/>
        <v>2.7891666666666666</v>
      </c>
      <c r="AW360" s="32">
        <f t="shared" si="289"/>
        <v>2.7891666666666666</v>
      </c>
      <c r="AX360" s="32">
        <f t="shared" si="289"/>
        <v>2.7891666666666666</v>
      </c>
      <c r="AY360" s="32">
        <f t="shared" si="289"/>
        <v>2.7891666666666666</v>
      </c>
      <c r="AZ360" s="32">
        <f t="shared" si="289"/>
        <v>2.7891666666666666</v>
      </c>
      <c r="BA360" s="32">
        <f t="shared" si="289"/>
        <v>2.7891666666666666</v>
      </c>
      <c r="BB360" s="32">
        <f t="shared" si="289"/>
        <v>2.7891666666666666</v>
      </c>
      <c r="BC360" s="32">
        <f t="shared" si="289"/>
        <v>2.7891666666666666</v>
      </c>
      <c r="BD360" s="145" t="s">
        <v>158</v>
      </c>
      <c r="BE360" s="145" t="s">
        <v>158</v>
      </c>
      <c r="BF360" s="145" t="s">
        <v>158</v>
      </c>
      <c r="BG360" s="145" t="s">
        <v>158</v>
      </c>
      <c r="BH360" s="145" t="s">
        <v>158</v>
      </c>
    </row>
    <row r="361" spans="1:60" x14ac:dyDescent="0.25">
      <c r="A361" s="28">
        <v>45229</v>
      </c>
      <c r="B361" s="40">
        <v>8217301142</v>
      </c>
      <c r="C361" s="26">
        <v>821730101</v>
      </c>
      <c r="D361" s="47">
        <v>2163.23</v>
      </c>
      <c r="E361" s="45">
        <v>1814.77</v>
      </c>
      <c r="F361" s="47">
        <v>15.02</v>
      </c>
      <c r="G361" s="25">
        <v>144</v>
      </c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7">
        <f>($E$361/$G$361)*0.5</f>
        <v>6.3012847222222224</v>
      </c>
      <c r="AK361" s="32">
        <f t="shared" ref="AK361:BC361" si="290">($E$361/$G$361)</f>
        <v>12.602569444444445</v>
      </c>
      <c r="AL361" s="32">
        <f t="shared" si="290"/>
        <v>12.602569444444445</v>
      </c>
      <c r="AM361" s="32">
        <f t="shared" si="290"/>
        <v>12.602569444444445</v>
      </c>
      <c r="AN361" s="32">
        <f t="shared" si="290"/>
        <v>12.602569444444445</v>
      </c>
      <c r="AO361" s="32">
        <f t="shared" si="290"/>
        <v>12.602569444444445</v>
      </c>
      <c r="AP361" s="32">
        <f t="shared" si="290"/>
        <v>12.602569444444445</v>
      </c>
      <c r="AQ361" s="32">
        <f t="shared" si="290"/>
        <v>12.602569444444445</v>
      </c>
      <c r="AR361" s="32">
        <f t="shared" si="290"/>
        <v>12.602569444444445</v>
      </c>
      <c r="AS361" s="32">
        <f t="shared" si="290"/>
        <v>12.602569444444445</v>
      </c>
      <c r="AT361" s="32">
        <f t="shared" si="290"/>
        <v>12.602569444444445</v>
      </c>
      <c r="AU361" s="32">
        <f t="shared" si="290"/>
        <v>12.602569444444445</v>
      </c>
      <c r="AV361" s="32">
        <f t="shared" si="290"/>
        <v>12.602569444444445</v>
      </c>
      <c r="AW361" s="32">
        <f t="shared" si="290"/>
        <v>12.602569444444445</v>
      </c>
      <c r="AX361" s="32">
        <f t="shared" si="290"/>
        <v>12.602569444444445</v>
      </c>
      <c r="AY361" s="32">
        <f t="shared" si="290"/>
        <v>12.602569444444445</v>
      </c>
      <c r="AZ361" s="32">
        <f t="shared" si="290"/>
        <v>12.602569444444445</v>
      </c>
      <c r="BA361" s="32">
        <f t="shared" si="290"/>
        <v>12.602569444444445</v>
      </c>
      <c r="BB361" s="32">
        <f t="shared" si="290"/>
        <v>12.602569444444445</v>
      </c>
      <c r="BC361" s="32">
        <f t="shared" si="290"/>
        <v>12.602569444444445</v>
      </c>
      <c r="BD361" s="145" t="s">
        <v>158</v>
      </c>
      <c r="BE361" s="145" t="s">
        <v>158</v>
      </c>
      <c r="BF361" s="145" t="s">
        <v>158</v>
      </c>
      <c r="BG361" s="145" t="s">
        <v>158</v>
      </c>
      <c r="BH361" s="145" t="s">
        <v>158</v>
      </c>
    </row>
    <row r="362" spans="1:60" x14ac:dyDescent="0.25">
      <c r="A362" s="28"/>
      <c r="B362" s="40"/>
      <c r="C362" s="26"/>
      <c r="D362" s="47"/>
      <c r="E362" s="45"/>
      <c r="F362" s="47"/>
      <c r="G362" s="25"/>
      <c r="AF362" s="42"/>
      <c r="AG362" s="34"/>
      <c r="AH362" s="34"/>
      <c r="AI362" s="42" t="s">
        <v>461</v>
      </c>
      <c r="AJ362" s="34">
        <f>(SUM(AJ202:AJ361))+(SUM(AG311:AI312))</f>
        <v>2608.9357180156035</v>
      </c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1:60" x14ac:dyDescent="0.25">
      <c r="D363" s="16"/>
      <c r="E363" s="16"/>
      <c r="F363" s="16"/>
    </row>
    <row r="364" spans="1:60" x14ac:dyDescent="0.25">
      <c r="A364" s="28">
        <v>45236</v>
      </c>
      <c r="B364" s="40">
        <v>5942106127</v>
      </c>
      <c r="C364" s="26">
        <v>594210601</v>
      </c>
      <c r="D364" s="47">
        <v>2507.86</v>
      </c>
      <c r="E364" s="45">
        <v>2103.89</v>
      </c>
      <c r="F364" s="47">
        <v>17.420000000000002</v>
      </c>
      <c r="G364" s="25">
        <v>144</v>
      </c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>
        <f>($E$364/$G$364)*0.5</f>
        <v>7.305173611111111</v>
      </c>
      <c r="AL364" s="32">
        <f t="shared" ref="AL364:BC364" si="291">($E$364/$G$364)</f>
        <v>14.610347222222222</v>
      </c>
      <c r="AM364" s="32">
        <f t="shared" si="291"/>
        <v>14.610347222222222</v>
      </c>
      <c r="AN364" s="32">
        <f t="shared" si="291"/>
        <v>14.610347222222222</v>
      </c>
      <c r="AO364" s="32">
        <f t="shared" si="291"/>
        <v>14.610347222222222</v>
      </c>
      <c r="AP364" s="32">
        <f t="shared" si="291"/>
        <v>14.610347222222222</v>
      </c>
      <c r="AQ364" s="32">
        <f t="shared" si="291"/>
        <v>14.610347222222222</v>
      </c>
      <c r="AR364" s="32">
        <f t="shared" si="291"/>
        <v>14.610347222222222</v>
      </c>
      <c r="AS364" s="32">
        <f t="shared" si="291"/>
        <v>14.610347222222222</v>
      </c>
      <c r="AT364" s="32">
        <f t="shared" si="291"/>
        <v>14.610347222222222</v>
      </c>
      <c r="AU364" s="32">
        <f t="shared" si="291"/>
        <v>14.610347222222222</v>
      </c>
      <c r="AV364" s="32">
        <f t="shared" si="291"/>
        <v>14.610347222222222</v>
      </c>
      <c r="AW364" s="32">
        <f t="shared" si="291"/>
        <v>14.610347222222222</v>
      </c>
      <c r="AX364" s="32">
        <f t="shared" si="291"/>
        <v>14.610347222222222</v>
      </c>
      <c r="AY364" s="32">
        <f t="shared" si="291"/>
        <v>14.610347222222222</v>
      </c>
      <c r="AZ364" s="32">
        <f t="shared" si="291"/>
        <v>14.610347222222222</v>
      </c>
      <c r="BA364" s="32">
        <f t="shared" si="291"/>
        <v>14.610347222222222</v>
      </c>
      <c r="BB364" s="32">
        <f t="shared" si="291"/>
        <v>14.610347222222222</v>
      </c>
      <c r="BC364" s="32">
        <f t="shared" si="291"/>
        <v>14.610347222222222</v>
      </c>
      <c r="BD364" s="145" t="s">
        <v>158</v>
      </c>
      <c r="BE364" s="145" t="s">
        <v>158</v>
      </c>
      <c r="BF364" s="145" t="s">
        <v>158</v>
      </c>
      <c r="BG364" s="145" t="s">
        <v>158</v>
      </c>
      <c r="BH364" s="145" t="s">
        <v>158</v>
      </c>
    </row>
    <row r="365" spans="1:60" x14ac:dyDescent="0.25">
      <c r="A365" s="28">
        <v>45236</v>
      </c>
      <c r="B365" s="40">
        <v>6432414125</v>
      </c>
      <c r="C365" s="26">
        <v>643241401</v>
      </c>
      <c r="D365" s="47">
        <v>5897.28</v>
      </c>
      <c r="E365" s="45">
        <v>4947.33</v>
      </c>
      <c r="F365" s="47">
        <v>40.950000000000003</v>
      </c>
      <c r="G365" s="25">
        <v>144</v>
      </c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>
        <f>($E$365/$G$365)*0.5</f>
        <v>17.178229166666668</v>
      </c>
      <c r="AL365" s="32">
        <f t="shared" ref="AL365:BC365" si="292">($E$365/$G$365)</f>
        <v>34.356458333333336</v>
      </c>
      <c r="AM365" s="32">
        <f t="shared" si="292"/>
        <v>34.356458333333336</v>
      </c>
      <c r="AN365" s="32">
        <f t="shared" si="292"/>
        <v>34.356458333333336</v>
      </c>
      <c r="AO365" s="32">
        <f t="shared" si="292"/>
        <v>34.356458333333336</v>
      </c>
      <c r="AP365" s="32">
        <f t="shared" si="292"/>
        <v>34.356458333333336</v>
      </c>
      <c r="AQ365" s="32">
        <f t="shared" si="292"/>
        <v>34.356458333333336</v>
      </c>
      <c r="AR365" s="32">
        <f t="shared" si="292"/>
        <v>34.356458333333336</v>
      </c>
      <c r="AS365" s="32">
        <f t="shared" si="292"/>
        <v>34.356458333333336</v>
      </c>
      <c r="AT365" s="32">
        <f t="shared" si="292"/>
        <v>34.356458333333336</v>
      </c>
      <c r="AU365" s="32">
        <f t="shared" si="292"/>
        <v>34.356458333333336</v>
      </c>
      <c r="AV365" s="32">
        <f t="shared" si="292"/>
        <v>34.356458333333336</v>
      </c>
      <c r="AW365" s="32">
        <f t="shared" si="292"/>
        <v>34.356458333333336</v>
      </c>
      <c r="AX365" s="32">
        <f t="shared" si="292"/>
        <v>34.356458333333336</v>
      </c>
      <c r="AY365" s="32">
        <f t="shared" si="292"/>
        <v>34.356458333333336</v>
      </c>
      <c r="AZ365" s="32">
        <f t="shared" si="292"/>
        <v>34.356458333333336</v>
      </c>
      <c r="BA365" s="32">
        <f t="shared" si="292"/>
        <v>34.356458333333336</v>
      </c>
      <c r="BB365" s="32">
        <f t="shared" si="292"/>
        <v>34.356458333333336</v>
      </c>
      <c r="BC365" s="32">
        <f t="shared" si="292"/>
        <v>34.356458333333336</v>
      </c>
      <c r="BD365" s="145" t="s">
        <v>158</v>
      </c>
      <c r="BE365" s="145" t="s">
        <v>158</v>
      </c>
      <c r="BF365" s="145" t="s">
        <v>158</v>
      </c>
      <c r="BG365" s="145" t="s">
        <v>158</v>
      </c>
      <c r="BH365" s="145" t="s">
        <v>158</v>
      </c>
    </row>
    <row r="366" spans="1:60" x14ac:dyDescent="0.25">
      <c r="A366" s="28">
        <v>45236</v>
      </c>
      <c r="B366" s="40">
        <v>331713187</v>
      </c>
      <c r="C366" s="26">
        <v>33171301</v>
      </c>
      <c r="D366" s="47">
        <v>4430.3900000000003</v>
      </c>
      <c r="E366" s="45">
        <v>3716.73</v>
      </c>
      <c r="F366" s="47">
        <v>30.77</v>
      </c>
      <c r="G366" s="25">
        <v>144</v>
      </c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>
        <f>($E$366/$G$366)*0.5</f>
        <v>12.905312500000001</v>
      </c>
      <c r="AL366" s="32">
        <f t="shared" ref="AL366:BC366" si="293">($E$366/$G$366)</f>
        <v>25.810625000000002</v>
      </c>
      <c r="AM366" s="32">
        <f t="shared" si="293"/>
        <v>25.810625000000002</v>
      </c>
      <c r="AN366" s="32">
        <f t="shared" si="293"/>
        <v>25.810625000000002</v>
      </c>
      <c r="AO366" s="32">
        <f t="shared" si="293"/>
        <v>25.810625000000002</v>
      </c>
      <c r="AP366" s="32">
        <f t="shared" si="293"/>
        <v>25.810625000000002</v>
      </c>
      <c r="AQ366" s="32">
        <f t="shared" si="293"/>
        <v>25.810625000000002</v>
      </c>
      <c r="AR366" s="32">
        <f t="shared" si="293"/>
        <v>25.810625000000002</v>
      </c>
      <c r="AS366" s="32">
        <f t="shared" si="293"/>
        <v>25.810625000000002</v>
      </c>
      <c r="AT366" s="32">
        <f t="shared" si="293"/>
        <v>25.810625000000002</v>
      </c>
      <c r="AU366" s="32">
        <f t="shared" si="293"/>
        <v>25.810625000000002</v>
      </c>
      <c r="AV366" s="32">
        <f t="shared" si="293"/>
        <v>25.810625000000002</v>
      </c>
      <c r="AW366" s="32">
        <f t="shared" si="293"/>
        <v>25.810625000000002</v>
      </c>
      <c r="AX366" s="32">
        <f t="shared" si="293"/>
        <v>25.810625000000002</v>
      </c>
      <c r="AY366" s="32">
        <f t="shared" si="293"/>
        <v>25.810625000000002</v>
      </c>
      <c r="AZ366" s="32">
        <f t="shared" si="293"/>
        <v>25.810625000000002</v>
      </c>
      <c r="BA366" s="32">
        <f t="shared" si="293"/>
        <v>25.810625000000002</v>
      </c>
      <c r="BB366" s="32">
        <f t="shared" si="293"/>
        <v>25.810625000000002</v>
      </c>
      <c r="BC366" s="32">
        <f t="shared" si="293"/>
        <v>25.810625000000002</v>
      </c>
      <c r="BD366" s="145" t="s">
        <v>158</v>
      </c>
      <c r="BE366" s="145" t="s">
        <v>158</v>
      </c>
      <c r="BF366" s="145" t="s">
        <v>158</v>
      </c>
      <c r="BG366" s="145" t="s">
        <v>158</v>
      </c>
      <c r="BH366" s="145" t="s">
        <v>158</v>
      </c>
    </row>
    <row r="367" spans="1:60" x14ac:dyDescent="0.25">
      <c r="A367" s="28">
        <v>45236</v>
      </c>
      <c r="B367" s="40">
        <v>8394707158</v>
      </c>
      <c r="C367" s="26">
        <v>839470701</v>
      </c>
      <c r="D367" s="47">
        <v>5601.32</v>
      </c>
      <c r="E367" s="45">
        <v>4699.04</v>
      </c>
      <c r="F367" s="47">
        <v>38.9</v>
      </c>
      <c r="G367" s="25">
        <v>144</v>
      </c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>
        <f>($E$367/$G$367)*0.5</f>
        <v>16.316111111111113</v>
      </c>
      <c r="AL367" s="32">
        <f t="shared" ref="AL367:BC367" si="294">($E$367/$G$367)</f>
        <v>32.632222222222225</v>
      </c>
      <c r="AM367" s="32">
        <f t="shared" si="294"/>
        <v>32.632222222222225</v>
      </c>
      <c r="AN367" s="32">
        <f t="shared" si="294"/>
        <v>32.632222222222225</v>
      </c>
      <c r="AO367" s="32">
        <f t="shared" si="294"/>
        <v>32.632222222222225</v>
      </c>
      <c r="AP367" s="32">
        <f t="shared" si="294"/>
        <v>32.632222222222225</v>
      </c>
      <c r="AQ367" s="32">
        <f t="shared" si="294"/>
        <v>32.632222222222225</v>
      </c>
      <c r="AR367" s="32">
        <f t="shared" si="294"/>
        <v>32.632222222222225</v>
      </c>
      <c r="AS367" s="32">
        <f t="shared" si="294"/>
        <v>32.632222222222225</v>
      </c>
      <c r="AT367" s="32">
        <f t="shared" si="294"/>
        <v>32.632222222222225</v>
      </c>
      <c r="AU367" s="32">
        <f t="shared" si="294"/>
        <v>32.632222222222225</v>
      </c>
      <c r="AV367" s="32">
        <f t="shared" si="294"/>
        <v>32.632222222222225</v>
      </c>
      <c r="AW367" s="32">
        <f t="shared" si="294"/>
        <v>32.632222222222225</v>
      </c>
      <c r="AX367" s="32">
        <f t="shared" si="294"/>
        <v>32.632222222222225</v>
      </c>
      <c r="AY367" s="32">
        <f t="shared" si="294"/>
        <v>32.632222222222225</v>
      </c>
      <c r="AZ367" s="32">
        <f t="shared" si="294"/>
        <v>32.632222222222225</v>
      </c>
      <c r="BA367" s="32">
        <f t="shared" si="294"/>
        <v>32.632222222222225</v>
      </c>
      <c r="BB367" s="32">
        <f t="shared" si="294"/>
        <v>32.632222222222225</v>
      </c>
      <c r="BC367" s="32">
        <f t="shared" si="294"/>
        <v>32.632222222222225</v>
      </c>
      <c r="BD367" s="145" t="s">
        <v>158</v>
      </c>
      <c r="BE367" s="145" t="s">
        <v>158</v>
      </c>
      <c r="BF367" s="145" t="s">
        <v>158</v>
      </c>
      <c r="BG367" s="145" t="s">
        <v>158</v>
      </c>
      <c r="BH367" s="145" t="s">
        <v>158</v>
      </c>
    </row>
    <row r="368" spans="1:60" x14ac:dyDescent="0.25">
      <c r="A368" s="28">
        <v>45236</v>
      </c>
      <c r="B368" s="40">
        <v>1158517136</v>
      </c>
      <c r="C368" s="26">
        <v>115851701</v>
      </c>
      <c r="D368" s="47">
        <v>763.04</v>
      </c>
      <c r="E368" s="45">
        <v>640.13</v>
      </c>
      <c r="F368" s="47">
        <v>5.3</v>
      </c>
      <c r="G368" s="25">
        <v>144</v>
      </c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>
        <f>($E$368/$G$368)*0.5</f>
        <v>2.2226736111111109</v>
      </c>
      <c r="AL368" s="32">
        <f t="shared" ref="AL368:BC368" si="295">($E$368/$G$368)</f>
        <v>4.4453472222222219</v>
      </c>
      <c r="AM368" s="32">
        <f t="shared" si="295"/>
        <v>4.4453472222222219</v>
      </c>
      <c r="AN368" s="32">
        <f t="shared" si="295"/>
        <v>4.4453472222222219</v>
      </c>
      <c r="AO368" s="32">
        <f t="shared" si="295"/>
        <v>4.4453472222222219</v>
      </c>
      <c r="AP368" s="32">
        <f t="shared" si="295"/>
        <v>4.4453472222222219</v>
      </c>
      <c r="AQ368" s="32">
        <f t="shared" si="295"/>
        <v>4.4453472222222219</v>
      </c>
      <c r="AR368" s="32">
        <f t="shared" si="295"/>
        <v>4.4453472222222219</v>
      </c>
      <c r="AS368" s="32">
        <f t="shared" si="295"/>
        <v>4.4453472222222219</v>
      </c>
      <c r="AT368" s="32">
        <f t="shared" si="295"/>
        <v>4.4453472222222219</v>
      </c>
      <c r="AU368" s="32">
        <f t="shared" si="295"/>
        <v>4.4453472222222219</v>
      </c>
      <c r="AV368" s="32">
        <f t="shared" si="295"/>
        <v>4.4453472222222219</v>
      </c>
      <c r="AW368" s="32">
        <f t="shared" si="295"/>
        <v>4.4453472222222219</v>
      </c>
      <c r="AX368" s="32">
        <f t="shared" si="295"/>
        <v>4.4453472222222219</v>
      </c>
      <c r="AY368" s="32">
        <f t="shared" si="295"/>
        <v>4.4453472222222219</v>
      </c>
      <c r="AZ368" s="32">
        <f t="shared" si="295"/>
        <v>4.4453472222222219</v>
      </c>
      <c r="BA368" s="32">
        <f t="shared" si="295"/>
        <v>4.4453472222222219</v>
      </c>
      <c r="BB368" s="32">
        <f t="shared" si="295"/>
        <v>4.4453472222222219</v>
      </c>
      <c r="BC368" s="32">
        <f t="shared" si="295"/>
        <v>4.4453472222222219</v>
      </c>
      <c r="BD368" s="145" t="s">
        <v>158</v>
      </c>
      <c r="BE368" s="145" t="s">
        <v>158</v>
      </c>
      <c r="BF368" s="145" t="s">
        <v>158</v>
      </c>
      <c r="BG368" s="145" t="s">
        <v>158</v>
      </c>
      <c r="BH368" s="145" t="s">
        <v>158</v>
      </c>
    </row>
    <row r="369" spans="1:61" x14ac:dyDescent="0.25">
      <c r="A369" s="28">
        <v>45236</v>
      </c>
      <c r="B369" s="40">
        <v>9194605163</v>
      </c>
      <c r="C369" s="26">
        <v>919460501</v>
      </c>
      <c r="D369" s="47">
        <v>7968.96</v>
      </c>
      <c r="E369" s="45">
        <v>6685.3</v>
      </c>
      <c r="F369" s="47">
        <v>55.34</v>
      </c>
      <c r="G369" s="25">
        <v>144</v>
      </c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>
        <f>($E$369/$G$369)*0.5</f>
        <v>23.212847222222223</v>
      </c>
      <c r="AL369" s="32">
        <f t="shared" ref="AL369:BC369" si="296">($E$369/$G$369)</f>
        <v>46.425694444444446</v>
      </c>
      <c r="AM369" s="32">
        <f t="shared" si="296"/>
        <v>46.425694444444446</v>
      </c>
      <c r="AN369" s="32">
        <f t="shared" si="296"/>
        <v>46.425694444444446</v>
      </c>
      <c r="AO369" s="32">
        <f t="shared" si="296"/>
        <v>46.425694444444446</v>
      </c>
      <c r="AP369" s="32">
        <f t="shared" si="296"/>
        <v>46.425694444444446</v>
      </c>
      <c r="AQ369" s="32">
        <f t="shared" si="296"/>
        <v>46.425694444444446</v>
      </c>
      <c r="AR369" s="32">
        <f t="shared" si="296"/>
        <v>46.425694444444446</v>
      </c>
      <c r="AS369" s="32">
        <f t="shared" si="296"/>
        <v>46.425694444444446</v>
      </c>
      <c r="AT369" s="32">
        <f t="shared" si="296"/>
        <v>46.425694444444446</v>
      </c>
      <c r="AU369" s="32">
        <f t="shared" si="296"/>
        <v>46.425694444444446</v>
      </c>
      <c r="AV369" s="32">
        <f t="shared" si="296"/>
        <v>46.425694444444446</v>
      </c>
      <c r="AW369" s="32">
        <f t="shared" si="296"/>
        <v>46.425694444444446</v>
      </c>
      <c r="AX369" s="32">
        <f t="shared" si="296"/>
        <v>46.425694444444446</v>
      </c>
      <c r="AY369" s="32">
        <f t="shared" si="296"/>
        <v>46.425694444444446</v>
      </c>
      <c r="AZ369" s="32">
        <f t="shared" si="296"/>
        <v>46.425694444444446</v>
      </c>
      <c r="BA369" s="32">
        <f t="shared" si="296"/>
        <v>46.425694444444446</v>
      </c>
      <c r="BB369" s="32">
        <f t="shared" si="296"/>
        <v>46.425694444444446</v>
      </c>
      <c r="BC369" s="32">
        <f t="shared" si="296"/>
        <v>46.425694444444446</v>
      </c>
      <c r="BD369" s="145" t="s">
        <v>158</v>
      </c>
      <c r="BE369" s="145" t="s">
        <v>158</v>
      </c>
      <c r="BF369" s="145" t="s">
        <v>158</v>
      </c>
      <c r="BG369" s="145" t="s">
        <v>158</v>
      </c>
      <c r="BH369" s="145" t="s">
        <v>158</v>
      </c>
    </row>
    <row r="370" spans="1:61" x14ac:dyDescent="0.25">
      <c r="A370" s="28">
        <v>45236</v>
      </c>
      <c r="B370" s="40">
        <v>7320805155</v>
      </c>
      <c r="C370" s="26">
        <v>732080501</v>
      </c>
      <c r="D370" s="47">
        <v>597.96</v>
      </c>
      <c r="E370" s="45">
        <v>501.64</v>
      </c>
      <c r="F370" s="47">
        <v>4.1500000000000004</v>
      </c>
      <c r="G370" s="25">
        <v>144</v>
      </c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>
        <f>($E$370/$G$370)*0.5</f>
        <v>1.7418055555555556</v>
      </c>
      <c r="AL370" s="32">
        <f t="shared" ref="AL370:BC370" si="297">($E$370/$G$370)</f>
        <v>3.4836111111111112</v>
      </c>
      <c r="AM370" s="32">
        <f t="shared" si="297"/>
        <v>3.4836111111111112</v>
      </c>
      <c r="AN370" s="32">
        <f t="shared" si="297"/>
        <v>3.4836111111111112</v>
      </c>
      <c r="AO370" s="32">
        <f t="shared" si="297"/>
        <v>3.4836111111111112</v>
      </c>
      <c r="AP370" s="32">
        <f t="shared" si="297"/>
        <v>3.4836111111111112</v>
      </c>
      <c r="AQ370" s="32">
        <f t="shared" si="297"/>
        <v>3.4836111111111112</v>
      </c>
      <c r="AR370" s="32">
        <f t="shared" si="297"/>
        <v>3.4836111111111112</v>
      </c>
      <c r="AS370" s="32">
        <f t="shared" si="297"/>
        <v>3.4836111111111112</v>
      </c>
      <c r="AT370" s="32">
        <f t="shared" si="297"/>
        <v>3.4836111111111112</v>
      </c>
      <c r="AU370" s="32">
        <f t="shared" si="297"/>
        <v>3.4836111111111112</v>
      </c>
      <c r="AV370" s="32">
        <f t="shared" si="297"/>
        <v>3.4836111111111112</v>
      </c>
      <c r="AW370" s="32">
        <f t="shared" si="297"/>
        <v>3.4836111111111112</v>
      </c>
      <c r="AX370" s="32">
        <f t="shared" si="297"/>
        <v>3.4836111111111112</v>
      </c>
      <c r="AY370" s="32">
        <f t="shared" si="297"/>
        <v>3.4836111111111112</v>
      </c>
      <c r="AZ370" s="32">
        <f t="shared" si="297"/>
        <v>3.4836111111111112</v>
      </c>
      <c r="BA370" s="32">
        <f t="shared" si="297"/>
        <v>3.4836111111111112</v>
      </c>
      <c r="BB370" s="32">
        <f t="shared" si="297"/>
        <v>3.4836111111111112</v>
      </c>
      <c r="BC370" s="32">
        <f t="shared" si="297"/>
        <v>3.4836111111111112</v>
      </c>
      <c r="BD370" s="145" t="s">
        <v>158</v>
      </c>
      <c r="BE370" s="145" t="s">
        <v>158</v>
      </c>
      <c r="BF370" s="145" t="s">
        <v>158</v>
      </c>
      <c r="BG370" s="145" t="s">
        <v>158</v>
      </c>
      <c r="BH370" s="145" t="s">
        <v>158</v>
      </c>
    </row>
    <row r="371" spans="1:61" x14ac:dyDescent="0.25">
      <c r="A371" s="28">
        <v>45243</v>
      </c>
      <c r="B371" s="40">
        <v>6315303126</v>
      </c>
      <c r="C371" s="26">
        <v>631530301</v>
      </c>
      <c r="D371" s="47">
        <v>12988.8</v>
      </c>
      <c r="E371" s="45">
        <v>10896.53</v>
      </c>
      <c r="F371" s="47">
        <v>90.2</v>
      </c>
      <c r="G371" s="25">
        <v>144</v>
      </c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>
        <f>($E$371/$G$371)*0.5</f>
        <v>37.835173611111117</v>
      </c>
      <c r="AL371" s="32">
        <f t="shared" ref="AL371:BC371" si="298">($E$371/$G$371)</f>
        <v>75.670347222222233</v>
      </c>
      <c r="AM371" s="32">
        <f t="shared" si="298"/>
        <v>75.670347222222233</v>
      </c>
      <c r="AN371" s="32">
        <f t="shared" si="298"/>
        <v>75.670347222222233</v>
      </c>
      <c r="AO371" s="32">
        <f t="shared" si="298"/>
        <v>75.670347222222233</v>
      </c>
      <c r="AP371" s="32">
        <f t="shared" si="298"/>
        <v>75.670347222222233</v>
      </c>
      <c r="AQ371" s="32">
        <f t="shared" si="298"/>
        <v>75.670347222222233</v>
      </c>
      <c r="AR371" s="32">
        <f t="shared" si="298"/>
        <v>75.670347222222233</v>
      </c>
      <c r="AS371" s="32">
        <f t="shared" si="298"/>
        <v>75.670347222222233</v>
      </c>
      <c r="AT371" s="32">
        <f t="shared" si="298"/>
        <v>75.670347222222233</v>
      </c>
      <c r="AU371" s="32">
        <f t="shared" si="298"/>
        <v>75.670347222222233</v>
      </c>
      <c r="AV371" s="32">
        <f t="shared" si="298"/>
        <v>75.670347222222233</v>
      </c>
      <c r="AW371" s="32">
        <f t="shared" si="298"/>
        <v>75.670347222222233</v>
      </c>
      <c r="AX371" s="32">
        <f t="shared" si="298"/>
        <v>75.670347222222233</v>
      </c>
      <c r="AY371" s="32">
        <f t="shared" si="298"/>
        <v>75.670347222222233</v>
      </c>
      <c r="AZ371" s="32">
        <f t="shared" si="298"/>
        <v>75.670347222222233</v>
      </c>
      <c r="BA371" s="32">
        <f t="shared" si="298"/>
        <v>75.670347222222233</v>
      </c>
      <c r="BB371" s="32">
        <f t="shared" si="298"/>
        <v>75.670347222222233</v>
      </c>
      <c r="BC371" s="32">
        <f t="shared" si="298"/>
        <v>75.670347222222233</v>
      </c>
      <c r="BD371" s="145" t="s">
        <v>158</v>
      </c>
      <c r="BE371" s="145" t="s">
        <v>158</v>
      </c>
      <c r="BF371" s="145" t="s">
        <v>158</v>
      </c>
      <c r="BG371" s="145" t="s">
        <v>158</v>
      </c>
      <c r="BH371" s="145" t="s">
        <v>158</v>
      </c>
    </row>
    <row r="372" spans="1:61" x14ac:dyDescent="0.25">
      <c r="A372" s="28">
        <v>45243</v>
      </c>
      <c r="B372" s="40">
        <v>2109509138</v>
      </c>
      <c r="C372" s="26">
        <v>210950901</v>
      </c>
      <c r="D372" s="47">
        <v>274.64</v>
      </c>
      <c r="E372" s="45">
        <v>230.4</v>
      </c>
      <c r="F372" s="47">
        <v>1.91</v>
      </c>
      <c r="G372" s="25">
        <v>144</v>
      </c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>
        <f>($E$372/$G$372)*0.5</f>
        <v>0.8</v>
      </c>
      <c r="AL372" s="32">
        <f t="shared" ref="AL372:BC372" si="299">($E$372/$G$372)</f>
        <v>1.6</v>
      </c>
      <c r="AM372" s="32">
        <f t="shared" si="299"/>
        <v>1.6</v>
      </c>
      <c r="AN372" s="32">
        <f t="shared" si="299"/>
        <v>1.6</v>
      </c>
      <c r="AO372" s="32">
        <f t="shared" si="299"/>
        <v>1.6</v>
      </c>
      <c r="AP372" s="32">
        <f t="shared" si="299"/>
        <v>1.6</v>
      </c>
      <c r="AQ372" s="32">
        <f t="shared" si="299"/>
        <v>1.6</v>
      </c>
      <c r="AR372" s="32">
        <f t="shared" si="299"/>
        <v>1.6</v>
      </c>
      <c r="AS372" s="32">
        <f t="shared" si="299"/>
        <v>1.6</v>
      </c>
      <c r="AT372" s="32">
        <f t="shared" si="299"/>
        <v>1.6</v>
      </c>
      <c r="AU372" s="32">
        <f t="shared" si="299"/>
        <v>1.6</v>
      </c>
      <c r="AV372" s="32">
        <f t="shared" si="299"/>
        <v>1.6</v>
      </c>
      <c r="AW372" s="32">
        <f t="shared" si="299"/>
        <v>1.6</v>
      </c>
      <c r="AX372" s="32">
        <f t="shared" si="299"/>
        <v>1.6</v>
      </c>
      <c r="AY372" s="32">
        <f t="shared" si="299"/>
        <v>1.6</v>
      </c>
      <c r="AZ372" s="32">
        <f t="shared" si="299"/>
        <v>1.6</v>
      </c>
      <c r="BA372" s="32">
        <f t="shared" si="299"/>
        <v>1.6</v>
      </c>
      <c r="BB372" s="32">
        <f t="shared" si="299"/>
        <v>1.6</v>
      </c>
      <c r="BC372" s="32">
        <f t="shared" si="299"/>
        <v>1.6</v>
      </c>
      <c r="BD372" s="145" t="s">
        <v>158</v>
      </c>
      <c r="BE372" s="145" t="s">
        <v>158</v>
      </c>
      <c r="BF372" s="145" t="s">
        <v>158</v>
      </c>
      <c r="BG372" s="145" t="s">
        <v>158</v>
      </c>
      <c r="BH372" s="145" t="s">
        <v>158</v>
      </c>
    </row>
    <row r="373" spans="1:61" x14ac:dyDescent="0.25">
      <c r="A373" s="28">
        <v>45250</v>
      </c>
      <c r="B373" s="40">
        <v>2020317111</v>
      </c>
      <c r="C373" s="26">
        <v>202031701</v>
      </c>
      <c r="D373" s="47">
        <v>3435.57</v>
      </c>
      <c r="E373" s="45">
        <v>2882.16</v>
      </c>
      <c r="F373" s="47">
        <v>23.86</v>
      </c>
      <c r="G373" s="25">
        <v>144</v>
      </c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>
        <f>($E$373/$G$373)*0.5</f>
        <v>10.0075</v>
      </c>
      <c r="AL373" s="32">
        <f t="shared" ref="AL373:BC373" si="300">($E$373/$G$373)</f>
        <v>20.015000000000001</v>
      </c>
      <c r="AM373" s="32">
        <f t="shared" si="300"/>
        <v>20.015000000000001</v>
      </c>
      <c r="AN373" s="32">
        <f t="shared" si="300"/>
        <v>20.015000000000001</v>
      </c>
      <c r="AO373" s="32">
        <f t="shared" si="300"/>
        <v>20.015000000000001</v>
      </c>
      <c r="AP373" s="32">
        <f t="shared" si="300"/>
        <v>20.015000000000001</v>
      </c>
      <c r="AQ373" s="32">
        <f t="shared" si="300"/>
        <v>20.015000000000001</v>
      </c>
      <c r="AR373" s="32">
        <f t="shared" si="300"/>
        <v>20.015000000000001</v>
      </c>
      <c r="AS373" s="32">
        <f t="shared" si="300"/>
        <v>20.015000000000001</v>
      </c>
      <c r="AT373" s="32">
        <f t="shared" si="300"/>
        <v>20.015000000000001</v>
      </c>
      <c r="AU373" s="32">
        <f t="shared" si="300"/>
        <v>20.015000000000001</v>
      </c>
      <c r="AV373" s="32">
        <f t="shared" si="300"/>
        <v>20.015000000000001</v>
      </c>
      <c r="AW373" s="32">
        <f t="shared" si="300"/>
        <v>20.015000000000001</v>
      </c>
      <c r="AX373" s="32">
        <f t="shared" si="300"/>
        <v>20.015000000000001</v>
      </c>
      <c r="AY373" s="32">
        <f t="shared" si="300"/>
        <v>20.015000000000001</v>
      </c>
      <c r="AZ373" s="32">
        <f t="shared" si="300"/>
        <v>20.015000000000001</v>
      </c>
      <c r="BA373" s="32">
        <f t="shared" si="300"/>
        <v>20.015000000000001</v>
      </c>
      <c r="BB373" s="32">
        <f t="shared" si="300"/>
        <v>20.015000000000001</v>
      </c>
      <c r="BC373" s="32">
        <f t="shared" si="300"/>
        <v>20.015000000000001</v>
      </c>
      <c r="BD373" s="145" t="s">
        <v>158</v>
      </c>
      <c r="BE373" s="145" t="s">
        <v>158</v>
      </c>
      <c r="BF373" s="145" t="s">
        <v>158</v>
      </c>
      <c r="BG373" s="145" t="s">
        <v>158</v>
      </c>
      <c r="BH373" s="145" t="s">
        <v>158</v>
      </c>
    </row>
    <row r="374" spans="1:61" x14ac:dyDescent="0.25">
      <c r="A374" s="28">
        <v>45250</v>
      </c>
      <c r="B374" s="40">
        <v>5642607136</v>
      </c>
      <c r="C374" s="26">
        <v>564260701</v>
      </c>
      <c r="D374" s="47">
        <v>6901.02</v>
      </c>
      <c r="E374" s="45">
        <v>5789.38</v>
      </c>
      <c r="F374" s="47">
        <v>47.92</v>
      </c>
      <c r="G374" s="25">
        <v>144</v>
      </c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>
        <f>($E$374/$G$374)*0.5</f>
        <v>20.102013888888891</v>
      </c>
      <c r="AL374" s="32">
        <f t="shared" ref="AL374:BC374" si="301">($E$374/$G$374)</f>
        <v>40.204027777777782</v>
      </c>
      <c r="AM374" s="32">
        <f t="shared" si="301"/>
        <v>40.204027777777782</v>
      </c>
      <c r="AN374" s="32">
        <f t="shared" si="301"/>
        <v>40.204027777777782</v>
      </c>
      <c r="AO374" s="32">
        <f t="shared" si="301"/>
        <v>40.204027777777782</v>
      </c>
      <c r="AP374" s="32">
        <f t="shared" si="301"/>
        <v>40.204027777777782</v>
      </c>
      <c r="AQ374" s="32">
        <f t="shared" si="301"/>
        <v>40.204027777777782</v>
      </c>
      <c r="AR374" s="32">
        <f t="shared" si="301"/>
        <v>40.204027777777782</v>
      </c>
      <c r="AS374" s="32">
        <f t="shared" si="301"/>
        <v>40.204027777777782</v>
      </c>
      <c r="AT374" s="32">
        <f t="shared" si="301"/>
        <v>40.204027777777782</v>
      </c>
      <c r="AU374" s="32">
        <f t="shared" si="301"/>
        <v>40.204027777777782</v>
      </c>
      <c r="AV374" s="32">
        <f t="shared" si="301"/>
        <v>40.204027777777782</v>
      </c>
      <c r="AW374" s="32">
        <f t="shared" si="301"/>
        <v>40.204027777777782</v>
      </c>
      <c r="AX374" s="32">
        <f t="shared" si="301"/>
        <v>40.204027777777782</v>
      </c>
      <c r="AY374" s="32">
        <f t="shared" si="301"/>
        <v>40.204027777777782</v>
      </c>
      <c r="AZ374" s="32">
        <f t="shared" si="301"/>
        <v>40.204027777777782</v>
      </c>
      <c r="BA374" s="32">
        <f t="shared" si="301"/>
        <v>40.204027777777782</v>
      </c>
      <c r="BB374" s="32">
        <f t="shared" si="301"/>
        <v>40.204027777777782</v>
      </c>
      <c r="BC374" s="32">
        <f t="shared" si="301"/>
        <v>40.204027777777782</v>
      </c>
      <c r="BD374" s="145" t="s">
        <v>158</v>
      </c>
      <c r="BE374" s="145" t="s">
        <v>158</v>
      </c>
      <c r="BF374" s="145" t="s">
        <v>158</v>
      </c>
      <c r="BG374" s="145" t="s">
        <v>158</v>
      </c>
      <c r="BH374" s="145" t="s">
        <v>158</v>
      </c>
    </row>
    <row r="375" spans="1:61" x14ac:dyDescent="0.25">
      <c r="A375" s="28">
        <v>45250</v>
      </c>
      <c r="B375" s="40">
        <v>5915806153</v>
      </c>
      <c r="C375" s="26">
        <v>591580601</v>
      </c>
      <c r="D375" s="47">
        <v>5685.51</v>
      </c>
      <c r="E375" s="45">
        <v>4769.67</v>
      </c>
      <c r="F375" s="47">
        <v>39.479999999999997</v>
      </c>
      <c r="G375" s="25">
        <v>144</v>
      </c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>
        <f>($E$375/$G$375)*0.5</f>
        <v>16.561354166666668</v>
      </c>
      <c r="AL375" s="32">
        <f t="shared" ref="AL375:BC375" si="302">($E$375/$G$375)</f>
        <v>33.122708333333335</v>
      </c>
      <c r="AM375" s="32">
        <f t="shared" si="302"/>
        <v>33.122708333333335</v>
      </c>
      <c r="AN375" s="32">
        <f t="shared" si="302"/>
        <v>33.122708333333335</v>
      </c>
      <c r="AO375" s="32">
        <f t="shared" si="302"/>
        <v>33.122708333333335</v>
      </c>
      <c r="AP375" s="32">
        <f t="shared" si="302"/>
        <v>33.122708333333335</v>
      </c>
      <c r="AQ375" s="32">
        <f t="shared" si="302"/>
        <v>33.122708333333335</v>
      </c>
      <c r="AR375" s="32">
        <f t="shared" si="302"/>
        <v>33.122708333333335</v>
      </c>
      <c r="AS375" s="32">
        <f t="shared" si="302"/>
        <v>33.122708333333335</v>
      </c>
      <c r="AT375" s="32">
        <f t="shared" si="302"/>
        <v>33.122708333333335</v>
      </c>
      <c r="AU375" s="32">
        <f t="shared" si="302"/>
        <v>33.122708333333335</v>
      </c>
      <c r="AV375" s="32">
        <f t="shared" si="302"/>
        <v>33.122708333333335</v>
      </c>
      <c r="AW375" s="32">
        <f t="shared" si="302"/>
        <v>33.122708333333335</v>
      </c>
      <c r="AX375" s="32">
        <f t="shared" si="302"/>
        <v>33.122708333333335</v>
      </c>
      <c r="AY375" s="32">
        <f t="shared" si="302"/>
        <v>33.122708333333335</v>
      </c>
      <c r="AZ375" s="32">
        <f t="shared" si="302"/>
        <v>33.122708333333335</v>
      </c>
      <c r="BA375" s="32">
        <f t="shared" si="302"/>
        <v>33.122708333333335</v>
      </c>
      <c r="BB375" s="32">
        <f t="shared" si="302"/>
        <v>33.122708333333335</v>
      </c>
      <c r="BC375" s="32">
        <f t="shared" si="302"/>
        <v>33.122708333333335</v>
      </c>
      <c r="BD375" s="145" t="s">
        <v>158</v>
      </c>
      <c r="BE375" s="145" t="s">
        <v>158</v>
      </c>
      <c r="BF375" s="145" t="s">
        <v>158</v>
      </c>
      <c r="BG375" s="145" t="s">
        <v>158</v>
      </c>
      <c r="BH375" s="145" t="s">
        <v>158</v>
      </c>
    </row>
    <row r="376" spans="1:61" x14ac:dyDescent="0.25">
      <c r="A376" s="28">
        <v>45250</v>
      </c>
      <c r="B376" s="40">
        <v>3896095040</v>
      </c>
      <c r="C376" s="26">
        <v>389609500</v>
      </c>
      <c r="D376" s="47">
        <v>4756.6099999999997</v>
      </c>
      <c r="E376" s="45">
        <v>3990.4</v>
      </c>
      <c r="F376" s="47">
        <v>33.03</v>
      </c>
      <c r="G376" s="25">
        <v>144</v>
      </c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>
        <f>($E$376/$G$376)*0.5</f>
        <v>13.855555555555556</v>
      </c>
      <c r="AL376" s="32">
        <f t="shared" ref="AL376:BC376" si="303">($E$376/$G$376)</f>
        <v>27.711111111111112</v>
      </c>
      <c r="AM376" s="32">
        <f t="shared" si="303"/>
        <v>27.711111111111112</v>
      </c>
      <c r="AN376" s="32">
        <f t="shared" si="303"/>
        <v>27.711111111111112</v>
      </c>
      <c r="AO376" s="32">
        <f t="shared" si="303"/>
        <v>27.711111111111112</v>
      </c>
      <c r="AP376" s="32">
        <f t="shared" si="303"/>
        <v>27.711111111111112</v>
      </c>
      <c r="AQ376" s="32">
        <f t="shared" si="303"/>
        <v>27.711111111111112</v>
      </c>
      <c r="AR376" s="32">
        <f t="shared" si="303"/>
        <v>27.711111111111112</v>
      </c>
      <c r="AS376" s="32">
        <f t="shared" si="303"/>
        <v>27.711111111111112</v>
      </c>
      <c r="AT376" s="32">
        <f t="shared" si="303"/>
        <v>27.711111111111112</v>
      </c>
      <c r="AU376" s="32">
        <f t="shared" si="303"/>
        <v>27.711111111111112</v>
      </c>
      <c r="AV376" s="32">
        <f t="shared" si="303"/>
        <v>27.711111111111112</v>
      </c>
      <c r="AW376" s="32">
        <f t="shared" si="303"/>
        <v>27.711111111111112</v>
      </c>
      <c r="AX376" s="32">
        <f t="shared" si="303"/>
        <v>27.711111111111112</v>
      </c>
      <c r="AY376" s="32">
        <f t="shared" si="303"/>
        <v>27.711111111111112</v>
      </c>
      <c r="AZ376" s="32">
        <f t="shared" si="303"/>
        <v>27.711111111111112</v>
      </c>
      <c r="BA376" s="32">
        <f t="shared" si="303"/>
        <v>27.711111111111112</v>
      </c>
      <c r="BB376" s="32">
        <f t="shared" si="303"/>
        <v>27.711111111111112</v>
      </c>
      <c r="BC376" s="32">
        <f t="shared" si="303"/>
        <v>27.711111111111112</v>
      </c>
      <c r="BD376" s="145" t="s">
        <v>158</v>
      </c>
      <c r="BE376" s="145" t="s">
        <v>158</v>
      </c>
      <c r="BF376" s="145" t="s">
        <v>158</v>
      </c>
      <c r="BG376" s="145" t="s">
        <v>158</v>
      </c>
      <c r="BH376" s="145" t="s">
        <v>158</v>
      </c>
    </row>
    <row r="377" spans="1:61" x14ac:dyDescent="0.25">
      <c r="A377" s="28">
        <v>45250</v>
      </c>
      <c r="B377" s="40">
        <v>451038010</v>
      </c>
      <c r="C377" s="26">
        <v>45103800</v>
      </c>
      <c r="D377" s="47">
        <v>3545.38</v>
      </c>
      <c r="E377" s="45">
        <v>2974.28</v>
      </c>
      <c r="F377" s="47">
        <v>24.62</v>
      </c>
      <c r="G377" s="25">
        <v>144</v>
      </c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>
        <f>($E$377/$G$377)*0.5</f>
        <v>10.327361111111111</v>
      </c>
      <c r="AL377" s="32">
        <f t="shared" ref="AL377:BC377" si="304">($E$377/$G$377)</f>
        <v>20.654722222222222</v>
      </c>
      <c r="AM377" s="32">
        <f t="shared" si="304"/>
        <v>20.654722222222222</v>
      </c>
      <c r="AN377" s="32">
        <f t="shared" si="304"/>
        <v>20.654722222222222</v>
      </c>
      <c r="AO377" s="32">
        <f t="shared" si="304"/>
        <v>20.654722222222222</v>
      </c>
      <c r="AP377" s="32">
        <f t="shared" si="304"/>
        <v>20.654722222222222</v>
      </c>
      <c r="AQ377" s="32">
        <f t="shared" si="304"/>
        <v>20.654722222222222</v>
      </c>
      <c r="AR377" s="32">
        <f t="shared" si="304"/>
        <v>20.654722222222222</v>
      </c>
      <c r="AS377" s="32">
        <f t="shared" si="304"/>
        <v>20.654722222222222</v>
      </c>
      <c r="AT377" s="32">
        <f t="shared" si="304"/>
        <v>20.654722222222222</v>
      </c>
      <c r="AU377" s="32">
        <f t="shared" si="304"/>
        <v>20.654722222222222</v>
      </c>
      <c r="AV377" s="32">
        <f t="shared" si="304"/>
        <v>20.654722222222222</v>
      </c>
      <c r="AW377" s="32">
        <f t="shared" si="304"/>
        <v>20.654722222222222</v>
      </c>
      <c r="AX377" s="32">
        <f t="shared" si="304"/>
        <v>20.654722222222222</v>
      </c>
      <c r="AY377" s="32">
        <f t="shared" si="304"/>
        <v>20.654722222222222</v>
      </c>
      <c r="AZ377" s="32">
        <f t="shared" si="304"/>
        <v>20.654722222222222</v>
      </c>
      <c r="BA377" s="32">
        <f t="shared" si="304"/>
        <v>20.654722222222222</v>
      </c>
      <c r="BB377" s="32">
        <f t="shared" si="304"/>
        <v>20.654722222222222</v>
      </c>
      <c r="BC377" s="32">
        <f t="shared" si="304"/>
        <v>20.654722222222222</v>
      </c>
      <c r="BD377" s="145" t="s">
        <v>158</v>
      </c>
      <c r="BE377" s="145" t="s">
        <v>158</v>
      </c>
      <c r="BF377" s="145" t="s">
        <v>158</v>
      </c>
      <c r="BG377" s="145" t="s">
        <v>158</v>
      </c>
      <c r="BH377" s="145" t="s">
        <v>158</v>
      </c>
    </row>
    <row r="378" spans="1:61" x14ac:dyDescent="0.25">
      <c r="A378" s="28">
        <v>45250</v>
      </c>
      <c r="B378" s="40">
        <v>7414516138</v>
      </c>
      <c r="C378" s="26">
        <v>741451601</v>
      </c>
      <c r="D378" s="47">
        <v>1423.92</v>
      </c>
      <c r="E378" s="45">
        <v>1194.55</v>
      </c>
      <c r="F378" s="47">
        <v>9.89</v>
      </c>
      <c r="G378" s="25">
        <v>144</v>
      </c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>
        <f>($E$378/$G$378)*0.5</f>
        <v>4.147743055555555</v>
      </c>
      <c r="AL378" s="32">
        <f t="shared" ref="AL378:BC378" si="305">($E$378/$G$378)</f>
        <v>8.29548611111111</v>
      </c>
      <c r="AM378" s="32">
        <f t="shared" si="305"/>
        <v>8.29548611111111</v>
      </c>
      <c r="AN378" s="32">
        <f t="shared" si="305"/>
        <v>8.29548611111111</v>
      </c>
      <c r="AO378" s="32">
        <f t="shared" si="305"/>
        <v>8.29548611111111</v>
      </c>
      <c r="AP378" s="32">
        <f t="shared" si="305"/>
        <v>8.29548611111111</v>
      </c>
      <c r="AQ378" s="32">
        <f t="shared" si="305"/>
        <v>8.29548611111111</v>
      </c>
      <c r="AR378" s="32">
        <f t="shared" si="305"/>
        <v>8.29548611111111</v>
      </c>
      <c r="AS378" s="32">
        <f t="shared" si="305"/>
        <v>8.29548611111111</v>
      </c>
      <c r="AT378" s="32">
        <f t="shared" si="305"/>
        <v>8.29548611111111</v>
      </c>
      <c r="AU378" s="32">
        <f t="shared" si="305"/>
        <v>8.29548611111111</v>
      </c>
      <c r="AV378" s="32">
        <f t="shared" si="305"/>
        <v>8.29548611111111</v>
      </c>
      <c r="AW378" s="32">
        <f t="shared" si="305"/>
        <v>8.29548611111111</v>
      </c>
      <c r="AX378" s="32">
        <f t="shared" si="305"/>
        <v>8.29548611111111</v>
      </c>
      <c r="AY378" s="32">
        <f t="shared" si="305"/>
        <v>8.29548611111111</v>
      </c>
      <c r="AZ378" s="32">
        <f t="shared" si="305"/>
        <v>8.29548611111111</v>
      </c>
      <c r="BA378" s="32">
        <f t="shared" si="305"/>
        <v>8.29548611111111</v>
      </c>
      <c r="BB378" s="32">
        <f t="shared" si="305"/>
        <v>8.29548611111111</v>
      </c>
      <c r="BC378" s="32">
        <f t="shared" si="305"/>
        <v>8.29548611111111</v>
      </c>
      <c r="BD378" s="145" t="s">
        <v>158</v>
      </c>
      <c r="BE378" s="145" t="s">
        <v>158</v>
      </c>
      <c r="BF378" s="145" t="s">
        <v>158</v>
      </c>
      <c r="BG378" s="145" t="s">
        <v>158</v>
      </c>
      <c r="BH378" s="145" t="s">
        <v>158</v>
      </c>
    </row>
    <row r="379" spans="1:61" x14ac:dyDescent="0.25">
      <c r="A379" s="182">
        <v>45257</v>
      </c>
      <c r="B379" s="186">
        <v>8049504117</v>
      </c>
      <c r="C379" s="184">
        <v>804950401</v>
      </c>
      <c r="D379" s="187">
        <v>332.69</v>
      </c>
      <c r="E379" s="188">
        <v>279.10000000000002</v>
      </c>
      <c r="F379" s="187">
        <v>2.31</v>
      </c>
      <c r="G379" s="183">
        <v>144</v>
      </c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124">
        <f>($E$379/$G$379)*0.5</f>
        <v>0.96909722222222228</v>
      </c>
      <c r="AL379" s="32">
        <f t="shared" ref="AL379:BC379" si="306">($E$379/$G$379)</f>
        <v>1.9381944444444446</v>
      </c>
      <c r="AM379" s="32">
        <f t="shared" si="306"/>
        <v>1.9381944444444446</v>
      </c>
      <c r="AN379" s="32">
        <f t="shared" si="306"/>
        <v>1.9381944444444446</v>
      </c>
      <c r="AO379" s="32">
        <f t="shared" si="306"/>
        <v>1.9381944444444446</v>
      </c>
      <c r="AP379" s="32">
        <f t="shared" si="306"/>
        <v>1.9381944444444446</v>
      </c>
      <c r="AQ379" s="32">
        <f t="shared" si="306"/>
        <v>1.9381944444444446</v>
      </c>
      <c r="AR379" s="32">
        <f t="shared" si="306"/>
        <v>1.9381944444444446</v>
      </c>
      <c r="AS379" s="32">
        <f t="shared" si="306"/>
        <v>1.9381944444444446</v>
      </c>
      <c r="AT379" s="32">
        <f t="shared" si="306"/>
        <v>1.9381944444444446</v>
      </c>
      <c r="AU379" s="32">
        <f t="shared" si="306"/>
        <v>1.9381944444444446</v>
      </c>
      <c r="AV379" s="32">
        <f t="shared" si="306"/>
        <v>1.9381944444444446</v>
      </c>
      <c r="AW379" s="32">
        <f t="shared" si="306"/>
        <v>1.9381944444444446</v>
      </c>
      <c r="AX379" s="32">
        <f t="shared" si="306"/>
        <v>1.9381944444444446</v>
      </c>
      <c r="AY379" s="32">
        <f t="shared" si="306"/>
        <v>1.9381944444444446</v>
      </c>
      <c r="AZ379" s="32">
        <f t="shared" si="306"/>
        <v>1.9381944444444446</v>
      </c>
      <c r="BA379" s="32">
        <f t="shared" si="306"/>
        <v>1.9381944444444446</v>
      </c>
      <c r="BB379" s="32">
        <f t="shared" si="306"/>
        <v>1.9381944444444446</v>
      </c>
      <c r="BC379" s="32">
        <f t="shared" si="306"/>
        <v>1.9381944444444446</v>
      </c>
      <c r="BD379" s="145" t="s">
        <v>158</v>
      </c>
      <c r="BE379" s="145" t="s">
        <v>158</v>
      </c>
      <c r="BF379" s="145" t="s">
        <v>158</v>
      </c>
      <c r="BG379" s="145" t="s">
        <v>158</v>
      </c>
      <c r="BH379" s="145" t="s">
        <v>158</v>
      </c>
    </row>
    <row r="380" spans="1:61" x14ac:dyDescent="0.25">
      <c r="A380" s="28"/>
      <c r="B380" s="40"/>
      <c r="C380" s="26"/>
      <c r="D380" s="47"/>
      <c r="E380" s="45"/>
      <c r="F380" s="47"/>
      <c r="G380" s="25"/>
      <c r="AF380" s="42"/>
      <c r="AG380" s="34"/>
      <c r="AH380" s="34"/>
      <c r="AI380" s="42"/>
      <c r="AJ380" s="34"/>
      <c r="AK380" s="38">
        <f>SUM(AK202:AK378)</f>
        <v>2832.0710751584597</v>
      </c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</row>
    <row r="381" spans="1:61" x14ac:dyDescent="0.25">
      <c r="D381" s="16"/>
      <c r="E381" s="16"/>
      <c r="F381" s="16"/>
    </row>
    <row r="382" spans="1:61" x14ac:dyDescent="0.25">
      <c r="A382" s="28">
        <v>45264</v>
      </c>
      <c r="B382" s="40">
        <v>8958411157</v>
      </c>
      <c r="C382" s="26">
        <v>895841101</v>
      </c>
      <c r="D382" s="47">
        <v>2230.64</v>
      </c>
      <c r="E382" s="45">
        <v>1871.32</v>
      </c>
      <c r="F382" s="47">
        <v>15.49</v>
      </c>
      <c r="G382" s="25">
        <v>144</v>
      </c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>
        <f>($E$382/$G$382)*0.5</f>
        <v>6.497638888888889</v>
      </c>
      <c r="AM382" s="32">
        <f t="shared" ref="AM382:BC382" si="307">($E$382/$G$382)</f>
        <v>12.995277777777778</v>
      </c>
      <c r="AN382" s="32">
        <f t="shared" si="307"/>
        <v>12.995277777777778</v>
      </c>
      <c r="AO382" s="32">
        <f t="shared" si="307"/>
        <v>12.995277777777778</v>
      </c>
      <c r="AP382" s="32">
        <f t="shared" si="307"/>
        <v>12.995277777777778</v>
      </c>
      <c r="AQ382" s="32">
        <f t="shared" si="307"/>
        <v>12.995277777777778</v>
      </c>
      <c r="AR382" s="32">
        <f t="shared" si="307"/>
        <v>12.995277777777778</v>
      </c>
      <c r="AS382" s="32">
        <f t="shared" si="307"/>
        <v>12.995277777777778</v>
      </c>
      <c r="AT382" s="32">
        <f t="shared" si="307"/>
        <v>12.995277777777778</v>
      </c>
      <c r="AU382" s="32">
        <f t="shared" si="307"/>
        <v>12.995277777777778</v>
      </c>
      <c r="AV382" s="32">
        <f t="shared" si="307"/>
        <v>12.995277777777778</v>
      </c>
      <c r="AW382" s="32">
        <f t="shared" si="307"/>
        <v>12.995277777777778</v>
      </c>
      <c r="AX382" s="32">
        <f t="shared" si="307"/>
        <v>12.995277777777778</v>
      </c>
      <c r="AY382" s="32">
        <f t="shared" si="307"/>
        <v>12.995277777777778</v>
      </c>
      <c r="AZ382" s="32">
        <f t="shared" si="307"/>
        <v>12.995277777777778</v>
      </c>
      <c r="BA382" s="32">
        <f t="shared" si="307"/>
        <v>12.995277777777778</v>
      </c>
      <c r="BB382" s="32">
        <f t="shared" si="307"/>
        <v>12.995277777777778</v>
      </c>
      <c r="BC382" s="32">
        <f t="shared" si="307"/>
        <v>12.995277777777778</v>
      </c>
      <c r="BD382" s="145" t="s">
        <v>158</v>
      </c>
      <c r="BE382" s="145" t="s">
        <v>158</v>
      </c>
      <c r="BF382" s="145" t="s">
        <v>158</v>
      </c>
      <c r="BG382" s="145" t="s">
        <v>158</v>
      </c>
      <c r="BH382" s="145" t="s">
        <v>158</v>
      </c>
      <c r="BI382" s="20"/>
    </row>
    <row r="383" spans="1:61" x14ac:dyDescent="0.25">
      <c r="A383" s="28">
        <v>45264</v>
      </c>
      <c r="B383" s="40">
        <v>387705170</v>
      </c>
      <c r="C383" s="26">
        <v>38770501</v>
      </c>
      <c r="D383" s="47">
        <v>1009.48</v>
      </c>
      <c r="E383" s="45">
        <v>846.87</v>
      </c>
      <c r="F383" s="47">
        <v>7.01</v>
      </c>
      <c r="G383" s="25">
        <v>144</v>
      </c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>
        <f>($E$383/$G$383)*0.5</f>
        <v>2.9405208333333333</v>
      </c>
      <c r="AM383" s="32">
        <f t="shared" ref="AM383:BC383" si="308">($E$383/$G$383)</f>
        <v>5.8810416666666665</v>
      </c>
      <c r="AN383" s="32">
        <f t="shared" si="308"/>
        <v>5.8810416666666665</v>
      </c>
      <c r="AO383" s="32">
        <f t="shared" si="308"/>
        <v>5.8810416666666665</v>
      </c>
      <c r="AP383" s="32">
        <f t="shared" si="308"/>
        <v>5.8810416666666665</v>
      </c>
      <c r="AQ383" s="32">
        <f t="shared" si="308"/>
        <v>5.8810416666666665</v>
      </c>
      <c r="AR383" s="32">
        <f t="shared" si="308"/>
        <v>5.8810416666666665</v>
      </c>
      <c r="AS383" s="32">
        <f t="shared" si="308"/>
        <v>5.8810416666666665</v>
      </c>
      <c r="AT383" s="32">
        <f t="shared" si="308"/>
        <v>5.8810416666666665</v>
      </c>
      <c r="AU383" s="32">
        <f t="shared" si="308"/>
        <v>5.8810416666666665</v>
      </c>
      <c r="AV383" s="32">
        <f t="shared" si="308"/>
        <v>5.8810416666666665</v>
      </c>
      <c r="AW383" s="32">
        <f t="shared" si="308"/>
        <v>5.8810416666666665</v>
      </c>
      <c r="AX383" s="32">
        <f t="shared" si="308"/>
        <v>5.8810416666666665</v>
      </c>
      <c r="AY383" s="32">
        <f t="shared" si="308"/>
        <v>5.8810416666666665</v>
      </c>
      <c r="AZ383" s="32">
        <f t="shared" si="308"/>
        <v>5.8810416666666665</v>
      </c>
      <c r="BA383" s="32">
        <f t="shared" si="308"/>
        <v>5.8810416666666665</v>
      </c>
      <c r="BB383" s="32">
        <f t="shared" si="308"/>
        <v>5.8810416666666665</v>
      </c>
      <c r="BC383" s="32">
        <f t="shared" si="308"/>
        <v>5.8810416666666665</v>
      </c>
      <c r="BD383" s="145" t="s">
        <v>158</v>
      </c>
      <c r="BE383" s="145" t="s">
        <v>158</v>
      </c>
      <c r="BF383" s="145" t="s">
        <v>158</v>
      </c>
      <c r="BG383" s="145" t="s">
        <v>158</v>
      </c>
      <c r="BH383" s="145" t="s">
        <v>158</v>
      </c>
    </row>
    <row r="384" spans="1:61" x14ac:dyDescent="0.25">
      <c r="A384" s="28">
        <v>45264</v>
      </c>
      <c r="B384" s="40">
        <v>4291412110</v>
      </c>
      <c r="C384" s="26">
        <v>429141201</v>
      </c>
      <c r="D384" s="47">
        <v>14031.85</v>
      </c>
      <c r="E384" s="45">
        <v>11771.56</v>
      </c>
      <c r="F384" s="47">
        <v>97.44</v>
      </c>
      <c r="G384" s="25">
        <v>144</v>
      </c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>
        <f>($E$384/$G$384)*0.5</f>
        <v>40.873472222222219</v>
      </c>
      <c r="AM384" s="32">
        <f t="shared" ref="AM384:BC384" si="309">($E$384/$G$384)</f>
        <v>81.746944444444438</v>
      </c>
      <c r="AN384" s="32">
        <f t="shared" si="309"/>
        <v>81.746944444444438</v>
      </c>
      <c r="AO384" s="32">
        <f t="shared" si="309"/>
        <v>81.746944444444438</v>
      </c>
      <c r="AP384" s="32">
        <f t="shared" si="309"/>
        <v>81.746944444444438</v>
      </c>
      <c r="AQ384" s="32">
        <f t="shared" si="309"/>
        <v>81.746944444444438</v>
      </c>
      <c r="AR384" s="32">
        <f t="shared" si="309"/>
        <v>81.746944444444438</v>
      </c>
      <c r="AS384" s="32">
        <f t="shared" si="309"/>
        <v>81.746944444444438</v>
      </c>
      <c r="AT384" s="32">
        <f t="shared" si="309"/>
        <v>81.746944444444438</v>
      </c>
      <c r="AU384" s="32">
        <f t="shared" si="309"/>
        <v>81.746944444444438</v>
      </c>
      <c r="AV384" s="32">
        <f t="shared" si="309"/>
        <v>81.746944444444438</v>
      </c>
      <c r="AW384" s="32">
        <f t="shared" si="309"/>
        <v>81.746944444444438</v>
      </c>
      <c r="AX384" s="32">
        <f t="shared" si="309"/>
        <v>81.746944444444438</v>
      </c>
      <c r="AY384" s="32">
        <f t="shared" si="309"/>
        <v>81.746944444444438</v>
      </c>
      <c r="AZ384" s="32">
        <f t="shared" si="309"/>
        <v>81.746944444444438</v>
      </c>
      <c r="BA384" s="32">
        <f t="shared" si="309"/>
        <v>81.746944444444438</v>
      </c>
      <c r="BB384" s="32">
        <f t="shared" si="309"/>
        <v>81.746944444444438</v>
      </c>
      <c r="BC384" s="32">
        <f t="shared" si="309"/>
        <v>81.746944444444438</v>
      </c>
      <c r="BD384" s="145" t="s">
        <v>158</v>
      </c>
      <c r="BE384" s="145" t="s">
        <v>158</v>
      </c>
      <c r="BF384" s="145" t="s">
        <v>158</v>
      </c>
      <c r="BG384" s="145" t="s">
        <v>158</v>
      </c>
      <c r="BH384" s="145" t="s">
        <v>158</v>
      </c>
    </row>
    <row r="385" spans="1:60" x14ac:dyDescent="0.25">
      <c r="A385" s="28">
        <v>45271</v>
      </c>
      <c r="B385" s="40">
        <v>5611615159</v>
      </c>
      <c r="C385" s="26">
        <v>561161501</v>
      </c>
      <c r="D385" s="47">
        <v>1826.86</v>
      </c>
      <c r="E385" s="45">
        <v>1532.58</v>
      </c>
      <c r="F385" s="47">
        <v>12.69</v>
      </c>
      <c r="G385" s="25">
        <v>144</v>
      </c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>
        <f>($E$385/$G$385)*0.5</f>
        <v>5.3214583333333332</v>
      </c>
      <c r="AM385" s="32">
        <f t="shared" ref="AM385:BC385" si="310">($E$385/$G$385)</f>
        <v>10.642916666666666</v>
      </c>
      <c r="AN385" s="32">
        <f t="shared" si="310"/>
        <v>10.642916666666666</v>
      </c>
      <c r="AO385" s="32">
        <f t="shared" si="310"/>
        <v>10.642916666666666</v>
      </c>
      <c r="AP385" s="32">
        <f t="shared" si="310"/>
        <v>10.642916666666666</v>
      </c>
      <c r="AQ385" s="32">
        <f t="shared" si="310"/>
        <v>10.642916666666666</v>
      </c>
      <c r="AR385" s="32">
        <f t="shared" si="310"/>
        <v>10.642916666666666</v>
      </c>
      <c r="AS385" s="32">
        <f t="shared" si="310"/>
        <v>10.642916666666666</v>
      </c>
      <c r="AT385" s="32">
        <f t="shared" si="310"/>
        <v>10.642916666666666</v>
      </c>
      <c r="AU385" s="32">
        <f t="shared" si="310"/>
        <v>10.642916666666666</v>
      </c>
      <c r="AV385" s="32">
        <f t="shared" si="310"/>
        <v>10.642916666666666</v>
      </c>
      <c r="AW385" s="32">
        <f t="shared" si="310"/>
        <v>10.642916666666666</v>
      </c>
      <c r="AX385" s="32">
        <f t="shared" si="310"/>
        <v>10.642916666666666</v>
      </c>
      <c r="AY385" s="32">
        <f t="shared" si="310"/>
        <v>10.642916666666666</v>
      </c>
      <c r="AZ385" s="32">
        <f t="shared" si="310"/>
        <v>10.642916666666666</v>
      </c>
      <c r="BA385" s="32">
        <f t="shared" si="310"/>
        <v>10.642916666666666</v>
      </c>
      <c r="BB385" s="32">
        <f t="shared" si="310"/>
        <v>10.642916666666666</v>
      </c>
      <c r="BC385" s="32">
        <f t="shared" si="310"/>
        <v>10.642916666666666</v>
      </c>
      <c r="BD385" s="145" t="s">
        <v>158</v>
      </c>
      <c r="BE385" s="145" t="s">
        <v>158</v>
      </c>
      <c r="BF385" s="145" t="s">
        <v>158</v>
      </c>
      <c r="BG385" s="145" t="s">
        <v>158</v>
      </c>
      <c r="BH385" s="145" t="s">
        <v>158</v>
      </c>
    </row>
    <row r="386" spans="1:60" x14ac:dyDescent="0.25">
      <c r="A386" s="28">
        <v>45271</v>
      </c>
      <c r="B386" s="40">
        <v>9044702117</v>
      </c>
      <c r="C386" s="26">
        <v>904470201</v>
      </c>
      <c r="D386" s="47">
        <v>3915.17</v>
      </c>
      <c r="E386" s="45">
        <v>3284.5</v>
      </c>
      <c r="F386" s="47">
        <v>27.19</v>
      </c>
      <c r="G386" s="25">
        <v>144</v>
      </c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>
        <f>($E$386/$G$386)*0.5</f>
        <v>11.404513888888889</v>
      </c>
      <c r="AM386" s="32">
        <f t="shared" ref="AM386:BC386" si="311">($E$386/$G$386)</f>
        <v>22.809027777777779</v>
      </c>
      <c r="AN386" s="32">
        <f t="shared" si="311"/>
        <v>22.809027777777779</v>
      </c>
      <c r="AO386" s="32">
        <f t="shared" si="311"/>
        <v>22.809027777777779</v>
      </c>
      <c r="AP386" s="32">
        <f t="shared" si="311"/>
        <v>22.809027777777779</v>
      </c>
      <c r="AQ386" s="32">
        <f t="shared" si="311"/>
        <v>22.809027777777779</v>
      </c>
      <c r="AR386" s="32">
        <f t="shared" si="311"/>
        <v>22.809027777777779</v>
      </c>
      <c r="AS386" s="32">
        <f t="shared" si="311"/>
        <v>22.809027777777779</v>
      </c>
      <c r="AT386" s="32">
        <f t="shared" si="311"/>
        <v>22.809027777777779</v>
      </c>
      <c r="AU386" s="32">
        <f t="shared" si="311"/>
        <v>22.809027777777779</v>
      </c>
      <c r="AV386" s="32">
        <f t="shared" si="311"/>
        <v>22.809027777777779</v>
      </c>
      <c r="AW386" s="32">
        <f t="shared" si="311"/>
        <v>22.809027777777779</v>
      </c>
      <c r="AX386" s="32">
        <f t="shared" si="311"/>
        <v>22.809027777777779</v>
      </c>
      <c r="AY386" s="32">
        <f t="shared" si="311"/>
        <v>22.809027777777779</v>
      </c>
      <c r="AZ386" s="32">
        <f t="shared" si="311"/>
        <v>22.809027777777779</v>
      </c>
      <c r="BA386" s="32">
        <f t="shared" si="311"/>
        <v>22.809027777777779</v>
      </c>
      <c r="BB386" s="32">
        <f t="shared" si="311"/>
        <v>22.809027777777779</v>
      </c>
      <c r="BC386" s="32">
        <f t="shared" si="311"/>
        <v>22.809027777777779</v>
      </c>
      <c r="BD386" s="145" t="s">
        <v>158</v>
      </c>
      <c r="BE386" s="145" t="s">
        <v>158</v>
      </c>
      <c r="BF386" s="145" t="s">
        <v>158</v>
      </c>
      <c r="BG386" s="145" t="s">
        <v>158</v>
      </c>
      <c r="BH386" s="145" t="s">
        <v>158</v>
      </c>
    </row>
    <row r="387" spans="1:60" x14ac:dyDescent="0.25">
      <c r="A387" s="28">
        <v>45271</v>
      </c>
      <c r="B387" s="40">
        <v>5798120027</v>
      </c>
      <c r="C387" s="26">
        <v>579812000</v>
      </c>
      <c r="D387" s="47">
        <v>8910.82</v>
      </c>
      <c r="E387" s="45">
        <v>7475.44</v>
      </c>
      <c r="F387" s="47">
        <v>61.88</v>
      </c>
      <c r="G387" s="25">
        <v>144</v>
      </c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>
        <f>($E$387/$G$387)*0.5</f>
        <v>25.956388888888888</v>
      </c>
      <c r="AM387" s="32">
        <f t="shared" ref="AM387:BC387" si="312">($E$387/$G$387)</f>
        <v>51.912777777777777</v>
      </c>
      <c r="AN387" s="32">
        <f t="shared" si="312"/>
        <v>51.912777777777777</v>
      </c>
      <c r="AO387" s="32">
        <f t="shared" si="312"/>
        <v>51.912777777777777</v>
      </c>
      <c r="AP387" s="32">
        <f t="shared" si="312"/>
        <v>51.912777777777777</v>
      </c>
      <c r="AQ387" s="32">
        <f t="shared" si="312"/>
        <v>51.912777777777777</v>
      </c>
      <c r="AR387" s="32">
        <f t="shared" si="312"/>
        <v>51.912777777777777</v>
      </c>
      <c r="AS387" s="32">
        <f t="shared" si="312"/>
        <v>51.912777777777777</v>
      </c>
      <c r="AT387" s="32">
        <f t="shared" si="312"/>
        <v>51.912777777777777</v>
      </c>
      <c r="AU387" s="32">
        <f t="shared" si="312"/>
        <v>51.912777777777777</v>
      </c>
      <c r="AV387" s="32">
        <f t="shared" si="312"/>
        <v>51.912777777777777</v>
      </c>
      <c r="AW387" s="32">
        <f t="shared" si="312"/>
        <v>51.912777777777777</v>
      </c>
      <c r="AX387" s="32">
        <f t="shared" si="312"/>
        <v>51.912777777777777</v>
      </c>
      <c r="AY387" s="32">
        <f t="shared" si="312"/>
        <v>51.912777777777777</v>
      </c>
      <c r="AZ387" s="32">
        <f t="shared" si="312"/>
        <v>51.912777777777777</v>
      </c>
      <c r="BA387" s="32">
        <f t="shared" si="312"/>
        <v>51.912777777777777</v>
      </c>
      <c r="BB387" s="32">
        <f t="shared" si="312"/>
        <v>51.912777777777777</v>
      </c>
      <c r="BC387" s="32">
        <f t="shared" si="312"/>
        <v>51.912777777777777</v>
      </c>
      <c r="BD387" s="145" t="s">
        <v>158</v>
      </c>
      <c r="BE387" s="145" t="s">
        <v>158</v>
      </c>
      <c r="BF387" s="145" t="s">
        <v>158</v>
      </c>
      <c r="BG387" s="145" t="s">
        <v>158</v>
      </c>
      <c r="BH387" s="145" t="s">
        <v>158</v>
      </c>
    </row>
    <row r="388" spans="1:60" x14ac:dyDescent="0.25">
      <c r="A388" s="28">
        <v>45271</v>
      </c>
      <c r="B388" s="40">
        <v>6957606129</v>
      </c>
      <c r="C388" s="26">
        <v>695760601</v>
      </c>
      <c r="D388" s="47">
        <v>359.78</v>
      </c>
      <c r="E388" s="45">
        <v>301.82</v>
      </c>
      <c r="F388" s="47">
        <v>2.5</v>
      </c>
      <c r="G388" s="25">
        <v>144</v>
      </c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>
        <f>($E$388/$G$388)*0.5</f>
        <v>1.0479861111111111</v>
      </c>
      <c r="AM388" s="32">
        <f t="shared" ref="AM388:BC388" si="313">($E$388/$G$388)</f>
        <v>2.0959722222222221</v>
      </c>
      <c r="AN388" s="32">
        <f t="shared" si="313"/>
        <v>2.0959722222222221</v>
      </c>
      <c r="AO388" s="32">
        <f t="shared" si="313"/>
        <v>2.0959722222222221</v>
      </c>
      <c r="AP388" s="32">
        <f t="shared" si="313"/>
        <v>2.0959722222222221</v>
      </c>
      <c r="AQ388" s="32">
        <f t="shared" si="313"/>
        <v>2.0959722222222221</v>
      </c>
      <c r="AR388" s="32">
        <f t="shared" si="313"/>
        <v>2.0959722222222221</v>
      </c>
      <c r="AS388" s="32">
        <f t="shared" si="313"/>
        <v>2.0959722222222221</v>
      </c>
      <c r="AT388" s="32">
        <f t="shared" si="313"/>
        <v>2.0959722222222221</v>
      </c>
      <c r="AU388" s="32">
        <f t="shared" si="313"/>
        <v>2.0959722222222221</v>
      </c>
      <c r="AV388" s="32">
        <f t="shared" si="313"/>
        <v>2.0959722222222221</v>
      </c>
      <c r="AW388" s="32">
        <f t="shared" si="313"/>
        <v>2.0959722222222221</v>
      </c>
      <c r="AX388" s="32">
        <f t="shared" si="313"/>
        <v>2.0959722222222221</v>
      </c>
      <c r="AY388" s="32">
        <f t="shared" si="313"/>
        <v>2.0959722222222221</v>
      </c>
      <c r="AZ388" s="32">
        <f t="shared" si="313"/>
        <v>2.0959722222222221</v>
      </c>
      <c r="BA388" s="32">
        <f t="shared" si="313"/>
        <v>2.0959722222222221</v>
      </c>
      <c r="BB388" s="32">
        <f t="shared" si="313"/>
        <v>2.0959722222222221</v>
      </c>
      <c r="BC388" s="32">
        <f t="shared" si="313"/>
        <v>2.0959722222222221</v>
      </c>
      <c r="BD388" s="145" t="s">
        <v>158</v>
      </c>
      <c r="BE388" s="145" t="s">
        <v>158</v>
      </c>
      <c r="BF388" s="145" t="s">
        <v>158</v>
      </c>
      <c r="BG388" s="145" t="s">
        <v>158</v>
      </c>
      <c r="BH388" s="145" t="s">
        <v>158</v>
      </c>
    </row>
    <row r="389" spans="1:60" x14ac:dyDescent="0.25">
      <c r="A389" s="28">
        <v>45271</v>
      </c>
      <c r="B389" s="40">
        <v>2010602134</v>
      </c>
      <c r="C389" s="26">
        <v>201060201</v>
      </c>
      <c r="D389" s="47">
        <v>1081.6300000000001</v>
      </c>
      <c r="E389" s="45">
        <v>907.4</v>
      </c>
      <c r="F389" s="47">
        <v>7.51</v>
      </c>
      <c r="G389" s="25">
        <v>144</v>
      </c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>
        <f>($E$389/$G$389)*0.5</f>
        <v>3.1506944444444445</v>
      </c>
      <c r="AM389" s="32">
        <f t="shared" ref="AM389:BC389" si="314">($E$389/$G$389)</f>
        <v>6.3013888888888889</v>
      </c>
      <c r="AN389" s="32">
        <f t="shared" si="314"/>
        <v>6.3013888888888889</v>
      </c>
      <c r="AO389" s="32">
        <f t="shared" si="314"/>
        <v>6.3013888888888889</v>
      </c>
      <c r="AP389" s="32">
        <f t="shared" si="314"/>
        <v>6.3013888888888889</v>
      </c>
      <c r="AQ389" s="32">
        <f t="shared" si="314"/>
        <v>6.3013888888888889</v>
      </c>
      <c r="AR389" s="32">
        <f t="shared" si="314"/>
        <v>6.3013888888888889</v>
      </c>
      <c r="AS389" s="32">
        <f t="shared" si="314"/>
        <v>6.3013888888888889</v>
      </c>
      <c r="AT389" s="32">
        <f t="shared" si="314"/>
        <v>6.3013888888888889</v>
      </c>
      <c r="AU389" s="32">
        <f t="shared" si="314"/>
        <v>6.3013888888888889</v>
      </c>
      <c r="AV389" s="32">
        <f t="shared" si="314"/>
        <v>6.3013888888888889</v>
      </c>
      <c r="AW389" s="32">
        <f t="shared" si="314"/>
        <v>6.3013888888888889</v>
      </c>
      <c r="AX389" s="32">
        <f t="shared" si="314"/>
        <v>6.3013888888888889</v>
      </c>
      <c r="AY389" s="32">
        <f t="shared" si="314"/>
        <v>6.3013888888888889</v>
      </c>
      <c r="AZ389" s="32">
        <f t="shared" si="314"/>
        <v>6.3013888888888889</v>
      </c>
      <c r="BA389" s="32">
        <f t="shared" si="314"/>
        <v>6.3013888888888889</v>
      </c>
      <c r="BB389" s="32">
        <f t="shared" si="314"/>
        <v>6.3013888888888889</v>
      </c>
      <c r="BC389" s="32">
        <f t="shared" si="314"/>
        <v>6.3013888888888889</v>
      </c>
      <c r="BD389" s="145" t="s">
        <v>158</v>
      </c>
      <c r="BE389" s="145" t="s">
        <v>158</v>
      </c>
      <c r="BF389" s="145" t="s">
        <v>158</v>
      </c>
      <c r="BG389" s="145" t="s">
        <v>158</v>
      </c>
      <c r="BH389" s="145" t="s">
        <v>158</v>
      </c>
    </row>
    <row r="390" spans="1:60" x14ac:dyDescent="0.25">
      <c r="A390" s="28">
        <v>45278</v>
      </c>
      <c r="B390" s="40">
        <v>8403315142</v>
      </c>
      <c r="C390" s="26">
        <v>840331501</v>
      </c>
      <c r="D390" s="47">
        <v>356.07</v>
      </c>
      <c r="E390" s="45">
        <v>298.70999999999998</v>
      </c>
      <c r="F390" s="47">
        <v>2.4700000000000002</v>
      </c>
      <c r="G390" s="25">
        <v>144</v>
      </c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>
        <f>($E$390/$G$390)*0.5</f>
        <v>1.0371874999999999</v>
      </c>
      <c r="AM390" s="32">
        <f t="shared" ref="AM390:BC390" si="315">($E$390/$G$390)</f>
        <v>2.0743749999999999</v>
      </c>
      <c r="AN390" s="32">
        <f t="shared" si="315"/>
        <v>2.0743749999999999</v>
      </c>
      <c r="AO390" s="32">
        <f t="shared" si="315"/>
        <v>2.0743749999999999</v>
      </c>
      <c r="AP390" s="32">
        <f t="shared" si="315"/>
        <v>2.0743749999999999</v>
      </c>
      <c r="AQ390" s="32">
        <f t="shared" si="315"/>
        <v>2.0743749999999999</v>
      </c>
      <c r="AR390" s="32">
        <f t="shared" si="315"/>
        <v>2.0743749999999999</v>
      </c>
      <c r="AS390" s="32">
        <f t="shared" si="315"/>
        <v>2.0743749999999999</v>
      </c>
      <c r="AT390" s="32">
        <f t="shared" si="315"/>
        <v>2.0743749999999999</v>
      </c>
      <c r="AU390" s="32">
        <f t="shared" si="315"/>
        <v>2.0743749999999999</v>
      </c>
      <c r="AV390" s="32">
        <f t="shared" si="315"/>
        <v>2.0743749999999999</v>
      </c>
      <c r="AW390" s="32">
        <f t="shared" si="315"/>
        <v>2.0743749999999999</v>
      </c>
      <c r="AX390" s="32">
        <f t="shared" si="315"/>
        <v>2.0743749999999999</v>
      </c>
      <c r="AY390" s="32">
        <f t="shared" si="315"/>
        <v>2.0743749999999999</v>
      </c>
      <c r="AZ390" s="32">
        <f t="shared" si="315"/>
        <v>2.0743749999999999</v>
      </c>
      <c r="BA390" s="32">
        <f t="shared" si="315"/>
        <v>2.0743749999999999</v>
      </c>
      <c r="BB390" s="32">
        <f t="shared" si="315"/>
        <v>2.0743749999999999</v>
      </c>
      <c r="BC390" s="32">
        <f t="shared" si="315"/>
        <v>2.0743749999999999</v>
      </c>
      <c r="BD390" s="145" t="s">
        <v>158</v>
      </c>
      <c r="BE390" s="145" t="s">
        <v>158</v>
      </c>
      <c r="BF390" s="145" t="s">
        <v>158</v>
      </c>
      <c r="BG390" s="145" t="s">
        <v>158</v>
      </c>
      <c r="BH390" s="145" t="s">
        <v>158</v>
      </c>
    </row>
    <row r="391" spans="1:60" x14ac:dyDescent="0.25">
      <c r="A391" s="28">
        <v>45278</v>
      </c>
      <c r="B391" s="40">
        <v>450601215</v>
      </c>
      <c r="C391" s="26">
        <v>45060101</v>
      </c>
      <c r="D391" s="47">
        <v>599.87</v>
      </c>
      <c r="E391" s="45">
        <v>503.24</v>
      </c>
      <c r="F391" s="47">
        <v>4.17</v>
      </c>
      <c r="G391" s="25">
        <v>144</v>
      </c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>
        <f>($E$391/$G$391)*0.5</f>
        <v>1.7473611111111111</v>
      </c>
      <c r="AM391" s="32">
        <f t="shared" ref="AM391:BC391" si="316">($E$391/$G$391)</f>
        <v>3.4947222222222223</v>
      </c>
      <c r="AN391" s="32">
        <f t="shared" si="316"/>
        <v>3.4947222222222223</v>
      </c>
      <c r="AO391" s="32">
        <f t="shared" si="316"/>
        <v>3.4947222222222223</v>
      </c>
      <c r="AP391" s="32">
        <f t="shared" si="316"/>
        <v>3.4947222222222223</v>
      </c>
      <c r="AQ391" s="32">
        <f t="shared" si="316"/>
        <v>3.4947222222222223</v>
      </c>
      <c r="AR391" s="32">
        <f t="shared" si="316"/>
        <v>3.4947222222222223</v>
      </c>
      <c r="AS391" s="32">
        <f t="shared" si="316"/>
        <v>3.4947222222222223</v>
      </c>
      <c r="AT391" s="32">
        <f t="shared" si="316"/>
        <v>3.4947222222222223</v>
      </c>
      <c r="AU391" s="32">
        <f t="shared" si="316"/>
        <v>3.4947222222222223</v>
      </c>
      <c r="AV391" s="32">
        <f t="shared" si="316"/>
        <v>3.4947222222222223</v>
      </c>
      <c r="AW391" s="32">
        <f t="shared" si="316"/>
        <v>3.4947222222222223</v>
      </c>
      <c r="AX391" s="32">
        <f t="shared" si="316"/>
        <v>3.4947222222222223</v>
      </c>
      <c r="AY391" s="32">
        <f t="shared" si="316"/>
        <v>3.4947222222222223</v>
      </c>
      <c r="AZ391" s="32">
        <f t="shared" si="316"/>
        <v>3.4947222222222223</v>
      </c>
      <c r="BA391" s="32">
        <f t="shared" si="316"/>
        <v>3.4947222222222223</v>
      </c>
      <c r="BB391" s="32">
        <f t="shared" si="316"/>
        <v>3.4947222222222223</v>
      </c>
      <c r="BC391" s="32">
        <f t="shared" si="316"/>
        <v>3.4947222222222223</v>
      </c>
      <c r="BD391" s="145" t="s">
        <v>158</v>
      </c>
      <c r="BE391" s="145" t="s">
        <v>158</v>
      </c>
      <c r="BF391" s="145" t="s">
        <v>158</v>
      </c>
      <c r="BG391" s="145" t="s">
        <v>158</v>
      </c>
      <c r="BH391" s="145" t="s">
        <v>158</v>
      </c>
    </row>
    <row r="392" spans="1:60" x14ac:dyDescent="0.25">
      <c r="A392" s="28">
        <v>45278</v>
      </c>
      <c r="B392" s="40">
        <v>7645218174</v>
      </c>
      <c r="C392" s="26">
        <v>764521801</v>
      </c>
      <c r="D392" s="47">
        <v>596.24</v>
      </c>
      <c r="E392" s="45">
        <v>500.2</v>
      </c>
      <c r="F392" s="47">
        <v>4.1399999999999997</v>
      </c>
      <c r="G392" s="25">
        <v>144</v>
      </c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>
        <f>($E$392/$G$392)*0.5</f>
        <v>1.7368055555555555</v>
      </c>
      <c r="AM392" s="32">
        <f t="shared" ref="AM392:BC392" si="317">($E$392/$G$392)</f>
        <v>3.473611111111111</v>
      </c>
      <c r="AN392" s="32">
        <f t="shared" si="317"/>
        <v>3.473611111111111</v>
      </c>
      <c r="AO392" s="32">
        <f t="shared" si="317"/>
        <v>3.473611111111111</v>
      </c>
      <c r="AP392" s="32">
        <f t="shared" si="317"/>
        <v>3.473611111111111</v>
      </c>
      <c r="AQ392" s="32">
        <f t="shared" si="317"/>
        <v>3.473611111111111</v>
      </c>
      <c r="AR392" s="32">
        <f t="shared" si="317"/>
        <v>3.473611111111111</v>
      </c>
      <c r="AS392" s="32">
        <f t="shared" si="317"/>
        <v>3.473611111111111</v>
      </c>
      <c r="AT392" s="32">
        <f t="shared" si="317"/>
        <v>3.473611111111111</v>
      </c>
      <c r="AU392" s="32">
        <f t="shared" si="317"/>
        <v>3.473611111111111</v>
      </c>
      <c r="AV392" s="32">
        <f t="shared" si="317"/>
        <v>3.473611111111111</v>
      </c>
      <c r="AW392" s="32">
        <f t="shared" si="317"/>
        <v>3.473611111111111</v>
      </c>
      <c r="AX392" s="32">
        <f t="shared" si="317"/>
        <v>3.473611111111111</v>
      </c>
      <c r="AY392" s="32">
        <f t="shared" si="317"/>
        <v>3.473611111111111</v>
      </c>
      <c r="AZ392" s="32">
        <f t="shared" si="317"/>
        <v>3.473611111111111</v>
      </c>
      <c r="BA392" s="32">
        <f t="shared" si="317"/>
        <v>3.473611111111111</v>
      </c>
      <c r="BB392" s="32">
        <f t="shared" si="317"/>
        <v>3.473611111111111</v>
      </c>
      <c r="BC392" s="32">
        <f t="shared" si="317"/>
        <v>3.473611111111111</v>
      </c>
      <c r="BD392" s="145" t="s">
        <v>158</v>
      </c>
      <c r="BE392" s="145" t="s">
        <v>158</v>
      </c>
      <c r="BF392" s="145" t="s">
        <v>158</v>
      </c>
      <c r="BG392" s="145" t="s">
        <v>158</v>
      </c>
      <c r="BH392" s="145" t="s">
        <v>158</v>
      </c>
    </row>
    <row r="393" spans="1:60" x14ac:dyDescent="0.25">
      <c r="A393" s="28">
        <v>45285</v>
      </c>
      <c r="B393" s="40">
        <v>1731037015</v>
      </c>
      <c r="C393" s="26">
        <v>173103700</v>
      </c>
      <c r="D393" s="47">
        <v>1220.74</v>
      </c>
      <c r="E393" s="45">
        <v>1024.0999999999999</v>
      </c>
      <c r="F393" s="47">
        <v>8.48</v>
      </c>
      <c r="G393" s="25">
        <v>144</v>
      </c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>
        <f>($E$393/$G$393)*0.5</f>
        <v>3.5559027777777774</v>
      </c>
      <c r="AM393" s="32">
        <f t="shared" ref="AM393:BC393" si="318">($E$393/$G$393)</f>
        <v>7.1118055555555548</v>
      </c>
      <c r="AN393" s="32">
        <f t="shared" si="318"/>
        <v>7.1118055555555548</v>
      </c>
      <c r="AO393" s="32">
        <f t="shared" si="318"/>
        <v>7.1118055555555548</v>
      </c>
      <c r="AP393" s="32">
        <f t="shared" si="318"/>
        <v>7.1118055555555548</v>
      </c>
      <c r="AQ393" s="32">
        <f t="shared" si="318"/>
        <v>7.1118055555555548</v>
      </c>
      <c r="AR393" s="32">
        <f t="shared" si="318"/>
        <v>7.1118055555555548</v>
      </c>
      <c r="AS393" s="32">
        <f t="shared" si="318"/>
        <v>7.1118055555555548</v>
      </c>
      <c r="AT393" s="32">
        <f t="shared" si="318"/>
        <v>7.1118055555555548</v>
      </c>
      <c r="AU393" s="32">
        <f t="shared" si="318"/>
        <v>7.1118055555555548</v>
      </c>
      <c r="AV393" s="32">
        <f t="shared" si="318"/>
        <v>7.1118055555555548</v>
      </c>
      <c r="AW393" s="32">
        <f t="shared" si="318"/>
        <v>7.1118055555555548</v>
      </c>
      <c r="AX393" s="32">
        <f t="shared" si="318"/>
        <v>7.1118055555555548</v>
      </c>
      <c r="AY393" s="32">
        <f t="shared" si="318"/>
        <v>7.1118055555555548</v>
      </c>
      <c r="AZ393" s="32">
        <f t="shared" si="318"/>
        <v>7.1118055555555548</v>
      </c>
      <c r="BA393" s="32">
        <f t="shared" si="318"/>
        <v>7.1118055555555548</v>
      </c>
      <c r="BB393" s="32">
        <f t="shared" si="318"/>
        <v>7.1118055555555548</v>
      </c>
      <c r="BC393" s="32">
        <f t="shared" si="318"/>
        <v>7.1118055555555548</v>
      </c>
      <c r="BD393" s="145" t="s">
        <v>158</v>
      </c>
      <c r="BE393" s="145" t="s">
        <v>158</v>
      </c>
      <c r="BF393" s="145" t="s">
        <v>158</v>
      </c>
      <c r="BG393" s="145" t="s">
        <v>158</v>
      </c>
      <c r="BH393" s="145" t="s">
        <v>158</v>
      </c>
    </row>
    <row r="394" spans="1:60" x14ac:dyDescent="0.25">
      <c r="A394" s="28">
        <v>45285</v>
      </c>
      <c r="B394" s="40">
        <v>149109112</v>
      </c>
      <c r="C394" s="26">
        <v>14910901</v>
      </c>
      <c r="D394" s="47">
        <v>1151.1500000000001</v>
      </c>
      <c r="E394" s="45">
        <v>965.72</v>
      </c>
      <c r="F394" s="47">
        <v>7.99</v>
      </c>
      <c r="G394" s="25">
        <v>144</v>
      </c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>
        <f>($E$394/$G$394)*0.5</f>
        <v>3.3531944444444446</v>
      </c>
      <c r="AM394" s="32">
        <f t="shared" ref="AM394:BC394" si="319">($E$394/$G$394)</f>
        <v>6.7063888888888892</v>
      </c>
      <c r="AN394" s="32">
        <f t="shared" si="319"/>
        <v>6.7063888888888892</v>
      </c>
      <c r="AO394" s="32">
        <f t="shared" si="319"/>
        <v>6.7063888888888892</v>
      </c>
      <c r="AP394" s="32">
        <f t="shared" si="319"/>
        <v>6.7063888888888892</v>
      </c>
      <c r="AQ394" s="32">
        <f t="shared" si="319"/>
        <v>6.7063888888888892</v>
      </c>
      <c r="AR394" s="32">
        <f t="shared" si="319"/>
        <v>6.7063888888888892</v>
      </c>
      <c r="AS394" s="32">
        <f t="shared" si="319"/>
        <v>6.7063888888888892</v>
      </c>
      <c r="AT394" s="32">
        <f t="shared" si="319"/>
        <v>6.7063888888888892</v>
      </c>
      <c r="AU394" s="32">
        <f t="shared" si="319"/>
        <v>6.7063888888888892</v>
      </c>
      <c r="AV394" s="32">
        <f t="shared" si="319"/>
        <v>6.7063888888888892</v>
      </c>
      <c r="AW394" s="32">
        <f t="shared" si="319"/>
        <v>6.7063888888888892</v>
      </c>
      <c r="AX394" s="32">
        <f t="shared" si="319"/>
        <v>6.7063888888888892</v>
      </c>
      <c r="AY394" s="32">
        <f t="shared" si="319"/>
        <v>6.7063888888888892</v>
      </c>
      <c r="AZ394" s="32">
        <f t="shared" si="319"/>
        <v>6.7063888888888892</v>
      </c>
      <c r="BA394" s="32">
        <f t="shared" si="319"/>
        <v>6.7063888888888892</v>
      </c>
      <c r="BB394" s="32">
        <f t="shared" si="319"/>
        <v>6.7063888888888892</v>
      </c>
      <c r="BC394" s="32">
        <f t="shared" si="319"/>
        <v>6.7063888888888892</v>
      </c>
      <c r="BD394" s="145" t="s">
        <v>158</v>
      </c>
      <c r="BE394" s="145" t="s">
        <v>158</v>
      </c>
      <c r="BF394" s="145" t="s">
        <v>158</v>
      </c>
      <c r="BG394" s="145" t="s">
        <v>158</v>
      </c>
      <c r="BH394" s="145" t="s">
        <v>158</v>
      </c>
    </row>
    <row r="395" spans="1:60" x14ac:dyDescent="0.25">
      <c r="A395" s="28">
        <v>45285</v>
      </c>
      <c r="B395" s="40">
        <v>7654317112</v>
      </c>
      <c r="C395" s="26">
        <v>765431701</v>
      </c>
      <c r="D395" s="47">
        <v>670.13</v>
      </c>
      <c r="E395" s="45">
        <v>562.19000000000005</v>
      </c>
      <c r="F395" s="47">
        <v>4.6500000000000004</v>
      </c>
      <c r="G395" s="25">
        <v>144</v>
      </c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>
        <f>($E$395/$G$395)*0.5</f>
        <v>1.9520486111111113</v>
      </c>
      <c r="AM395" s="32">
        <f t="shared" ref="AM395:BC395" si="320">($E$395/$G$395)</f>
        <v>3.9040972222222226</v>
      </c>
      <c r="AN395" s="32">
        <f t="shared" si="320"/>
        <v>3.9040972222222226</v>
      </c>
      <c r="AO395" s="32">
        <f t="shared" si="320"/>
        <v>3.9040972222222226</v>
      </c>
      <c r="AP395" s="32">
        <f t="shared" si="320"/>
        <v>3.9040972222222226</v>
      </c>
      <c r="AQ395" s="32">
        <f t="shared" si="320"/>
        <v>3.9040972222222226</v>
      </c>
      <c r="AR395" s="32">
        <f t="shared" si="320"/>
        <v>3.9040972222222226</v>
      </c>
      <c r="AS395" s="32">
        <f t="shared" si="320"/>
        <v>3.9040972222222226</v>
      </c>
      <c r="AT395" s="32">
        <f t="shared" si="320"/>
        <v>3.9040972222222226</v>
      </c>
      <c r="AU395" s="32">
        <f t="shared" si="320"/>
        <v>3.9040972222222226</v>
      </c>
      <c r="AV395" s="32">
        <f t="shared" si="320"/>
        <v>3.9040972222222226</v>
      </c>
      <c r="AW395" s="32">
        <f t="shared" si="320"/>
        <v>3.9040972222222226</v>
      </c>
      <c r="AX395" s="32">
        <f t="shared" si="320"/>
        <v>3.9040972222222226</v>
      </c>
      <c r="AY395" s="32">
        <f t="shared" si="320"/>
        <v>3.9040972222222226</v>
      </c>
      <c r="AZ395" s="32">
        <f t="shared" si="320"/>
        <v>3.9040972222222226</v>
      </c>
      <c r="BA395" s="32">
        <f t="shared" si="320"/>
        <v>3.9040972222222226</v>
      </c>
      <c r="BB395" s="32">
        <f t="shared" si="320"/>
        <v>3.9040972222222226</v>
      </c>
      <c r="BC395" s="32">
        <f t="shared" si="320"/>
        <v>3.9040972222222226</v>
      </c>
      <c r="BD395" s="145" t="s">
        <v>158</v>
      </c>
      <c r="BE395" s="145" t="s">
        <v>158</v>
      </c>
      <c r="BF395" s="145" t="s">
        <v>158</v>
      </c>
      <c r="BG395" s="145" t="s">
        <v>158</v>
      </c>
      <c r="BH395" s="145" t="s">
        <v>158</v>
      </c>
    </row>
    <row r="396" spans="1:60" x14ac:dyDescent="0.25">
      <c r="A396" s="28">
        <v>45285</v>
      </c>
      <c r="B396" s="40">
        <v>2292219115</v>
      </c>
      <c r="C396" s="26">
        <v>229221901</v>
      </c>
      <c r="D396" s="47">
        <v>3135.36</v>
      </c>
      <c r="E396" s="45">
        <v>2630.31</v>
      </c>
      <c r="F396" s="47">
        <v>21.77</v>
      </c>
      <c r="G396" s="25">
        <v>144</v>
      </c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42"/>
      <c r="AL396" s="37">
        <f>($E$396/$G$396)*0.5</f>
        <v>9.1330208333333331</v>
      </c>
      <c r="AM396" s="37">
        <f t="shared" ref="AM396:BC396" si="321">($E$396/$G$396)</f>
        <v>18.266041666666666</v>
      </c>
      <c r="AN396" s="32">
        <f t="shared" si="321"/>
        <v>18.266041666666666</v>
      </c>
      <c r="AO396" s="32">
        <f t="shared" si="321"/>
        <v>18.266041666666666</v>
      </c>
      <c r="AP396" s="32">
        <f t="shared" si="321"/>
        <v>18.266041666666666</v>
      </c>
      <c r="AQ396" s="32">
        <f t="shared" si="321"/>
        <v>18.266041666666666</v>
      </c>
      <c r="AR396" s="32">
        <f t="shared" si="321"/>
        <v>18.266041666666666</v>
      </c>
      <c r="AS396" s="32">
        <f t="shared" si="321"/>
        <v>18.266041666666666</v>
      </c>
      <c r="AT396" s="32">
        <f t="shared" si="321"/>
        <v>18.266041666666666</v>
      </c>
      <c r="AU396" s="32">
        <f t="shared" si="321"/>
        <v>18.266041666666666</v>
      </c>
      <c r="AV396" s="32">
        <f t="shared" si="321"/>
        <v>18.266041666666666</v>
      </c>
      <c r="AW396" s="32">
        <f t="shared" si="321"/>
        <v>18.266041666666666</v>
      </c>
      <c r="AX396" s="32">
        <f t="shared" si="321"/>
        <v>18.266041666666666</v>
      </c>
      <c r="AY396" s="32">
        <f t="shared" si="321"/>
        <v>18.266041666666666</v>
      </c>
      <c r="AZ396" s="32">
        <f t="shared" si="321"/>
        <v>18.266041666666666</v>
      </c>
      <c r="BA396" s="32">
        <f t="shared" si="321"/>
        <v>18.266041666666666</v>
      </c>
      <c r="BB396" s="32">
        <f t="shared" si="321"/>
        <v>18.266041666666666</v>
      </c>
      <c r="BC396" s="32">
        <f t="shared" si="321"/>
        <v>18.266041666666666</v>
      </c>
      <c r="BD396" s="145" t="s">
        <v>158</v>
      </c>
      <c r="BE396" s="145" t="s">
        <v>158</v>
      </c>
      <c r="BF396" s="145" t="s">
        <v>158</v>
      </c>
      <c r="BG396" s="145" t="s">
        <v>158</v>
      </c>
      <c r="BH396" s="145" t="s">
        <v>158</v>
      </c>
    </row>
    <row r="397" spans="1:60" x14ac:dyDescent="0.25">
      <c r="D397" s="16"/>
      <c r="E397" s="16"/>
      <c r="F397" s="16"/>
      <c r="AK397" s="42" t="s">
        <v>470</v>
      </c>
      <c r="AL397" s="34">
        <f>SUM(AL202:AL396)+AK379</f>
        <v>3161.4928112695702</v>
      </c>
      <c r="AM397" s="34">
        <f>SUM(AM202:AM396)</f>
        <v>3292.5193043251256</v>
      </c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</row>
    <row r="398" spans="1:60" x14ac:dyDescent="0.25">
      <c r="D398" s="16"/>
      <c r="E398" s="16"/>
      <c r="F398" s="16"/>
      <c r="AK398" s="42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</row>
    <row r="399" spans="1:60" x14ac:dyDescent="0.25">
      <c r="A399" s="182">
        <v>45292</v>
      </c>
      <c r="B399" s="186" t="s">
        <v>472</v>
      </c>
      <c r="C399" s="184">
        <v>705081801</v>
      </c>
      <c r="D399" s="189">
        <v>2610.34</v>
      </c>
      <c r="E399" s="189">
        <v>2189.86</v>
      </c>
      <c r="F399" s="189">
        <v>18.13</v>
      </c>
      <c r="G399" s="183">
        <v>144</v>
      </c>
      <c r="AM399" s="124">
        <f>($E$399/$G$399)*0.5</f>
        <v>7.603680555555556</v>
      </c>
      <c r="AN399" s="32">
        <f t="shared" ref="AN399:BC399" si="322">($E$399/$G$399)</f>
        <v>15.207361111111112</v>
      </c>
      <c r="AO399" s="32">
        <f t="shared" si="322"/>
        <v>15.207361111111112</v>
      </c>
      <c r="AP399" s="32">
        <f t="shared" si="322"/>
        <v>15.207361111111112</v>
      </c>
      <c r="AQ399" s="32">
        <f t="shared" si="322"/>
        <v>15.207361111111112</v>
      </c>
      <c r="AR399" s="32">
        <f t="shared" si="322"/>
        <v>15.207361111111112</v>
      </c>
      <c r="AS399" s="32">
        <f t="shared" si="322"/>
        <v>15.207361111111112</v>
      </c>
      <c r="AT399" s="32">
        <f t="shared" si="322"/>
        <v>15.207361111111112</v>
      </c>
      <c r="AU399" s="32">
        <f t="shared" si="322"/>
        <v>15.207361111111112</v>
      </c>
      <c r="AV399" s="32">
        <f t="shared" si="322"/>
        <v>15.207361111111112</v>
      </c>
      <c r="AW399" s="32">
        <f t="shared" si="322"/>
        <v>15.207361111111112</v>
      </c>
      <c r="AX399" s="32">
        <f t="shared" si="322"/>
        <v>15.207361111111112</v>
      </c>
      <c r="AY399" s="32">
        <f t="shared" si="322"/>
        <v>15.207361111111112</v>
      </c>
      <c r="AZ399" s="32">
        <f t="shared" si="322"/>
        <v>15.207361111111112</v>
      </c>
      <c r="BA399" s="32">
        <f t="shared" si="322"/>
        <v>15.207361111111112</v>
      </c>
      <c r="BB399" s="32">
        <f t="shared" si="322"/>
        <v>15.207361111111112</v>
      </c>
      <c r="BC399" s="32">
        <f t="shared" si="322"/>
        <v>15.207361111111112</v>
      </c>
      <c r="BD399" s="145" t="s">
        <v>158</v>
      </c>
      <c r="BE399" s="145" t="s">
        <v>158</v>
      </c>
      <c r="BF399" s="145" t="s">
        <v>158</v>
      </c>
      <c r="BG399" s="145" t="s">
        <v>158</v>
      </c>
      <c r="BH399" s="145" t="s">
        <v>158</v>
      </c>
    </row>
    <row r="400" spans="1:60" x14ac:dyDescent="0.25">
      <c r="A400" s="182">
        <v>45292</v>
      </c>
      <c r="B400" s="186" t="s">
        <v>473</v>
      </c>
      <c r="C400" s="184">
        <v>826541101</v>
      </c>
      <c r="D400" s="189">
        <v>452.28</v>
      </c>
      <c r="E400" s="189">
        <v>379.42</v>
      </c>
      <c r="F400" s="189">
        <v>3.14</v>
      </c>
      <c r="G400" s="183">
        <v>144</v>
      </c>
      <c r="AM400" s="124">
        <f>($E$400/$G$400)*0.5</f>
        <v>1.3174305555555557</v>
      </c>
      <c r="AN400" s="32">
        <f t="shared" ref="AN400:BC400" si="323">($E$400/$G$400)</f>
        <v>2.6348611111111113</v>
      </c>
      <c r="AO400" s="32">
        <f t="shared" si="323"/>
        <v>2.6348611111111113</v>
      </c>
      <c r="AP400" s="32">
        <f t="shared" si="323"/>
        <v>2.6348611111111113</v>
      </c>
      <c r="AQ400" s="32">
        <f t="shared" si="323"/>
        <v>2.6348611111111113</v>
      </c>
      <c r="AR400" s="32">
        <f t="shared" si="323"/>
        <v>2.6348611111111113</v>
      </c>
      <c r="AS400" s="32">
        <f t="shared" si="323"/>
        <v>2.6348611111111113</v>
      </c>
      <c r="AT400" s="32">
        <f t="shared" si="323"/>
        <v>2.6348611111111113</v>
      </c>
      <c r="AU400" s="32">
        <f t="shared" si="323"/>
        <v>2.6348611111111113</v>
      </c>
      <c r="AV400" s="32">
        <f t="shared" si="323"/>
        <v>2.6348611111111113</v>
      </c>
      <c r="AW400" s="32">
        <f t="shared" si="323"/>
        <v>2.6348611111111113</v>
      </c>
      <c r="AX400" s="32">
        <f t="shared" si="323"/>
        <v>2.6348611111111113</v>
      </c>
      <c r="AY400" s="32">
        <f t="shared" si="323"/>
        <v>2.6348611111111113</v>
      </c>
      <c r="AZ400" s="32">
        <f t="shared" si="323"/>
        <v>2.6348611111111113</v>
      </c>
      <c r="BA400" s="32">
        <f t="shared" si="323"/>
        <v>2.6348611111111113</v>
      </c>
      <c r="BB400" s="32">
        <f t="shared" si="323"/>
        <v>2.6348611111111113</v>
      </c>
      <c r="BC400" s="32">
        <f t="shared" si="323"/>
        <v>2.6348611111111113</v>
      </c>
      <c r="BD400" s="145" t="s">
        <v>158</v>
      </c>
      <c r="BE400" s="145" t="s">
        <v>158</v>
      </c>
      <c r="BF400" s="145" t="s">
        <v>158</v>
      </c>
      <c r="BG400" s="145" t="s">
        <v>158</v>
      </c>
      <c r="BH400" s="145" t="s">
        <v>158</v>
      </c>
    </row>
    <row r="401" spans="1:60" x14ac:dyDescent="0.25">
      <c r="A401" s="182">
        <v>45292</v>
      </c>
      <c r="B401" s="186" t="s">
        <v>474</v>
      </c>
      <c r="C401" s="184">
        <v>917131701</v>
      </c>
      <c r="D401" s="189">
        <v>1569.63</v>
      </c>
      <c r="E401" s="189">
        <v>1316.79</v>
      </c>
      <c r="F401" s="189">
        <v>10.9</v>
      </c>
      <c r="G401" s="183">
        <v>144</v>
      </c>
      <c r="AM401" s="124">
        <f>($E$401/$G$401)*0.5</f>
        <v>4.5721875000000001</v>
      </c>
      <c r="AN401" s="32">
        <f t="shared" ref="AN401:BC401" si="324">($E$401/$G$401)</f>
        <v>9.1443750000000001</v>
      </c>
      <c r="AO401" s="32">
        <f t="shared" si="324"/>
        <v>9.1443750000000001</v>
      </c>
      <c r="AP401" s="32">
        <f t="shared" si="324"/>
        <v>9.1443750000000001</v>
      </c>
      <c r="AQ401" s="32">
        <f t="shared" si="324"/>
        <v>9.1443750000000001</v>
      </c>
      <c r="AR401" s="32">
        <f t="shared" si="324"/>
        <v>9.1443750000000001</v>
      </c>
      <c r="AS401" s="32">
        <f t="shared" si="324"/>
        <v>9.1443750000000001</v>
      </c>
      <c r="AT401" s="32">
        <f t="shared" si="324"/>
        <v>9.1443750000000001</v>
      </c>
      <c r="AU401" s="32">
        <f t="shared" si="324"/>
        <v>9.1443750000000001</v>
      </c>
      <c r="AV401" s="32">
        <f t="shared" si="324"/>
        <v>9.1443750000000001</v>
      </c>
      <c r="AW401" s="32">
        <f t="shared" si="324"/>
        <v>9.1443750000000001</v>
      </c>
      <c r="AX401" s="32">
        <f t="shared" si="324"/>
        <v>9.1443750000000001</v>
      </c>
      <c r="AY401" s="32">
        <f t="shared" si="324"/>
        <v>9.1443750000000001</v>
      </c>
      <c r="AZ401" s="32">
        <f t="shared" si="324"/>
        <v>9.1443750000000001</v>
      </c>
      <c r="BA401" s="32">
        <f t="shared" si="324"/>
        <v>9.1443750000000001</v>
      </c>
      <c r="BB401" s="32">
        <f t="shared" si="324"/>
        <v>9.1443750000000001</v>
      </c>
      <c r="BC401" s="32">
        <f t="shared" si="324"/>
        <v>9.1443750000000001</v>
      </c>
      <c r="BD401" s="145" t="s">
        <v>158</v>
      </c>
      <c r="BE401" s="145" t="s">
        <v>158</v>
      </c>
      <c r="BF401" s="145" t="s">
        <v>158</v>
      </c>
      <c r="BG401" s="145" t="s">
        <v>158</v>
      </c>
      <c r="BH401" s="145" t="s">
        <v>158</v>
      </c>
    </row>
    <row r="402" spans="1:60" x14ac:dyDescent="0.25">
      <c r="A402" s="182">
        <v>45292</v>
      </c>
      <c r="B402" s="186" t="s">
        <v>475</v>
      </c>
      <c r="C402" s="184">
        <v>843840401</v>
      </c>
      <c r="D402" s="189">
        <v>165.99</v>
      </c>
      <c r="E402" s="189">
        <v>139.25</v>
      </c>
      <c r="F402" s="189">
        <v>1.1499999999999999</v>
      </c>
      <c r="G402" s="183">
        <v>144</v>
      </c>
      <c r="AM402" s="124">
        <f>($E$402/$G$402)*0.5</f>
        <v>0.48350694444444442</v>
      </c>
      <c r="AN402" s="32">
        <f t="shared" ref="AN402:BC402" si="325">($E$402/$G$402)</f>
        <v>0.96701388888888884</v>
      </c>
      <c r="AO402" s="32">
        <f t="shared" si="325"/>
        <v>0.96701388888888884</v>
      </c>
      <c r="AP402" s="32">
        <f t="shared" si="325"/>
        <v>0.96701388888888884</v>
      </c>
      <c r="AQ402" s="32">
        <f t="shared" si="325"/>
        <v>0.96701388888888884</v>
      </c>
      <c r="AR402" s="32">
        <f t="shared" si="325"/>
        <v>0.96701388888888884</v>
      </c>
      <c r="AS402" s="32">
        <f t="shared" si="325"/>
        <v>0.96701388888888884</v>
      </c>
      <c r="AT402" s="32">
        <f t="shared" si="325"/>
        <v>0.96701388888888884</v>
      </c>
      <c r="AU402" s="32">
        <f t="shared" si="325"/>
        <v>0.96701388888888884</v>
      </c>
      <c r="AV402" s="32">
        <f t="shared" si="325"/>
        <v>0.96701388888888884</v>
      </c>
      <c r="AW402" s="32">
        <f t="shared" si="325"/>
        <v>0.96701388888888884</v>
      </c>
      <c r="AX402" s="32">
        <f t="shared" si="325"/>
        <v>0.96701388888888884</v>
      </c>
      <c r="AY402" s="32">
        <f t="shared" si="325"/>
        <v>0.96701388888888884</v>
      </c>
      <c r="AZ402" s="32">
        <f t="shared" si="325"/>
        <v>0.96701388888888884</v>
      </c>
      <c r="BA402" s="32">
        <f t="shared" si="325"/>
        <v>0.96701388888888884</v>
      </c>
      <c r="BB402" s="32">
        <f t="shared" si="325"/>
        <v>0.96701388888888884</v>
      </c>
      <c r="BC402" s="32">
        <f t="shared" si="325"/>
        <v>0.96701388888888884</v>
      </c>
      <c r="BD402" s="145" t="s">
        <v>158</v>
      </c>
      <c r="BE402" s="145" t="s">
        <v>158</v>
      </c>
      <c r="BF402" s="145" t="s">
        <v>158</v>
      </c>
      <c r="BG402" s="145" t="s">
        <v>158</v>
      </c>
      <c r="BH402" s="145" t="s">
        <v>158</v>
      </c>
    </row>
    <row r="403" spans="1:60" x14ac:dyDescent="0.25">
      <c r="A403" s="182">
        <v>45303</v>
      </c>
      <c r="B403" s="186">
        <v>6472508128</v>
      </c>
      <c r="C403" s="184">
        <v>647250801</v>
      </c>
      <c r="D403" s="189">
        <v>489.37</v>
      </c>
      <c r="E403" s="189">
        <v>410.54</v>
      </c>
      <c r="F403" s="189">
        <v>3.4</v>
      </c>
      <c r="G403" s="183">
        <v>144</v>
      </c>
      <c r="AM403" s="124">
        <f>($E$403/$G$403)*0.5</f>
        <v>1.4254861111111112</v>
      </c>
      <c r="AN403" s="32">
        <f t="shared" ref="AN403:BC403" si="326">($E$403/$G$403)</f>
        <v>2.8509722222222225</v>
      </c>
      <c r="AO403" s="32">
        <f t="shared" si="326"/>
        <v>2.8509722222222225</v>
      </c>
      <c r="AP403" s="32">
        <f t="shared" si="326"/>
        <v>2.8509722222222225</v>
      </c>
      <c r="AQ403" s="32">
        <f t="shared" si="326"/>
        <v>2.8509722222222225</v>
      </c>
      <c r="AR403" s="32">
        <f t="shared" si="326"/>
        <v>2.8509722222222225</v>
      </c>
      <c r="AS403" s="32">
        <f t="shared" si="326"/>
        <v>2.8509722222222225</v>
      </c>
      <c r="AT403" s="32">
        <f t="shared" si="326"/>
        <v>2.8509722222222225</v>
      </c>
      <c r="AU403" s="32">
        <f t="shared" si="326"/>
        <v>2.8509722222222225</v>
      </c>
      <c r="AV403" s="32">
        <f t="shared" si="326"/>
        <v>2.8509722222222225</v>
      </c>
      <c r="AW403" s="32">
        <f t="shared" si="326"/>
        <v>2.8509722222222225</v>
      </c>
      <c r="AX403" s="32">
        <f t="shared" si="326"/>
        <v>2.8509722222222225</v>
      </c>
      <c r="AY403" s="32">
        <f t="shared" si="326"/>
        <v>2.8509722222222225</v>
      </c>
      <c r="AZ403" s="32">
        <f t="shared" si="326"/>
        <v>2.8509722222222225</v>
      </c>
      <c r="BA403" s="32">
        <f t="shared" si="326"/>
        <v>2.8509722222222225</v>
      </c>
      <c r="BB403" s="32">
        <f t="shared" si="326"/>
        <v>2.8509722222222225</v>
      </c>
      <c r="BC403" s="32">
        <f t="shared" si="326"/>
        <v>2.8509722222222225</v>
      </c>
      <c r="BD403" s="145" t="s">
        <v>158</v>
      </c>
      <c r="BE403" s="145" t="s">
        <v>158</v>
      </c>
      <c r="BF403" s="145" t="s">
        <v>158</v>
      </c>
      <c r="BG403" s="145" t="s">
        <v>158</v>
      </c>
      <c r="BH403" s="145" t="s">
        <v>158</v>
      </c>
    </row>
    <row r="404" spans="1:60" x14ac:dyDescent="0.25">
      <c r="A404" s="182">
        <v>45303</v>
      </c>
      <c r="B404" s="186">
        <v>483053200</v>
      </c>
      <c r="C404" s="184">
        <v>48305310</v>
      </c>
      <c r="D404" s="189">
        <v>4052.16</v>
      </c>
      <c r="E404" s="189">
        <v>3399.43</v>
      </c>
      <c r="F404" s="189">
        <v>28.14</v>
      </c>
      <c r="G404" s="183">
        <v>144</v>
      </c>
      <c r="AM404" s="124">
        <f>($E$404/$G$404)*0.5</f>
        <v>11.803576388888889</v>
      </c>
      <c r="AN404" s="32">
        <f t="shared" ref="AN404:BC404" si="327">($E$404/$G$404)</f>
        <v>23.607152777777777</v>
      </c>
      <c r="AO404" s="32">
        <f t="shared" si="327"/>
        <v>23.607152777777777</v>
      </c>
      <c r="AP404" s="32">
        <f t="shared" si="327"/>
        <v>23.607152777777777</v>
      </c>
      <c r="AQ404" s="32">
        <f t="shared" si="327"/>
        <v>23.607152777777777</v>
      </c>
      <c r="AR404" s="32">
        <f t="shared" si="327"/>
        <v>23.607152777777777</v>
      </c>
      <c r="AS404" s="32">
        <f t="shared" si="327"/>
        <v>23.607152777777777</v>
      </c>
      <c r="AT404" s="32">
        <f t="shared" si="327"/>
        <v>23.607152777777777</v>
      </c>
      <c r="AU404" s="32">
        <f t="shared" si="327"/>
        <v>23.607152777777777</v>
      </c>
      <c r="AV404" s="32">
        <f t="shared" si="327"/>
        <v>23.607152777777777</v>
      </c>
      <c r="AW404" s="32">
        <f t="shared" si="327"/>
        <v>23.607152777777777</v>
      </c>
      <c r="AX404" s="32">
        <f t="shared" si="327"/>
        <v>23.607152777777777</v>
      </c>
      <c r="AY404" s="32">
        <f t="shared" si="327"/>
        <v>23.607152777777777</v>
      </c>
      <c r="AZ404" s="32">
        <f t="shared" si="327"/>
        <v>23.607152777777777</v>
      </c>
      <c r="BA404" s="32">
        <f t="shared" si="327"/>
        <v>23.607152777777777</v>
      </c>
      <c r="BB404" s="32">
        <f t="shared" si="327"/>
        <v>23.607152777777777</v>
      </c>
      <c r="BC404" s="32">
        <f t="shared" si="327"/>
        <v>23.607152777777777</v>
      </c>
      <c r="BD404" s="145" t="s">
        <v>158</v>
      </c>
      <c r="BE404" s="145" t="s">
        <v>158</v>
      </c>
      <c r="BF404" s="145" t="s">
        <v>158</v>
      </c>
      <c r="BG404" s="145" t="s">
        <v>158</v>
      </c>
      <c r="BH404" s="145" t="s">
        <v>158</v>
      </c>
    </row>
    <row r="405" spans="1:60" x14ac:dyDescent="0.25">
      <c r="A405" s="182">
        <v>45303</v>
      </c>
      <c r="B405" s="186">
        <v>4551516149</v>
      </c>
      <c r="C405" s="184">
        <v>455151601</v>
      </c>
      <c r="D405" s="189">
        <v>4154.38</v>
      </c>
      <c r="E405" s="189">
        <v>3485.18</v>
      </c>
      <c r="F405" s="189">
        <v>28.85</v>
      </c>
      <c r="G405" s="183">
        <v>144</v>
      </c>
      <c r="AM405" s="124">
        <f>($E$405/$G$405)*0.5</f>
        <v>12.101319444444444</v>
      </c>
      <c r="AN405" s="32">
        <f t="shared" ref="AN405:BC405" si="328">($E$405/$G$405)</f>
        <v>24.202638888888888</v>
      </c>
      <c r="AO405" s="32">
        <f t="shared" si="328"/>
        <v>24.202638888888888</v>
      </c>
      <c r="AP405" s="32">
        <f t="shared" si="328"/>
        <v>24.202638888888888</v>
      </c>
      <c r="AQ405" s="32">
        <f t="shared" si="328"/>
        <v>24.202638888888888</v>
      </c>
      <c r="AR405" s="32">
        <f t="shared" si="328"/>
        <v>24.202638888888888</v>
      </c>
      <c r="AS405" s="32">
        <f t="shared" si="328"/>
        <v>24.202638888888888</v>
      </c>
      <c r="AT405" s="32">
        <f t="shared" si="328"/>
        <v>24.202638888888888</v>
      </c>
      <c r="AU405" s="32">
        <f t="shared" si="328"/>
        <v>24.202638888888888</v>
      </c>
      <c r="AV405" s="32">
        <f t="shared" si="328"/>
        <v>24.202638888888888</v>
      </c>
      <c r="AW405" s="32">
        <f t="shared" si="328"/>
        <v>24.202638888888888</v>
      </c>
      <c r="AX405" s="32">
        <f t="shared" si="328"/>
        <v>24.202638888888888</v>
      </c>
      <c r="AY405" s="32">
        <f t="shared" si="328"/>
        <v>24.202638888888888</v>
      </c>
      <c r="AZ405" s="32">
        <f t="shared" si="328"/>
        <v>24.202638888888888</v>
      </c>
      <c r="BA405" s="32">
        <f t="shared" si="328"/>
        <v>24.202638888888888</v>
      </c>
      <c r="BB405" s="32">
        <f t="shared" si="328"/>
        <v>24.202638888888888</v>
      </c>
      <c r="BC405" s="32">
        <f t="shared" si="328"/>
        <v>24.202638888888888</v>
      </c>
      <c r="BD405" s="145" t="s">
        <v>158</v>
      </c>
      <c r="BE405" s="145" t="s">
        <v>158</v>
      </c>
      <c r="BF405" s="145" t="s">
        <v>158</v>
      </c>
      <c r="BG405" s="145" t="s">
        <v>158</v>
      </c>
      <c r="BH405" s="145" t="s">
        <v>158</v>
      </c>
    </row>
    <row r="406" spans="1:60" x14ac:dyDescent="0.25">
      <c r="A406" s="182">
        <v>45303</v>
      </c>
      <c r="B406" s="186">
        <v>2720712206</v>
      </c>
      <c r="C406" s="184">
        <v>272071201</v>
      </c>
      <c r="D406" s="189">
        <v>4982.97</v>
      </c>
      <c r="E406" s="189">
        <v>4180.3</v>
      </c>
      <c r="F406" s="189">
        <v>34.6</v>
      </c>
      <c r="G406" s="183">
        <v>144</v>
      </c>
      <c r="AM406" s="124">
        <f>($E$406/$G$406)*0.5</f>
        <v>14.514930555555557</v>
      </c>
      <c r="AN406" s="32">
        <f t="shared" ref="AN406:BC406" si="329">($E$406/$G$406)</f>
        <v>29.029861111111114</v>
      </c>
      <c r="AO406" s="32">
        <f t="shared" si="329"/>
        <v>29.029861111111114</v>
      </c>
      <c r="AP406" s="32">
        <f t="shared" si="329"/>
        <v>29.029861111111114</v>
      </c>
      <c r="AQ406" s="32">
        <f t="shared" si="329"/>
        <v>29.029861111111114</v>
      </c>
      <c r="AR406" s="32">
        <f t="shared" si="329"/>
        <v>29.029861111111114</v>
      </c>
      <c r="AS406" s="32">
        <f t="shared" si="329"/>
        <v>29.029861111111114</v>
      </c>
      <c r="AT406" s="32">
        <f t="shared" si="329"/>
        <v>29.029861111111114</v>
      </c>
      <c r="AU406" s="32">
        <f t="shared" si="329"/>
        <v>29.029861111111114</v>
      </c>
      <c r="AV406" s="32">
        <f t="shared" si="329"/>
        <v>29.029861111111114</v>
      </c>
      <c r="AW406" s="32">
        <f t="shared" si="329"/>
        <v>29.029861111111114</v>
      </c>
      <c r="AX406" s="32">
        <f t="shared" si="329"/>
        <v>29.029861111111114</v>
      </c>
      <c r="AY406" s="32">
        <f t="shared" si="329"/>
        <v>29.029861111111114</v>
      </c>
      <c r="AZ406" s="32">
        <f t="shared" si="329"/>
        <v>29.029861111111114</v>
      </c>
      <c r="BA406" s="32">
        <f t="shared" si="329"/>
        <v>29.029861111111114</v>
      </c>
      <c r="BB406" s="32">
        <f t="shared" si="329"/>
        <v>29.029861111111114</v>
      </c>
      <c r="BC406" s="32">
        <f t="shared" si="329"/>
        <v>29.029861111111114</v>
      </c>
      <c r="BD406" s="145" t="s">
        <v>158</v>
      </c>
      <c r="BE406" s="145" t="s">
        <v>158</v>
      </c>
      <c r="BF406" s="145" t="s">
        <v>158</v>
      </c>
      <c r="BG406" s="145" t="s">
        <v>158</v>
      </c>
      <c r="BH406" s="145" t="s">
        <v>158</v>
      </c>
    </row>
    <row r="407" spans="1:60" x14ac:dyDescent="0.25">
      <c r="A407" s="182">
        <v>45310</v>
      </c>
      <c r="B407" s="186">
        <v>734303142</v>
      </c>
      <c r="C407" s="184">
        <v>73430301</v>
      </c>
      <c r="D407" s="189">
        <v>5613.61</v>
      </c>
      <c r="E407" s="189">
        <v>4709.3500000000004</v>
      </c>
      <c r="F407" s="189">
        <v>38.979999999999997</v>
      </c>
      <c r="G407" s="183">
        <v>144</v>
      </c>
      <c r="AM407" s="124">
        <f>($E$407/$G$407)*0.5</f>
        <v>16.351909722222224</v>
      </c>
      <c r="AN407" s="32">
        <f t="shared" ref="AN407:BC407" si="330">($E$407/$G$407)</f>
        <v>32.703819444444449</v>
      </c>
      <c r="AO407" s="32">
        <f t="shared" si="330"/>
        <v>32.703819444444449</v>
      </c>
      <c r="AP407" s="32">
        <f t="shared" si="330"/>
        <v>32.703819444444449</v>
      </c>
      <c r="AQ407" s="32">
        <f t="shared" si="330"/>
        <v>32.703819444444449</v>
      </c>
      <c r="AR407" s="32">
        <f t="shared" si="330"/>
        <v>32.703819444444449</v>
      </c>
      <c r="AS407" s="32">
        <f t="shared" si="330"/>
        <v>32.703819444444449</v>
      </c>
      <c r="AT407" s="32">
        <f t="shared" si="330"/>
        <v>32.703819444444449</v>
      </c>
      <c r="AU407" s="32">
        <f t="shared" si="330"/>
        <v>32.703819444444449</v>
      </c>
      <c r="AV407" s="32">
        <f t="shared" si="330"/>
        <v>32.703819444444449</v>
      </c>
      <c r="AW407" s="32">
        <f t="shared" si="330"/>
        <v>32.703819444444449</v>
      </c>
      <c r="AX407" s="32">
        <f t="shared" si="330"/>
        <v>32.703819444444449</v>
      </c>
      <c r="AY407" s="32">
        <f t="shared" si="330"/>
        <v>32.703819444444449</v>
      </c>
      <c r="AZ407" s="32">
        <f t="shared" si="330"/>
        <v>32.703819444444449</v>
      </c>
      <c r="BA407" s="32">
        <f t="shared" si="330"/>
        <v>32.703819444444449</v>
      </c>
      <c r="BB407" s="32">
        <f t="shared" si="330"/>
        <v>32.703819444444449</v>
      </c>
      <c r="BC407" s="32">
        <f t="shared" si="330"/>
        <v>32.703819444444449</v>
      </c>
      <c r="BD407" s="145" t="s">
        <v>158</v>
      </c>
      <c r="BE407" s="145" t="s">
        <v>158</v>
      </c>
      <c r="BF407" s="145" t="s">
        <v>158</v>
      </c>
      <c r="BG407" s="145" t="s">
        <v>158</v>
      </c>
      <c r="BH407" s="145" t="s">
        <v>158</v>
      </c>
    </row>
    <row r="408" spans="1:60" x14ac:dyDescent="0.25">
      <c r="A408" s="182">
        <v>45317</v>
      </c>
      <c r="B408" s="186">
        <v>3529404132</v>
      </c>
      <c r="C408" s="184">
        <v>352940401</v>
      </c>
      <c r="D408" s="189">
        <v>702.49</v>
      </c>
      <c r="E408" s="189">
        <v>589.33000000000004</v>
      </c>
      <c r="F408" s="189">
        <v>4.88</v>
      </c>
      <c r="G408" s="183">
        <v>144</v>
      </c>
      <c r="AM408" s="124">
        <f>($E$408/$G$408)*0.5</f>
        <v>2.0462847222222225</v>
      </c>
      <c r="AN408" s="32">
        <f t="shared" ref="AN408:BC408" si="331">($E$408/$G$408)</f>
        <v>4.0925694444444449</v>
      </c>
      <c r="AO408" s="32">
        <f t="shared" si="331"/>
        <v>4.0925694444444449</v>
      </c>
      <c r="AP408" s="32">
        <f t="shared" si="331"/>
        <v>4.0925694444444449</v>
      </c>
      <c r="AQ408" s="32">
        <f t="shared" si="331"/>
        <v>4.0925694444444449</v>
      </c>
      <c r="AR408" s="32">
        <f t="shared" si="331"/>
        <v>4.0925694444444449</v>
      </c>
      <c r="AS408" s="32">
        <f t="shared" si="331"/>
        <v>4.0925694444444449</v>
      </c>
      <c r="AT408" s="32">
        <f t="shared" si="331"/>
        <v>4.0925694444444449</v>
      </c>
      <c r="AU408" s="32">
        <f t="shared" si="331"/>
        <v>4.0925694444444449</v>
      </c>
      <c r="AV408" s="32">
        <f t="shared" si="331"/>
        <v>4.0925694444444449</v>
      </c>
      <c r="AW408" s="32">
        <f t="shared" si="331"/>
        <v>4.0925694444444449</v>
      </c>
      <c r="AX408" s="32">
        <f t="shared" si="331"/>
        <v>4.0925694444444449</v>
      </c>
      <c r="AY408" s="32">
        <f t="shared" si="331"/>
        <v>4.0925694444444449</v>
      </c>
      <c r="AZ408" s="32">
        <f t="shared" si="331"/>
        <v>4.0925694444444449</v>
      </c>
      <c r="BA408" s="32">
        <f t="shared" si="331"/>
        <v>4.0925694444444449</v>
      </c>
      <c r="BB408" s="32">
        <f t="shared" si="331"/>
        <v>4.0925694444444449</v>
      </c>
      <c r="BC408" s="32">
        <f t="shared" si="331"/>
        <v>4.0925694444444449</v>
      </c>
      <c r="BD408" s="145" t="s">
        <v>158</v>
      </c>
      <c r="BE408" s="145" t="s">
        <v>158</v>
      </c>
      <c r="BF408" s="145" t="s">
        <v>158</v>
      </c>
      <c r="BG408" s="145" t="s">
        <v>158</v>
      </c>
      <c r="BH408" s="145" t="s">
        <v>158</v>
      </c>
    </row>
    <row r="409" spans="1:60" x14ac:dyDescent="0.25">
      <c r="D409" s="16"/>
      <c r="E409" s="16"/>
      <c r="F409" s="16"/>
    </row>
    <row r="410" spans="1:60" x14ac:dyDescent="0.25">
      <c r="D410" s="16"/>
      <c r="E410" s="16"/>
      <c r="F410" s="16"/>
    </row>
    <row r="411" spans="1:60" s="10" customFormat="1" x14ac:dyDescent="0.25">
      <c r="A411" s="190">
        <v>45324</v>
      </c>
      <c r="B411" s="40">
        <v>8068703134</v>
      </c>
      <c r="C411" s="26">
        <v>806870301</v>
      </c>
      <c r="D411" s="191">
        <v>2672.7</v>
      </c>
      <c r="E411" s="191">
        <v>2242.1799999999998</v>
      </c>
      <c r="F411" s="191">
        <v>18.559999999999999</v>
      </c>
      <c r="G411" s="25">
        <v>144</v>
      </c>
      <c r="AM411" s="121"/>
      <c r="AN411" s="121">
        <f>($E$411/$G$411)*0.5</f>
        <v>7.7853472222222218</v>
      </c>
      <c r="AO411" s="121">
        <f t="shared" ref="AO411:BC411" si="332">($E$411/$G$411)</f>
        <v>15.570694444444444</v>
      </c>
      <c r="AP411" s="121">
        <f t="shared" si="332"/>
        <v>15.570694444444444</v>
      </c>
      <c r="AQ411" s="121">
        <f t="shared" si="332"/>
        <v>15.570694444444444</v>
      </c>
      <c r="AR411" s="121">
        <f t="shared" si="332"/>
        <v>15.570694444444444</v>
      </c>
      <c r="AS411" s="121">
        <f t="shared" si="332"/>
        <v>15.570694444444444</v>
      </c>
      <c r="AT411" s="121">
        <f t="shared" si="332"/>
        <v>15.570694444444444</v>
      </c>
      <c r="AU411" s="121">
        <f t="shared" si="332"/>
        <v>15.570694444444444</v>
      </c>
      <c r="AV411" s="121">
        <f t="shared" si="332"/>
        <v>15.570694444444444</v>
      </c>
      <c r="AW411" s="121">
        <f t="shared" si="332"/>
        <v>15.570694444444444</v>
      </c>
      <c r="AX411" s="121">
        <f t="shared" si="332"/>
        <v>15.570694444444444</v>
      </c>
      <c r="AY411" s="121">
        <f t="shared" si="332"/>
        <v>15.570694444444444</v>
      </c>
      <c r="AZ411" s="121">
        <f t="shared" si="332"/>
        <v>15.570694444444444</v>
      </c>
      <c r="BA411" s="121">
        <f t="shared" si="332"/>
        <v>15.570694444444444</v>
      </c>
      <c r="BB411" s="121">
        <f t="shared" si="332"/>
        <v>15.570694444444444</v>
      </c>
      <c r="BC411" s="121">
        <f t="shared" si="332"/>
        <v>15.570694444444444</v>
      </c>
      <c r="BD411" s="145" t="s">
        <v>158</v>
      </c>
      <c r="BE411" s="145" t="s">
        <v>158</v>
      </c>
      <c r="BF411" s="145" t="s">
        <v>158</v>
      </c>
      <c r="BG411" s="145" t="s">
        <v>158</v>
      </c>
      <c r="BH411" s="145" t="s">
        <v>158</v>
      </c>
    </row>
    <row r="412" spans="1:60" s="10" customFormat="1" x14ac:dyDescent="0.25">
      <c r="A412" s="190">
        <v>45324</v>
      </c>
      <c r="B412" s="40">
        <v>7341201133</v>
      </c>
      <c r="C412" s="26">
        <v>734120101</v>
      </c>
      <c r="D412" s="191">
        <v>2801.7</v>
      </c>
      <c r="E412" s="191">
        <v>2350.39</v>
      </c>
      <c r="F412" s="191">
        <v>19.46</v>
      </c>
      <c r="G412" s="25">
        <v>144</v>
      </c>
      <c r="AF412" s="133"/>
      <c r="AM412" s="121"/>
      <c r="AN412" s="121">
        <f>($E$412/$G$412)*0.5</f>
        <v>8.1610763888888886</v>
      </c>
      <c r="AO412" s="121">
        <f t="shared" ref="AO412:BC412" si="333">($E$412/$G$412)</f>
        <v>16.322152777777777</v>
      </c>
      <c r="AP412" s="121">
        <f t="shared" si="333"/>
        <v>16.322152777777777</v>
      </c>
      <c r="AQ412" s="121">
        <f t="shared" si="333"/>
        <v>16.322152777777777</v>
      </c>
      <c r="AR412" s="121">
        <f t="shared" si="333"/>
        <v>16.322152777777777</v>
      </c>
      <c r="AS412" s="121">
        <f t="shared" si="333"/>
        <v>16.322152777777777</v>
      </c>
      <c r="AT412" s="121">
        <f t="shared" si="333"/>
        <v>16.322152777777777</v>
      </c>
      <c r="AU412" s="121">
        <f t="shared" si="333"/>
        <v>16.322152777777777</v>
      </c>
      <c r="AV412" s="121">
        <f t="shared" si="333"/>
        <v>16.322152777777777</v>
      </c>
      <c r="AW412" s="121">
        <f t="shared" si="333"/>
        <v>16.322152777777777</v>
      </c>
      <c r="AX412" s="121">
        <f t="shared" si="333"/>
        <v>16.322152777777777</v>
      </c>
      <c r="AY412" s="121">
        <f t="shared" si="333"/>
        <v>16.322152777777777</v>
      </c>
      <c r="AZ412" s="121">
        <f t="shared" si="333"/>
        <v>16.322152777777777</v>
      </c>
      <c r="BA412" s="121">
        <f t="shared" si="333"/>
        <v>16.322152777777777</v>
      </c>
      <c r="BB412" s="121">
        <f t="shared" si="333"/>
        <v>16.322152777777777</v>
      </c>
      <c r="BC412" s="121">
        <f t="shared" si="333"/>
        <v>16.322152777777777</v>
      </c>
      <c r="BD412" s="145" t="s">
        <v>158</v>
      </c>
      <c r="BE412" s="145" t="s">
        <v>158</v>
      </c>
      <c r="BF412" s="145" t="s">
        <v>158</v>
      </c>
      <c r="BG412" s="145" t="s">
        <v>158</v>
      </c>
      <c r="BH412" s="145" t="s">
        <v>158</v>
      </c>
    </row>
    <row r="413" spans="1:60" s="10" customFormat="1" x14ac:dyDescent="0.25">
      <c r="A413" s="190">
        <v>45331</v>
      </c>
      <c r="B413" s="186">
        <v>1683147097</v>
      </c>
      <c r="C413" s="184">
        <v>168314700</v>
      </c>
      <c r="D413" s="189">
        <v>7799.52</v>
      </c>
      <c r="E413" s="189">
        <v>6543.15</v>
      </c>
      <c r="F413" s="189">
        <v>54.16</v>
      </c>
      <c r="G413" s="183">
        <v>144</v>
      </c>
      <c r="AM413" s="121"/>
      <c r="AN413" s="132">
        <f>($E$413/$G$413)*0.5</f>
        <v>22.719270833333333</v>
      </c>
      <c r="AO413" s="121">
        <f t="shared" ref="AO413:BC413" si="334">($E$413/$G$413)</f>
        <v>45.438541666666666</v>
      </c>
      <c r="AP413" s="121">
        <f t="shared" si="334"/>
        <v>45.438541666666666</v>
      </c>
      <c r="AQ413" s="121">
        <f t="shared" si="334"/>
        <v>45.438541666666666</v>
      </c>
      <c r="AR413" s="121">
        <f t="shared" si="334"/>
        <v>45.438541666666666</v>
      </c>
      <c r="AS413" s="121">
        <f t="shared" si="334"/>
        <v>45.438541666666666</v>
      </c>
      <c r="AT413" s="121">
        <f t="shared" si="334"/>
        <v>45.438541666666666</v>
      </c>
      <c r="AU413" s="121">
        <f t="shared" si="334"/>
        <v>45.438541666666666</v>
      </c>
      <c r="AV413" s="121">
        <f t="shared" si="334"/>
        <v>45.438541666666666</v>
      </c>
      <c r="AW413" s="121">
        <f t="shared" si="334"/>
        <v>45.438541666666666</v>
      </c>
      <c r="AX413" s="121">
        <f t="shared" si="334"/>
        <v>45.438541666666666</v>
      </c>
      <c r="AY413" s="121">
        <f t="shared" si="334"/>
        <v>45.438541666666666</v>
      </c>
      <c r="AZ413" s="121">
        <f t="shared" si="334"/>
        <v>45.438541666666666</v>
      </c>
      <c r="BA413" s="121">
        <f t="shared" si="334"/>
        <v>45.438541666666666</v>
      </c>
      <c r="BB413" s="121">
        <f t="shared" si="334"/>
        <v>45.438541666666666</v>
      </c>
      <c r="BC413" s="121">
        <f t="shared" si="334"/>
        <v>45.438541666666666</v>
      </c>
      <c r="BD413" s="145" t="s">
        <v>158</v>
      </c>
      <c r="BE413" s="145" t="s">
        <v>158</v>
      </c>
      <c r="BF413" s="145" t="s">
        <v>158</v>
      </c>
      <c r="BG413" s="145" t="s">
        <v>158</v>
      </c>
      <c r="BH413" s="145" t="s">
        <v>158</v>
      </c>
    </row>
    <row r="414" spans="1:60" s="10" customFormat="1" x14ac:dyDescent="0.25">
      <c r="A414" s="190">
        <v>45331</v>
      </c>
      <c r="B414" s="186">
        <v>2388101112</v>
      </c>
      <c r="C414" s="184">
        <v>238810101</v>
      </c>
      <c r="D414" s="189">
        <v>780.51</v>
      </c>
      <c r="E414" s="189">
        <v>654.79</v>
      </c>
      <c r="F414" s="189">
        <v>5.42</v>
      </c>
      <c r="G414" s="183">
        <v>144</v>
      </c>
      <c r="AM414" s="121"/>
      <c r="AN414" s="132">
        <f>($E$414/$G$414)*0.5</f>
        <v>2.2735763888888889</v>
      </c>
      <c r="AO414" s="121">
        <f t="shared" ref="AO414:BC414" si="335">($E$414/$G$414)</f>
        <v>4.5471527777777778</v>
      </c>
      <c r="AP414" s="121">
        <f t="shared" si="335"/>
        <v>4.5471527777777778</v>
      </c>
      <c r="AQ414" s="121">
        <f t="shared" si="335"/>
        <v>4.5471527777777778</v>
      </c>
      <c r="AR414" s="121">
        <f t="shared" si="335"/>
        <v>4.5471527777777778</v>
      </c>
      <c r="AS414" s="121">
        <f t="shared" si="335"/>
        <v>4.5471527777777778</v>
      </c>
      <c r="AT414" s="121">
        <f t="shared" si="335"/>
        <v>4.5471527777777778</v>
      </c>
      <c r="AU414" s="121">
        <f t="shared" si="335"/>
        <v>4.5471527777777778</v>
      </c>
      <c r="AV414" s="121">
        <f t="shared" si="335"/>
        <v>4.5471527777777778</v>
      </c>
      <c r="AW414" s="121">
        <f t="shared" si="335"/>
        <v>4.5471527777777778</v>
      </c>
      <c r="AX414" s="121">
        <f t="shared" si="335"/>
        <v>4.5471527777777778</v>
      </c>
      <c r="AY414" s="121">
        <f t="shared" si="335"/>
        <v>4.5471527777777778</v>
      </c>
      <c r="AZ414" s="121">
        <f t="shared" si="335"/>
        <v>4.5471527777777778</v>
      </c>
      <c r="BA414" s="121">
        <f t="shared" si="335"/>
        <v>4.5471527777777778</v>
      </c>
      <c r="BB414" s="121">
        <f t="shared" si="335"/>
        <v>4.5471527777777778</v>
      </c>
      <c r="BC414" s="121">
        <f t="shared" si="335"/>
        <v>4.5471527777777778</v>
      </c>
      <c r="BD414" s="145" t="s">
        <v>158</v>
      </c>
      <c r="BE414" s="145" t="s">
        <v>158</v>
      </c>
      <c r="BF414" s="145" t="s">
        <v>158</v>
      </c>
      <c r="BG414" s="145" t="s">
        <v>158</v>
      </c>
      <c r="BH414" s="145" t="s">
        <v>158</v>
      </c>
    </row>
    <row r="415" spans="1:60" s="10" customFormat="1" x14ac:dyDescent="0.25">
      <c r="A415" s="190">
        <v>45331</v>
      </c>
      <c r="B415" s="186">
        <v>8702613137</v>
      </c>
      <c r="C415" s="184">
        <v>870261301</v>
      </c>
      <c r="D415" s="189">
        <v>4967.43</v>
      </c>
      <c r="E415" s="189">
        <v>4167.26</v>
      </c>
      <c r="F415" s="189">
        <v>34.5</v>
      </c>
      <c r="G415" s="183">
        <v>144</v>
      </c>
      <c r="AM415" s="121"/>
      <c r="AN415" s="132">
        <f>($E$415/$G$415)*0.5</f>
        <v>14.469652777777778</v>
      </c>
      <c r="AO415" s="121">
        <f t="shared" ref="AO415:BC415" si="336">($E$415/$G$415)</f>
        <v>28.939305555555556</v>
      </c>
      <c r="AP415" s="121">
        <f t="shared" si="336"/>
        <v>28.939305555555556</v>
      </c>
      <c r="AQ415" s="121">
        <f t="shared" si="336"/>
        <v>28.939305555555556</v>
      </c>
      <c r="AR415" s="121">
        <f t="shared" si="336"/>
        <v>28.939305555555556</v>
      </c>
      <c r="AS415" s="121">
        <f t="shared" si="336"/>
        <v>28.939305555555556</v>
      </c>
      <c r="AT415" s="121">
        <f t="shared" si="336"/>
        <v>28.939305555555556</v>
      </c>
      <c r="AU415" s="121">
        <f t="shared" si="336"/>
        <v>28.939305555555556</v>
      </c>
      <c r="AV415" s="121">
        <f t="shared" si="336"/>
        <v>28.939305555555556</v>
      </c>
      <c r="AW415" s="121">
        <f t="shared" si="336"/>
        <v>28.939305555555556</v>
      </c>
      <c r="AX415" s="121">
        <f t="shared" si="336"/>
        <v>28.939305555555556</v>
      </c>
      <c r="AY415" s="121">
        <f t="shared" si="336"/>
        <v>28.939305555555556</v>
      </c>
      <c r="AZ415" s="121">
        <f t="shared" si="336"/>
        <v>28.939305555555556</v>
      </c>
      <c r="BA415" s="121">
        <f t="shared" si="336"/>
        <v>28.939305555555556</v>
      </c>
      <c r="BB415" s="121">
        <f t="shared" si="336"/>
        <v>28.939305555555556</v>
      </c>
      <c r="BC415" s="121">
        <f t="shared" si="336"/>
        <v>28.939305555555556</v>
      </c>
      <c r="BD415" s="145" t="s">
        <v>158</v>
      </c>
      <c r="BE415" s="145" t="s">
        <v>158</v>
      </c>
      <c r="BF415" s="145" t="s">
        <v>158</v>
      </c>
      <c r="BG415" s="145" t="s">
        <v>158</v>
      </c>
      <c r="BH415" s="145" t="s">
        <v>158</v>
      </c>
    </row>
    <row r="416" spans="1:60" s="10" customFormat="1" x14ac:dyDescent="0.25">
      <c r="A416" s="190">
        <v>45331</v>
      </c>
      <c r="B416" s="186">
        <v>774313119</v>
      </c>
      <c r="C416" s="184">
        <v>77431301</v>
      </c>
      <c r="D416" s="189">
        <v>1606.63</v>
      </c>
      <c r="E416" s="189">
        <v>1347.83</v>
      </c>
      <c r="F416" s="189">
        <v>11.16</v>
      </c>
      <c r="G416" s="183">
        <v>144</v>
      </c>
      <c r="AM416" s="121"/>
      <c r="AN416" s="132">
        <f>($E$416/$G$416)*0.5</f>
        <v>4.6799652777777778</v>
      </c>
      <c r="AO416" s="121">
        <f t="shared" ref="AO416:BC416" si="337">($E$416/$G$416)</f>
        <v>9.3599305555555556</v>
      </c>
      <c r="AP416" s="121">
        <f t="shared" si="337"/>
        <v>9.3599305555555556</v>
      </c>
      <c r="AQ416" s="121">
        <f t="shared" si="337"/>
        <v>9.3599305555555556</v>
      </c>
      <c r="AR416" s="121">
        <f t="shared" si="337"/>
        <v>9.3599305555555556</v>
      </c>
      <c r="AS416" s="121">
        <f t="shared" si="337"/>
        <v>9.3599305555555556</v>
      </c>
      <c r="AT416" s="121">
        <f t="shared" si="337"/>
        <v>9.3599305555555556</v>
      </c>
      <c r="AU416" s="121">
        <f t="shared" si="337"/>
        <v>9.3599305555555556</v>
      </c>
      <c r="AV416" s="121">
        <f t="shared" si="337"/>
        <v>9.3599305555555556</v>
      </c>
      <c r="AW416" s="121">
        <f t="shared" si="337"/>
        <v>9.3599305555555556</v>
      </c>
      <c r="AX416" s="121">
        <f t="shared" si="337"/>
        <v>9.3599305555555556</v>
      </c>
      <c r="AY416" s="121">
        <f t="shared" si="337"/>
        <v>9.3599305555555556</v>
      </c>
      <c r="AZ416" s="121">
        <f t="shared" si="337"/>
        <v>9.3599305555555556</v>
      </c>
      <c r="BA416" s="121">
        <f t="shared" si="337"/>
        <v>9.3599305555555556</v>
      </c>
      <c r="BB416" s="121">
        <f t="shared" si="337"/>
        <v>9.3599305555555556</v>
      </c>
      <c r="BC416" s="121">
        <f t="shared" si="337"/>
        <v>9.3599305555555556</v>
      </c>
      <c r="BD416" s="145" t="s">
        <v>158</v>
      </c>
      <c r="BE416" s="145" t="s">
        <v>158</v>
      </c>
      <c r="BF416" s="145" t="s">
        <v>158</v>
      </c>
      <c r="BG416" s="145" t="s">
        <v>158</v>
      </c>
      <c r="BH416" s="145" t="s">
        <v>158</v>
      </c>
    </row>
    <row r="417" spans="1:61" s="10" customFormat="1" x14ac:dyDescent="0.25">
      <c r="A417" s="190">
        <v>45339</v>
      </c>
      <c r="B417" s="40">
        <v>2600505176</v>
      </c>
      <c r="C417" s="26">
        <v>260050501</v>
      </c>
      <c r="D417" s="191">
        <v>333.09</v>
      </c>
      <c r="E417" s="191">
        <v>279.43</v>
      </c>
      <c r="F417" s="191">
        <v>2.31</v>
      </c>
      <c r="G417" s="25">
        <v>144</v>
      </c>
      <c r="AM417" s="121"/>
      <c r="AN417" s="121">
        <f>($E$417/$G$417)*0.5</f>
        <v>0.97024305555555557</v>
      </c>
      <c r="AO417" s="121">
        <f t="shared" ref="AO417:BC417" si="338">($E$417/$G$417)</f>
        <v>1.9404861111111111</v>
      </c>
      <c r="AP417" s="121">
        <f t="shared" si="338"/>
        <v>1.9404861111111111</v>
      </c>
      <c r="AQ417" s="121">
        <f t="shared" si="338"/>
        <v>1.9404861111111111</v>
      </c>
      <c r="AR417" s="121">
        <f t="shared" si="338"/>
        <v>1.9404861111111111</v>
      </c>
      <c r="AS417" s="121">
        <f t="shared" si="338"/>
        <v>1.9404861111111111</v>
      </c>
      <c r="AT417" s="121">
        <f t="shared" si="338"/>
        <v>1.9404861111111111</v>
      </c>
      <c r="AU417" s="121">
        <f t="shared" si="338"/>
        <v>1.9404861111111111</v>
      </c>
      <c r="AV417" s="121">
        <f t="shared" si="338"/>
        <v>1.9404861111111111</v>
      </c>
      <c r="AW417" s="121">
        <f t="shared" si="338"/>
        <v>1.9404861111111111</v>
      </c>
      <c r="AX417" s="121">
        <f t="shared" si="338"/>
        <v>1.9404861111111111</v>
      </c>
      <c r="AY417" s="121">
        <f t="shared" si="338"/>
        <v>1.9404861111111111</v>
      </c>
      <c r="AZ417" s="121">
        <f t="shared" si="338"/>
        <v>1.9404861111111111</v>
      </c>
      <c r="BA417" s="121">
        <f t="shared" si="338"/>
        <v>1.9404861111111111</v>
      </c>
      <c r="BB417" s="121">
        <f t="shared" si="338"/>
        <v>1.9404861111111111</v>
      </c>
      <c r="BC417" s="121">
        <f t="shared" si="338"/>
        <v>1.9404861111111111</v>
      </c>
      <c r="BD417" s="145" t="s">
        <v>158</v>
      </c>
      <c r="BE417" s="145" t="s">
        <v>158</v>
      </c>
      <c r="BF417" s="145" t="s">
        <v>158</v>
      </c>
      <c r="BG417" s="145" t="s">
        <v>158</v>
      </c>
      <c r="BH417" s="145" t="s">
        <v>158</v>
      </c>
    </row>
    <row r="418" spans="1:61" s="10" customFormat="1" x14ac:dyDescent="0.25">
      <c r="A418" s="190">
        <v>45339</v>
      </c>
      <c r="B418" s="40">
        <v>3352503148</v>
      </c>
      <c r="C418" s="26">
        <v>335250301</v>
      </c>
      <c r="D418" s="191">
        <v>558.27</v>
      </c>
      <c r="E418" s="191">
        <v>468.34</v>
      </c>
      <c r="F418" s="191">
        <v>3.88</v>
      </c>
      <c r="G418" s="25">
        <v>144</v>
      </c>
      <c r="AM418" s="121"/>
      <c r="AN418" s="121">
        <f>($E$418/$G$418)*0.5</f>
        <v>1.6261805555555555</v>
      </c>
      <c r="AO418" s="121">
        <f t="shared" ref="AO418:BC418" si="339">($E$418/$G$418)</f>
        <v>3.252361111111111</v>
      </c>
      <c r="AP418" s="121">
        <f t="shared" si="339"/>
        <v>3.252361111111111</v>
      </c>
      <c r="AQ418" s="121">
        <f t="shared" si="339"/>
        <v>3.252361111111111</v>
      </c>
      <c r="AR418" s="121">
        <f t="shared" si="339"/>
        <v>3.252361111111111</v>
      </c>
      <c r="AS418" s="121">
        <f t="shared" si="339"/>
        <v>3.252361111111111</v>
      </c>
      <c r="AT418" s="121">
        <f t="shared" si="339"/>
        <v>3.252361111111111</v>
      </c>
      <c r="AU418" s="121">
        <f t="shared" si="339"/>
        <v>3.252361111111111</v>
      </c>
      <c r="AV418" s="121">
        <f t="shared" si="339"/>
        <v>3.252361111111111</v>
      </c>
      <c r="AW418" s="121">
        <f t="shared" si="339"/>
        <v>3.252361111111111</v>
      </c>
      <c r="AX418" s="121">
        <f t="shared" si="339"/>
        <v>3.252361111111111</v>
      </c>
      <c r="AY418" s="121">
        <f t="shared" si="339"/>
        <v>3.252361111111111</v>
      </c>
      <c r="AZ418" s="121">
        <f t="shared" si="339"/>
        <v>3.252361111111111</v>
      </c>
      <c r="BA418" s="121">
        <f t="shared" si="339"/>
        <v>3.252361111111111</v>
      </c>
      <c r="BB418" s="121">
        <f t="shared" si="339"/>
        <v>3.252361111111111</v>
      </c>
      <c r="BC418" s="121">
        <f t="shared" si="339"/>
        <v>3.252361111111111</v>
      </c>
      <c r="BD418" s="145" t="s">
        <v>158</v>
      </c>
      <c r="BE418" s="145" t="s">
        <v>158</v>
      </c>
      <c r="BF418" s="145" t="s">
        <v>158</v>
      </c>
      <c r="BG418" s="145" t="s">
        <v>158</v>
      </c>
      <c r="BH418" s="145" t="s">
        <v>158</v>
      </c>
    </row>
    <row r="419" spans="1:61" s="10" customFormat="1" x14ac:dyDescent="0.25">
      <c r="A419" s="190">
        <v>45339</v>
      </c>
      <c r="B419" s="40">
        <v>3372317222</v>
      </c>
      <c r="C419" s="26">
        <v>337231701</v>
      </c>
      <c r="D419" s="191">
        <v>32.409999999999997</v>
      </c>
      <c r="E419" s="191">
        <v>27.19</v>
      </c>
      <c r="F419" s="191">
        <v>0.23</v>
      </c>
      <c r="G419" s="25">
        <v>144</v>
      </c>
      <c r="AM419" s="121"/>
      <c r="AN419" s="121">
        <f>($E$419/$G$419)*0.5</f>
        <v>9.4409722222222228E-2</v>
      </c>
      <c r="AO419" s="121">
        <f t="shared" ref="AO419:BC419" si="340">($E$419/$G$419)</f>
        <v>0.18881944444444446</v>
      </c>
      <c r="AP419" s="121">
        <f t="shared" si="340"/>
        <v>0.18881944444444446</v>
      </c>
      <c r="AQ419" s="121">
        <f t="shared" si="340"/>
        <v>0.18881944444444446</v>
      </c>
      <c r="AR419" s="121">
        <f t="shared" si="340"/>
        <v>0.18881944444444446</v>
      </c>
      <c r="AS419" s="121">
        <f t="shared" si="340"/>
        <v>0.18881944444444446</v>
      </c>
      <c r="AT419" s="121">
        <f t="shared" si="340"/>
        <v>0.18881944444444446</v>
      </c>
      <c r="AU419" s="121">
        <f t="shared" si="340"/>
        <v>0.18881944444444446</v>
      </c>
      <c r="AV419" s="121">
        <f t="shared" si="340"/>
        <v>0.18881944444444446</v>
      </c>
      <c r="AW419" s="121">
        <f t="shared" si="340"/>
        <v>0.18881944444444446</v>
      </c>
      <c r="AX419" s="121">
        <f t="shared" si="340"/>
        <v>0.18881944444444446</v>
      </c>
      <c r="AY419" s="121">
        <f t="shared" si="340"/>
        <v>0.18881944444444446</v>
      </c>
      <c r="AZ419" s="121">
        <f t="shared" si="340"/>
        <v>0.18881944444444446</v>
      </c>
      <c r="BA419" s="121">
        <f t="shared" si="340"/>
        <v>0.18881944444444446</v>
      </c>
      <c r="BB419" s="121">
        <f t="shared" si="340"/>
        <v>0.18881944444444446</v>
      </c>
      <c r="BC419" s="121">
        <f t="shared" si="340"/>
        <v>0.18881944444444446</v>
      </c>
      <c r="BD419" s="145" t="s">
        <v>158</v>
      </c>
      <c r="BE419" s="145" t="s">
        <v>158</v>
      </c>
      <c r="BF419" s="145" t="s">
        <v>158</v>
      </c>
      <c r="BG419" s="145" t="s">
        <v>158</v>
      </c>
      <c r="BH419" s="145" t="s">
        <v>158</v>
      </c>
    </row>
    <row r="420" spans="1:61" s="10" customFormat="1" x14ac:dyDescent="0.25">
      <c r="A420" s="190">
        <v>45339</v>
      </c>
      <c r="B420" s="40">
        <v>8903313223</v>
      </c>
      <c r="C420" s="26">
        <v>890331301</v>
      </c>
      <c r="D420" s="191">
        <v>1251.92</v>
      </c>
      <c r="E420" s="191">
        <v>1050.26</v>
      </c>
      <c r="F420" s="191">
        <v>8.69</v>
      </c>
      <c r="G420" s="25">
        <v>144</v>
      </c>
      <c r="AM420" s="121"/>
      <c r="AN420" s="121">
        <f>($E$420/$G$420)*0.5</f>
        <v>3.6467361111111112</v>
      </c>
      <c r="AO420" s="121">
        <f t="shared" ref="AO420:BC420" si="341">($E$420/$G$420)</f>
        <v>7.2934722222222224</v>
      </c>
      <c r="AP420" s="121">
        <f t="shared" si="341"/>
        <v>7.2934722222222224</v>
      </c>
      <c r="AQ420" s="121">
        <f t="shared" si="341"/>
        <v>7.2934722222222224</v>
      </c>
      <c r="AR420" s="121">
        <f t="shared" si="341"/>
        <v>7.2934722222222224</v>
      </c>
      <c r="AS420" s="121">
        <f t="shared" si="341"/>
        <v>7.2934722222222224</v>
      </c>
      <c r="AT420" s="121">
        <f t="shared" si="341"/>
        <v>7.2934722222222224</v>
      </c>
      <c r="AU420" s="121">
        <f t="shared" si="341"/>
        <v>7.2934722222222224</v>
      </c>
      <c r="AV420" s="121">
        <f t="shared" si="341"/>
        <v>7.2934722222222224</v>
      </c>
      <c r="AW420" s="121">
        <f t="shared" si="341"/>
        <v>7.2934722222222224</v>
      </c>
      <c r="AX420" s="121">
        <f t="shared" si="341"/>
        <v>7.2934722222222224</v>
      </c>
      <c r="AY420" s="121">
        <f t="shared" si="341"/>
        <v>7.2934722222222224</v>
      </c>
      <c r="AZ420" s="121">
        <f t="shared" si="341"/>
        <v>7.2934722222222224</v>
      </c>
      <c r="BA420" s="121">
        <f t="shared" si="341"/>
        <v>7.2934722222222224</v>
      </c>
      <c r="BB420" s="121">
        <f t="shared" si="341"/>
        <v>7.2934722222222224</v>
      </c>
      <c r="BC420" s="121">
        <f t="shared" si="341"/>
        <v>7.2934722222222224</v>
      </c>
      <c r="BD420" s="145" t="s">
        <v>158</v>
      </c>
      <c r="BE420" s="145" t="s">
        <v>158</v>
      </c>
      <c r="BF420" s="145" t="s">
        <v>158</v>
      </c>
      <c r="BG420" s="145" t="s">
        <v>158</v>
      </c>
      <c r="BH420" s="145" t="s">
        <v>158</v>
      </c>
    </row>
    <row r="421" spans="1:61" s="10" customFormat="1" x14ac:dyDescent="0.25">
      <c r="A421" s="190">
        <v>45345</v>
      </c>
      <c r="B421" s="40">
        <v>7580310143</v>
      </c>
      <c r="C421" s="26">
        <v>758031001</v>
      </c>
      <c r="D421" s="191">
        <v>228.52</v>
      </c>
      <c r="E421" s="191">
        <v>191.71</v>
      </c>
      <c r="F421" s="191">
        <v>1.59</v>
      </c>
      <c r="G421" s="25">
        <v>144</v>
      </c>
      <c r="AM421" s="121"/>
      <c r="AN421" s="121">
        <f>($E$421/$G$421)*0.5</f>
        <v>0.66565972222222225</v>
      </c>
      <c r="AO421" s="121">
        <f t="shared" ref="AO421:BC421" si="342">($E$421/$G$421)</f>
        <v>1.3313194444444445</v>
      </c>
      <c r="AP421" s="121">
        <f t="shared" si="342"/>
        <v>1.3313194444444445</v>
      </c>
      <c r="AQ421" s="121">
        <f t="shared" si="342"/>
        <v>1.3313194444444445</v>
      </c>
      <c r="AR421" s="121">
        <f t="shared" si="342"/>
        <v>1.3313194444444445</v>
      </c>
      <c r="AS421" s="121">
        <f t="shared" si="342"/>
        <v>1.3313194444444445</v>
      </c>
      <c r="AT421" s="121">
        <f t="shared" si="342"/>
        <v>1.3313194444444445</v>
      </c>
      <c r="AU421" s="121">
        <f t="shared" si="342"/>
        <v>1.3313194444444445</v>
      </c>
      <c r="AV421" s="121">
        <f t="shared" si="342"/>
        <v>1.3313194444444445</v>
      </c>
      <c r="AW421" s="121">
        <f t="shared" si="342"/>
        <v>1.3313194444444445</v>
      </c>
      <c r="AX421" s="121">
        <f t="shared" si="342"/>
        <v>1.3313194444444445</v>
      </c>
      <c r="AY421" s="121">
        <f t="shared" si="342"/>
        <v>1.3313194444444445</v>
      </c>
      <c r="AZ421" s="121">
        <f t="shared" si="342"/>
        <v>1.3313194444444445</v>
      </c>
      <c r="BA421" s="121">
        <f t="shared" si="342"/>
        <v>1.3313194444444445</v>
      </c>
      <c r="BB421" s="121">
        <f t="shared" si="342"/>
        <v>1.3313194444444445</v>
      </c>
      <c r="BC421" s="121">
        <f t="shared" si="342"/>
        <v>1.3313194444444445</v>
      </c>
      <c r="BD421" s="145" t="s">
        <v>158</v>
      </c>
      <c r="BE421" s="145" t="s">
        <v>158</v>
      </c>
      <c r="BF421" s="145" t="s">
        <v>158</v>
      </c>
      <c r="BG421" s="145" t="s">
        <v>158</v>
      </c>
      <c r="BH421" s="145" t="s">
        <v>158</v>
      </c>
    </row>
    <row r="422" spans="1:61" s="10" customFormat="1" x14ac:dyDescent="0.25">
      <c r="A422" s="190">
        <v>45345</v>
      </c>
      <c r="B422" s="40">
        <v>338417145</v>
      </c>
      <c r="C422" s="26">
        <v>33841701</v>
      </c>
      <c r="D422" s="191">
        <v>7055.24</v>
      </c>
      <c r="E422" s="191">
        <v>5918.76</v>
      </c>
      <c r="F422" s="191">
        <v>48.99</v>
      </c>
      <c r="G422" s="25">
        <v>144</v>
      </c>
      <c r="AM422" s="121"/>
      <c r="AN422" s="121">
        <f>($E$422/$G$422)*0.5</f>
        <v>20.55125</v>
      </c>
      <c r="AO422" s="121">
        <f t="shared" ref="AO422:BC422" si="343">($E$422/$G$422)</f>
        <v>41.102499999999999</v>
      </c>
      <c r="AP422" s="121">
        <f t="shared" si="343"/>
        <v>41.102499999999999</v>
      </c>
      <c r="AQ422" s="121">
        <f t="shared" si="343"/>
        <v>41.102499999999999</v>
      </c>
      <c r="AR422" s="121">
        <f t="shared" si="343"/>
        <v>41.102499999999999</v>
      </c>
      <c r="AS422" s="121">
        <f t="shared" si="343"/>
        <v>41.102499999999999</v>
      </c>
      <c r="AT422" s="121">
        <f t="shared" si="343"/>
        <v>41.102499999999999</v>
      </c>
      <c r="AU422" s="121">
        <f t="shared" si="343"/>
        <v>41.102499999999999</v>
      </c>
      <c r="AV422" s="121">
        <f t="shared" si="343"/>
        <v>41.102499999999999</v>
      </c>
      <c r="AW422" s="121">
        <f t="shared" si="343"/>
        <v>41.102499999999999</v>
      </c>
      <c r="AX422" s="121">
        <f t="shared" si="343"/>
        <v>41.102499999999999</v>
      </c>
      <c r="AY422" s="121">
        <f t="shared" si="343"/>
        <v>41.102499999999999</v>
      </c>
      <c r="AZ422" s="121">
        <f t="shared" si="343"/>
        <v>41.102499999999999</v>
      </c>
      <c r="BA422" s="121">
        <f t="shared" si="343"/>
        <v>41.102499999999999</v>
      </c>
      <c r="BB422" s="121">
        <f t="shared" si="343"/>
        <v>41.102499999999999</v>
      </c>
      <c r="BC422" s="121">
        <f t="shared" si="343"/>
        <v>41.102499999999999</v>
      </c>
      <c r="BD422" s="145" t="s">
        <v>158</v>
      </c>
      <c r="BE422" s="145" t="s">
        <v>158</v>
      </c>
      <c r="BF422" s="145" t="s">
        <v>158</v>
      </c>
      <c r="BG422" s="145" t="s">
        <v>158</v>
      </c>
      <c r="BH422" s="145" t="s">
        <v>158</v>
      </c>
    </row>
    <row r="423" spans="1:61" s="10" customFormat="1" x14ac:dyDescent="0.25">
      <c r="A423" s="190">
        <v>45345</v>
      </c>
      <c r="B423" s="40">
        <v>8931207161</v>
      </c>
      <c r="C423" s="26">
        <v>893120701</v>
      </c>
      <c r="D423" s="191">
        <v>174.42</v>
      </c>
      <c r="E423" s="191">
        <v>146.32</v>
      </c>
      <c r="F423" s="191">
        <v>1.21</v>
      </c>
      <c r="G423" s="25">
        <v>144</v>
      </c>
      <c r="AM423" s="121"/>
      <c r="AN423" s="131">
        <f>($E$423/$G$423)*0.5</f>
        <v>0.50805555555555548</v>
      </c>
      <c r="AO423" s="131">
        <f t="shared" ref="AO423:BC423" si="344">($E$423/$G$423)</f>
        <v>1.016111111111111</v>
      </c>
      <c r="AP423" s="131">
        <f t="shared" si="344"/>
        <v>1.016111111111111</v>
      </c>
      <c r="AQ423" s="121">
        <f t="shared" si="344"/>
        <v>1.016111111111111</v>
      </c>
      <c r="AR423" s="121">
        <f t="shared" si="344"/>
        <v>1.016111111111111</v>
      </c>
      <c r="AS423" s="121">
        <f t="shared" si="344"/>
        <v>1.016111111111111</v>
      </c>
      <c r="AT423" s="121">
        <f t="shared" si="344"/>
        <v>1.016111111111111</v>
      </c>
      <c r="AU423" s="121">
        <f t="shared" si="344"/>
        <v>1.016111111111111</v>
      </c>
      <c r="AV423" s="121">
        <f t="shared" si="344"/>
        <v>1.016111111111111</v>
      </c>
      <c r="AW423" s="121">
        <f t="shared" si="344"/>
        <v>1.016111111111111</v>
      </c>
      <c r="AX423" s="121">
        <f t="shared" si="344"/>
        <v>1.016111111111111</v>
      </c>
      <c r="AY423" s="121">
        <f t="shared" si="344"/>
        <v>1.016111111111111</v>
      </c>
      <c r="AZ423" s="121">
        <f t="shared" si="344"/>
        <v>1.016111111111111</v>
      </c>
      <c r="BA423" s="121">
        <f t="shared" si="344"/>
        <v>1.016111111111111</v>
      </c>
      <c r="BB423" s="121">
        <f t="shared" si="344"/>
        <v>1.016111111111111</v>
      </c>
      <c r="BC423" s="121">
        <f t="shared" si="344"/>
        <v>1.016111111111111</v>
      </c>
      <c r="BD423" s="145" t="s">
        <v>158</v>
      </c>
      <c r="BE423" s="145" t="s">
        <v>158</v>
      </c>
      <c r="BF423" s="145" t="s">
        <v>158</v>
      </c>
      <c r="BG423" s="145" t="s">
        <v>158</v>
      </c>
      <c r="BH423" s="145" t="s">
        <v>158</v>
      </c>
    </row>
    <row r="424" spans="1:61" x14ac:dyDescent="0.25">
      <c r="D424" s="16"/>
      <c r="E424" s="16"/>
      <c r="F424" s="16"/>
      <c r="AM424" s="42" t="s">
        <v>477</v>
      </c>
      <c r="AN424" s="34">
        <f>(SUM(AN202:AN423)+SUM(AM399:AM408))-SUM(AN413:AN416)</f>
        <v>3553.1892001584583</v>
      </c>
      <c r="AO424" s="135">
        <f>SUM(AO202:AO423)+SUM(AN413:AN416)</f>
        <v>3657.4052418251249</v>
      </c>
      <c r="AP424" s="34">
        <f>SUM(AP202:AP423)</f>
        <v>3613.2627765473471</v>
      </c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134"/>
    </row>
    <row r="425" spans="1:61" x14ac:dyDescent="0.25">
      <c r="D425" s="16"/>
      <c r="E425" s="16"/>
      <c r="F425" s="16"/>
    </row>
    <row r="426" spans="1:61" s="10" customFormat="1" x14ac:dyDescent="0.25">
      <c r="A426" s="190">
        <v>45429</v>
      </c>
      <c r="B426" s="40">
        <v>6907114147</v>
      </c>
      <c r="C426" s="26">
        <v>690711401</v>
      </c>
      <c r="D426" s="191">
        <v>1030.93</v>
      </c>
      <c r="E426" s="191">
        <v>864.86</v>
      </c>
      <c r="F426" s="191">
        <v>7.16</v>
      </c>
      <c r="G426" s="25">
        <v>144</v>
      </c>
      <c r="AM426" s="121"/>
      <c r="AN426" s="121"/>
      <c r="AO426" s="121"/>
      <c r="AP426" s="121"/>
      <c r="AQ426" s="121">
        <f>($E$426/$G$426)*0.5</f>
        <v>3.0029861111111114</v>
      </c>
      <c r="AR426" s="121">
        <f t="shared" ref="AR426:BC426" si="345">($E$426/$G$426)</f>
        <v>6.0059722222222227</v>
      </c>
      <c r="AS426" s="121">
        <f t="shared" si="345"/>
        <v>6.0059722222222227</v>
      </c>
      <c r="AT426" s="121">
        <f t="shared" si="345"/>
        <v>6.0059722222222227</v>
      </c>
      <c r="AU426" s="121">
        <f t="shared" si="345"/>
        <v>6.0059722222222227</v>
      </c>
      <c r="AV426" s="121">
        <f t="shared" si="345"/>
        <v>6.0059722222222227</v>
      </c>
      <c r="AW426" s="121">
        <f t="shared" si="345"/>
        <v>6.0059722222222227</v>
      </c>
      <c r="AX426" s="121">
        <f t="shared" si="345"/>
        <v>6.0059722222222227</v>
      </c>
      <c r="AY426" s="121">
        <f t="shared" si="345"/>
        <v>6.0059722222222227</v>
      </c>
      <c r="AZ426" s="121">
        <f t="shared" si="345"/>
        <v>6.0059722222222227</v>
      </c>
      <c r="BA426" s="121">
        <f t="shared" si="345"/>
        <v>6.0059722222222227</v>
      </c>
      <c r="BB426" s="121">
        <f t="shared" si="345"/>
        <v>6.0059722222222227</v>
      </c>
      <c r="BC426" s="121">
        <f t="shared" si="345"/>
        <v>6.0059722222222227</v>
      </c>
      <c r="BD426" s="145" t="s">
        <v>158</v>
      </c>
      <c r="BE426" s="145" t="s">
        <v>158</v>
      </c>
      <c r="BF426" s="145" t="s">
        <v>158</v>
      </c>
      <c r="BG426" s="145" t="s">
        <v>158</v>
      </c>
      <c r="BH426" s="145" t="s">
        <v>158</v>
      </c>
    </row>
    <row r="427" spans="1:61" s="10" customFormat="1" x14ac:dyDescent="0.25">
      <c r="A427" s="190">
        <v>45429</v>
      </c>
      <c r="B427" s="40">
        <v>9802604126</v>
      </c>
      <c r="C427" s="26">
        <v>980260401</v>
      </c>
      <c r="D427" s="191">
        <v>266.91000000000003</v>
      </c>
      <c r="E427" s="191">
        <v>223.91</v>
      </c>
      <c r="F427" s="191">
        <v>1.85</v>
      </c>
      <c r="G427" s="25">
        <v>144</v>
      </c>
      <c r="AF427" s="133"/>
      <c r="AM427" s="121"/>
      <c r="AN427" s="121"/>
      <c r="AO427" s="121"/>
      <c r="AP427" s="121"/>
      <c r="AQ427" s="121">
        <f>($E$427/$G$427)*0.5</f>
        <v>0.77746527777777774</v>
      </c>
      <c r="AR427" s="121">
        <f t="shared" ref="AR427:BC427" si="346">($E$427/$G$427)</f>
        <v>1.5549305555555555</v>
      </c>
      <c r="AS427" s="121">
        <f t="shared" si="346"/>
        <v>1.5549305555555555</v>
      </c>
      <c r="AT427" s="121">
        <f t="shared" si="346"/>
        <v>1.5549305555555555</v>
      </c>
      <c r="AU427" s="121">
        <f t="shared" si="346"/>
        <v>1.5549305555555555</v>
      </c>
      <c r="AV427" s="121">
        <f t="shared" si="346"/>
        <v>1.5549305555555555</v>
      </c>
      <c r="AW427" s="121">
        <f t="shared" si="346"/>
        <v>1.5549305555555555</v>
      </c>
      <c r="AX427" s="121">
        <f t="shared" si="346"/>
        <v>1.5549305555555555</v>
      </c>
      <c r="AY427" s="121">
        <f t="shared" si="346"/>
        <v>1.5549305555555555</v>
      </c>
      <c r="AZ427" s="121">
        <f t="shared" si="346"/>
        <v>1.5549305555555555</v>
      </c>
      <c r="BA427" s="121">
        <f t="shared" si="346"/>
        <v>1.5549305555555555</v>
      </c>
      <c r="BB427" s="121">
        <f t="shared" si="346"/>
        <v>1.5549305555555555</v>
      </c>
      <c r="BC427" s="121">
        <f t="shared" si="346"/>
        <v>1.5549305555555555</v>
      </c>
      <c r="BD427" s="145" t="s">
        <v>158</v>
      </c>
      <c r="BE427" s="145" t="s">
        <v>158</v>
      </c>
      <c r="BF427" s="145" t="s">
        <v>158</v>
      </c>
      <c r="BG427" s="145" t="s">
        <v>158</v>
      </c>
      <c r="BH427" s="145" t="s">
        <v>158</v>
      </c>
    </row>
    <row r="428" spans="1:61" s="10" customFormat="1" x14ac:dyDescent="0.25">
      <c r="A428" s="190">
        <v>45436</v>
      </c>
      <c r="B428" s="192">
        <v>4561809144</v>
      </c>
      <c r="C428" s="193">
        <v>456180901</v>
      </c>
      <c r="D428" s="194">
        <v>1613.54</v>
      </c>
      <c r="E428" s="194">
        <v>1353.63</v>
      </c>
      <c r="F428" s="194">
        <v>11.21</v>
      </c>
      <c r="G428" s="176">
        <v>144</v>
      </c>
      <c r="AM428" s="121"/>
      <c r="AN428" s="121"/>
      <c r="AO428" s="121"/>
      <c r="AP428" s="121"/>
      <c r="AQ428" s="121">
        <f>($E$428/$G$428)*0.5</f>
        <v>4.7001041666666667</v>
      </c>
      <c r="AR428" s="121">
        <f t="shared" ref="AR428:BC428" si="347">($E$428/$G$428)</f>
        <v>9.4002083333333335</v>
      </c>
      <c r="AS428" s="121">
        <f t="shared" si="347"/>
        <v>9.4002083333333335</v>
      </c>
      <c r="AT428" s="121">
        <f t="shared" si="347"/>
        <v>9.4002083333333335</v>
      </c>
      <c r="AU428" s="121">
        <f t="shared" si="347"/>
        <v>9.4002083333333335</v>
      </c>
      <c r="AV428" s="121">
        <f t="shared" si="347"/>
        <v>9.4002083333333335</v>
      </c>
      <c r="AW428" s="121">
        <f t="shared" si="347"/>
        <v>9.4002083333333335</v>
      </c>
      <c r="AX428" s="121">
        <f t="shared" si="347"/>
        <v>9.4002083333333335</v>
      </c>
      <c r="AY428" s="121">
        <f t="shared" si="347"/>
        <v>9.4002083333333335</v>
      </c>
      <c r="AZ428" s="121">
        <f t="shared" si="347"/>
        <v>9.4002083333333335</v>
      </c>
      <c r="BA428" s="121">
        <f t="shared" si="347"/>
        <v>9.4002083333333335</v>
      </c>
      <c r="BB428" s="121">
        <f t="shared" si="347"/>
        <v>9.4002083333333335</v>
      </c>
      <c r="BC428" s="121">
        <f t="shared" si="347"/>
        <v>9.4002083333333335</v>
      </c>
      <c r="BD428" s="145" t="s">
        <v>158</v>
      </c>
      <c r="BE428" s="145" t="s">
        <v>158</v>
      </c>
      <c r="BF428" s="145" t="s">
        <v>158</v>
      </c>
      <c r="BG428" s="145" t="s">
        <v>158</v>
      </c>
      <c r="BH428" s="145" t="s">
        <v>158</v>
      </c>
    </row>
    <row r="429" spans="1:61" s="10" customFormat="1" x14ac:dyDescent="0.25">
      <c r="A429" s="190">
        <v>45436</v>
      </c>
      <c r="B429" s="192">
        <v>6727606126</v>
      </c>
      <c r="C429" s="193">
        <v>672760601</v>
      </c>
      <c r="D429" s="194">
        <v>1127.26</v>
      </c>
      <c r="E429" s="194">
        <v>945.68</v>
      </c>
      <c r="F429" s="194">
        <v>7.83</v>
      </c>
      <c r="G429" s="176">
        <v>144</v>
      </c>
      <c r="AM429" s="121"/>
      <c r="AN429" s="121"/>
      <c r="AO429" s="121"/>
      <c r="AP429" s="121"/>
      <c r="AQ429" s="121">
        <f>($E$429/$G$429)*0.5</f>
        <v>3.283611111111111</v>
      </c>
      <c r="AR429" s="121">
        <f t="shared" ref="AR429:BC429" si="348">($E$429/$G$429)</f>
        <v>6.5672222222222221</v>
      </c>
      <c r="AS429" s="121">
        <f t="shared" si="348"/>
        <v>6.5672222222222221</v>
      </c>
      <c r="AT429" s="121">
        <f t="shared" si="348"/>
        <v>6.5672222222222221</v>
      </c>
      <c r="AU429" s="121">
        <f t="shared" si="348"/>
        <v>6.5672222222222221</v>
      </c>
      <c r="AV429" s="121">
        <f t="shared" si="348"/>
        <v>6.5672222222222221</v>
      </c>
      <c r="AW429" s="121">
        <f t="shared" si="348"/>
        <v>6.5672222222222221</v>
      </c>
      <c r="AX429" s="121">
        <f t="shared" si="348"/>
        <v>6.5672222222222221</v>
      </c>
      <c r="AY429" s="121">
        <f t="shared" si="348"/>
        <v>6.5672222222222221</v>
      </c>
      <c r="AZ429" s="121">
        <f t="shared" si="348"/>
        <v>6.5672222222222221</v>
      </c>
      <c r="BA429" s="121">
        <f t="shared" si="348"/>
        <v>6.5672222222222221</v>
      </c>
      <c r="BB429" s="121">
        <f t="shared" si="348"/>
        <v>6.5672222222222221</v>
      </c>
      <c r="BC429" s="121">
        <f t="shared" si="348"/>
        <v>6.5672222222222221</v>
      </c>
      <c r="BD429" s="145" t="s">
        <v>158</v>
      </c>
      <c r="BE429" s="145" t="s">
        <v>158</v>
      </c>
      <c r="BF429" s="145" t="s">
        <v>158</v>
      </c>
      <c r="BG429" s="145" t="s">
        <v>158</v>
      </c>
      <c r="BH429" s="145" t="s">
        <v>158</v>
      </c>
    </row>
    <row r="430" spans="1:61" s="10" customFormat="1" x14ac:dyDescent="0.25">
      <c r="A430" s="190">
        <v>45436</v>
      </c>
      <c r="B430" s="192">
        <v>8261303139</v>
      </c>
      <c r="C430" s="193">
        <v>826130301</v>
      </c>
      <c r="D430" s="194">
        <v>1499.11</v>
      </c>
      <c r="E430" s="194">
        <v>1257.6300000000001</v>
      </c>
      <c r="F430" s="194">
        <v>10.41</v>
      </c>
      <c r="G430" s="176">
        <v>144</v>
      </c>
      <c r="AM430" s="121"/>
      <c r="AN430" s="121"/>
      <c r="AO430" s="121"/>
      <c r="AP430" s="121"/>
      <c r="AQ430" s="121">
        <f>($E$430/$G$430)*0.5</f>
        <v>4.3667708333333337</v>
      </c>
      <c r="AR430" s="121">
        <f t="shared" ref="AR430:BC430" si="349">($E$430/$G$430)</f>
        <v>8.7335416666666674</v>
      </c>
      <c r="AS430" s="121">
        <f t="shared" si="349"/>
        <v>8.7335416666666674</v>
      </c>
      <c r="AT430" s="121">
        <f t="shared" si="349"/>
        <v>8.7335416666666674</v>
      </c>
      <c r="AU430" s="121">
        <f t="shared" si="349"/>
        <v>8.7335416666666674</v>
      </c>
      <c r="AV430" s="121">
        <f t="shared" si="349"/>
        <v>8.7335416666666674</v>
      </c>
      <c r="AW430" s="121">
        <f t="shared" si="349"/>
        <v>8.7335416666666674</v>
      </c>
      <c r="AX430" s="121">
        <f t="shared" si="349"/>
        <v>8.7335416666666674</v>
      </c>
      <c r="AY430" s="121">
        <f t="shared" si="349"/>
        <v>8.7335416666666674</v>
      </c>
      <c r="AZ430" s="121">
        <f t="shared" si="349"/>
        <v>8.7335416666666674</v>
      </c>
      <c r="BA430" s="121">
        <f t="shared" si="349"/>
        <v>8.7335416666666674</v>
      </c>
      <c r="BB430" s="121">
        <f t="shared" si="349"/>
        <v>8.7335416666666674</v>
      </c>
      <c r="BC430" s="121">
        <f t="shared" si="349"/>
        <v>8.7335416666666674</v>
      </c>
      <c r="BD430" s="145" t="s">
        <v>158</v>
      </c>
      <c r="BE430" s="145" t="s">
        <v>158</v>
      </c>
      <c r="BF430" s="145" t="s">
        <v>158</v>
      </c>
      <c r="BG430" s="145" t="s">
        <v>158</v>
      </c>
      <c r="BH430" s="145" t="s">
        <v>158</v>
      </c>
    </row>
    <row r="431" spans="1:61" s="10" customFormat="1" x14ac:dyDescent="0.25">
      <c r="A431" s="190">
        <v>45443</v>
      </c>
      <c r="B431" s="192">
        <v>8604515161</v>
      </c>
      <c r="C431" s="193">
        <v>860451501</v>
      </c>
      <c r="D431" s="194">
        <v>610.5</v>
      </c>
      <c r="E431" s="194">
        <v>512.16</v>
      </c>
      <c r="F431" s="194">
        <v>4.24</v>
      </c>
      <c r="G431" s="176">
        <v>144</v>
      </c>
      <c r="AM431" s="121"/>
      <c r="AN431" s="121"/>
      <c r="AO431" s="121"/>
      <c r="AP431" s="121"/>
      <c r="AQ431" s="121">
        <f>($E$431/$G$431)*0.5</f>
        <v>1.7783333333333333</v>
      </c>
      <c r="AR431" s="121">
        <f t="shared" ref="AR431:BC431" si="350">($E$431/$G$431)</f>
        <v>3.5566666666666666</v>
      </c>
      <c r="AS431" s="121">
        <f t="shared" si="350"/>
        <v>3.5566666666666666</v>
      </c>
      <c r="AT431" s="121">
        <f t="shared" si="350"/>
        <v>3.5566666666666666</v>
      </c>
      <c r="AU431" s="121">
        <f t="shared" si="350"/>
        <v>3.5566666666666666</v>
      </c>
      <c r="AV431" s="121">
        <f t="shared" si="350"/>
        <v>3.5566666666666666</v>
      </c>
      <c r="AW431" s="121">
        <f t="shared" si="350"/>
        <v>3.5566666666666666</v>
      </c>
      <c r="AX431" s="121">
        <f t="shared" si="350"/>
        <v>3.5566666666666666</v>
      </c>
      <c r="AY431" s="121">
        <f t="shared" si="350"/>
        <v>3.5566666666666666</v>
      </c>
      <c r="AZ431" s="121">
        <f t="shared" si="350"/>
        <v>3.5566666666666666</v>
      </c>
      <c r="BA431" s="121">
        <f t="shared" si="350"/>
        <v>3.5566666666666666</v>
      </c>
      <c r="BB431" s="121">
        <f t="shared" si="350"/>
        <v>3.5566666666666666</v>
      </c>
      <c r="BC431" s="121">
        <f t="shared" si="350"/>
        <v>3.5566666666666666</v>
      </c>
      <c r="BD431" s="145" t="s">
        <v>158</v>
      </c>
      <c r="BE431" s="145" t="s">
        <v>158</v>
      </c>
      <c r="BF431" s="145" t="s">
        <v>158</v>
      </c>
      <c r="BG431" s="145" t="s">
        <v>158</v>
      </c>
      <c r="BH431" s="145" t="s">
        <v>158</v>
      </c>
    </row>
    <row r="432" spans="1:61" s="10" customFormat="1" x14ac:dyDescent="0.25">
      <c r="A432" s="190">
        <v>45443</v>
      </c>
      <c r="B432" s="40">
        <v>3245212146</v>
      </c>
      <c r="C432" s="26">
        <v>324521201</v>
      </c>
      <c r="D432" s="191">
        <v>265.62</v>
      </c>
      <c r="E432" s="191">
        <v>222.83</v>
      </c>
      <c r="F432" s="191">
        <v>1.84</v>
      </c>
      <c r="G432" s="25">
        <v>144</v>
      </c>
      <c r="AM432" s="121"/>
      <c r="AN432" s="121"/>
      <c r="AO432" s="121"/>
      <c r="AP432" s="121"/>
      <c r="AQ432" s="121">
        <f>($E$432/$G$432)*0.5</f>
        <v>0.77371527777777782</v>
      </c>
      <c r="AR432" s="121">
        <f t="shared" ref="AR432:BC432" si="351">($E$432/$G$432)</f>
        <v>1.5474305555555556</v>
      </c>
      <c r="AS432" s="121">
        <f t="shared" si="351"/>
        <v>1.5474305555555556</v>
      </c>
      <c r="AT432" s="121">
        <f t="shared" si="351"/>
        <v>1.5474305555555556</v>
      </c>
      <c r="AU432" s="121">
        <f t="shared" si="351"/>
        <v>1.5474305555555556</v>
      </c>
      <c r="AV432" s="121">
        <f t="shared" si="351"/>
        <v>1.5474305555555556</v>
      </c>
      <c r="AW432" s="121">
        <f t="shared" si="351"/>
        <v>1.5474305555555556</v>
      </c>
      <c r="AX432" s="121">
        <f t="shared" si="351"/>
        <v>1.5474305555555556</v>
      </c>
      <c r="AY432" s="121">
        <f t="shared" si="351"/>
        <v>1.5474305555555556</v>
      </c>
      <c r="AZ432" s="121">
        <f t="shared" si="351"/>
        <v>1.5474305555555556</v>
      </c>
      <c r="BA432" s="121">
        <f t="shared" si="351"/>
        <v>1.5474305555555556</v>
      </c>
      <c r="BB432" s="121">
        <f t="shared" si="351"/>
        <v>1.5474305555555556</v>
      </c>
      <c r="BC432" s="121">
        <f t="shared" si="351"/>
        <v>1.5474305555555556</v>
      </c>
      <c r="BD432" s="145" t="s">
        <v>158</v>
      </c>
      <c r="BE432" s="145" t="s">
        <v>158</v>
      </c>
      <c r="BF432" s="145" t="s">
        <v>158</v>
      </c>
      <c r="BG432" s="145" t="s">
        <v>158</v>
      </c>
      <c r="BH432" s="145" t="s">
        <v>158</v>
      </c>
    </row>
    <row r="433" spans="1:60" s="10" customFormat="1" x14ac:dyDescent="0.25">
      <c r="A433" s="190">
        <v>45443</v>
      </c>
      <c r="B433" s="40">
        <v>1780806137</v>
      </c>
      <c r="C433" s="26">
        <v>178080601</v>
      </c>
      <c r="D433" s="191">
        <v>1251.75</v>
      </c>
      <c r="E433" s="191">
        <v>1050.1199999999999</v>
      </c>
      <c r="F433" s="191">
        <v>8.69</v>
      </c>
      <c r="G433" s="25">
        <v>144</v>
      </c>
      <c r="AM433" s="121"/>
      <c r="AN433" s="121"/>
      <c r="AO433" s="121"/>
      <c r="AP433" s="121"/>
      <c r="AQ433" s="121">
        <f>($E$433/$G$433)*0.5</f>
        <v>3.6462499999999998</v>
      </c>
      <c r="AR433" s="121">
        <f t="shared" ref="AR433:BC433" si="352">($E$433/$G$433)</f>
        <v>7.2924999999999995</v>
      </c>
      <c r="AS433" s="121">
        <f t="shared" si="352"/>
        <v>7.2924999999999995</v>
      </c>
      <c r="AT433" s="121">
        <f t="shared" si="352"/>
        <v>7.2924999999999995</v>
      </c>
      <c r="AU433" s="121">
        <f t="shared" si="352"/>
        <v>7.2924999999999995</v>
      </c>
      <c r="AV433" s="121">
        <f t="shared" si="352"/>
        <v>7.2924999999999995</v>
      </c>
      <c r="AW433" s="121">
        <f t="shared" si="352"/>
        <v>7.2924999999999995</v>
      </c>
      <c r="AX433" s="121">
        <f t="shared" si="352"/>
        <v>7.2924999999999995</v>
      </c>
      <c r="AY433" s="121">
        <f t="shared" si="352"/>
        <v>7.2924999999999995</v>
      </c>
      <c r="AZ433" s="121">
        <f t="shared" si="352"/>
        <v>7.2924999999999995</v>
      </c>
      <c r="BA433" s="121">
        <f t="shared" si="352"/>
        <v>7.2924999999999995</v>
      </c>
      <c r="BB433" s="121">
        <f t="shared" si="352"/>
        <v>7.2924999999999995</v>
      </c>
      <c r="BC433" s="121">
        <f t="shared" si="352"/>
        <v>7.2924999999999995</v>
      </c>
      <c r="BD433" s="145" t="s">
        <v>158</v>
      </c>
      <c r="BE433" s="145" t="s">
        <v>158</v>
      </c>
      <c r="BF433" s="145" t="s">
        <v>158</v>
      </c>
      <c r="BG433" s="145" t="s">
        <v>158</v>
      </c>
      <c r="BH433" s="145" t="s">
        <v>158</v>
      </c>
    </row>
    <row r="434" spans="1:60" s="10" customFormat="1" x14ac:dyDescent="0.25">
      <c r="A434" s="190">
        <v>45443</v>
      </c>
      <c r="B434" s="40">
        <v>4218206177</v>
      </c>
      <c r="C434" s="26">
        <v>421820601</v>
      </c>
      <c r="D434" s="191">
        <v>538.42999999999995</v>
      </c>
      <c r="E434" s="191">
        <v>451.7</v>
      </c>
      <c r="F434" s="191">
        <v>3.74</v>
      </c>
      <c r="G434" s="25">
        <v>144</v>
      </c>
      <c r="AM434" s="121"/>
      <c r="AN434" s="121"/>
      <c r="AO434" s="121"/>
      <c r="AP434" s="121"/>
      <c r="AQ434" s="121">
        <f>($E$434/$G$434)*0.5</f>
        <v>1.5684027777777778</v>
      </c>
      <c r="AR434" s="121">
        <f t="shared" ref="AR434:BC434" si="353">($E$434/$G$434)</f>
        <v>3.1368055555555556</v>
      </c>
      <c r="AS434" s="121">
        <f t="shared" si="353"/>
        <v>3.1368055555555556</v>
      </c>
      <c r="AT434" s="121">
        <f t="shared" si="353"/>
        <v>3.1368055555555556</v>
      </c>
      <c r="AU434" s="121">
        <f t="shared" si="353"/>
        <v>3.1368055555555556</v>
      </c>
      <c r="AV434" s="121">
        <f t="shared" si="353"/>
        <v>3.1368055555555556</v>
      </c>
      <c r="AW434" s="121">
        <f t="shared" si="353"/>
        <v>3.1368055555555556</v>
      </c>
      <c r="AX434" s="121">
        <f t="shared" si="353"/>
        <v>3.1368055555555556</v>
      </c>
      <c r="AY434" s="121">
        <f t="shared" si="353"/>
        <v>3.1368055555555556</v>
      </c>
      <c r="AZ434" s="121">
        <f t="shared" si="353"/>
        <v>3.1368055555555556</v>
      </c>
      <c r="BA434" s="121">
        <f t="shared" si="353"/>
        <v>3.1368055555555556</v>
      </c>
      <c r="BB434" s="121">
        <f t="shared" si="353"/>
        <v>3.1368055555555556</v>
      </c>
      <c r="BC434" s="121">
        <f t="shared" si="353"/>
        <v>3.1368055555555556</v>
      </c>
      <c r="BD434" s="145" t="s">
        <v>158</v>
      </c>
      <c r="BE434" s="145" t="s">
        <v>158</v>
      </c>
      <c r="BF434" s="145" t="s">
        <v>158</v>
      </c>
      <c r="BG434" s="145" t="s">
        <v>158</v>
      </c>
      <c r="BH434" s="145" t="s">
        <v>158</v>
      </c>
    </row>
    <row r="435" spans="1:60" s="10" customFormat="1" x14ac:dyDescent="0.25">
      <c r="A435" s="190">
        <v>45443</v>
      </c>
      <c r="B435" s="40">
        <v>7688205142</v>
      </c>
      <c r="C435" s="26">
        <v>768820501</v>
      </c>
      <c r="D435" s="191">
        <v>363.15</v>
      </c>
      <c r="E435" s="191">
        <v>304.64999999999998</v>
      </c>
      <c r="F435" s="191">
        <v>2.52</v>
      </c>
      <c r="G435" s="25">
        <v>144</v>
      </c>
      <c r="AM435" s="121"/>
      <c r="AN435" s="121"/>
      <c r="AO435" s="121"/>
      <c r="AP435" s="121"/>
      <c r="AQ435" s="121">
        <f>($E$435/$G$435)*0.5</f>
        <v>1.0578124999999998</v>
      </c>
      <c r="AR435" s="121">
        <f t="shared" ref="AR435:BC435" si="354">($E$435/$G$435)</f>
        <v>2.1156249999999996</v>
      </c>
      <c r="AS435" s="121">
        <f t="shared" si="354"/>
        <v>2.1156249999999996</v>
      </c>
      <c r="AT435" s="121">
        <f t="shared" si="354"/>
        <v>2.1156249999999996</v>
      </c>
      <c r="AU435" s="121">
        <f t="shared" si="354"/>
        <v>2.1156249999999996</v>
      </c>
      <c r="AV435" s="121">
        <f t="shared" si="354"/>
        <v>2.1156249999999996</v>
      </c>
      <c r="AW435" s="121">
        <f t="shared" si="354"/>
        <v>2.1156249999999996</v>
      </c>
      <c r="AX435" s="121">
        <f t="shared" si="354"/>
        <v>2.1156249999999996</v>
      </c>
      <c r="AY435" s="121">
        <f t="shared" si="354"/>
        <v>2.1156249999999996</v>
      </c>
      <c r="AZ435" s="121">
        <f t="shared" si="354"/>
        <v>2.1156249999999996</v>
      </c>
      <c r="BA435" s="121">
        <f t="shared" si="354"/>
        <v>2.1156249999999996</v>
      </c>
      <c r="BB435" s="121">
        <f t="shared" si="354"/>
        <v>2.1156249999999996</v>
      </c>
      <c r="BC435" s="121">
        <f t="shared" si="354"/>
        <v>2.1156249999999996</v>
      </c>
      <c r="BD435" s="145" t="s">
        <v>158</v>
      </c>
      <c r="BE435" s="145" t="s">
        <v>158</v>
      </c>
      <c r="BF435" s="145" t="s">
        <v>158</v>
      </c>
      <c r="BG435" s="145" t="s">
        <v>158</v>
      </c>
      <c r="BH435" s="145" t="s">
        <v>158</v>
      </c>
    </row>
    <row r="436" spans="1:60" s="10" customFormat="1" x14ac:dyDescent="0.25">
      <c r="A436" s="190">
        <v>45443</v>
      </c>
      <c r="B436" s="40">
        <v>8892606135</v>
      </c>
      <c r="C436" s="26">
        <v>889260601</v>
      </c>
      <c r="D436" s="191">
        <v>887.07</v>
      </c>
      <c r="E436" s="191">
        <v>744.18</v>
      </c>
      <c r="F436" s="191">
        <v>6.16</v>
      </c>
      <c r="G436" s="25">
        <v>144</v>
      </c>
      <c r="AM436" s="121"/>
      <c r="AN436" s="121"/>
      <c r="AO436" s="121"/>
      <c r="AP436" s="121"/>
      <c r="AQ436" s="121">
        <f>($E$436/$G$436)*0.5</f>
        <v>2.5839583333333334</v>
      </c>
      <c r="AR436" s="121">
        <f t="shared" ref="AR436:BC436" si="355">($E$436/$G$436)</f>
        <v>5.1679166666666667</v>
      </c>
      <c r="AS436" s="121">
        <f t="shared" si="355"/>
        <v>5.1679166666666667</v>
      </c>
      <c r="AT436" s="121">
        <f t="shared" si="355"/>
        <v>5.1679166666666667</v>
      </c>
      <c r="AU436" s="121">
        <f t="shared" si="355"/>
        <v>5.1679166666666667</v>
      </c>
      <c r="AV436" s="121">
        <f t="shared" si="355"/>
        <v>5.1679166666666667</v>
      </c>
      <c r="AW436" s="121">
        <f t="shared" si="355"/>
        <v>5.1679166666666667</v>
      </c>
      <c r="AX436" s="121">
        <f t="shared" si="355"/>
        <v>5.1679166666666667</v>
      </c>
      <c r="AY436" s="121">
        <f t="shared" si="355"/>
        <v>5.1679166666666667</v>
      </c>
      <c r="AZ436" s="121">
        <f t="shared" si="355"/>
        <v>5.1679166666666667</v>
      </c>
      <c r="BA436" s="121">
        <f t="shared" si="355"/>
        <v>5.1679166666666667</v>
      </c>
      <c r="BB436" s="121">
        <f t="shared" si="355"/>
        <v>5.1679166666666667</v>
      </c>
      <c r="BC436" s="121">
        <f t="shared" si="355"/>
        <v>5.1679166666666667</v>
      </c>
      <c r="BD436" s="145" t="s">
        <v>158</v>
      </c>
      <c r="BE436" s="145" t="s">
        <v>158</v>
      </c>
      <c r="BF436" s="145" t="s">
        <v>158</v>
      </c>
      <c r="BG436" s="145" t="s">
        <v>158</v>
      </c>
      <c r="BH436" s="145" t="s">
        <v>158</v>
      </c>
    </row>
    <row r="437" spans="1:60" s="10" customFormat="1" x14ac:dyDescent="0.25">
      <c r="A437" s="190">
        <v>45443</v>
      </c>
      <c r="B437" s="40">
        <v>7221300119</v>
      </c>
      <c r="C437" s="26">
        <v>722130001</v>
      </c>
      <c r="D437" s="191">
        <v>641.5</v>
      </c>
      <c r="E437" s="191">
        <v>538.16</v>
      </c>
      <c r="F437" s="191">
        <v>4.45</v>
      </c>
      <c r="G437" s="25">
        <v>144</v>
      </c>
      <c r="AM437" s="121"/>
      <c r="AN437" s="121"/>
      <c r="AO437" s="121"/>
      <c r="AP437" s="121"/>
      <c r="AQ437" s="121">
        <f>($E$437/$G$437)*0.5</f>
        <v>1.868611111111111</v>
      </c>
      <c r="AR437" s="121">
        <f t="shared" ref="AR437:BC437" si="356">($E$437/$G$437)</f>
        <v>3.737222222222222</v>
      </c>
      <c r="AS437" s="121">
        <f t="shared" si="356"/>
        <v>3.737222222222222</v>
      </c>
      <c r="AT437" s="121">
        <f t="shared" si="356"/>
        <v>3.737222222222222</v>
      </c>
      <c r="AU437" s="121">
        <f t="shared" si="356"/>
        <v>3.737222222222222</v>
      </c>
      <c r="AV437" s="121">
        <f t="shared" si="356"/>
        <v>3.737222222222222</v>
      </c>
      <c r="AW437" s="121">
        <f t="shared" si="356"/>
        <v>3.737222222222222</v>
      </c>
      <c r="AX437" s="121">
        <f t="shared" si="356"/>
        <v>3.737222222222222</v>
      </c>
      <c r="AY437" s="121">
        <f t="shared" si="356"/>
        <v>3.737222222222222</v>
      </c>
      <c r="AZ437" s="121">
        <f t="shared" si="356"/>
        <v>3.737222222222222</v>
      </c>
      <c r="BA437" s="121">
        <f t="shared" si="356"/>
        <v>3.737222222222222</v>
      </c>
      <c r="BB437" s="121">
        <f t="shared" si="356"/>
        <v>3.737222222222222</v>
      </c>
      <c r="BC437" s="121">
        <f t="shared" si="356"/>
        <v>3.737222222222222</v>
      </c>
      <c r="BD437" s="145" t="s">
        <v>158</v>
      </c>
      <c r="BE437" s="145" t="s">
        <v>158</v>
      </c>
      <c r="BF437" s="145" t="s">
        <v>158</v>
      </c>
      <c r="BG437" s="145" t="s">
        <v>158</v>
      </c>
      <c r="BH437" s="145" t="s">
        <v>158</v>
      </c>
    </row>
    <row r="438" spans="1:60" s="10" customFormat="1" x14ac:dyDescent="0.25">
      <c r="A438" s="190">
        <v>45443</v>
      </c>
      <c r="B438" s="40">
        <v>9097108222</v>
      </c>
      <c r="C438" s="26">
        <v>909710801</v>
      </c>
      <c r="D438" s="191">
        <v>335.57</v>
      </c>
      <c r="E438" s="191">
        <v>281.51</v>
      </c>
      <c r="F438" s="191">
        <v>2.33</v>
      </c>
      <c r="G438" s="25">
        <v>144</v>
      </c>
      <c r="AM438" s="121"/>
      <c r="AN438" s="121"/>
      <c r="AO438" s="121"/>
      <c r="AP438" s="121"/>
      <c r="AQ438" s="121">
        <f>($E$438/$G$438)*0.5</f>
        <v>0.9774652777777777</v>
      </c>
      <c r="AR438" s="121">
        <f t="shared" ref="AR438:BC438" si="357">($E$438/$G$438)</f>
        <v>1.9549305555555554</v>
      </c>
      <c r="AS438" s="121">
        <f t="shared" si="357"/>
        <v>1.9549305555555554</v>
      </c>
      <c r="AT438" s="121">
        <f t="shared" si="357"/>
        <v>1.9549305555555554</v>
      </c>
      <c r="AU438" s="121">
        <f t="shared" si="357"/>
        <v>1.9549305555555554</v>
      </c>
      <c r="AV438" s="121">
        <f t="shared" si="357"/>
        <v>1.9549305555555554</v>
      </c>
      <c r="AW438" s="121">
        <f t="shared" si="357"/>
        <v>1.9549305555555554</v>
      </c>
      <c r="AX438" s="121">
        <f t="shared" si="357"/>
        <v>1.9549305555555554</v>
      </c>
      <c r="AY438" s="121">
        <f t="shared" si="357"/>
        <v>1.9549305555555554</v>
      </c>
      <c r="AZ438" s="121">
        <f t="shared" si="357"/>
        <v>1.9549305555555554</v>
      </c>
      <c r="BA438" s="121">
        <f t="shared" si="357"/>
        <v>1.9549305555555554</v>
      </c>
      <c r="BB438" s="121">
        <f t="shared" si="357"/>
        <v>1.9549305555555554</v>
      </c>
      <c r="BC438" s="121">
        <f t="shared" si="357"/>
        <v>1.9549305555555554</v>
      </c>
      <c r="BD438" s="145" t="s">
        <v>158</v>
      </c>
      <c r="BE438" s="145" t="s">
        <v>158</v>
      </c>
      <c r="BF438" s="145" t="s">
        <v>158</v>
      </c>
      <c r="BG438" s="145" t="s">
        <v>158</v>
      </c>
      <c r="BH438" s="145" t="s">
        <v>158</v>
      </c>
    </row>
    <row r="439" spans="1:60" s="10" customFormat="1" x14ac:dyDescent="0.25">
      <c r="A439" s="190">
        <v>45443</v>
      </c>
      <c r="B439" s="40">
        <v>1029116125</v>
      </c>
      <c r="C439" s="26">
        <v>102911601</v>
      </c>
      <c r="D439" s="191">
        <v>774.61</v>
      </c>
      <c r="E439" s="191">
        <v>649.84</v>
      </c>
      <c r="F439" s="191">
        <v>5.38</v>
      </c>
      <c r="G439" s="25">
        <v>144</v>
      </c>
      <c r="AM439" s="121"/>
      <c r="AN439" s="121"/>
      <c r="AO439" s="121"/>
      <c r="AP439" s="121"/>
      <c r="AQ439" s="121">
        <f>($E$439/$G$439)*0.5</f>
        <v>2.256388888888889</v>
      </c>
      <c r="AR439" s="121">
        <f t="shared" ref="AR439:BC439" si="358">($E$439/$G$439)</f>
        <v>4.512777777777778</v>
      </c>
      <c r="AS439" s="121">
        <f t="shared" si="358"/>
        <v>4.512777777777778</v>
      </c>
      <c r="AT439" s="121">
        <f t="shared" si="358"/>
        <v>4.512777777777778</v>
      </c>
      <c r="AU439" s="121">
        <f t="shared" si="358"/>
        <v>4.512777777777778</v>
      </c>
      <c r="AV439" s="121">
        <f t="shared" si="358"/>
        <v>4.512777777777778</v>
      </c>
      <c r="AW439" s="121">
        <f t="shared" si="358"/>
        <v>4.512777777777778</v>
      </c>
      <c r="AX439" s="121">
        <f t="shared" si="358"/>
        <v>4.512777777777778</v>
      </c>
      <c r="AY439" s="121">
        <f t="shared" si="358"/>
        <v>4.512777777777778</v>
      </c>
      <c r="AZ439" s="121">
        <f t="shared" si="358"/>
        <v>4.512777777777778</v>
      </c>
      <c r="BA439" s="121">
        <f t="shared" si="358"/>
        <v>4.512777777777778</v>
      </c>
      <c r="BB439" s="121">
        <f t="shared" si="358"/>
        <v>4.512777777777778</v>
      </c>
      <c r="BC439" s="121">
        <f t="shared" si="358"/>
        <v>4.512777777777778</v>
      </c>
      <c r="BD439" s="145" t="s">
        <v>158</v>
      </c>
      <c r="BE439" s="145" t="s">
        <v>158</v>
      </c>
      <c r="BF439" s="145" t="s">
        <v>158</v>
      </c>
      <c r="BG439" s="145" t="s">
        <v>158</v>
      </c>
      <c r="BH439" s="145" t="s">
        <v>158</v>
      </c>
    </row>
    <row r="440" spans="1:60" s="10" customFormat="1" x14ac:dyDescent="0.25">
      <c r="A440" s="190">
        <v>45443</v>
      </c>
      <c r="B440" s="40">
        <v>1898108132</v>
      </c>
      <c r="C440" s="26">
        <v>189810801</v>
      </c>
      <c r="D440" s="191">
        <v>301.88</v>
      </c>
      <c r="E440" s="191">
        <v>253.26</v>
      </c>
      <c r="F440" s="191">
        <v>2.1</v>
      </c>
      <c r="G440" s="25">
        <v>144</v>
      </c>
      <c r="AM440" s="121"/>
      <c r="AN440" s="121"/>
      <c r="AO440" s="121"/>
      <c r="AP440" s="121"/>
      <c r="AQ440" s="121">
        <f>($E$440/$G$440)*0.5</f>
        <v>0.87937500000000002</v>
      </c>
      <c r="AR440" s="121">
        <f t="shared" ref="AR440:BC440" si="359">($E$440/$G$440)</f>
        <v>1.75875</v>
      </c>
      <c r="AS440" s="121">
        <f t="shared" si="359"/>
        <v>1.75875</v>
      </c>
      <c r="AT440" s="121">
        <f t="shared" si="359"/>
        <v>1.75875</v>
      </c>
      <c r="AU440" s="121">
        <f t="shared" si="359"/>
        <v>1.75875</v>
      </c>
      <c r="AV440" s="121">
        <f t="shared" si="359"/>
        <v>1.75875</v>
      </c>
      <c r="AW440" s="121">
        <f t="shared" si="359"/>
        <v>1.75875</v>
      </c>
      <c r="AX440" s="121">
        <f t="shared" si="359"/>
        <v>1.75875</v>
      </c>
      <c r="AY440" s="121">
        <f t="shared" si="359"/>
        <v>1.75875</v>
      </c>
      <c r="AZ440" s="121">
        <f t="shared" si="359"/>
        <v>1.75875</v>
      </c>
      <c r="BA440" s="121">
        <f t="shared" si="359"/>
        <v>1.75875</v>
      </c>
      <c r="BB440" s="121">
        <f t="shared" si="359"/>
        <v>1.75875</v>
      </c>
      <c r="BC440" s="121">
        <f t="shared" si="359"/>
        <v>1.75875</v>
      </c>
      <c r="BD440" s="145" t="s">
        <v>158</v>
      </c>
      <c r="BE440" s="145" t="s">
        <v>158</v>
      </c>
      <c r="BF440" s="145" t="s">
        <v>158</v>
      </c>
      <c r="BG440" s="145" t="s">
        <v>158</v>
      </c>
      <c r="BH440" s="145" t="s">
        <v>158</v>
      </c>
    </row>
    <row r="441" spans="1:60" s="10" customFormat="1" x14ac:dyDescent="0.25">
      <c r="A441" s="190">
        <v>45443</v>
      </c>
      <c r="B441" s="40">
        <v>7284112142</v>
      </c>
      <c r="C441" s="26">
        <v>728411201</v>
      </c>
      <c r="D441" s="191">
        <v>381.35</v>
      </c>
      <c r="E441" s="191">
        <v>319.93</v>
      </c>
      <c r="F441" s="191">
        <v>2.65</v>
      </c>
      <c r="G441" s="25">
        <v>144</v>
      </c>
      <c r="AM441" s="121"/>
      <c r="AN441" s="121"/>
      <c r="AO441" s="121"/>
      <c r="AP441" s="121"/>
      <c r="AQ441" s="131">
        <f>($E$441/$G$441)*0.5</f>
        <v>1.1108680555555557</v>
      </c>
      <c r="AR441" s="121">
        <f t="shared" ref="AR441:BC441" si="360">($E$441/$G$441)</f>
        <v>2.2217361111111114</v>
      </c>
      <c r="AS441" s="121">
        <f t="shared" si="360"/>
        <v>2.2217361111111114</v>
      </c>
      <c r="AT441" s="121">
        <f t="shared" si="360"/>
        <v>2.2217361111111114</v>
      </c>
      <c r="AU441" s="121">
        <f t="shared" si="360"/>
        <v>2.2217361111111114</v>
      </c>
      <c r="AV441" s="121">
        <f t="shared" si="360"/>
        <v>2.2217361111111114</v>
      </c>
      <c r="AW441" s="121">
        <f t="shared" si="360"/>
        <v>2.2217361111111114</v>
      </c>
      <c r="AX441" s="121">
        <f t="shared" si="360"/>
        <v>2.2217361111111114</v>
      </c>
      <c r="AY441" s="121">
        <f t="shared" si="360"/>
        <v>2.2217361111111114</v>
      </c>
      <c r="AZ441" s="121">
        <f t="shared" si="360"/>
        <v>2.2217361111111114</v>
      </c>
      <c r="BA441" s="121">
        <f t="shared" si="360"/>
        <v>2.2217361111111114</v>
      </c>
      <c r="BB441" s="121">
        <f t="shared" si="360"/>
        <v>2.2217361111111114</v>
      </c>
      <c r="BC441" s="121">
        <f t="shared" si="360"/>
        <v>2.2217361111111114</v>
      </c>
      <c r="BD441" s="145" t="s">
        <v>158</v>
      </c>
      <c r="BE441" s="145" t="s">
        <v>158</v>
      </c>
      <c r="BF441" s="145" t="s">
        <v>158</v>
      </c>
      <c r="BG441" s="145" t="s">
        <v>158</v>
      </c>
      <c r="BH441" s="145" t="s">
        <v>158</v>
      </c>
    </row>
    <row r="442" spans="1:60" x14ac:dyDescent="0.25">
      <c r="D442" s="16"/>
      <c r="E442" s="16"/>
      <c r="F442" s="16"/>
      <c r="AQ442" s="34">
        <f>SUM(AQ202:AQ441)</f>
        <v>3647.8948946029022</v>
      </c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</row>
    <row r="443" spans="1:60" x14ac:dyDescent="0.25">
      <c r="D443" s="16"/>
      <c r="E443" s="16"/>
      <c r="F443" s="16"/>
    </row>
    <row r="444" spans="1:60" x14ac:dyDescent="0.25">
      <c r="A444" s="190">
        <v>45457</v>
      </c>
      <c r="B444" s="40">
        <v>2665111157</v>
      </c>
      <c r="C444" s="26">
        <v>266511101</v>
      </c>
      <c r="D444" s="191">
        <v>4874.5</v>
      </c>
      <c r="E444" s="191">
        <v>4089.3</v>
      </c>
      <c r="F444" s="191">
        <v>33.85</v>
      </c>
      <c r="G444" s="25">
        <v>144</v>
      </c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21"/>
      <c r="AN444" s="121"/>
      <c r="AO444" s="121"/>
      <c r="AP444" s="121"/>
      <c r="AQ444" s="121"/>
      <c r="AR444" s="121">
        <f>($E$444/$G$444)*0.5</f>
        <v>14.198958333333334</v>
      </c>
      <c r="AS444" s="121">
        <f t="shared" ref="AS444:BC444" si="361">($E$444/$G$444)</f>
        <v>28.397916666666667</v>
      </c>
      <c r="AT444" s="121">
        <f t="shared" si="361"/>
        <v>28.397916666666667</v>
      </c>
      <c r="AU444" s="121">
        <f t="shared" si="361"/>
        <v>28.397916666666667</v>
      </c>
      <c r="AV444" s="121">
        <f t="shared" si="361"/>
        <v>28.397916666666667</v>
      </c>
      <c r="AW444" s="121">
        <f t="shared" si="361"/>
        <v>28.397916666666667</v>
      </c>
      <c r="AX444" s="121">
        <f t="shared" si="361"/>
        <v>28.397916666666667</v>
      </c>
      <c r="AY444" s="121">
        <f t="shared" si="361"/>
        <v>28.397916666666667</v>
      </c>
      <c r="AZ444" s="121">
        <f t="shared" si="361"/>
        <v>28.397916666666667</v>
      </c>
      <c r="BA444" s="121">
        <f t="shared" si="361"/>
        <v>28.397916666666667</v>
      </c>
      <c r="BB444" s="121">
        <f t="shared" si="361"/>
        <v>28.397916666666667</v>
      </c>
      <c r="BC444" s="121">
        <f t="shared" si="361"/>
        <v>28.397916666666667</v>
      </c>
      <c r="BD444" s="145" t="s">
        <v>158</v>
      </c>
      <c r="BE444" s="145" t="s">
        <v>158</v>
      </c>
      <c r="BF444" s="145" t="s">
        <v>158</v>
      </c>
      <c r="BG444" s="145" t="s">
        <v>158</v>
      </c>
      <c r="BH444" s="145" t="s">
        <v>158</v>
      </c>
    </row>
    <row r="445" spans="1:60" x14ac:dyDescent="0.25">
      <c r="A445" s="190">
        <v>45457</v>
      </c>
      <c r="B445" s="40">
        <v>8377306124</v>
      </c>
      <c r="C445" s="26">
        <v>837730601</v>
      </c>
      <c r="D445" s="191">
        <v>2254.81</v>
      </c>
      <c r="E445" s="191">
        <v>1891.6</v>
      </c>
      <c r="F445" s="191">
        <v>15.66</v>
      </c>
      <c r="G445" s="25">
        <v>144</v>
      </c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33"/>
      <c r="AG445" s="10"/>
      <c r="AH445" s="10"/>
      <c r="AI445" s="10"/>
      <c r="AJ445" s="10"/>
      <c r="AK445" s="10"/>
      <c r="AL445" s="10"/>
      <c r="AM445" s="121"/>
      <c r="AN445" s="121"/>
      <c r="AO445" s="121"/>
      <c r="AP445" s="121"/>
      <c r="AQ445" s="121"/>
      <c r="AR445" s="121">
        <f>($E$445/$G$445)*0.5</f>
        <v>6.5680555555555555</v>
      </c>
      <c r="AS445" s="121">
        <f t="shared" ref="AS445:BC445" si="362">($E$445/$G$445)</f>
        <v>13.136111111111111</v>
      </c>
      <c r="AT445" s="121">
        <f t="shared" si="362"/>
        <v>13.136111111111111</v>
      </c>
      <c r="AU445" s="121">
        <f t="shared" si="362"/>
        <v>13.136111111111111</v>
      </c>
      <c r="AV445" s="121">
        <f t="shared" si="362"/>
        <v>13.136111111111111</v>
      </c>
      <c r="AW445" s="121">
        <f t="shared" si="362"/>
        <v>13.136111111111111</v>
      </c>
      <c r="AX445" s="121">
        <f t="shared" si="362"/>
        <v>13.136111111111111</v>
      </c>
      <c r="AY445" s="121">
        <f t="shared" si="362"/>
        <v>13.136111111111111</v>
      </c>
      <c r="AZ445" s="121">
        <f t="shared" si="362"/>
        <v>13.136111111111111</v>
      </c>
      <c r="BA445" s="121">
        <f t="shared" si="362"/>
        <v>13.136111111111111</v>
      </c>
      <c r="BB445" s="121">
        <f t="shared" si="362"/>
        <v>13.136111111111111</v>
      </c>
      <c r="BC445" s="121">
        <f t="shared" si="362"/>
        <v>13.136111111111111</v>
      </c>
      <c r="BD445" s="145" t="s">
        <v>158</v>
      </c>
      <c r="BE445" s="145" t="s">
        <v>158</v>
      </c>
      <c r="BF445" s="145" t="s">
        <v>158</v>
      </c>
      <c r="BG445" s="145" t="s">
        <v>158</v>
      </c>
      <c r="BH445" s="145" t="s">
        <v>158</v>
      </c>
    </row>
    <row r="446" spans="1:60" x14ac:dyDescent="0.25">
      <c r="A446" s="190">
        <v>45457</v>
      </c>
      <c r="B446" s="40">
        <v>3280111154</v>
      </c>
      <c r="C446" s="26">
        <v>328011101</v>
      </c>
      <c r="D446" s="191">
        <v>177.89</v>
      </c>
      <c r="E446" s="191">
        <v>149.22999999999999</v>
      </c>
      <c r="F446" s="191">
        <v>1.24</v>
      </c>
      <c r="G446" s="25">
        <v>144</v>
      </c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21"/>
      <c r="AN446" s="121"/>
      <c r="AO446" s="121"/>
      <c r="AP446" s="121"/>
      <c r="AQ446" s="121"/>
      <c r="AR446" s="121">
        <f>($E$446/$G$446)*0.5</f>
        <v>0.51815972222222217</v>
      </c>
      <c r="AS446" s="121">
        <f t="shared" ref="AS446:BC446" si="363">($E$446/$G$446)</f>
        <v>1.0363194444444443</v>
      </c>
      <c r="AT446" s="121">
        <f t="shared" si="363"/>
        <v>1.0363194444444443</v>
      </c>
      <c r="AU446" s="121">
        <f t="shared" si="363"/>
        <v>1.0363194444444443</v>
      </c>
      <c r="AV446" s="121">
        <f t="shared" si="363"/>
        <v>1.0363194444444443</v>
      </c>
      <c r="AW446" s="121">
        <f t="shared" si="363"/>
        <v>1.0363194444444443</v>
      </c>
      <c r="AX446" s="121">
        <f t="shared" si="363"/>
        <v>1.0363194444444443</v>
      </c>
      <c r="AY446" s="121">
        <f t="shared" si="363"/>
        <v>1.0363194444444443</v>
      </c>
      <c r="AZ446" s="121">
        <f t="shared" si="363"/>
        <v>1.0363194444444443</v>
      </c>
      <c r="BA446" s="121">
        <f t="shared" si="363"/>
        <v>1.0363194444444443</v>
      </c>
      <c r="BB446" s="121">
        <f t="shared" si="363"/>
        <v>1.0363194444444443</v>
      </c>
      <c r="BC446" s="121">
        <f t="shared" si="363"/>
        <v>1.0363194444444443</v>
      </c>
      <c r="BD446" s="145" t="s">
        <v>158</v>
      </c>
      <c r="BE446" s="145" t="s">
        <v>158</v>
      </c>
      <c r="BF446" s="145" t="s">
        <v>158</v>
      </c>
      <c r="BG446" s="145" t="s">
        <v>158</v>
      </c>
      <c r="BH446" s="145" t="s">
        <v>158</v>
      </c>
    </row>
    <row r="447" spans="1:60" x14ac:dyDescent="0.25">
      <c r="A447" s="190">
        <v>45457</v>
      </c>
      <c r="B447" s="40">
        <v>8071107149</v>
      </c>
      <c r="C447" s="26">
        <v>807110701</v>
      </c>
      <c r="D447" s="191">
        <v>5277.59</v>
      </c>
      <c r="E447" s="191">
        <v>4427.46</v>
      </c>
      <c r="F447" s="191">
        <v>36.65</v>
      </c>
      <c r="G447" s="25">
        <v>144</v>
      </c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21"/>
      <c r="AN447" s="121"/>
      <c r="AO447" s="121"/>
      <c r="AP447" s="121"/>
      <c r="AQ447" s="121"/>
      <c r="AR447" s="121">
        <f>($E$447/$G$447)*0.5</f>
        <v>15.373125</v>
      </c>
      <c r="AS447" s="121">
        <f t="shared" ref="AS447:BC447" si="364">($E$447/$G$447)</f>
        <v>30.74625</v>
      </c>
      <c r="AT447" s="121">
        <f t="shared" si="364"/>
        <v>30.74625</v>
      </c>
      <c r="AU447" s="121">
        <f t="shared" si="364"/>
        <v>30.74625</v>
      </c>
      <c r="AV447" s="121">
        <f t="shared" si="364"/>
        <v>30.74625</v>
      </c>
      <c r="AW447" s="121">
        <f t="shared" si="364"/>
        <v>30.74625</v>
      </c>
      <c r="AX447" s="121">
        <f t="shared" si="364"/>
        <v>30.74625</v>
      </c>
      <c r="AY447" s="121">
        <f t="shared" si="364"/>
        <v>30.74625</v>
      </c>
      <c r="AZ447" s="121">
        <f t="shared" si="364"/>
        <v>30.74625</v>
      </c>
      <c r="BA447" s="121">
        <f t="shared" si="364"/>
        <v>30.74625</v>
      </c>
      <c r="BB447" s="121">
        <f t="shared" si="364"/>
        <v>30.74625</v>
      </c>
      <c r="BC447" s="121">
        <f t="shared" si="364"/>
        <v>30.74625</v>
      </c>
      <c r="BD447" s="145" t="s">
        <v>158</v>
      </c>
      <c r="BE447" s="145" t="s">
        <v>158</v>
      </c>
      <c r="BF447" s="145" t="s">
        <v>158</v>
      </c>
      <c r="BG447" s="145" t="s">
        <v>158</v>
      </c>
      <c r="BH447" s="145" t="s">
        <v>158</v>
      </c>
    </row>
    <row r="448" spans="1:60" x14ac:dyDescent="0.25">
      <c r="A448" s="190">
        <v>45464</v>
      </c>
      <c r="B448" s="40">
        <v>3130605127</v>
      </c>
      <c r="C448" s="26">
        <v>313060501</v>
      </c>
      <c r="D448" s="191">
        <v>1291.76</v>
      </c>
      <c r="E448" s="191">
        <v>1083.68</v>
      </c>
      <c r="F448" s="191">
        <v>8.9700000000000006</v>
      </c>
      <c r="G448" s="25">
        <v>144</v>
      </c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21"/>
      <c r="AN448" s="121"/>
      <c r="AO448" s="121"/>
      <c r="AP448" s="121"/>
      <c r="AQ448" s="121"/>
      <c r="AR448" s="121">
        <f>($E$448/$G$448)*0.5</f>
        <v>3.762777777777778</v>
      </c>
      <c r="AS448" s="121">
        <f t="shared" ref="AS448:BC448" si="365">($E$448/$G$448)</f>
        <v>7.525555555555556</v>
      </c>
      <c r="AT448" s="121">
        <f t="shared" si="365"/>
        <v>7.525555555555556</v>
      </c>
      <c r="AU448" s="121">
        <f t="shared" si="365"/>
        <v>7.525555555555556</v>
      </c>
      <c r="AV448" s="121">
        <f t="shared" si="365"/>
        <v>7.525555555555556</v>
      </c>
      <c r="AW448" s="121">
        <f t="shared" si="365"/>
        <v>7.525555555555556</v>
      </c>
      <c r="AX448" s="121">
        <f t="shared" si="365"/>
        <v>7.525555555555556</v>
      </c>
      <c r="AY448" s="121">
        <f t="shared" si="365"/>
        <v>7.525555555555556</v>
      </c>
      <c r="AZ448" s="121">
        <f t="shared" si="365"/>
        <v>7.525555555555556</v>
      </c>
      <c r="BA448" s="121">
        <f t="shared" si="365"/>
        <v>7.525555555555556</v>
      </c>
      <c r="BB448" s="121">
        <f t="shared" si="365"/>
        <v>7.525555555555556</v>
      </c>
      <c r="BC448" s="121">
        <f t="shared" si="365"/>
        <v>7.525555555555556</v>
      </c>
      <c r="BD448" s="145" t="s">
        <v>158</v>
      </c>
      <c r="BE448" s="145" t="s">
        <v>158</v>
      </c>
      <c r="BF448" s="145" t="s">
        <v>158</v>
      </c>
      <c r="BG448" s="145" t="s">
        <v>158</v>
      </c>
      <c r="BH448" s="145" t="s">
        <v>158</v>
      </c>
    </row>
    <row r="449" spans="1:61" x14ac:dyDescent="0.25">
      <c r="A449" s="190">
        <v>45464</v>
      </c>
      <c r="B449" s="40">
        <v>932518152</v>
      </c>
      <c r="C449" s="26">
        <v>93251801</v>
      </c>
      <c r="D449" s="191">
        <v>3756.87</v>
      </c>
      <c r="E449" s="191">
        <v>3151.7</v>
      </c>
      <c r="F449" s="191">
        <v>26.09</v>
      </c>
      <c r="G449" s="25">
        <v>144</v>
      </c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21"/>
      <c r="AN449" s="121"/>
      <c r="AO449" s="121"/>
      <c r="AP449" s="121"/>
      <c r="AQ449" s="121"/>
      <c r="AR449" s="121">
        <f>($E$449/$G$449)*0.5</f>
        <v>10.943402777777777</v>
      </c>
      <c r="AS449" s="121">
        <f t="shared" ref="AS449:BC449" si="366">($E$449/$G$449)</f>
        <v>21.886805555555554</v>
      </c>
      <c r="AT449" s="121">
        <f t="shared" si="366"/>
        <v>21.886805555555554</v>
      </c>
      <c r="AU449" s="121">
        <f t="shared" si="366"/>
        <v>21.886805555555554</v>
      </c>
      <c r="AV449" s="121">
        <f t="shared" si="366"/>
        <v>21.886805555555554</v>
      </c>
      <c r="AW449" s="121">
        <f t="shared" si="366"/>
        <v>21.886805555555554</v>
      </c>
      <c r="AX449" s="121">
        <f t="shared" si="366"/>
        <v>21.886805555555554</v>
      </c>
      <c r="AY449" s="121">
        <f t="shared" si="366"/>
        <v>21.886805555555554</v>
      </c>
      <c r="AZ449" s="121">
        <f t="shared" si="366"/>
        <v>21.886805555555554</v>
      </c>
      <c r="BA449" s="121">
        <f t="shared" si="366"/>
        <v>21.886805555555554</v>
      </c>
      <c r="BB449" s="121">
        <f t="shared" si="366"/>
        <v>21.886805555555554</v>
      </c>
      <c r="BC449" s="121">
        <f t="shared" si="366"/>
        <v>21.886805555555554</v>
      </c>
      <c r="BD449" s="145" t="s">
        <v>158</v>
      </c>
      <c r="BE449" s="145" t="s">
        <v>158</v>
      </c>
      <c r="BF449" s="145" t="s">
        <v>158</v>
      </c>
      <c r="BG449" s="145" t="s">
        <v>158</v>
      </c>
      <c r="BH449" s="145" t="s">
        <v>158</v>
      </c>
    </row>
    <row r="450" spans="1:61" x14ac:dyDescent="0.25">
      <c r="A450" s="190">
        <v>45464</v>
      </c>
      <c r="B450" s="40">
        <v>6255609134</v>
      </c>
      <c r="C450" s="26">
        <v>625560901</v>
      </c>
      <c r="D450" s="191">
        <v>5292.1</v>
      </c>
      <c r="E450" s="191">
        <v>4439.63</v>
      </c>
      <c r="F450" s="191">
        <v>36.75</v>
      </c>
      <c r="G450" s="25">
        <v>144</v>
      </c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21"/>
      <c r="AN450" s="121"/>
      <c r="AO450" s="121"/>
      <c r="AP450" s="121"/>
      <c r="AQ450" s="121"/>
      <c r="AR450" s="121">
        <f>($E$450/$G$450)*0.5</f>
        <v>15.415381944444444</v>
      </c>
      <c r="AS450" s="121">
        <f t="shared" ref="AS450:BC450" si="367">($E$450/$G$450)</f>
        <v>30.830763888888889</v>
      </c>
      <c r="AT450" s="121">
        <f t="shared" si="367"/>
        <v>30.830763888888889</v>
      </c>
      <c r="AU450" s="121">
        <f t="shared" si="367"/>
        <v>30.830763888888889</v>
      </c>
      <c r="AV450" s="121">
        <f t="shared" si="367"/>
        <v>30.830763888888889</v>
      </c>
      <c r="AW450" s="121">
        <f t="shared" si="367"/>
        <v>30.830763888888889</v>
      </c>
      <c r="AX450" s="121">
        <f t="shared" si="367"/>
        <v>30.830763888888889</v>
      </c>
      <c r="AY450" s="121">
        <f t="shared" si="367"/>
        <v>30.830763888888889</v>
      </c>
      <c r="AZ450" s="121">
        <f t="shared" si="367"/>
        <v>30.830763888888889</v>
      </c>
      <c r="BA450" s="121">
        <f t="shared" si="367"/>
        <v>30.830763888888889</v>
      </c>
      <c r="BB450" s="121">
        <f t="shared" si="367"/>
        <v>30.830763888888889</v>
      </c>
      <c r="BC450" s="121">
        <f t="shared" si="367"/>
        <v>30.830763888888889</v>
      </c>
      <c r="BD450" s="145" t="s">
        <v>158</v>
      </c>
      <c r="BE450" s="145" t="s">
        <v>158</v>
      </c>
      <c r="BF450" s="145" t="s">
        <v>158</v>
      </c>
      <c r="BG450" s="145" t="s">
        <v>158</v>
      </c>
      <c r="BH450" s="145" t="s">
        <v>158</v>
      </c>
    </row>
    <row r="451" spans="1:61" x14ac:dyDescent="0.25">
      <c r="A451" s="190">
        <v>45464</v>
      </c>
      <c r="B451" s="40">
        <v>2492006038</v>
      </c>
      <c r="C451" s="26">
        <v>249200600</v>
      </c>
      <c r="D451" s="191">
        <v>9672</v>
      </c>
      <c r="E451" s="191">
        <v>8114.01</v>
      </c>
      <c r="F451" s="191">
        <v>67.17</v>
      </c>
      <c r="G451" s="25">
        <v>144</v>
      </c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21"/>
      <c r="AN451" s="121"/>
      <c r="AO451" s="121"/>
      <c r="AP451" s="121"/>
      <c r="AQ451" s="121"/>
      <c r="AR451" s="121">
        <f>($E$451/$G$451)*0.5</f>
        <v>28.173645833333335</v>
      </c>
      <c r="AS451" s="121">
        <f t="shared" ref="AS451:BC451" si="368">($E$451/$G$451)</f>
        <v>56.347291666666671</v>
      </c>
      <c r="AT451" s="121">
        <f t="shared" si="368"/>
        <v>56.347291666666671</v>
      </c>
      <c r="AU451" s="121">
        <f t="shared" si="368"/>
        <v>56.347291666666671</v>
      </c>
      <c r="AV451" s="121">
        <f t="shared" si="368"/>
        <v>56.347291666666671</v>
      </c>
      <c r="AW451" s="121">
        <f t="shared" si="368"/>
        <v>56.347291666666671</v>
      </c>
      <c r="AX451" s="121">
        <f t="shared" si="368"/>
        <v>56.347291666666671</v>
      </c>
      <c r="AY451" s="121">
        <f t="shared" si="368"/>
        <v>56.347291666666671</v>
      </c>
      <c r="AZ451" s="121">
        <f t="shared" si="368"/>
        <v>56.347291666666671</v>
      </c>
      <c r="BA451" s="121">
        <f t="shared" si="368"/>
        <v>56.347291666666671</v>
      </c>
      <c r="BB451" s="121">
        <f t="shared" si="368"/>
        <v>56.347291666666671</v>
      </c>
      <c r="BC451" s="121">
        <f t="shared" si="368"/>
        <v>56.347291666666671</v>
      </c>
      <c r="BD451" s="145" t="s">
        <v>158</v>
      </c>
      <c r="BE451" s="145" t="s">
        <v>158</v>
      </c>
      <c r="BF451" s="145" t="s">
        <v>158</v>
      </c>
      <c r="BG451" s="145" t="s">
        <v>158</v>
      </c>
      <c r="BH451" s="145" t="s">
        <v>158</v>
      </c>
    </row>
    <row r="452" spans="1:61" x14ac:dyDescent="0.25">
      <c r="A452" s="190">
        <v>45464</v>
      </c>
      <c r="B452" s="40">
        <v>4183116047</v>
      </c>
      <c r="C452" s="26">
        <v>418311600</v>
      </c>
      <c r="D452" s="191">
        <v>6086.2</v>
      </c>
      <c r="E452" s="191">
        <v>5105.82</v>
      </c>
      <c r="F452" s="191">
        <v>42.27</v>
      </c>
      <c r="G452" s="25">
        <v>144</v>
      </c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21"/>
      <c r="AN452" s="121"/>
      <c r="AO452" s="121"/>
      <c r="AP452" s="121"/>
      <c r="AQ452" s="121"/>
      <c r="AR452" s="121">
        <f>($E$452/$G$452)*0.5</f>
        <v>17.728541666666665</v>
      </c>
      <c r="AS452" s="121">
        <f t="shared" ref="AS452:BC452" si="369">($E$452/$G$452)</f>
        <v>35.45708333333333</v>
      </c>
      <c r="AT452" s="121">
        <f t="shared" si="369"/>
        <v>35.45708333333333</v>
      </c>
      <c r="AU452" s="121">
        <f t="shared" si="369"/>
        <v>35.45708333333333</v>
      </c>
      <c r="AV452" s="121">
        <f t="shared" si="369"/>
        <v>35.45708333333333</v>
      </c>
      <c r="AW452" s="121">
        <f t="shared" si="369"/>
        <v>35.45708333333333</v>
      </c>
      <c r="AX452" s="121">
        <f t="shared" si="369"/>
        <v>35.45708333333333</v>
      </c>
      <c r="AY452" s="121">
        <f t="shared" si="369"/>
        <v>35.45708333333333</v>
      </c>
      <c r="AZ452" s="121">
        <f t="shared" si="369"/>
        <v>35.45708333333333</v>
      </c>
      <c r="BA452" s="121">
        <f t="shared" si="369"/>
        <v>35.45708333333333</v>
      </c>
      <c r="BB452" s="121">
        <f t="shared" si="369"/>
        <v>35.45708333333333</v>
      </c>
      <c r="BC452" s="121">
        <f t="shared" si="369"/>
        <v>35.45708333333333</v>
      </c>
      <c r="BD452" s="145" t="s">
        <v>158</v>
      </c>
      <c r="BE452" s="145" t="s">
        <v>158</v>
      </c>
      <c r="BF452" s="145" t="s">
        <v>158</v>
      </c>
      <c r="BG452" s="145" t="s">
        <v>158</v>
      </c>
      <c r="BH452" s="145" t="s">
        <v>158</v>
      </c>
    </row>
    <row r="453" spans="1:61" x14ac:dyDescent="0.25">
      <c r="A453" s="190">
        <v>45464</v>
      </c>
      <c r="B453" s="40">
        <v>1368108225</v>
      </c>
      <c r="C453" s="26">
        <v>136810801</v>
      </c>
      <c r="D453" s="191">
        <v>8909.9500000000007</v>
      </c>
      <c r="E453" s="191">
        <v>7474.71</v>
      </c>
      <c r="F453" s="191">
        <v>61.87</v>
      </c>
      <c r="G453" s="25">
        <v>144</v>
      </c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21"/>
      <c r="AN453" s="121"/>
      <c r="AO453" s="121"/>
      <c r="AP453" s="121"/>
      <c r="AQ453" s="121"/>
      <c r="AR453" s="121">
        <f>($E$453/$G$453)*0.5</f>
        <v>25.953854166666666</v>
      </c>
      <c r="AS453" s="121">
        <f t="shared" ref="AS453:BC453" si="370">($E$453/$G$453)</f>
        <v>51.907708333333332</v>
      </c>
      <c r="AT453" s="121">
        <f t="shared" si="370"/>
        <v>51.907708333333332</v>
      </c>
      <c r="AU453" s="121">
        <f t="shared" si="370"/>
        <v>51.907708333333332</v>
      </c>
      <c r="AV453" s="121">
        <f t="shared" si="370"/>
        <v>51.907708333333332</v>
      </c>
      <c r="AW453" s="121">
        <f t="shared" si="370"/>
        <v>51.907708333333332</v>
      </c>
      <c r="AX453" s="121">
        <f t="shared" si="370"/>
        <v>51.907708333333332</v>
      </c>
      <c r="AY453" s="121">
        <f t="shared" si="370"/>
        <v>51.907708333333332</v>
      </c>
      <c r="AZ453" s="121">
        <f t="shared" si="370"/>
        <v>51.907708333333332</v>
      </c>
      <c r="BA453" s="121">
        <f t="shared" si="370"/>
        <v>51.907708333333332</v>
      </c>
      <c r="BB453" s="121">
        <f t="shared" si="370"/>
        <v>51.907708333333332</v>
      </c>
      <c r="BC453" s="121">
        <f t="shared" si="370"/>
        <v>51.907708333333332</v>
      </c>
      <c r="BD453" s="145" t="s">
        <v>158</v>
      </c>
      <c r="BE453" s="145" t="s">
        <v>158</v>
      </c>
      <c r="BF453" s="145" t="s">
        <v>158</v>
      </c>
      <c r="BG453" s="145" t="s">
        <v>158</v>
      </c>
      <c r="BH453" s="145" t="s">
        <v>158</v>
      </c>
    </row>
    <row r="454" spans="1:61" x14ac:dyDescent="0.25">
      <c r="A454" s="190">
        <v>45471</v>
      </c>
      <c r="B454" s="40">
        <v>1227412117</v>
      </c>
      <c r="C454" s="26">
        <v>122741201</v>
      </c>
      <c r="D454" s="191">
        <v>204.14</v>
      </c>
      <c r="E454" s="191">
        <v>171.25</v>
      </c>
      <c r="F454" s="191">
        <v>1.42</v>
      </c>
      <c r="G454" s="25">
        <v>144</v>
      </c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21"/>
      <c r="AN454" s="121"/>
      <c r="AO454" s="121"/>
      <c r="AP454" s="121"/>
      <c r="AQ454" s="121"/>
      <c r="AR454" s="121">
        <f>($E$454/$G$454)*0.5</f>
        <v>0.59461805555555558</v>
      </c>
      <c r="AS454" s="121">
        <f t="shared" ref="AS454:BC454" si="371">($E$454/$G$454)</f>
        <v>1.1892361111111112</v>
      </c>
      <c r="AT454" s="121">
        <f t="shared" si="371"/>
        <v>1.1892361111111112</v>
      </c>
      <c r="AU454" s="121">
        <f t="shared" si="371"/>
        <v>1.1892361111111112</v>
      </c>
      <c r="AV454" s="121">
        <f t="shared" si="371"/>
        <v>1.1892361111111112</v>
      </c>
      <c r="AW454" s="121">
        <f t="shared" si="371"/>
        <v>1.1892361111111112</v>
      </c>
      <c r="AX454" s="121">
        <f t="shared" si="371"/>
        <v>1.1892361111111112</v>
      </c>
      <c r="AY454" s="121">
        <f t="shared" si="371"/>
        <v>1.1892361111111112</v>
      </c>
      <c r="AZ454" s="121">
        <f t="shared" si="371"/>
        <v>1.1892361111111112</v>
      </c>
      <c r="BA454" s="121">
        <f t="shared" si="371"/>
        <v>1.1892361111111112</v>
      </c>
      <c r="BB454" s="121">
        <f t="shared" si="371"/>
        <v>1.1892361111111112</v>
      </c>
      <c r="BC454" s="121">
        <f t="shared" si="371"/>
        <v>1.1892361111111112</v>
      </c>
      <c r="BD454" s="145" t="s">
        <v>158</v>
      </c>
      <c r="BE454" s="145" t="s">
        <v>158</v>
      </c>
      <c r="BF454" s="145" t="s">
        <v>158</v>
      </c>
      <c r="BG454" s="145" t="s">
        <v>158</v>
      </c>
      <c r="BH454" s="145" t="s">
        <v>158</v>
      </c>
    </row>
    <row r="455" spans="1:61" x14ac:dyDescent="0.25">
      <c r="A455" s="190">
        <v>45471</v>
      </c>
      <c r="B455" s="40">
        <v>5141603124</v>
      </c>
      <c r="C455" s="26">
        <v>514160301</v>
      </c>
      <c r="D455" s="191">
        <v>8302.18</v>
      </c>
      <c r="E455" s="191">
        <v>6964.84</v>
      </c>
      <c r="F455" s="191">
        <v>57.65</v>
      </c>
      <c r="G455" s="25">
        <v>144</v>
      </c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21"/>
      <c r="AN455" s="121"/>
      <c r="AO455" s="121"/>
      <c r="AP455" s="121"/>
      <c r="AQ455" s="121"/>
      <c r="AR455" s="131">
        <f>($E$455/$G$455)*0.5</f>
        <v>24.183472222222221</v>
      </c>
      <c r="AS455" s="121">
        <f t="shared" ref="AS455:BC455" si="372">($E$455/$G$455)</f>
        <v>48.366944444444442</v>
      </c>
      <c r="AT455" s="121">
        <f t="shared" si="372"/>
        <v>48.366944444444442</v>
      </c>
      <c r="AU455" s="121">
        <f t="shared" si="372"/>
        <v>48.366944444444442</v>
      </c>
      <c r="AV455" s="121">
        <f t="shared" si="372"/>
        <v>48.366944444444442</v>
      </c>
      <c r="AW455" s="121">
        <f t="shared" si="372"/>
        <v>48.366944444444442</v>
      </c>
      <c r="AX455" s="121">
        <f t="shared" si="372"/>
        <v>48.366944444444442</v>
      </c>
      <c r="AY455" s="121">
        <f t="shared" si="372"/>
        <v>48.366944444444442</v>
      </c>
      <c r="AZ455" s="121">
        <f t="shared" si="372"/>
        <v>48.366944444444442</v>
      </c>
      <c r="BA455" s="121">
        <f t="shared" si="372"/>
        <v>48.366944444444442</v>
      </c>
      <c r="BB455" s="121">
        <f t="shared" si="372"/>
        <v>48.366944444444442</v>
      </c>
      <c r="BC455" s="121">
        <f t="shared" si="372"/>
        <v>48.366944444444442</v>
      </c>
      <c r="BD455" s="145" t="s">
        <v>158</v>
      </c>
      <c r="BE455" s="145" t="s">
        <v>158</v>
      </c>
      <c r="BF455" s="145" t="s">
        <v>158</v>
      </c>
      <c r="BG455" s="145" t="s">
        <v>158</v>
      </c>
      <c r="BH455" s="145" t="s">
        <v>158</v>
      </c>
    </row>
    <row r="456" spans="1:61" x14ac:dyDescent="0.25">
      <c r="D456" s="16"/>
      <c r="E456" s="16"/>
      <c r="F456" s="16"/>
      <c r="AR456" s="34">
        <f>SUM(AR202:AR455)</f>
        <v>3845.9410057140144</v>
      </c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</row>
    <row r="457" spans="1:61" x14ac:dyDescent="0.25">
      <c r="D457" s="16"/>
      <c r="E457" s="16"/>
      <c r="F457" s="16"/>
    </row>
    <row r="458" spans="1:61" x14ac:dyDescent="0.25">
      <c r="A458" s="190">
        <v>45499</v>
      </c>
      <c r="B458" s="40">
        <v>2660506124</v>
      </c>
      <c r="C458" s="26">
        <v>266050601</v>
      </c>
      <c r="D458" s="191">
        <v>290.26</v>
      </c>
      <c r="E458" s="191">
        <v>246.39</v>
      </c>
      <c r="F458" s="191">
        <v>2.17</v>
      </c>
      <c r="G458" s="25">
        <v>134</v>
      </c>
      <c r="AS458" s="121">
        <f>($E$458/$G$458)*0.5</f>
        <v>0.91936567164179095</v>
      </c>
      <c r="AT458" s="121">
        <f t="shared" ref="AT458:BC458" si="373">($E$458/$G$458)</f>
        <v>1.8387313432835819</v>
      </c>
      <c r="AU458" s="121">
        <f t="shared" si="373"/>
        <v>1.8387313432835819</v>
      </c>
      <c r="AV458" s="121">
        <f t="shared" si="373"/>
        <v>1.8387313432835819</v>
      </c>
      <c r="AW458" s="121">
        <f t="shared" si="373"/>
        <v>1.8387313432835819</v>
      </c>
      <c r="AX458" s="121">
        <f t="shared" si="373"/>
        <v>1.8387313432835819</v>
      </c>
      <c r="AY458" s="121">
        <f t="shared" si="373"/>
        <v>1.8387313432835819</v>
      </c>
      <c r="AZ458" s="121">
        <f t="shared" si="373"/>
        <v>1.8387313432835819</v>
      </c>
      <c r="BA458" s="121">
        <f t="shared" si="373"/>
        <v>1.8387313432835819</v>
      </c>
      <c r="BB458" s="121">
        <f t="shared" si="373"/>
        <v>1.8387313432835819</v>
      </c>
      <c r="BC458" s="121">
        <f t="shared" si="373"/>
        <v>1.8387313432835819</v>
      </c>
      <c r="BD458" s="145" t="s">
        <v>158</v>
      </c>
      <c r="BE458" s="145" t="s">
        <v>158</v>
      </c>
      <c r="BF458" s="145" t="s">
        <v>158</v>
      </c>
      <c r="BG458" s="145" t="s">
        <v>158</v>
      </c>
      <c r="BH458" s="145" t="s">
        <v>158</v>
      </c>
    </row>
    <row r="459" spans="1:61" x14ac:dyDescent="0.25">
      <c r="A459" s="190">
        <v>45499</v>
      </c>
      <c r="B459" s="40">
        <v>5154161023</v>
      </c>
      <c r="C459" s="26">
        <v>515416100</v>
      </c>
      <c r="D459" s="191">
        <v>5224.41</v>
      </c>
      <c r="E459" s="191">
        <v>4382.8500000000004</v>
      </c>
      <c r="F459" s="191">
        <v>36.28</v>
      </c>
      <c r="G459" s="25">
        <v>144</v>
      </c>
      <c r="AS459" s="131">
        <f>($E$459/$G$459)*0.5</f>
        <v>15.218229166666667</v>
      </c>
      <c r="AT459" s="121">
        <f t="shared" ref="AT459:BC459" si="374">($E$459/$G$459)</f>
        <v>30.436458333333334</v>
      </c>
      <c r="AU459" s="121">
        <f t="shared" si="374"/>
        <v>30.436458333333334</v>
      </c>
      <c r="AV459" s="121">
        <f t="shared" si="374"/>
        <v>30.436458333333334</v>
      </c>
      <c r="AW459" s="121">
        <f t="shared" si="374"/>
        <v>30.436458333333334</v>
      </c>
      <c r="AX459" s="121">
        <f t="shared" si="374"/>
        <v>30.436458333333334</v>
      </c>
      <c r="AY459" s="121">
        <f t="shared" si="374"/>
        <v>30.436458333333334</v>
      </c>
      <c r="AZ459" s="121">
        <f t="shared" si="374"/>
        <v>30.436458333333334</v>
      </c>
      <c r="BA459" s="121">
        <f t="shared" si="374"/>
        <v>30.436458333333334</v>
      </c>
      <c r="BB459" s="121">
        <f t="shared" si="374"/>
        <v>30.436458333333334</v>
      </c>
      <c r="BC459" s="121">
        <f t="shared" si="374"/>
        <v>30.436458333333334</v>
      </c>
      <c r="BD459" s="145" t="s">
        <v>158</v>
      </c>
      <c r="BE459" s="145" t="s">
        <v>158</v>
      </c>
      <c r="BF459" s="145" t="s">
        <v>158</v>
      </c>
      <c r="BG459" s="145" t="s">
        <v>158</v>
      </c>
      <c r="BH459" s="145" t="s">
        <v>158</v>
      </c>
    </row>
    <row r="460" spans="1:61" x14ac:dyDescent="0.25">
      <c r="D460" s="16"/>
      <c r="E460" s="16"/>
      <c r="F460" s="16"/>
      <c r="AS460" s="34">
        <f>SUM(AS202:AS459)</f>
        <v>4025.4925936078771</v>
      </c>
      <c r="AT460" s="34"/>
      <c r="AU460" s="34"/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  <c r="BF460" s="34"/>
      <c r="BG460" s="34"/>
      <c r="BH460" s="34"/>
    </row>
    <row r="461" spans="1:61" x14ac:dyDescent="0.25">
      <c r="D461" s="16"/>
      <c r="E461" s="16"/>
      <c r="F461" s="16"/>
    </row>
    <row r="462" spans="1:61" x14ac:dyDescent="0.25">
      <c r="A462" s="190">
        <v>45506</v>
      </c>
      <c r="B462" s="40">
        <v>7837513213</v>
      </c>
      <c r="C462" s="26">
        <v>783751301</v>
      </c>
      <c r="D462" s="191">
        <v>1192.3699999999999</v>
      </c>
      <c r="E462" s="191">
        <v>1064</v>
      </c>
      <c r="F462" s="191">
        <v>12.96</v>
      </c>
      <c r="G462" s="25">
        <v>92</v>
      </c>
      <c r="AI462" s="5"/>
      <c r="AJ462" s="5"/>
      <c r="AS462" s="121"/>
      <c r="AT462" s="121">
        <f>($E$462/$G$462)*0.5</f>
        <v>5.7826086956521738</v>
      </c>
      <c r="AU462" s="121">
        <f t="shared" ref="AU462:BA462" si="375">($E$462/$G$462)</f>
        <v>11.565217391304348</v>
      </c>
      <c r="AV462" s="121">
        <f t="shared" si="375"/>
        <v>11.565217391304348</v>
      </c>
      <c r="AW462" s="121">
        <f t="shared" si="375"/>
        <v>11.565217391304348</v>
      </c>
      <c r="AX462" s="121">
        <f t="shared" si="375"/>
        <v>11.565217391304348</v>
      </c>
      <c r="AY462" s="121">
        <f t="shared" si="375"/>
        <v>11.565217391304348</v>
      </c>
      <c r="AZ462" s="121">
        <f t="shared" si="375"/>
        <v>11.565217391304348</v>
      </c>
      <c r="BA462" s="121">
        <f t="shared" si="375"/>
        <v>11.565217391304348</v>
      </c>
      <c r="BB462" s="166">
        <f>E462-SUM(AT462:BA462)</f>
        <v>977.26086956521738</v>
      </c>
      <c r="BC462" s="167"/>
      <c r="BD462" s="167"/>
      <c r="BE462" s="167"/>
      <c r="BF462" s="167"/>
      <c r="BG462" s="167"/>
      <c r="BH462" s="167"/>
      <c r="BI462" s="20"/>
    </row>
    <row r="463" spans="1:61" x14ac:dyDescent="0.25">
      <c r="A463" s="190">
        <v>45513</v>
      </c>
      <c r="B463" s="40">
        <v>5055512126</v>
      </c>
      <c r="C463" s="26">
        <v>505551201</v>
      </c>
      <c r="D463" s="191">
        <v>308.92</v>
      </c>
      <c r="E463" s="191">
        <v>259.16000000000003</v>
      </c>
      <c r="F463" s="191">
        <v>2.15</v>
      </c>
      <c r="G463" s="25">
        <v>144</v>
      </c>
      <c r="AJ463" s="165"/>
      <c r="AS463" s="121"/>
      <c r="AT463" s="121">
        <f>($E$463/$G$463)*0.5</f>
        <v>0.89986111111111122</v>
      </c>
      <c r="AU463" s="121">
        <f t="shared" ref="AU463:BC463" si="376">($E$463/$G$463)</f>
        <v>1.7997222222222224</v>
      </c>
      <c r="AV463" s="121">
        <f t="shared" si="376"/>
        <v>1.7997222222222224</v>
      </c>
      <c r="AW463" s="121">
        <f t="shared" si="376"/>
        <v>1.7997222222222224</v>
      </c>
      <c r="AX463" s="121">
        <f t="shared" si="376"/>
        <v>1.7997222222222224</v>
      </c>
      <c r="AY463" s="121">
        <f t="shared" si="376"/>
        <v>1.7997222222222224</v>
      </c>
      <c r="AZ463" s="121">
        <f t="shared" si="376"/>
        <v>1.7997222222222224</v>
      </c>
      <c r="BA463" s="121">
        <f t="shared" si="376"/>
        <v>1.7997222222222224</v>
      </c>
      <c r="BB463" s="121">
        <f t="shared" si="376"/>
        <v>1.7997222222222224</v>
      </c>
      <c r="BC463" s="121">
        <f t="shared" si="376"/>
        <v>1.7997222222222224</v>
      </c>
      <c r="BD463" s="145" t="s">
        <v>158</v>
      </c>
      <c r="BE463" s="145" t="s">
        <v>158</v>
      </c>
      <c r="BF463" s="145" t="s">
        <v>158</v>
      </c>
      <c r="BG463" s="145" t="s">
        <v>158</v>
      </c>
      <c r="BH463" s="145" t="s">
        <v>158</v>
      </c>
    </row>
    <row r="464" spans="1:61" x14ac:dyDescent="0.25">
      <c r="A464" s="190">
        <v>45513</v>
      </c>
      <c r="B464" s="40">
        <v>9308307231</v>
      </c>
      <c r="C464" s="26">
        <v>930830701</v>
      </c>
      <c r="D464" s="191">
        <v>574.21</v>
      </c>
      <c r="E464" s="191">
        <v>528.73</v>
      </c>
      <c r="F464" s="191">
        <v>8.6999999999999993</v>
      </c>
      <c r="G464" s="25">
        <v>66</v>
      </c>
      <c r="AS464" s="121"/>
      <c r="AT464" s="121">
        <f>($E$464/$G$464)*0.5</f>
        <v>4.0055303030303033</v>
      </c>
      <c r="AU464" s="121">
        <f t="shared" ref="AU464:BC464" si="377">($E$464/$G$464)</f>
        <v>8.0110606060606067</v>
      </c>
      <c r="AV464" s="121">
        <f t="shared" si="377"/>
        <v>8.0110606060606067</v>
      </c>
      <c r="AW464" s="121">
        <f t="shared" si="377"/>
        <v>8.0110606060606067</v>
      </c>
      <c r="AX464" s="121">
        <f t="shared" si="377"/>
        <v>8.0110606060606067</v>
      </c>
      <c r="AY464" s="121">
        <f t="shared" si="377"/>
        <v>8.0110606060606067</v>
      </c>
      <c r="AZ464" s="121">
        <f t="shared" si="377"/>
        <v>8.0110606060606067</v>
      </c>
      <c r="BA464" s="121">
        <f t="shared" si="377"/>
        <v>8.0110606060606067</v>
      </c>
      <c r="BB464" s="121">
        <f t="shared" si="377"/>
        <v>8.0110606060606067</v>
      </c>
      <c r="BC464" s="121">
        <f t="shared" si="377"/>
        <v>8.0110606060606067</v>
      </c>
      <c r="BD464" s="145" t="s">
        <v>158</v>
      </c>
      <c r="BE464" s="145" t="s">
        <v>158</v>
      </c>
      <c r="BF464" s="145" t="s">
        <v>158</v>
      </c>
      <c r="BG464" s="145" t="s">
        <v>158</v>
      </c>
      <c r="BH464" s="145" t="s">
        <v>158</v>
      </c>
    </row>
    <row r="465" spans="1:60" x14ac:dyDescent="0.25">
      <c r="A465" s="190">
        <v>45513</v>
      </c>
      <c r="B465" s="40">
        <v>6461800288</v>
      </c>
      <c r="C465" s="26">
        <v>646180001</v>
      </c>
      <c r="D465" s="191">
        <v>7012.91</v>
      </c>
      <c r="E465" s="191">
        <v>5883.25</v>
      </c>
      <c r="F465" s="191">
        <v>48.7</v>
      </c>
      <c r="G465" s="25">
        <v>144</v>
      </c>
      <c r="AS465" s="121"/>
      <c r="AT465" s="121">
        <f>($E$465/$G$465)*0.5</f>
        <v>20.427951388888889</v>
      </c>
      <c r="AU465" s="121">
        <f t="shared" ref="AU465:BC465" si="378">($E$465/$G$465)</f>
        <v>40.855902777777779</v>
      </c>
      <c r="AV465" s="121">
        <f t="shared" si="378"/>
        <v>40.855902777777779</v>
      </c>
      <c r="AW465" s="121">
        <f t="shared" si="378"/>
        <v>40.855902777777779</v>
      </c>
      <c r="AX465" s="121">
        <f t="shared" si="378"/>
        <v>40.855902777777779</v>
      </c>
      <c r="AY465" s="121">
        <f t="shared" si="378"/>
        <v>40.855902777777779</v>
      </c>
      <c r="AZ465" s="121">
        <f t="shared" si="378"/>
        <v>40.855902777777779</v>
      </c>
      <c r="BA465" s="121">
        <f t="shared" si="378"/>
        <v>40.855902777777779</v>
      </c>
      <c r="BB465" s="121">
        <f t="shared" si="378"/>
        <v>40.855902777777779</v>
      </c>
      <c r="BC465" s="121">
        <f t="shared" si="378"/>
        <v>40.855902777777779</v>
      </c>
      <c r="BD465" s="145" t="s">
        <v>158</v>
      </c>
      <c r="BE465" s="145" t="s">
        <v>158</v>
      </c>
      <c r="BF465" s="145" t="s">
        <v>158</v>
      </c>
      <c r="BG465" s="145" t="s">
        <v>158</v>
      </c>
      <c r="BH465" s="145" t="s">
        <v>158</v>
      </c>
    </row>
    <row r="466" spans="1:60" x14ac:dyDescent="0.25">
      <c r="A466" s="190">
        <v>45513</v>
      </c>
      <c r="B466" s="40">
        <v>3648203133</v>
      </c>
      <c r="C466" s="26">
        <v>364820301</v>
      </c>
      <c r="D466" s="191">
        <v>1137.02</v>
      </c>
      <c r="E466" s="191">
        <v>953.87</v>
      </c>
      <c r="F466" s="191">
        <v>7.9</v>
      </c>
      <c r="G466" s="25">
        <v>144</v>
      </c>
      <c r="AS466" s="121"/>
      <c r="AT466" s="121">
        <f>($E$466/$G$466)*0.5</f>
        <v>3.3120486111111109</v>
      </c>
      <c r="AU466" s="121">
        <f t="shared" ref="AU466:BC466" si="379">($E$466/$G$466)</f>
        <v>6.6240972222222219</v>
      </c>
      <c r="AV466" s="121">
        <f t="shared" si="379"/>
        <v>6.6240972222222219</v>
      </c>
      <c r="AW466" s="121">
        <f t="shared" si="379"/>
        <v>6.6240972222222219</v>
      </c>
      <c r="AX466" s="121">
        <f t="shared" si="379"/>
        <v>6.6240972222222219</v>
      </c>
      <c r="AY466" s="121">
        <f t="shared" si="379"/>
        <v>6.6240972222222219</v>
      </c>
      <c r="AZ466" s="121">
        <f t="shared" si="379"/>
        <v>6.6240972222222219</v>
      </c>
      <c r="BA466" s="121">
        <f t="shared" si="379"/>
        <v>6.6240972222222219</v>
      </c>
      <c r="BB466" s="121">
        <f t="shared" si="379"/>
        <v>6.6240972222222219</v>
      </c>
      <c r="BC466" s="121">
        <f t="shared" si="379"/>
        <v>6.6240972222222219</v>
      </c>
      <c r="BD466" s="145" t="s">
        <v>158</v>
      </c>
      <c r="BE466" s="145" t="s">
        <v>158</v>
      </c>
      <c r="BF466" s="145" t="s">
        <v>158</v>
      </c>
      <c r="BG466" s="145" t="s">
        <v>158</v>
      </c>
      <c r="BH466" s="145" t="s">
        <v>158</v>
      </c>
    </row>
    <row r="467" spans="1:60" x14ac:dyDescent="0.25">
      <c r="A467" s="190">
        <v>45513</v>
      </c>
      <c r="B467" s="40">
        <v>6720129138</v>
      </c>
      <c r="C467" s="26">
        <v>672012901</v>
      </c>
      <c r="D467" s="191">
        <v>4762.8900000000003</v>
      </c>
      <c r="E467" s="191">
        <v>3995.67</v>
      </c>
      <c r="F467" s="191">
        <v>33.08</v>
      </c>
      <c r="G467" s="25">
        <v>144</v>
      </c>
      <c r="AS467" s="121"/>
      <c r="AT467" s="121">
        <f>($E$467/$G$467)*0.5</f>
        <v>13.873854166666668</v>
      </c>
      <c r="AU467" s="121">
        <f t="shared" ref="AU467:BC467" si="380">($E$467/$G$467)</f>
        <v>27.747708333333335</v>
      </c>
      <c r="AV467" s="121">
        <f t="shared" si="380"/>
        <v>27.747708333333335</v>
      </c>
      <c r="AW467" s="121">
        <f t="shared" si="380"/>
        <v>27.747708333333335</v>
      </c>
      <c r="AX467" s="121">
        <f t="shared" si="380"/>
        <v>27.747708333333335</v>
      </c>
      <c r="AY467" s="121">
        <f t="shared" si="380"/>
        <v>27.747708333333335</v>
      </c>
      <c r="AZ467" s="121">
        <f t="shared" si="380"/>
        <v>27.747708333333335</v>
      </c>
      <c r="BA467" s="121">
        <f t="shared" si="380"/>
        <v>27.747708333333335</v>
      </c>
      <c r="BB467" s="121">
        <f t="shared" si="380"/>
        <v>27.747708333333335</v>
      </c>
      <c r="BC467" s="121">
        <f t="shared" si="380"/>
        <v>27.747708333333335</v>
      </c>
      <c r="BD467" s="145" t="s">
        <v>158</v>
      </c>
      <c r="BE467" s="145" t="s">
        <v>158</v>
      </c>
      <c r="BF467" s="145" t="s">
        <v>158</v>
      </c>
      <c r="BG467" s="145" t="s">
        <v>158</v>
      </c>
      <c r="BH467" s="145" t="s">
        <v>158</v>
      </c>
    </row>
    <row r="468" spans="1:60" x14ac:dyDescent="0.25">
      <c r="A468" s="190">
        <v>45513</v>
      </c>
      <c r="B468" s="40">
        <v>1991609148</v>
      </c>
      <c r="C468" s="26">
        <v>199160901</v>
      </c>
      <c r="D468" s="191">
        <v>938.94</v>
      </c>
      <c r="E468" s="191">
        <v>787.69</v>
      </c>
      <c r="F468" s="191">
        <v>6.52</v>
      </c>
      <c r="G468" s="25">
        <v>144</v>
      </c>
      <c r="AS468" s="121"/>
      <c r="AT468" s="121">
        <f>($E$468/$G$468)*0.5</f>
        <v>2.7350347222222222</v>
      </c>
      <c r="AU468" s="121">
        <f t="shared" ref="AU468:BC468" si="381">($E$468/$G$468)</f>
        <v>5.4700694444444444</v>
      </c>
      <c r="AV468" s="121">
        <f t="shared" si="381"/>
        <v>5.4700694444444444</v>
      </c>
      <c r="AW468" s="121">
        <f t="shared" si="381"/>
        <v>5.4700694444444444</v>
      </c>
      <c r="AX468" s="121">
        <f t="shared" si="381"/>
        <v>5.4700694444444444</v>
      </c>
      <c r="AY468" s="121">
        <f t="shared" si="381"/>
        <v>5.4700694444444444</v>
      </c>
      <c r="AZ468" s="121">
        <f t="shared" si="381"/>
        <v>5.4700694444444444</v>
      </c>
      <c r="BA468" s="121">
        <f t="shared" si="381"/>
        <v>5.4700694444444444</v>
      </c>
      <c r="BB468" s="121">
        <f t="shared" si="381"/>
        <v>5.4700694444444444</v>
      </c>
      <c r="BC468" s="121">
        <f t="shared" si="381"/>
        <v>5.4700694444444444</v>
      </c>
      <c r="BD468" s="145" t="s">
        <v>158</v>
      </c>
      <c r="BE468" s="145" t="s">
        <v>158</v>
      </c>
      <c r="BF468" s="145" t="s">
        <v>158</v>
      </c>
      <c r="BG468" s="145" t="s">
        <v>158</v>
      </c>
      <c r="BH468" s="145" t="s">
        <v>158</v>
      </c>
    </row>
    <row r="469" spans="1:60" x14ac:dyDescent="0.25">
      <c r="A469" s="190">
        <v>45513</v>
      </c>
      <c r="B469" s="40">
        <v>5186216164</v>
      </c>
      <c r="C469" s="26">
        <v>518621601</v>
      </c>
      <c r="D469" s="191">
        <v>1229.43</v>
      </c>
      <c r="E469" s="191">
        <v>1031.3900000000001</v>
      </c>
      <c r="F469" s="191">
        <v>8.5399999999999991</v>
      </c>
      <c r="G469" s="25">
        <v>144</v>
      </c>
      <c r="AS469" s="121"/>
      <c r="AT469" s="121">
        <f>($E$469/$G$469)*0.5</f>
        <v>3.5812152777777779</v>
      </c>
      <c r="AU469" s="121">
        <f t="shared" ref="AU469:BC469" si="382">($E$469/$G$469)</f>
        <v>7.1624305555555559</v>
      </c>
      <c r="AV469" s="121">
        <f t="shared" si="382"/>
        <v>7.1624305555555559</v>
      </c>
      <c r="AW469" s="121">
        <f t="shared" si="382"/>
        <v>7.1624305555555559</v>
      </c>
      <c r="AX469" s="121">
        <f t="shared" si="382"/>
        <v>7.1624305555555559</v>
      </c>
      <c r="AY469" s="121">
        <f t="shared" si="382"/>
        <v>7.1624305555555559</v>
      </c>
      <c r="AZ469" s="121">
        <f t="shared" si="382"/>
        <v>7.1624305555555559</v>
      </c>
      <c r="BA469" s="121">
        <f t="shared" si="382"/>
        <v>7.1624305555555559</v>
      </c>
      <c r="BB469" s="121">
        <f t="shared" si="382"/>
        <v>7.1624305555555559</v>
      </c>
      <c r="BC469" s="121">
        <f t="shared" si="382"/>
        <v>7.1624305555555559</v>
      </c>
      <c r="BD469" s="145" t="s">
        <v>158</v>
      </c>
      <c r="BE469" s="145" t="s">
        <v>158</v>
      </c>
      <c r="BF469" s="145" t="s">
        <v>158</v>
      </c>
      <c r="BG469" s="145" t="s">
        <v>158</v>
      </c>
      <c r="BH469" s="145" t="s">
        <v>158</v>
      </c>
    </row>
    <row r="470" spans="1:60" x14ac:dyDescent="0.25">
      <c r="A470" s="190">
        <v>45513</v>
      </c>
      <c r="B470" s="40">
        <v>154005028</v>
      </c>
      <c r="C470" s="26">
        <v>15400500</v>
      </c>
      <c r="D470" s="191">
        <v>6461.57</v>
      </c>
      <c r="E470" s="191">
        <v>5420.72</v>
      </c>
      <c r="F470" s="191">
        <v>44.87</v>
      </c>
      <c r="G470" s="25">
        <v>144</v>
      </c>
      <c r="AS470" s="121"/>
      <c r="AT470" s="121">
        <f>($E$470/$G$470)*0.5</f>
        <v>18.821944444444444</v>
      </c>
      <c r="AU470" s="121">
        <f t="shared" ref="AU470:BC470" si="383">($E$470/$G$470)</f>
        <v>37.643888888888888</v>
      </c>
      <c r="AV470" s="121">
        <f t="shared" si="383"/>
        <v>37.643888888888888</v>
      </c>
      <c r="AW470" s="121">
        <f t="shared" si="383"/>
        <v>37.643888888888888</v>
      </c>
      <c r="AX470" s="121">
        <f t="shared" si="383"/>
        <v>37.643888888888888</v>
      </c>
      <c r="AY470" s="121">
        <f t="shared" si="383"/>
        <v>37.643888888888888</v>
      </c>
      <c r="AZ470" s="121">
        <f t="shared" si="383"/>
        <v>37.643888888888888</v>
      </c>
      <c r="BA470" s="121">
        <f t="shared" si="383"/>
        <v>37.643888888888888</v>
      </c>
      <c r="BB470" s="121">
        <f t="shared" si="383"/>
        <v>37.643888888888888</v>
      </c>
      <c r="BC470" s="121">
        <f t="shared" si="383"/>
        <v>37.643888888888888</v>
      </c>
      <c r="BD470" s="145" t="s">
        <v>158</v>
      </c>
      <c r="BE470" s="145" t="s">
        <v>158</v>
      </c>
      <c r="BF470" s="145" t="s">
        <v>158</v>
      </c>
      <c r="BG470" s="145" t="s">
        <v>158</v>
      </c>
      <c r="BH470" s="145" t="s">
        <v>158</v>
      </c>
    </row>
    <row r="471" spans="1:60" x14ac:dyDescent="0.25">
      <c r="A471" s="190">
        <v>45513</v>
      </c>
      <c r="B471" s="40">
        <v>1480308280</v>
      </c>
      <c r="C471" s="26">
        <v>148030801</v>
      </c>
      <c r="D471" s="191">
        <v>887.53</v>
      </c>
      <c r="E471" s="191">
        <v>744.56</v>
      </c>
      <c r="F471" s="191">
        <v>6.16</v>
      </c>
      <c r="G471" s="25">
        <v>144</v>
      </c>
      <c r="AP471" s="5"/>
      <c r="AS471" s="121"/>
      <c r="AT471" s="121">
        <f>($E$471/$G$471)*0.5</f>
        <v>2.5852777777777778</v>
      </c>
      <c r="AU471" s="121">
        <f t="shared" ref="AU471:BC471" si="384">($E$471/$G$471)</f>
        <v>5.1705555555555556</v>
      </c>
      <c r="AV471" s="121">
        <f t="shared" si="384"/>
        <v>5.1705555555555556</v>
      </c>
      <c r="AW471" s="121">
        <f t="shared" si="384"/>
        <v>5.1705555555555556</v>
      </c>
      <c r="AX471" s="121">
        <f t="shared" si="384"/>
        <v>5.1705555555555556</v>
      </c>
      <c r="AY471" s="121">
        <f t="shared" si="384"/>
        <v>5.1705555555555556</v>
      </c>
      <c r="AZ471" s="121">
        <f t="shared" si="384"/>
        <v>5.1705555555555556</v>
      </c>
      <c r="BA471" s="121">
        <f t="shared" si="384"/>
        <v>5.1705555555555556</v>
      </c>
      <c r="BB471" s="121">
        <f t="shared" si="384"/>
        <v>5.1705555555555556</v>
      </c>
      <c r="BC471" s="121">
        <f t="shared" si="384"/>
        <v>5.1705555555555556</v>
      </c>
      <c r="BD471" s="145" t="s">
        <v>158</v>
      </c>
      <c r="BE471" s="145" t="s">
        <v>158</v>
      </c>
      <c r="BF471" s="145" t="s">
        <v>158</v>
      </c>
      <c r="BG471" s="145" t="s">
        <v>158</v>
      </c>
      <c r="BH471" s="145" t="s">
        <v>158</v>
      </c>
    </row>
    <row r="472" spans="1:60" x14ac:dyDescent="0.25">
      <c r="A472" s="190">
        <v>45520</v>
      </c>
      <c r="B472" s="40">
        <v>6571619249</v>
      </c>
      <c r="C472" s="26">
        <v>657161901</v>
      </c>
      <c r="D472" s="191">
        <v>1537.11</v>
      </c>
      <c r="E472" s="191">
        <v>1289.51</v>
      </c>
      <c r="F472" s="191">
        <v>10.67</v>
      </c>
      <c r="G472" s="25">
        <v>144</v>
      </c>
      <c r="AP472" s="5"/>
      <c r="AS472" s="121"/>
      <c r="AT472" s="121">
        <f>($E$472/$G$472)*0.5</f>
        <v>4.4774652777777781</v>
      </c>
      <c r="AU472" s="121">
        <f t="shared" ref="AU472:BC472" si="385">($E$472/$G$472)</f>
        <v>8.9549305555555563</v>
      </c>
      <c r="AV472" s="121">
        <f t="shared" si="385"/>
        <v>8.9549305555555563</v>
      </c>
      <c r="AW472" s="121">
        <f t="shared" si="385"/>
        <v>8.9549305555555563</v>
      </c>
      <c r="AX472" s="121">
        <f t="shared" si="385"/>
        <v>8.9549305555555563</v>
      </c>
      <c r="AY472" s="121">
        <f t="shared" si="385"/>
        <v>8.9549305555555563</v>
      </c>
      <c r="AZ472" s="121">
        <f t="shared" si="385"/>
        <v>8.9549305555555563</v>
      </c>
      <c r="BA472" s="121">
        <f t="shared" si="385"/>
        <v>8.9549305555555563</v>
      </c>
      <c r="BB472" s="121">
        <f t="shared" si="385"/>
        <v>8.9549305555555563</v>
      </c>
      <c r="BC472" s="121">
        <f t="shared" si="385"/>
        <v>8.9549305555555563</v>
      </c>
      <c r="BD472" s="145" t="s">
        <v>158</v>
      </c>
      <c r="BE472" s="145" t="s">
        <v>158</v>
      </c>
      <c r="BF472" s="145" t="s">
        <v>158</v>
      </c>
      <c r="BG472" s="145" t="s">
        <v>158</v>
      </c>
      <c r="BH472" s="145" t="s">
        <v>158</v>
      </c>
    </row>
    <row r="473" spans="1:60" x14ac:dyDescent="0.25">
      <c r="A473" s="190">
        <v>45520</v>
      </c>
      <c r="B473" s="40">
        <v>5215307125</v>
      </c>
      <c r="C473" s="26">
        <v>521530701</v>
      </c>
      <c r="D473" s="191">
        <v>8000.06</v>
      </c>
      <c r="E473" s="191">
        <v>6711.39</v>
      </c>
      <c r="F473" s="191">
        <v>55.56</v>
      </c>
      <c r="G473" s="25">
        <v>144</v>
      </c>
      <c r="AS473" s="121"/>
      <c r="AT473" s="121">
        <f>($E$473/$G$473)*0.5</f>
        <v>23.303437500000001</v>
      </c>
      <c r="AU473" s="121">
        <f t="shared" ref="AU473:BC473" si="386">($E$473/$G$473)</f>
        <v>46.606875000000002</v>
      </c>
      <c r="AV473" s="121">
        <f t="shared" si="386"/>
        <v>46.606875000000002</v>
      </c>
      <c r="AW473" s="121">
        <f t="shared" si="386"/>
        <v>46.606875000000002</v>
      </c>
      <c r="AX473" s="121">
        <f t="shared" si="386"/>
        <v>46.606875000000002</v>
      </c>
      <c r="AY473" s="121">
        <f t="shared" si="386"/>
        <v>46.606875000000002</v>
      </c>
      <c r="AZ473" s="121">
        <f t="shared" si="386"/>
        <v>46.606875000000002</v>
      </c>
      <c r="BA473" s="121">
        <f t="shared" si="386"/>
        <v>46.606875000000002</v>
      </c>
      <c r="BB473" s="121">
        <f t="shared" si="386"/>
        <v>46.606875000000002</v>
      </c>
      <c r="BC473" s="121">
        <f t="shared" si="386"/>
        <v>46.606875000000002</v>
      </c>
      <c r="BD473" s="145" t="s">
        <v>158</v>
      </c>
      <c r="BE473" s="145" t="s">
        <v>158</v>
      </c>
      <c r="BF473" s="145" t="s">
        <v>158</v>
      </c>
      <c r="BG473" s="145" t="s">
        <v>158</v>
      </c>
      <c r="BH473" s="145" t="s">
        <v>158</v>
      </c>
    </row>
    <row r="474" spans="1:60" x14ac:dyDescent="0.25">
      <c r="A474" s="190">
        <v>45520</v>
      </c>
      <c r="B474" s="40">
        <v>3766214130</v>
      </c>
      <c r="C474" s="26">
        <v>376621401</v>
      </c>
      <c r="D474" s="191">
        <v>2164.62</v>
      </c>
      <c r="E474" s="191">
        <v>1815.94</v>
      </c>
      <c r="F474" s="191">
        <v>15.03</v>
      </c>
      <c r="G474" s="25">
        <v>144</v>
      </c>
      <c r="AS474" s="121"/>
      <c r="AT474" s="121">
        <f>($E$474/$G$474)*0.5</f>
        <v>6.3053472222222222</v>
      </c>
      <c r="AU474" s="121">
        <f t="shared" ref="AU474:BC474" si="387">($E$474/$G$474)</f>
        <v>12.610694444444444</v>
      </c>
      <c r="AV474" s="121">
        <f t="shared" si="387"/>
        <v>12.610694444444444</v>
      </c>
      <c r="AW474" s="121">
        <f t="shared" si="387"/>
        <v>12.610694444444444</v>
      </c>
      <c r="AX474" s="121">
        <f t="shared" si="387"/>
        <v>12.610694444444444</v>
      </c>
      <c r="AY474" s="121">
        <f t="shared" si="387"/>
        <v>12.610694444444444</v>
      </c>
      <c r="AZ474" s="121">
        <f t="shared" si="387"/>
        <v>12.610694444444444</v>
      </c>
      <c r="BA474" s="121">
        <f t="shared" si="387"/>
        <v>12.610694444444444</v>
      </c>
      <c r="BB474" s="121">
        <f t="shared" si="387"/>
        <v>12.610694444444444</v>
      </c>
      <c r="BC474" s="121">
        <f t="shared" si="387"/>
        <v>12.610694444444444</v>
      </c>
      <c r="BD474" s="145" t="s">
        <v>158</v>
      </c>
      <c r="BE474" s="145" t="s">
        <v>158</v>
      </c>
      <c r="BF474" s="145" t="s">
        <v>158</v>
      </c>
      <c r="BG474" s="145" t="s">
        <v>158</v>
      </c>
      <c r="BH474" s="145" t="s">
        <v>158</v>
      </c>
    </row>
    <row r="475" spans="1:60" x14ac:dyDescent="0.25">
      <c r="A475" s="190">
        <v>45527</v>
      </c>
      <c r="B475" s="40">
        <v>2900109125</v>
      </c>
      <c r="C475" s="26">
        <v>290010901</v>
      </c>
      <c r="D475" s="191">
        <v>4011.08</v>
      </c>
      <c r="E475" s="191">
        <v>3364.97</v>
      </c>
      <c r="F475" s="191">
        <v>27.85</v>
      </c>
      <c r="G475" s="25">
        <v>144</v>
      </c>
      <c r="AS475" s="121"/>
      <c r="AT475" s="131">
        <f>($E$475/$G$475)*0.5</f>
        <v>11.68392361111111</v>
      </c>
      <c r="AU475" s="121">
        <f t="shared" ref="AU475:BC475" si="388">($E$475/$G$475)</f>
        <v>23.36784722222222</v>
      </c>
      <c r="AV475" s="121">
        <f t="shared" si="388"/>
        <v>23.36784722222222</v>
      </c>
      <c r="AW475" s="121">
        <f t="shared" si="388"/>
        <v>23.36784722222222</v>
      </c>
      <c r="AX475" s="121">
        <f t="shared" si="388"/>
        <v>23.36784722222222</v>
      </c>
      <c r="AY475" s="121">
        <f t="shared" si="388"/>
        <v>23.36784722222222</v>
      </c>
      <c r="AZ475" s="121">
        <f t="shared" si="388"/>
        <v>23.36784722222222</v>
      </c>
      <c r="BA475" s="121">
        <f t="shared" si="388"/>
        <v>23.36784722222222</v>
      </c>
      <c r="BB475" s="121">
        <f t="shared" si="388"/>
        <v>23.36784722222222</v>
      </c>
      <c r="BC475" s="121">
        <f t="shared" si="388"/>
        <v>23.36784722222222</v>
      </c>
      <c r="BD475" s="145" t="s">
        <v>158</v>
      </c>
      <c r="BE475" s="145" t="s">
        <v>158</v>
      </c>
      <c r="BF475" s="145" t="s">
        <v>158</v>
      </c>
      <c r="BG475" s="145" t="s">
        <v>158</v>
      </c>
      <c r="BH475" s="145" t="s">
        <v>158</v>
      </c>
    </row>
    <row r="476" spans="1:60" x14ac:dyDescent="0.25">
      <c r="D476" s="16"/>
      <c r="E476" s="16"/>
      <c r="F476" s="16"/>
      <c r="AT476" s="34">
        <f>SUM(AT202:AT475)</f>
        <v>4163.4256885559789</v>
      </c>
      <c r="AU476" s="34"/>
      <c r="AV476" s="34"/>
      <c r="AW476" s="34"/>
      <c r="AX476" s="34"/>
      <c r="AY476" s="34"/>
      <c r="AZ476" s="34"/>
      <c r="BA476" s="34"/>
      <c r="BB476" s="34"/>
      <c r="BC476" s="34"/>
      <c r="BD476" s="34"/>
      <c r="BE476" s="34"/>
      <c r="BF476" s="34"/>
      <c r="BG476" s="34"/>
      <c r="BH476" s="34"/>
    </row>
    <row r="477" spans="1:60" x14ac:dyDescent="0.25">
      <c r="D477" s="16"/>
      <c r="E477" s="16"/>
      <c r="F477" s="16"/>
    </row>
    <row r="478" spans="1:60" x14ac:dyDescent="0.25">
      <c r="A478" s="1">
        <v>45541</v>
      </c>
      <c r="B478">
        <v>2958123054</v>
      </c>
      <c r="C478">
        <v>295812300</v>
      </c>
      <c r="D478">
        <v>638.65</v>
      </c>
      <c r="E478">
        <v>535.77</v>
      </c>
      <c r="F478">
        <v>4.4400000000000004</v>
      </c>
      <c r="G478">
        <v>144</v>
      </c>
      <c r="AS478" s="121"/>
      <c r="AT478" s="121"/>
      <c r="AU478" s="121">
        <f>($E$478/$G$478)*0.5</f>
        <v>1.8603125</v>
      </c>
      <c r="AV478" s="121">
        <f t="shared" ref="AV478:BC478" si="389">($E$478/$G$478)</f>
        <v>3.7206250000000001</v>
      </c>
      <c r="AW478" s="121">
        <f t="shared" si="389"/>
        <v>3.7206250000000001</v>
      </c>
      <c r="AX478" s="121">
        <f t="shared" si="389"/>
        <v>3.7206250000000001</v>
      </c>
      <c r="AY478" s="121">
        <f t="shared" si="389"/>
        <v>3.7206250000000001</v>
      </c>
      <c r="AZ478" s="121">
        <f t="shared" si="389"/>
        <v>3.7206250000000001</v>
      </c>
      <c r="BA478" s="121">
        <f t="shared" si="389"/>
        <v>3.7206250000000001</v>
      </c>
      <c r="BB478" s="121">
        <f t="shared" si="389"/>
        <v>3.7206250000000001</v>
      </c>
      <c r="BC478" s="121">
        <f t="shared" si="389"/>
        <v>3.7206250000000001</v>
      </c>
      <c r="BD478" s="145" t="s">
        <v>158</v>
      </c>
      <c r="BE478" s="145" t="s">
        <v>158</v>
      </c>
      <c r="BF478" s="145" t="s">
        <v>158</v>
      </c>
      <c r="BG478" s="145" t="s">
        <v>158</v>
      </c>
      <c r="BH478" s="145" t="s">
        <v>158</v>
      </c>
    </row>
    <row r="479" spans="1:60" x14ac:dyDescent="0.25">
      <c r="A479" s="1">
        <v>45541</v>
      </c>
      <c r="B479">
        <v>73807226</v>
      </c>
      <c r="C479">
        <v>7380701</v>
      </c>
      <c r="D479">
        <v>6955.49</v>
      </c>
      <c r="E479">
        <v>5835.08</v>
      </c>
      <c r="F479">
        <v>48.3</v>
      </c>
      <c r="G479">
        <v>144</v>
      </c>
      <c r="AS479" s="121"/>
      <c r="AT479" s="121"/>
      <c r="AU479" s="121">
        <f>($E$479/$G$479)*0.5</f>
        <v>20.260694444444443</v>
      </c>
      <c r="AV479" s="121">
        <f t="shared" ref="AV479:BC479" si="390">($E$479/$G$479)</f>
        <v>40.521388888888886</v>
      </c>
      <c r="AW479" s="121">
        <f t="shared" si="390"/>
        <v>40.521388888888886</v>
      </c>
      <c r="AX479" s="121">
        <f t="shared" si="390"/>
        <v>40.521388888888886</v>
      </c>
      <c r="AY479" s="121">
        <f t="shared" si="390"/>
        <v>40.521388888888886</v>
      </c>
      <c r="AZ479" s="121">
        <f t="shared" si="390"/>
        <v>40.521388888888886</v>
      </c>
      <c r="BA479" s="121">
        <f t="shared" si="390"/>
        <v>40.521388888888886</v>
      </c>
      <c r="BB479" s="121">
        <f t="shared" si="390"/>
        <v>40.521388888888886</v>
      </c>
      <c r="BC479" s="121">
        <f t="shared" si="390"/>
        <v>40.521388888888886</v>
      </c>
      <c r="BD479" s="145" t="s">
        <v>158</v>
      </c>
      <c r="BE479" s="145" t="s">
        <v>158</v>
      </c>
      <c r="BF479" s="145" t="s">
        <v>158</v>
      </c>
      <c r="BG479" s="145" t="s">
        <v>158</v>
      </c>
      <c r="BH479" s="145" t="s">
        <v>158</v>
      </c>
    </row>
    <row r="480" spans="1:60" x14ac:dyDescent="0.25">
      <c r="A480" s="1">
        <v>45555</v>
      </c>
      <c r="B480">
        <v>5377705112</v>
      </c>
      <c r="C480">
        <v>537770501</v>
      </c>
      <c r="D480">
        <v>573.98</v>
      </c>
      <c r="E480">
        <v>481.52</v>
      </c>
      <c r="F480">
        <v>3.99</v>
      </c>
      <c r="G480">
        <v>144</v>
      </c>
      <c r="AS480" s="121"/>
      <c r="AT480" s="121"/>
      <c r="AU480" s="121">
        <f>($E$480/$G$480)*0.5</f>
        <v>1.6719444444444445</v>
      </c>
      <c r="AV480" s="121">
        <f t="shared" ref="AV480:BC480" si="391">($E$480/$G$480)</f>
        <v>3.3438888888888889</v>
      </c>
      <c r="AW480" s="121">
        <f t="shared" si="391"/>
        <v>3.3438888888888889</v>
      </c>
      <c r="AX480" s="121">
        <f t="shared" si="391"/>
        <v>3.3438888888888889</v>
      </c>
      <c r="AY480" s="121">
        <f t="shared" si="391"/>
        <v>3.3438888888888889</v>
      </c>
      <c r="AZ480" s="121">
        <f t="shared" si="391"/>
        <v>3.3438888888888889</v>
      </c>
      <c r="BA480" s="121">
        <f t="shared" si="391"/>
        <v>3.3438888888888889</v>
      </c>
      <c r="BB480" s="121">
        <f t="shared" si="391"/>
        <v>3.3438888888888889</v>
      </c>
      <c r="BC480" s="121">
        <f t="shared" si="391"/>
        <v>3.3438888888888889</v>
      </c>
      <c r="BD480" s="145" t="s">
        <v>158</v>
      </c>
      <c r="BE480" s="145" t="s">
        <v>158</v>
      </c>
      <c r="BF480" s="145" t="s">
        <v>158</v>
      </c>
      <c r="BG480" s="145" t="s">
        <v>158</v>
      </c>
      <c r="BH480" s="145" t="s">
        <v>158</v>
      </c>
    </row>
    <row r="481" spans="1:60" x14ac:dyDescent="0.25">
      <c r="A481" s="1">
        <v>45555</v>
      </c>
      <c r="B481">
        <v>6473314111</v>
      </c>
      <c r="C481">
        <v>647331401</v>
      </c>
      <c r="D481">
        <v>10854.35</v>
      </c>
      <c r="E481">
        <v>9105.9</v>
      </c>
      <c r="F481">
        <v>75.38</v>
      </c>
      <c r="G481">
        <v>144</v>
      </c>
      <c r="AS481" s="121"/>
      <c r="AT481" s="121"/>
      <c r="AU481" s="121">
        <f>($E$481/$G$481)*0.5</f>
        <v>31.617708333333333</v>
      </c>
      <c r="AV481" s="121">
        <f t="shared" ref="AV481:BC481" si="392">($E$481/$G$481)</f>
        <v>63.235416666666666</v>
      </c>
      <c r="AW481" s="121">
        <f t="shared" si="392"/>
        <v>63.235416666666666</v>
      </c>
      <c r="AX481" s="121">
        <f t="shared" si="392"/>
        <v>63.235416666666666</v>
      </c>
      <c r="AY481" s="121">
        <f t="shared" si="392"/>
        <v>63.235416666666666</v>
      </c>
      <c r="AZ481" s="121">
        <f t="shared" si="392"/>
        <v>63.235416666666666</v>
      </c>
      <c r="BA481" s="121">
        <f t="shared" si="392"/>
        <v>63.235416666666666</v>
      </c>
      <c r="BB481" s="121">
        <f t="shared" si="392"/>
        <v>63.235416666666666</v>
      </c>
      <c r="BC481" s="121">
        <f t="shared" si="392"/>
        <v>63.235416666666666</v>
      </c>
      <c r="BD481" s="145" t="s">
        <v>158</v>
      </c>
      <c r="BE481" s="145" t="s">
        <v>158</v>
      </c>
      <c r="BF481" s="145" t="s">
        <v>158</v>
      </c>
      <c r="BG481" s="145" t="s">
        <v>158</v>
      </c>
      <c r="BH481" s="145" t="s">
        <v>158</v>
      </c>
    </row>
    <row r="482" spans="1:60" x14ac:dyDescent="0.25">
      <c r="A482" s="1">
        <v>45555</v>
      </c>
      <c r="B482">
        <v>2064507137</v>
      </c>
      <c r="C482">
        <v>206450701</v>
      </c>
      <c r="D482">
        <v>14118.72</v>
      </c>
      <c r="E482">
        <v>11844.44</v>
      </c>
      <c r="F482">
        <v>98.05</v>
      </c>
      <c r="G482">
        <v>144</v>
      </c>
      <c r="AS482" s="121"/>
      <c r="AT482" s="121"/>
      <c r="AU482" s="121">
        <f>($E$482/$G$482)*0.5</f>
        <v>41.126527777777781</v>
      </c>
      <c r="AV482" s="121">
        <f t="shared" ref="AV482:BC482" si="393">($E$482/$G$482)</f>
        <v>82.253055555555562</v>
      </c>
      <c r="AW482" s="121">
        <f t="shared" si="393"/>
        <v>82.253055555555562</v>
      </c>
      <c r="AX482" s="121">
        <f t="shared" si="393"/>
        <v>82.253055555555562</v>
      </c>
      <c r="AY482" s="121">
        <f t="shared" si="393"/>
        <v>82.253055555555562</v>
      </c>
      <c r="AZ482" s="121">
        <f t="shared" si="393"/>
        <v>82.253055555555562</v>
      </c>
      <c r="BA482" s="121">
        <f t="shared" si="393"/>
        <v>82.253055555555562</v>
      </c>
      <c r="BB482" s="121">
        <f t="shared" si="393"/>
        <v>82.253055555555562</v>
      </c>
      <c r="BC482" s="121">
        <f t="shared" si="393"/>
        <v>82.253055555555562</v>
      </c>
      <c r="BD482" s="145" t="s">
        <v>158</v>
      </c>
      <c r="BE482" s="145" t="s">
        <v>158</v>
      </c>
      <c r="BF482" s="145" t="s">
        <v>158</v>
      </c>
      <c r="BG482" s="145" t="s">
        <v>158</v>
      </c>
      <c r="BH482" s="145" t="s">
        <v>158</v>
      </c>
    </row>
    <row r="483" spans="1:60" x14ac:dyDescent="0.25">
      <c r="A483" s="1">
        <v>45555</v>
      </c>
      <c r="B483">
        <v>6277305126</v>
      </c>
      <c r="C483">
        <v>627730501</v>
      </c>
      <c r="D483">
        <v>505.97</v>
      </c>
      <c r="E483">
        <v>430.51</v>
      </c>
      <c r="F483">
        <v>3.83</v>
      </c>
      <c r="G483">
        <v>132</v>
      </c>
      <c r="AS483" s="121"/>
      <c r="AT483" s="121"/>
      <c r="AU483" s="121">
        <f>($E$483/$G$483)*0.5</f>
        <v>1.6307196969696969</v>
      </c>
      <c r="AV483" s="121">
        <f t="shared" ref="AV483:BC483" si="394">($E$483/$G$483)</f>
        <v>3.2614393939393937</v>
      </c>
      <c r="AW483" s="121">
        <f t="shared" si="394"/>
        <v>3.2614393939393937</v>
      </c>
      <c r="AX483" s="121">
        <f t="shared" si="394"/>
        <v>3.2614393939393937</v>
      </c>
      <c r="AY483" s="121">
        <f t="shared" si="394"/>
        <v>3.2614393939393937</v>
      </c>
      <c r="AZ483" s="121">
        <f t="shared" si="394"/>
        <v>3.2614393939393937</v>
      </c>
      <c r="BA483" s="121">
        <f t="shared" si="394"/>
        <v>3.2614393939393937</v>
      </c>
      <c r="BB483" s="121">
        <f t="shared" si="394"/>
        <v>3.2614393939393937</v>
      </c>
      <c r="BC483" s="121">
        <f t="shared" si="394"/>
        <v>3.2614393939393937</v>
      </c>
      <c r="BD483" s="145" t="s">
        <v>158</v>
      </c>
      <c r="BE483" s="145" t="s">
        <v>158</v>
      </c>
      <c r="BF483" s="145" t="s">
        <v>158</v>
      </c>
      <c r="BG483" s="145" t="s">
        <v>158</v>
      </c>
      <c r="BH483" s="145" t="s">
        <v>158</v>
      </c>
    </row>
    <row r="484" spans="1:60" x14ac:dyDescent="0.25">
      <c r="A484" s="1">
        <v>45555</v>
      </c>
      <c r="B484">
        <v>2073143058</v>
      </c>
      <c r="C484">
        <v>207314300</v>
      </c>
      <c r="D484">
        <v>281.33999999999997</v>
      </c>
      <c r="E484">
        <v>236.02</v>
      </c>
      <c r="F484">
        <v>1.95</v>
      </c>
      <c r="G484">
        <v>144</v>
      </c>
      <c r="AS484" s="121"/>
      <c r="AT484" s="121"/>
      <c r="AU484" s="121">
        <f>($E$484/$G$484)*0.5</f>
        <v>0.81951388888888888</v>
      </c>
      <c r="AV484" s="121">
        <f t="shared" ref="AV484:BC484" si="395">($E$484/$G$484)</f>
        <v>1.6390277777777778</v>
      </c>
      <c r="AW484" s="121">
        <f t="shared" si="395"/>
        <v>1.6390277777777778</v>
      </c>
      <c r="AX484" s="121">
        <f t="shared" si="395"/>
        <v>1.6390277777777778</v>
      </c>
      <c r="AY484" s="121">
        <f t="shared" si="395"/>
        <v>1.6390277777777778</v>
      </c>
      <c r="AZ484" s="121">
        <f t="shared" si="395"/>
        <v>1.6390277777777778</v>
      </c>
      <c r="BA484" s="121">
        <f t="shared" si="395"/>
        <v>1.6390277777777778</v>
      </c>
      <c r="BB484" s="121">
        <f t="shared" si="395"/>
        <v>1.6390277777777778</v>
      </c>
      <c r="BC484" s="121">
        <f t="shared" si="395"/>
        <v>1.6390277777777778</v>
      </c>
      <c r="BD484" s="145" t="s">
        <v>158</v>
      </c>
      <c r="BE484" s="145" t="s">
        <v>158</v>
      </c>
      <c r="BF484" s="145" t="s">
        <v>158</v>
      </c>
      <c r="BG484" s="145" t="s">
        <v>158</v>
      </c>
      <c r="BH484" s="145" t="s">
        <v>158</v>
      </c>
    </row>
    <row r="485" spans="1:60" x14ac:dyDescent="0.25">
      <c r="A485" s="1">
        <v>45555</v>
      </c>
      <c r="B485">
        <v>5487301171</v>
      </c>
      <c r="C485">
        <v>548730101</v>
      </c>
      <c r="D485">
        <v>2179.8000000000002</v>
      </c>
      <c r="E485">
        <v>1828.67</v>
      </c>
      <c r="F485">
        <v>15.14</v>
      </c>
      <c r="G485">
        <v>144</v>
      </c>
      <c r="AS485" s="121"/>
      <c r="AT485" s="121"/>
      <c r="AU485" s="121">
        <f>($E$485/$G$485)*0.5</f>
        <v>6.3495486111111115</v>
      </c>
      <c r="AV485" s="121">
        <f t="shared" ref="AV485:BC485" si="396">($E$485/$G$485)</f>
        <v>12.699097222222223</v>
      </c>
      <c r="AW485" s="121">
        <f t="shared" si="396"/>
        <v>12.699097222222223</v>
      </c>
      <c r="AX485" s="121">
        <f t="shared" si="396"/>
        <v>12.699097222222223</v>
      </c>
      <c r="AY485" s="121">
        <f t="shared" si="396"/>
        <v>12.699097222222223</v>
      </c>
      <c r="AZ485" s="121">
        <f t="shared" si="396"/>
        <v>12.699097222222223</v>
      </c>
      <c r="BA485" s="121">
        <f t="shared" si="396"/>
        <v>12.699097222222223</v>
      </c>
      <c r="BB485" s="121">
        <f t="shared" si="396"/>
        <v>12.699097222222223</v>
      </c>
      <c r="BC485" s="121">
        <f t="shared" si="396"/>
        <v>12.699097222222223</v>
      </c>
      <c r="BD485" s="145" t="s">
        <v>158</v>
      </c>
      <c r="BE485" s="145" t="s">
        <v>158</v>
      </c>
      <c r="BF485" s="145" t="s">
        <v>158</v>
      </c>
      <c r="BG485" s="145" t="s">
        <v>158</v>
      </c>
      <c r="BH485" s="145" t="s">
        <v>158</v>
      </c>
    </row>
    <row r="486" spans="1:60" x14ac:dyDescent="0.25">
      <c r="A486" s="1">
        <v>45555</v>
      </c>
      <c r="B486">
        <v>3505418145</v>
      </c>
      <c r="C486">
        <v>350541801</v>
      </c>
      <c r="D486">
        <v>239.29</v>
      </c>
      <c r="E486">
        <v>200.74</v>
      </c>
      <c r="F486">
        <v>1.66</v>
      </c>
      <c r="G486">
        <v>144</v>
      </c>
      <c r="AS486" s="121"/>
      <c r="AT486" s="121"/>
      <c r="AU486" s="121">
        <f>($E$486/$G$486)*0.5</f>
        <v>0.69701388888888893</v>
      </c>
      <c r="AV486" s="121">
        <f t="shared" ref="AV486:BC486" si="397">($E$486/$G$486)</f>
        <v>1.3940277777777779</v>
      </c>
      <c r="AW486" s="121">
        <f t="shared" si="397"/>
        <v>1.3940277777777779</v>
      </c>
      <c r="AX486" s="121">
        <f t="shared" si="397"/>
        <v>1.3940277777777779</v>
      </c>
      <c r="AY486" s="121">
        <f t="shared" si="397"/>
        <v>1.3940277777777779</v>
      </c>
      <c r="AZ486" s="121">
        <f t="shared" si="397"/>
        <v>1.3940277777777779</v>
      </c>
      <c r="BA486" s="121">
        <f t="shared" si="397"/>
        <v>1.3940277777777779</v>
      </c>
      <c r="BB486" s="121">
        <f t="shared" si="397"/>
        <v>1.3940277777777779</v>
      </c>
      <c r="BC486" s="121">
        <f t="shared" si="397"/>
        <v>1.3940277777777779</v>
      </c>
      <c r="BD486" s="145" t="s">
        <v>158</v>
      </c>
      <c r="BE486" s="145" t="s">
        <v>158</v>
      </c>
      <c r="BF486" s="145" t="s">
        <v>158</v>
      </c>
      <c r="BG486" s="145" t="s">
        <v>158</v>
      </c>
      <c r="BH486" s="145" t="s">
        <v>158</v>
      </c>
    </row>
    <row r="487" spans="1:60" x14ac:dyDescent="0.25">
      <c r="A487" s="1">
        <v>45555</v>
      </c>
      <c r="B487">
        <v>9452808124</v>
      </c>
      <c r="C487">
        <v>945280801</v>
      </c>
      <c r="D487">
        <v>1109.57</v>
      </c>
      <c r="E487">
        <v>930.84</v>
      </c>
      <c r="F487">
        <v>7.71</v>
      </c>
      <c r="G487">
        <v>144</v>
      </c>
      <c r="AS487" s="121"/>
      <c r="AT487" s="121"/>
      <c r="AU487" s="121">
        <f>($E$487/$G$487)*0.5</f>
        <v>3.2320833333333336</v>
      </c>
      <c r="AV487" s="121">
        <f t="shared" ref="AV487:BC487" si="398">($E$487/$G$487)</f>
        <v>6.4641666666666673</v>
      </c>
      <c r="AW487" s="121">
        <f t="shared" si="398"/>
        <v>6.4641666666666673</v>
      </c>
      <c r="AX487" s="121">
        <f t="shared" si="398"/>
        <v>6.4641666666666673</v>
      </c>
      <c r="AY487" s="121">
        <f t="shared" si="398"/>
        <v>6.4641666666666673</v>
      </c>
      <c r="AZ487" s="121">
        <f t="shared" si="398"/>
        <v>6.4641666666666673</v>
      </c>
      <c r="BA487" s="121">
        <f t="shared" si="398"/>
        <v>6.4641666666666673</v>
      </c>
      <c r="BB487" s="121">
        <f t="shared" si="398"/>
        <v>6.4641666666666673</v>
      </c>
      <c r="BC487" s="121">
        <f t="shared" si="398"/>
        <v>6.4641666666666673</v>
      </c>
      <c r="BD487" s="145" t="s">
        <v>158</v>
      </c>
      <c r="BE487" s="145" t="s">
        <v>158</v>
      </c>
      <c r="BF487" s="145" t="s">
        <v>158</v>
      </c>
      <c r="BG487" s="145" t="s">
        <v>158</v>
      </c>
      <c r="BH487" s="145" t="s">
        <v>158</v>
      </c>
    </row>
    <row r="488" spans="1:60" x14ac:dyDescent="0.25">
      <c r="A488" s="1">
        <v>45555</v>
      </c>
      <c r="B488">
        <v>1314110163</v>
      </c>
      <c r="C488">
        <v>131411001</v>
      </c>
      <c r="D488">
        <v>254.28</v>
      </c>
      <c r="E488">
        <v>213.32</v>
      </c>
      <c r="F488">
        <v>1.77</v>
      </c>
      <c r="G488">
        <v>144</v>
      </c>
      <c r="AU488" s="121">
        <f>($E$488/$G$488)*0.5</f>
        <v>0.74069444444444443</v>
      </c>
      <c r="AV488" s="121">
        <f t="shared" ref="AV488:BC488" si="399">($E$488/$G$488)</f>
        <v>1.4813888888888889</v>
      </c>
      <c r="AW488" s="121">
        <f t="shared" si="399"/>
        <v>1.4813888888888889</v>
      </c>
      <c r="AX488" s="121">
        <f t="shared" si="399"/>
        <v>1.4813888888888889</v>
      </c>
      <c r="AY488" s="121">
        <f t="shared" si="399"/>
        <v>1.4813888888888889</v>
      </c>
      <c r="AZ488" s="121">
        <f t="shared" si="399"/>
        <v>1.4813888888888889</v>
      </c>
      <c r="BA488" s="121">
        <f t="shared" si="399"/>
        <v>1.4813888888888889</v>
      </c>
      <c r="BB488" s="121">
        <f t="shared" si="399"/>
        <v>1.4813888888888889</v>
      </c>
      <c r="BC488" s="121">
        <f t="shared" si="399"/>
        <v>1.4813888888888889</v>
      </c>
      <c r="BD488" s="145" t="s">
        <v>158</v>
      </c>
      <c r="BE488" s="145" t="s">
        <v>158</v>
      </c>
      <c r="BF488" s="145" t="s">
        <v>158</v>
      </c>
      <c r="BG488" s="145" t="s">
        <v>158</v>
      </c>
      <c r="BH488" s="145" t="s">
        <v>158</v>
      </c>
    </row>
    <row r="489" spans="1:60" x14ac:dyDescent="0.25">
      <c r="A489" s="1">
        <v>45562</v>
      </c>
      <c r="B489">
        <v>3614219128</v>
      </c>
      <c r="C489">
        <v>361421901</v>
      </c>
      <c r="D489">
        <v>916.11</v>
      </c>
      <c r="E489">
        <v>768.54</v>
      </c>
      <c r="F489">
        <v>6.36</v>
      </c>
      <c r="G489">
        <v>144</v>
      </c>
      <c r="AU489" s="121">
        <f>($E$489/$G$489)*0.5</f>
        <v>2.6685416666666666</v>
      </c>
      <c r="AV489" s="121">
        <f t="shared" ref="AV489:BC489" si="400">($E$489/$G$489)</f>
        <v>5.3370833333333332</v>
      </c>
      <c r="AW489" s="121">
        <f t="shared" si="400"/>
        <v>5.3370833333333332</v>
      </c>
      <c r="AX489" s="121">
        <f t="shared" si="400"/>
        <v>5.3370833333333332</v>
      </c>
      <c r="AY489" s="121">
        <f t="shared" si="400"/>
        <v>5.3370833333333332</v>
      </c>
      <c r="AZ489" s="121">
        <f t="shared" si="400"/>
        <v>5.3370833333333332</v>
      </c>
      <c r="BA489" s="121">
        <f t="shared" si="400"/>
        <v>5.3370833333333332</v>
      </c>
      <c r="BB489" s="121">
        <f t="shared" si="400"/>
        <v>5.3370833333333332</v>
      </c>
      <c r="BC489" s="121">
        <f t="shared" si="400"/>
        <v>5.3370833333333332</v>
      </c>
      <c r="BD489" s="145" t="s">
        <v>158</v>
      </c>
      <c r="BE489" s="145" t="s">
        <v>158</v>
      </c>
      <c r="BF489" s="145" t="s">
        <v>158</v>
      </c>
      <c r="BG489" s="145" t="s">
        <v>158</v>
      </c>
      <c r="BH489" s="145" t="s">
        <v>158</v>
      </c>
    </row>
    <row r="490" spans="1:60" x14ac:dyDescent="0.25">
      <c r="A490" s="1">
        <v>45562</v>
      </c>
      <c r="B490">
        <v>1672208149</v>
      </c>
      <c r="C490">
        <v>167220801</v>
      </c>
      <c r="D490">
        <v>137.66</v>
      </c>
      <c r="E490">
        <v>115.49</v>
      </c>
      <c r="F490">
        <v>0.96</v>
      </c>
      <c r="G490">
        <v>144</v>
      </c>
      <c r="AU490" s="121">
        <f>($E$490/$G$490)*0.5</f>
        <v>0.4010069444444444</v>
      </c>
      <c r="AV490" s="121">
        <f t="shared" ref="AV490:BC490" si="401">($E$490/$G$490)</f>
        <v>0.8020138888888888</v>
      </c>
      <c r="AW490" s="121">
        <f t="shared" si="401"/>
        <v>0.8020138888888888</v>
      </c>
      <c r="AX490" s="121">
        <f t="shared" si="401"/>
        <v>0.8020138888888888</v>
      </c>
      <c r="AY490" s="121">
        <f t="shared" si="401"/>
        <v>0.8020138888888888</v>
      </c>
      <c r="AZ490" s="121">
        <f t="shared" si="401"/>
        <v>0.8020138888888888</v>
      </c>
      <c r="BA490" s="121">
        <f t="shared" si="401"/>
        <v>0.8020138888888888</v>
      </c>
      <c r="BB490" s="121">
        <f t="shared" si="401"/>
        <v>0.8020138888888888</v>
      </c>
      <c r="BC490" s="121">
        <f t="shared" si="401"/>
        <v>0.8020138888888888</v>
      </c>
      <c r="BD490" s="145" t="s">
        <v>158</v>
      </c>
      <c r="BE490" s="145" t="s">
        <v>158</v>
      </c>
      <c r="BF490" s="145" t="s">
        <v>158</v>
      </c>
      <c r="BG490" s="145" t="s">
        <v>158</v>
      </c>
      <c r="BH490" s="145" t="s">
        <v>158</v>
      </c>
    </row>
    <row r="491" spans="1:60" x14ac:dyDescent="0.25">
      <c r="A491" s="1">
        <v>45562</v>
      </c>
      <c r="B491">
        <v>424413138</v>
      </c>
      <c r="C491">
        <v>42441301</v>
      </c>
      <c r="D491">
        <v>1110.67</v>
      </c>
      <c r="E491">
        <v>931.76</v>
      </c>
      <c r="F491">
        <v>7.71</v>
      </c>
      <c r="G491">
        <v>144</v>
      </c>
      <c r="AU491" s="121">
        <f>($E$491/$G$491)*0.5</f>
        <v>3.2352777777777777</v>
      </c>
      <c r="AV491" s="121">
        <f t="shared" ref="AV491:BC491" si="402">($E$491/$G$491)</f>
        <v>6.4705555555555554</v>
      </c>
      <c r="AW491" s="121">
        <f t="shared" si="402"/>
        <v>6.4705555555555554</v>
      </c>
      <c r="AX491" s="121">
        <f t="shared" si="402"/>
        <v>6.4705555555555554</v>
      </c>
      <c r="AY491" s="121">
        <f t="shared" si="402"/>
        <v>6.4705555555555554</v>
      </c>
      <c r="AZ491" s="121">
        <f t="shared" si="402"/>
        <v>6.4705555555555554</v>
      </c>
      <c r="BA491" s="121">
        <f t="shared" si="402"/>
        <v>6.4705555555555554</v>
      </c>
      <c r="BB491" s="121">
        <f t="shared" si="402"/>
        <v>6.4705555555555554</v>
      </c>
      <c r="BC491" s="121">
        <f t="shared" si="402"/>
        <v>6.4705555555555554</v>
      </c>
      <c r="BD491" s="145" t="s">
        <v>158</v>
      </c>
      <c r="BE491" s="145" t="s">
        <v>158</v>
      </c>
      <c r="BF491" s="145" t="s">
        <v>158</v>
      </c>
      <c r="BG491" s="145" t="s">
        <v>158</v>
      </c>
      <c r="BH491" s="145" t="s">
        <v>158</v>
      </c>
    </row>
    <row r="492" spans="1:60" x14ac:dyDescent="0.25">
      <c r="A492" s="1">
        <v>45562</v>
      </c>
      <c r="B492">
        <v>4562315121</v>
      </c>
      <c r="C492">
        <v>456231501</v>
      </c>
      <c r="D492">
        <v>940.2</v>
      </c>
      <c r="E492">
        <v>788.75</v>
      </c>
      <c r="F492">
        <v>6.53</v>
      </c>
      <c r="G492">
        <v>144</v>
      </c>
      <c r="AU492" s="121">
        <f>($E$492/$G$492)*0.5</f>
        <v>2.7387152777777777</v>
      </c>
      <c r="AV492" s="121">
        <f t="shared" ref="AV492:BC492" si="403">($E$492/$G$492)</f>
        <v>5.4774305555555554</v>
      </c>
      <c r="AW492" s="121">
        <f t="shared" si="403"/>
        <v>5.4774305555555554</v>
      </c>
      <c r="AX492" s="121">
        <f t="shared" si="403"/>
        <v>5.4774305555555554</v>
      </c>
      <c r="AY492" s="121">
        <f t="shared" si="403"/>
        <v>5.4774305555555554</v>
      </c>
      <c r="AZ492" s="121">
        <f t="shared" si="403"/>
        <v>5.4774305555555554</v>
      </c>
      <c r="BA492" s="121">
        <f t="shared" si="403"/>
        <v>5.4774305555555554</v>
      </c>
      <c r="BB492" s="121">
        <f t="shared" si="403"/>
        <v>5.4774305555555554</v>
      </c>
      <c r="BC492" s="121">
        <f t="shared" si="403"/>
        <v>5.4774305555555554</v>
      </c>
      <c r="BD492" s="145" t="s">
        <v>158</v>
      </c>
      <c r="BE492" s="145" t="s">
        <v>158</v>
      </c>
      <c r="BF492" s="145" t="s">
        <v>158</v>
      </c>
      <c r="BG492" s="145" t="s">
        <v>158</v>
      </c>
      <c r="BH492" s="145" t="s">
        <v>158</v>
      </c>
    </row>
    <row r="493" spans="1:60" x14ac:dyDescent="0.25">
      <c r="A493" s="1">
        <v>45562</v>
      </c>
      <c r="B493">
        <v>9951306168</v>
      </c>
      <c r="C493">
        <v>995130601</v>
      </c>
      <c r="D493">
        <v>377.29</v>
      </c>
      <c r="E493">
        <v>316.51</v>
      </c>
      <c r="F493">
        <v>2.62</v>
      </c>
      <c r="G493">
        <v>144</v>
      </c>
      <c r="AU493" s="131">
        <f>($E$493/$G$493)*0.5</f>
        <v>1.0989930555555556</v>
      </c>
      <c r="AV493" s="121">
        <f t="shared" ref="AV493:BC493" si="404">($E$493/$G$493)</f>
        <v>2.1979861111111112</v>
      </c>
      <c r="AW493" s="121">
        <f t="shared" si="404"/>
        <v>2.1979861111111112</v>
      </c>
      <c r="AX493" s="121">
        <f t="shared" si="404"/>
        <v>2.1979861111111112</v>
      </c>
      <c r="AY493" s="121">
        <f t="shared" si="404"/>
        <v>2.1979861111111112</v>
      </c>
      <c r="AZ493" s="121">
        <f t="shared" si="404"/>
        <v>2.1979861111111112</v>
      </c>
      <c r="BA493" s="121">
        <f t="shared" si="404"/>
        <v>2.1979861111111112</v>
      </c>
      <c r="BB493" s="121">
        <f t="shared" si="404"/>
        <v>2.1979861111111112</v>
      </c>
      <c r="BC493" s="121">
        <f t="shared" si="404"/>
        <v>2.1979861111111112</v>
      </c>
      <c r="BD493" s="145" t="s">
        <v>158</v>
      </c>
      <c r="BE493" s="145" t="s">
        <v>158</v>
      </c>
      <c r="BF493" s="145" t="s">
        <v>158</v>
      </c>
      <c r="BG493" s="145" t="s">
        <v>158</v>
      </c>
      <c r="BH493" s="145" t="s">
        <v>158</v>
      </c>
    </row>
    <row r="494" spans="1:60" x14ac:dyDescent="0.25">
      <c r="D494" s="16"/>
      <c r="E494" s="16"/>
      <c r="F494" s="16"/>
      <c r="AU494" s="34">
        <f>SUM(AU202:AU493)</f>
        <v>4405.370484751631</v>
      </c>
      <c r="AV494" s="34"/>
      <c r="AW494" s="34"/>
      <c r="AX494" s="34"/>
      <c r="AY494" s="34"/>
      <c r="AZ494" s="34"/>
      <c r="BA494" s="34"/>
      <c r="BB494" s="34"/>
      <c r="BC494" s="34"/>
      <c r="BD494" s="34"/>
      <c r="BE494" s="34"/>
      <c r="BF494" s="34"/>
      <c r="BG494" s="34"/>
      <c r="BH494" s="34"/>
    </row>
    <row r="495" spans="1:60" x14ac:dyDescent="0.25">
      <c r="D495" s="16"/>
      <c r="E495" s="16"/>
      <c r="F495" s="16"/>
    </row>
    <row r="496" spans="1:60" x14ac:dyDescent="0.25">
      <c r="A496" s="1">
        <v>45569</v>
      </c>
      <c r="B496">
        <v>8180310132</v>
      </c>
      <c r="C496">
        <v>818031001</v>
      </c>
      <c r="D496">
        <v>1260.5</v>
      </c>
      <c r="E496">
        <v>1057.46</v>
      </c>
      <c r="F496">
        <v>8.75</v>
      </c>
      <c r="G496">
        <v>144</v>
      </c>
      <c r="AS496" s="121"/>
      <c r="AT496" s="121"/>
      <c r="AU496" s="121"/>
      <c r="AV496" s="121">
        <f>($E$496/$G$496)*0.5</f>
        <v>3.6717361111111111</v>
      </c>
      <c r="AW496" s="121">
        <f t="shared" ref="AW496:BC496" si="405">($E$496/$G$496)</f>
        <v>7.3434722222222222</v>
      </c>
      <c r="AX496" s="121">
        <f t="shared" si="405"/>
        <v>7.3434722222222222</v>
      </c>
      <c r="AY496" s="121">
        <f t="shared" si="405"/>
        <v>7.3434722222222222</v>
      </c>
      <c r="AZ496" s="121">
        <f t="shared" si="405"/>
        <v>7.3434722222222222</v>
      </c>
      <c r="BA496" s="121">
        <f t="shared" si="405"/>
        <v>7.3434722222222222</v>
      </c>
      <c r="BB496" s="121">
        <f t="shared" si="405"/>
        <v>7.3434722222222222</v>
      </c>
      <c r="BC496" s="121">
        <f t="shared" si="405"/>
        <v>7.3434722222222222</v>
      </c>
      <c r="BD496" s="145" t="s">
        <v>158</v>
      </c>
      <c r="BE496" s="145" t="s">
        <v>158</v>
      </c>
      <c r="BF496" s="145" t="s">
        <v>158</v>
      </c>
      <c r="BG496" s="145" t="s">
        <v>158</v>
      </c>
      <c r="BH496" s="145" t="s">
        <v>158</v>
      </c>
    </row>
    <row r="497" spans="1:60" x14ac:dyDescent="0.25">
      <c r="A497" s="1">
        <v>45569</v>
      </c>
      <c r="B497">
        <v>8820128144</v>
      </c>
      <c r="C497">
        <v>882012801</v>
      </c>
      <c r="D497">
        <v>1258.6600000000001</v>
      </c>
      <c r="E497">
        <v>1055.9100000000001</v>
      </c>
      <c r="F497">
        <v>8.74</v>
      </c>
      <c r="G497">
        <v>144</v>
      </c>
      <c r="AS497" s="121"/>
      <c r="AT497" s="121"/>
      <c r="AU497" s="121"/>
      <c r="AV497" s="121">
        <f>($E$497/$G$497)*0.5</f>
        <v>3.6663541666666668</v>
      </c>
      <c r="AW497" s="121">
        <f t="shared" ref="AW497:BC497" si="406">($E$497/$G$497)</f>
        <v>7.3327083333333336</v>
      </c>
      <c r="AX497" s="121">
        <f t="shared" si="406"/>
        <v>7.3327083333333336</v>
      </c>
      <c r="AY497" s="121">
        <f t="shared" si="406"/>
        <v>7.3327083333333336</v>
      </c>
      <c r="AZ497" s="121">
        <f t="shared" si="406"/>
        <v>7.3327083333333336</v>
      </c>
      <c r="BA497" s="121">
        <f t="shared" si="406"/>
        <v>7.3327083333333336</v>
      </c>
      <c r="BB497" s="121">
        <f t="shared" si="406"/>
        <v>7.3327083333333336</v>
      </c>
      <c r="BC497" s="121">
        <f t="shared" si="406"/>
        <v>7.3327083333333336</v>
      </c>
      <c r="BD497" s="145" t="s">
        <v>158</v>
      </c>
      <c r="BE497" s="145" t="s">
        <v>158</v>
      </c>
      <c r="BF497" s="145" t="s">
        <v>158</v>
      </c>
      <c r="BG497" s="145" t="s">
        <v>158</v>
      </c>
      <c r="BH497" s="145" t="s">
        <v>158</v>
      </c>
    </row>
    <row r="498" spans="1:60" x14ac:dyDescent="0.25">
      <c r="A498" s="1">
        <v>45569</v>
      </c>
      <c r="B498">
        <v>20129120</v>
      </c>
      <c r="C498">
        <v>2012901</v>
      </c>
      <c r="D498">
        <v>999.17</v>
      </c>
      <c r="E498">
        <v>838.22</v>
      </c>
      <c r="F498">
        <v>6.94</v>
      </c>
      <c r="G498">
        <v>144</v>
      </c>
      <c r="AS498" s="121"/>
      <c r="AT498" s="121"/>
      <c r="AU498" s="121"/>
      <c r="AV498" s="121">
        <f>($E$498/$G$498)*0.5</f>
        <v>2.9104861111111111</v>
      </c>
      <c r="AW498" s="121">
        <f t="shared" ref="AW498:BC498" si="407">($E$498/$G$498)</f>
        <v>5.8209722222222222</v>
      </c>
      <c r="AX498" s="121">
        <f t="shared" si="407"/>
        <v>5.8209722222222222</v>
      </c>
      <c r="AY498" s="121">
        <f t="shared" si="407"/>
        <v>5.8209722222222222</v>
      </c>
      <c r="AZ498" s="121">
        <f t="shared" si="407"/>
        <v>5.8209722222222222</v>
      </c>
      <c r="BA498" s="121">
        <f t="shared" si="407"/>
        <v>5.8209722222222222</v>
      </c>
      <c r="BB498" s="121">
        <f t="shared" si="407"/>
        <v>5.8209722222222222</v>
      </c>
      <c r="BC498" s="121">
        <f t="shared" si="407"/>
        <v>5.8209722222222222</v>
      </c>
      <c r="BD498" s="145" t="s">
        <v>158</v>
      </c>
      <c r="BE498" s="145" t="s">
        <v>158</v>
      </c>
      <c r="BF498" s="145" t="s">
        <v>158</v>
      </c>
      <c r="BG498" s="145" t="s">
        <v>158</v>
      </c>
      <c r="BH498" s="145" t="s">
        <v>158</v>
      </c>
    </row>
    <row r="499" spans="1:60" x14ac:dyDescent="0.25">
      <c r="A499" s="1">
        <v>45569</v>
      </c>
      <c r="B499">
        <v>3211311184</v>
      </c>
      <c r="C499">
        <v>321131101</v>
      </c>
      <c r="D499">
        <v>1845.59</v>
      </c>
      <c r="E499">
        <v>1548.3</v>
      </c>
      <c r="F499">
        <v>12.82</v>
      </c>
      <c r="G499">
        <v>144</v>
      </c>
      <c r="AS499" s="121"/>
      <c r="AT499" s="121"/>
      <c r="AU499" s="121"/>
      <c r="AV499" s="121">
        <f>($E$499/$G$499)*0.5</f>
        <v>5.3760416666666666</v>
      </c>
      <c r="AW499" s="121">
        <f t="shared" ref="AW499:BC499" si="408">($E$499/$G$499)</f>
        <v>10.752083333333333</v>
      </c>
      <c r="AX499" s="121">
        <f t="shared" si="408"/>
        <v>10.752083333333333</v>
      </c>
      <c r="AY499" s="121">
        <f t="shared" si="408"/>
        <v>10.752083333333333</v>
      </c>
      <c r="AZ499" s="121">
        <f t="shared" si="408"/>
        <v>10.752083333333333</v>
      </c>
      <c r="BA499" s="121">
        <f t="shared" si="408"/>
        <v>10.752083333333333</v>
      </c>
      <c r="BB499" s="121">
        <f t="shared" si="408"/>
        <v>10.752083333333333</v>
      </c>
      <c r="BC499" s="121">
        <f t="shared" si="408"/>
        <v>10.752083333333333</v>
      </c>
      <c r="BD499" s="145" t="s">
        <v>158</v>
      </c>
      <c r="BE499" s="145" t="s">
        <v>158</v>
      </c>
      <c r="BF499" s="145" t="s">
        <v>158</v>
      </c>
      <c r="BG499" s="145" t="s">
        <v>158</v>
      </c>
      <c r="BH499" s="145" t="s">
        <v>158</v>
      </c>
    </row>
    <row r="500" spans="1:60" x14ac:dyDescent="0.25">
      <c r="A500" s="1">
        <v>45569</v>
      </c>
      <c r="B500">
        <v>8571618140</v>
      </c>
      <c r="C500">
        <v>857161801</v>
      </c>
      <c r="D500">
        <v>2809.61</v>
      </c>
      <c r="E500">
        <v>2357.0300000000002</v>
      </c>
      <c r="F500">
        <v>19.510000000000002</v>
      </c>
      <c r="G500">
        <v>144</v>
      </c>
      <c r="AS500" s="121"/>
      <c r="AT500" s="121"/>
      <c r="AU500" s="121"/>
      <c r="AV500" s="121">
        <f>($E$500/$G$500)*0.5</f>
        <v>8.1841319444444451</v>
      </c>
      <c r="AW500" s="121">
        <f t="shared" ref="AW500:BC500" si="409">($E$500/$G$500)</f>
        <v>16.36826388888889</v>
      </c>
      <c r="AX500" s="121">
        <f t="shared" si="409"/>
        <v>16.36826388888889</v>
      </c>
      <c r="AY500" s="121">
        <f t="shared" si="409"/>
        <v>16.36826388888889</v>
      </c>
      <c r="AZ500" s="121">
        <f t="shared" si="409"/>
        <v>16.36826388888889</v>
      </c>
      <c r="BA500" s="121">
        <f t="shared" si="409"/>
        <v>16.36826388888889</v>
      </c>
      <c r="BB500" s="121">
        <f t="shared" si="409"/>
        <v>16.36826388888889</v>
      </c>
      <c r="BC500" s="121">
        <f t="shared" si="409"/>
        <v>16.36826388888889</v>
      </c>
      <c r="BD500" s="145" t="s">
        <v>158</v>
      </c>
      <c r="BE500" s="145" t="s">
        <v>158</v>
      </c>
      <c r="BF500" s="145" t="s">
        <v>158</v>
      </c>
      <c r="BG500" s="145" t="s">
        <v>158</v>
      </c>
      <c r="BH500" s="145" t="s">
        <v>158</v>
      </c>
    </row>
    <row r="501" spans="1:60" x14ac:dyDescent="0.25">
      <c r="A501" s="1">
        <v>45576</v>
      </c>
      <c r="B501">
        <v>72316384</v>
      </c>
      <c r="C501">
        <v>7231601</v>
      </c>
      <c r="D501">
        <v>3616.96</v>
      </c>
      <c r="E501">
        <v>3034.33</v>
      </c>
      <c r="F501">
        <v>25.12</v>
      </c>
      <c r="G501">
        <v>144</v>
      </c>
      <c r="AS501" s="121"/>
      <c r="AT501" s="121"/>
      <c r="AU501" s="121"/>
      <c r="AV501" s="121">
        <f>($E$501/$G$501)*0.5</f>
        <v>10.535868055555556</v>
      </c>
      <c r="AW501" s="121">
        <f t="shared" ref="AW501:BC501" si="410">($E$501/$G$501)</f>
        <v>21.071736111111111</v>
      </c>
      <c r="AX501" s="121">
        <f t="shared" si="410"/>
        <v>21.071736111111111</v>
      </c>
      <c r="AY501" s="121">
        <f t="shared" si="410"/>
        <v>21.071736111111111</v>
      </c>
      <c r="AZ501" s="121">
        <f t="shared" si="410"/>
        <v>21.071736111111111</v>
      </c>
      <c r="BA501" s="121">
        <f t="shared" si="410"/>
        <v>21.071736111111111</v>
      </c>
      <c r="BB501" s="121">
        <f t="shared" si="410"/>
        <v>21.071736111111111</v>
      </c>
      <c r="BC501" s="121">
        <f t="shared" si="410"/>
        <v>21.071736111111111</v>
      </c>
      <c r="BD501" s="145" t="s">
        <v>158</v>
      </c>
      <c r="BE501" s="145" t="s">
        <v>158</v>
      </c>
      <c r="BF501" s="145" t="s">
        <v>158</v>
      </c>
      <c r="BG501" s="145" t="s">
        <v>158</v>
      </c>
      <c r="BH501" s="145" t="s">
        <v>158</v>
      </c>
    </row>
    <row r="502" spans="1:60" x14ac:dyDescent="0.25">
      <c r="A502" s="1">
        <v>45576</v>
      </c>
      <c r="B502">
        <v>4273209160</v>
      </c>
      <c r="C502">
        <v>427320901</v>
      </c>
      <c r="D502">
        <v>14656.78</v>
      </c>
      <c r="E502">
        <v>12456</v>
      </c>
      <c r="F502">
        <v>110.2</v>
      </c>
      <c r="G502">
        <v>133</v>
      </c>
      <c r="AS502" s="121"/>
      <c r="AT502" s="121"/>
      <c r="AU502" s="121"/>
      <c r="AV502" s="121">
        <f>($E$502/$G$502)*0.5</f>
        <v>46.827067669172934</v>
      </c>
      <c r="AW502" s="121">
        <f t="shared" ref="AW502:BC502" si="411">($E$502/$G$502)</f>
        <v>93.654135338345867</v>
      </c>
      <c r="AX502" s="121">
        <f t="shared" si="411"/>
        <v>93.654135338345867</v>
      </c>
      <c r="AY502" s="121">
        <f t="shared" si="411"/>
        <v>93.654135338345867</v>
      </c>
      <c r="AZ502" s="121">
        <f t="shared" si="411"/>
        <v>93.654135338345867</v>
      </c>
      <c r="BA502" s="121">
        <f t="shared" si="411"/>
        <v>93.654135338345867</v>
      </c>
      <c r="BB502" s="121">
        <f t="shared" si="411"/>
        <v>93.654135338345867</v>
      </c>
      <c r="BC502" s="121">
        <f t="shared" si="411"/>
        <v>93.654135338345867</v>
      </c>
      <c r="BD502" s="145" t="s">
        <v>158</v>
      </c>
      <c r="BE502" s="145" t="s">
        <v>158</v>
      </c>
      <c r="BF502" s="145" t="s">
        <v>158</v>
      </c>
      <c r="BG502" s="145" t="s">
        <v>158</v>
      </c>
      <c r="BH502" s="145" t="s">
        <v>158</v>
      </c>
    </row>
    <row r="503" spans="1:60" x14ac:dyDescent="0.25">
      <c r="A503" s="1">
        <v>45583</v>
      </c>
      <c r="B503">
        <v>9877703137</v>
      </c>
      <c r="C503">
        <v>987770301</v>
      </c>
      <c r="D503">
        <v>372.93</v>
      </c>
      <c r="E503">
        <v>312.86</v>
      </c>
      <c r="F503">
        <v>2.59</v>
      </c>
      <c r="G503">
        <v>144</v>
      </c>
      <c r="AS503" s="121"/>
      <c r="AT503" s="121"/>
      <c r="AU503" s="121"/>
      <c r="AV503" s="121">
        <f>($E$503/$G$503)*0.5</f>
        <v>1.0863194444444444</v>
      </c>
      <c r="AW503" s="121">
        <f t="shared" ref="AW503:BC503" si="412">($E$503/$G$503)</f>
        <v>2.1726388888888888</v>
      </c>
      <c r="AX503" s="121">
        <f t="shared" si="412"/>
        <v>2.1726388888888888</v>
      </c>
      <c r="AY503" s="121">
        <f t="shared" si="412"/>
        <v>2.1726388888888888</v>
      </c>
      <c r="AZ503" s="121">
        <f t="shared" si="412"/>
        <v>2.1726388888888888</v>
      </c>
      <c r="BA503" s="121">
        <f t="shared" si="412"/>
        <v>2.1726388888888888</v>
      </c>
      <c r="BB503" s="121">
        <f t="shared" si="412"/>
        <v>2.1726388888888888</v>
      </c>
      <c r="BC503" s="121">
        <f t="shared" si="412"/>
        <v>2.1726388888888888</v>
      </c>
      <c r="BD503" s="145" t="s">
        <v>158</v>
      </c>
      <c r="BE503" s="145" t="s">
        <v>158</v>
      </c>
      <c r="BF503" s="145" t="s">
        <v>158</v>
      </c>
      <c r="BG503" s="145" t="s">
        <v>158</v>
      </c>
      <c r="BH503" s="145" t="s">
        <v>158</v>
      </c>
    </row>
    <row r="504" spans="1:60" x14ac:dyDescent="0.25">
      <c r="A504" s="1">
        <v>45583</v>
      </c>
      <c r="B504">
        <v>2197400124</v>
      </c>
      <c r="C504">
        <v>219740001</v>
      </c>
      <c r="D504">
        <v>3022.79</v>
      </c>
      <c r="E504">
        <v>2535.87</v>
      </c>
      <c r="F504">
        <v>20.99</v>
      </c>
      <c r="G504">
        <v>144</v>
      </c>
      <c r="AS504" s="121"/>
      <c r="AT504" s="121"/>
      <c r="AU504" s="121"/>
      <c r="AV504" s="121">
        <f>($E$504/$G$504)*0.5</f>
        <v>8.8051041666666663</v>
      </c>
      <c r="AW504" s="121">
        <f t="shared" ref="AW504:BC504" si="413">($E$504/$G$504)</f>
        <v>17.610208333333333</v>
      </c>
      <c r="AX504" s="121">
        <f t="shared" si="413"/>
        <v>17.610208333333333</v>
      </c>
      <c r="AY504" s="121">
        <f t="shared" si="413"/>
        <v>17.610208333333333</v>
      </c>
      <c r="AZ504" s="121">
        <f t="shared" si="413"/>
        <v>17.610208333333333</v>
      </c>
      <c r="BA504" s="121">
        <f t="shared" si="413"/>
        <v>17.610208333333333</v>
      </c>
      <c r="BB504" s="121">
        <f t="shared" si="413"/>
        <v>17.610208333333333</v>
      </c>
      <c r="BC504" s="121">
        <f t="shared" si="413"/>
        <v>17.610208333333333</v>
      </c>
      <c r="BD504" s="145" t="s">
        <v>158</v>
      </c>
      <c r="BE504" s="145" t="s">
        <v>158</v>
      </c>
      <c r="BF504" s="145" t="s">
        <v>158</v>
      </c>
      <c r="BG504" s="145" t="s">
        <v>158</v>
      </c>
      <c r="BH504" s="145" t="s">
        <v>158</v>
      </c>
    </row>
    <row r="505" spans="1:60" x14ac:dyDescent="0.25">
      <c r="A505" s="1">
        <v>45583</v>
      </c>
      <c r="B505">
        <v>1853128026</v>
      </c>
      <c r="C505">
        <v>185312800</v>
      </c>
      <c r="D505">
        <v>6968.54</v>
      </c>
      <c r="E505">
        <v>5846.03</v>
      </c>
      <c r="F505">
        <v>48.39</v>
      </c>
      <c r="G505">
        <v>144</v>
      </c>
      <c r="AS505" s="121"/>
      <c r="AT505" s="121"/>
      <c r="AU505" s="121"/>
      <c r="AV505" s="121">
        <f>($E$505/$G$505)*0.5</f>
        <v>20.298715277777777</v>
      </c>
      <c r="AW505" s="121">
        <f t="shared" ref="AW505:BC505" si="414">($E$505/$G$505)</f>
        <v>40.597430555555555</v>
      </c>
      <c r="AX505" s="121">
        <f t="shared" si="414"/>
        <v>40.597430555555555</v>
      </c>
      <c r="AY505" s="121">
        <f t="shared" si="414"/>
        <v>40.597430555555555</v>
      </c>
      <c r="AZ505" s="121">
        <f t="shared" si="414"/>
        <v>40.597430555555555</v>
      </c>
      <c r="BA505" s="121">
        <f t="shared" si="414"/>
        <v>40.597430555555555</v>
      </c>
      <c r="BB505" s="121">
        <f t="shared" si="414"/>
        <v>40.597430555555555</v>
      </c>
      <c r="BC505" s="121">
        <f t="shared" si="414"/>
        <v>40.597430555555555</v>
      </c>
      <c r="BD505" s="145" t="s">
        <v>158</v>
      </c>
      <c r="BE505" s="145" t="s">
        <v>158</v>
      </c>
      <c r="BF505" s="145" t="s">
        <v>158</v>
      </c>
      <c r="BG505" s="145" t="s">
        <v>158</v>
      </c>
      <c r="BH505" s="145" t="s">
        <v>158</v>
      </c>
    </row>
    <row r="506" spans="1:60" x14ac:dyDescent="0.25">
      <c r="A506" s="1">
        <v>45583</v>
      </c>
      <c r="B506">
        <v>9270117153</v>
      </c>
      <c r="C506">
        <v>927011701</v>
      </c>
      <c r="D506">
        <v>99.53</v>
      </c>
      <c r="E506">
        <v>83.5</v>
      </c>
      <c r="F506">
        <v>0.69</v>
      </c>
      <c r="G506">
        <v>144</v>
      </c>
      <c r="AU506" s="121"/>
      <c r="AV506" s="121">
        <f>($E$506/$G$506)*0.5</f>
        <v>0.28993055555555558</v>
      </c>
      <c r="AW506" s="121">
        <f t="shared" ref="AW506:BC506" si="415">($E$506/$G$506)</f>
        <v>0.57986111111111116</v>
      </c>
      <c r="AX506" s="121">
        <f t="shared" si="415"/>
        <v>0.57986111111111116</v>
      </c>
      <c r="AY506" s="121">
        <f t="shared" si="415"/>
        <v>0.57986111111111116</v>
      </c>
      <c r="AZ506" s="121">
        <f t="shared" si="415"/>
        <v>0.57986111111111116</v>
      </c>
      <c r="BA506" s="121">
        <f t="shared" si="415"/>
        <v>0.57986111111111116</v>
      </c>
      <c r="BB506" s="121">
        <f t="shared" si="415"/>
        <v>0.57986111111111116</v>
      </c>
      <c r="BC506" s="121">
        <f t="shared" si="415"/>
        <v>0.57986111111111116</v>
      </c>
      <c r="BD506" s="145" t="s">
        <v>158</v>
      </c>
      <c r="BE506" s="145" t="s">
        <v>158</v>
      </c>
      <c r="BF506" s="145" t="s">
        <v>158</v>
      </c>
      <c r="BG506" s="145" t="s">
        <v>158</v>
      </c>
      <c r="BH506" s="145" t="s">
        <v>158</v>
      </c>
    </row>
    <row r="507" spans="1:60" x14ac:dyDescent="0.25">
      <c r="A507" s="1">
        <v>45590</v>
      </c>
      <c r="B507">
        <v>4442105139</v>
      </c>
      <c r="C507">
        <v>444210501</v>
      </c>
      <c r="D507">
        <v>354.62</v>
      </c>
      <c r="E507">
        <v>297.5</v>
      </c>
      <c r="F507">
        <v>2.46</v>
      </c>
      <c r="G507">
        <v>144</v>
      </c>
      <c r="AU507" s="121"/>
      <c r="AV507" s="121">
        <f>($E$507/$G$507)*0.5</f>
        <v>1.0329861111111112</v>
      </c>
      <c r="AW507" s="121">
        <f t="shared" ref="AW507:BC507" si="416">($E$507/$G$507)</f>
        <v>2.0659722222222223</v>
      </c>
      <c r="AX507" s="121">
        <f t="shared" si="416"/>
        <v>2.0659722222222223</v>
      </c>
      <c r="AY507" s="121">
        <f t="shared" si="416"/>
        <v>2.0659722222222223</v>
      </c>
      <c r="AZ507" s="121">
        <f t="shared" si="416"/>
        <v>2.0659722222222223</v>
      </c>
      <c r="BA507" s="121">
        <f t="shared" si="416"/>
        <v>2.0659722222222223</v>
      </c>
      <c r="BB507" s="121">
        <f t="shared" si="416"/>
        <v>2.0659722222222223</v>
      </c>
      <c r="BC507" s="121">
        <f t="shared" si="416"/>
        <v>2.0659722222222223</v>
      </c>
      <c r="BD507" s="145" t="s">
        <v>158</v>
      </c>
      <c r="BE507" s="145" t="s">
        <v>158</v>
      </c>
      <c r="BF507" s="145" t="s">
        <v>158</v>
      </c>
      <c r="BG507" s="145" t="s">
        <v>158</v>
      </c>
      <c r="BH507" s="145" t="s">
        <v>158</v>
      </c>
    </row>
    <row r="508" spans="1:60" x14ac:dyDescent="0.25">
      <c r="A508" s="1">
        <v>45590</v>
      </c>
      <c r="B508">
        <v>1110091006</v>
      </c>
      <c r="C508">
        <v>111009100</v>
      </c>
      <c r="D508">
        <v>7224.38</v>
      </c>
      <c r="E508">
        <v>6060.66</v>
      </c>
      <c r="F508">
        <v>50.17</v>
      </c>
      <c r="G508">
        <v>144</v>
      </c>
      <c r="AU508" s="121"/>
      <c r="AV508" s="121">
        <f>($E$508/$G$508)*0.5</f>
        <v>21.043958333333332</v>
      </c>
      <c r="AW508" s="121">
        <f t="shared" ref="AW508:BC508" si="417">($E$508/$G$508)</f>
        <v>42.087916666666665</v>
      </c>
      <c r="AX508" s="121">
        <f t="shared" si="417"/>
        <v>42.087916666666665</v>
      </c>
      <c r="AY508" s="121">
        <f t="shared" si="417"/>
        <v>42.087916666666665</v>
      </c>
      <c r="AZ508" s="121">
        <f t="shared" si="417"/>
        <v>42.087916666666665</v>
      </c>
      <c r="BA508" s="121">
        <f t="shared" si="417"/>
        <v>42.087916666666665</v>
      </c>
      <c r="BB508" s="121">
        <f t="shared" si="417"/>
        <v>42.087916666666665</v>
      </c>
      <c r="BC508" s="121">
        <f t="shared" si="417"/>
        <v>42.087916666666665</v>
      </c>
      <c r="BD508" s="145" t="s">
        <v>158</v>
      </c>
      <c r="BE508" s="145" t="s">
        <v>158</v>
      </c>
      <c r="BF508" s="145" t="s">
        <v>158</v>
      </c>
      <c r="BG508" s="145" t="s">
        <v>158</v>
      </c>
      <c r="BH508" s="145" t="s">
        <v>158</v>
      </c>
    </row>
    <row r="509" spans="1:60" x14ac:dyDescent="0.25">
      <c r="A509" s="1">
        <v>45590</v>
      </c>
      <c r="B509">
        <v>3261215113</v>
      </c>
      <c r="C509">
        <v>326121501</v>
      </c>
      <c r="D509">
        <v>6439.21</v>
      </c>
      <c r="E509">
        <v>5401.96</v>
      </c>
      <c r="F509">
        <v>44.72</v>
      </c>
      <c r="G509">
        <v>144</v>
      </c>
      <c r="AU509" s="121"/>
      <c r="AV509" s="121">
        <f>($E$509/$G$509)*0.5</f>
        <v>18.756805555555555</v>
      </c>
      <c r="AW509" s="121">
        <f t="shared" ref="AW509:BC509" si="418">($E$509/$G$509)</f>
        <v>37.513611111111111</v>
      </c>
      <c r="AX509" s="121">
        <f t="shared" si="418"/>
        <v>37.513611111111111</v>
      </c>
      <c r="AY509" s="121">
        <f t="shared" si="418"/>
        <v>37.513611111111111</v>
      </c>
      <c r="AZ509" s="121">
        <f t="shared" si="418"/>
        <v>37.513611111111111</v>
      </c>
      <c r="BA509" s="121">
        <f t="shared" si="418"/>
        <v>37.513611111111111</v>
      </c>
      <c r="BB509" s="121">
        <f t="shared" si="418"/>
        <v>37.513611111111111</v>
      </c>
      <c r="BC509" s="121">
        <f t="shared" si="418"/>
        <v>37.513611111111111</v>
      </c>
      <c r="BD509" s="145" t="s">
        <v>158</v>
      </c>
      <c r="BE509" s="145" t="s">
        <v>158</v>
      </c>
      <c r="BF509" s="145" t="s">
        <v>158</v>
      </c>
      <c r="BG509" s="145" t="s">
        <v>158</v>
      </c>
      <c r="BH509" s="145" t="s">
        <v>158</v>
      </c>
    </row>
    <row r="510" spans="1:60" x14ac:dyDescent="0.25">
      <c r="A510" s="1">
        <v>45590</v>
      </c>
      <c r="B510">
        <v>7943074014</v>
      </c>
      <c r="C510">
        <v>794307400</v>
      </c>
      <c r="D510">
        <v>4830.1400000000003</v>
      </c>
      <c r="E510">
        <v>4052.09</v>
      </c>
      <c r="F510">
        <v>33.54</v>
      </c>
      <c r="G510">
        <v>144</v>
      </c>
      <c r="AU510" s="121"/>
      <c r="AV510" s="121">
        <f>($E$510/$G$510)*0.5</f>
        <v>14.069756944444444</v>
      </c>
      <c r="AW510" s="121">
        <f t="shared" ref="AW510:BC510" si="419">($E$510/$G$510)</f>
        <v>28.139513888888889</v>
      </c>
      <c r="AX510" s="121">
        <f t="shared" si="419"/>
        <v>28.139513888888889</v>
      </c>
      <c r="AY510" s="121">
        <f t="shared" si="419"/>
        <v>28.139513888888889</v>
      </c>
      <c r="AZ510" s="121">
        <f t="shared" si="419"/>
        <v>28.139513888888889</v>
      </c>
      <c r="BA510" s="121">
        <f t="shared" si="419"/>
        <v>28.139513888888889</v>
      </c>
      <c r="BB510" s="121">
        <f t="shared" si="419"/>
        <v>28.139513888888889</v>
      </c>
      <c r="BC510" s="121">
        <f t="shared" si="419"/>
        <v>28.139513888888889</v>
      </c>
      <c r="BD510" s="145" t="s">
        <v>158</v>
      </c>
      <c r="BE510" s="145" t="s">
        <v>158</v>
      </c>
      <c r="BF510" s="145" t="s">
        <v>158</v>
      </c>
      <c r="BG510" s="145" t="s">
        <v>158</v>
      </c>
      <c r="BH510" s="145" t="s">
        <v>158</v>
      </c>
    </row>
    <row r="511" spans="1:60" x14ac:dyDescent="0.25">
      <c r="A511" s="1">
        <v>45590</v>
      </c>
      <c r="B511">
        <v>2841600198</v>
      </c>
      <c r="C511">
        <v>284160001</v>
      </c>
      <c r="D511">
        <v>245.33</v>
      </c>
      <c r="E511">
        <v>205.81</v>
      </c>
      <c r="F511">
        <v>1.7</v>
      </c>
      <c r="G511">
        <v>144</v>
      </c>
      <c r="AU511" s="121"/>
      <c r="AV511" s="121">
        <f>($E$511/$G$511)*0.5</f>
        <v>0.71461805555555558</v>
      </c>
      <c r="AW511" s="121">
        <f t="shared" ref="AW511:BC511" si="420">($E$511/$G$511)</f>
        <v>1.4292361111111112</v>
      </c>
      <c r="AX511" s="121">
        <f t="shared" si="420"/>
        <v>1.4292361111111112</v>
      </c>
      <c r="AY511" s="121">
        <f t="shared" si="420"/>
        <v>1.4292361111111112</v>
      </c>
      <c r="AZ511" s="121">
        <f t="shared" si="420"/>
        <v>1.4292361111111112</v>
      </c>
      <c r="BA511" s="121">
        <f t="shared" si="420"/>
        <v>1.4292361111111112</v>
      </c>
      <c r="BB511" s="121">
        <f t="shared" si="420"/>
        <v>1.4292361111111112</v>
      </c>
      <c r="BC511" s="121">
        <f t="shared" si="420"/>
        <v>1.4292361111111112</v>
      </c>
      <c r="BD511" s="145" t="s">
        <v>158</v>
      </c>
      <c r="BE511" s="145" t="s">
        <v>158</v>
      </c>
      <c r="BF511" s="145" t="s">
        <v>158</v>
      </c>
      <c r="BG511" s="145" t="s">
        <v>158</v>
      </c>
      <c r="BH511" s="145" t="s">
        <v>158</v>
      </c>
    </row>
    <row r="512" spans="1:60" x14ac:dyDescent="0.25">
      <c r="A512" s="1">
        <v>45590</v>
      </c>
      <c r="B512">
        <v>4688306125</v>
      </c>
      <c r="C512">
        <v>468830601</v>
      </c>
      <c r="D512">
        <v>1873.19</v>
      </c>
      <c r="E512">
        <v>1571.45</v>
      </c>
      <c r="F512">
        <v>13.01</v>
      </c>
      <c r="G512">
        <v>144</v>
      </c>
      <c r="AV512" s="121">
        <f>($E$512/$G$512)*0.5</f>
        <v>5.4564236111111111</v>
      </c>
      <c r="AW512" s="121">
        <f t="shared" ref="AW512:BC512" si="421">($E$512/$G$512)</f>
        <v>10.912847222222222</v>
      </c>
      <c r="AX512" s="121">
        <f t="shared" si="421"/>
        <v>10.912847222222222</v>
      </c>
      <c r="AY512" s="121">
        <f t="shared" si="421"/>
        <v>10.912847222222222</v>
      </c>
      <c r="AZ512" s="121">
        <f t="shared" si="421"/>
        <v>10.912847222222222</v>
      </c>
      <c r="BA512" s="121">
        <f t="shared" si="421"/>
        <v>10.912847222222222</v>
      </c>
      <c r="BB512" s="121">
        <f t="shared" si="421"/>
        <v>10.912847222222222</v>
      </c>
      <c r="BC512" s="121">
        <f t="shared" si="421"/>
        <v>10.912847222222222</v>
      </c>
      <c r="BD512" s="145" t="s">
        <v>158</v>
      </c>
      <c r="BE512" s="145" t="s">
        <v>158</v>
      </c>
      <c r="BF512" s="145" t="s">
        <v>158</v>
      </c>
      <c r="BG512" s="145" t="s">
        <v>158</v>
      </c>
      <c r="BH512" s="145" t="s">
        <v>158</v>
      </c>
    </row>
    <row r="513" spans="1:60" x14ac:dyDescent="0.25">
      <c r="A513" s="1">
        <v>45590</v>
      </c>
      <c r="B513">
        <v>6701414150</v>
      </c>
      <c r="C513">
        <v>670141401</v>
      </c>
      <c r="D513">
        <v>714.44</v>
      </c>
      <c r="E513">
        <v>599.36</v>
      </c>
      <c r="F513">
        <v>4.96</v>
      </c>
      <c r="G513">
        <v>144</v>
      </c>
      <c r="AV513" s="121">
        <f>($E$513/$G$513)*0.5</f>
        <v>2.0811111111111114</v>
      </c>
      <c r="AW513" s="121">
        <f t="shared" ref="AW513:BC513" si="422">($E$513/$G$513)</f>
        <v>4.1622222222222227</v>
      </c>
      <c r="AX513" s="121">
        <f t="shared" si="422"/>
        <v>4.1622222222222227</v>
      </c>
      <c r="AY513" s="121">
        <f t="shared" si="422"/>
        <v>4.1622222222222227</v>
      </c>
      <c r="AZ513" s="121">
        <f t="shared" si="422"/>
        <v>4.1622222222222227</v>
      </c>
      <c r="BA513" s="121">
        <f t="shared" si="422"/>
        <v>4.1622222222222227</v>
      </c>
      <c r="BB513" s="121">
        <f t="shared" si="422"/>
        <v>4.1622222222222227</v>
      </c>
      <c r="BC513" s="121">
        <f t="shared" si="422"/>
        <v>4.1622222222222227</v>
      </c>
      <c r="BD513" s="145" t="s">
        <v>158</v>
      </c>
      <c r="BE513" s="145" t="s">
        <v>158</v>
      </c>
      <c r="BF513" s="145" t="s">
        <v>158</v>
      </c>
      <c r="BG513" s="145" t="s">
        <v>158</v>
      </c>
      <c r="BH513" s="145" t="s">
        <v>158</v>
      </c>
    </row>
    <row r="514" spans="1:60" x14ac:dyDescent="0.25">
      <c r="A514" s="1">
        <v>45590</v>
      </c>
      <c r="B514">
        <v>9170510112</v>
      </c>
      <c r="C514">
        <v>917051001</v>
      </c>
      <c r="D514">
        <v>1467.62</v>
      </c>
      <c r="E514">
        <v>1231.21</v>
      </c>
      <c r="F514">
        <v>10.19</v>
      </c>
      <c r="G514">
        <v>144</v>
      </c>
      <c r="AV514" s="131">
        <f>($E$514/$G$514)*0.5</f>
        <v>4.2750347222222222</v>
      </c>
      <c r="AW514" s="121">
        <f t="shared" ref="AW514:BC514" si="423">($E$514/$G$514)</f>
        <v>8.5500694444444445</v>
      </c>
      <c r="AX514" s="121">
        <f t="shared" si="423"/>
        <v>8.5500694444444445</v>
      </c>
      <c r="AY514" s="121">
        <f t="shared" si="423"/>
        <v>8.5500694444444445</v>
      </c>
      <c r="AZ514" s="121">
        <f t="shared" si="423"/>
        <v>8.5500694444444445</v>
      </c>
      <c r="BA514" s="121">
        <f t="shared" si="423"/>
        <v>8.5500694444444445</v>
      </c>
      <c r="BB514" s="121">
        <f t="shared" si="423"/>
        <v>8.5500694444444445</v>
      </c>
      <c r="BC514" s="121">
        <f t="shared" si="423"/>
        <v>8.5500694444444445</v>
      </c>
      <c r="BD514" s="145" t="s">
        <v>158</v>
      </c>
      <c r="BE514" s="145" t="s">
        <v>158</v>
      </c>
      <c r="BF514" s="145" t="s">
        <v>158</v>
      </c>
      <c r="BG514" s="145" t="s">
        <v>158</v>
      </c>
      <c r="BH514" s="145" t="s">
        <v>158</v>
      </c>
    </row>
    <row r="515" spans="1:60" x14ac:dyDescent="0.25">
      <c r="D515" s="16"/>
      <c r="E515" s="16"/>
      <c r="F515" s="16"/>
      <c r="AV515" s="34">
        <f>SUM(AV202:AV514)</f>
        <v>4704.6022304511071</v>
      </c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</row>
    <row r="516" spans="1:60" x14ac:dyDescent="0.25">
      <c r="D516" s="16"/>
      <c r="E516" s="16"/>
      <c r="F516" s="16"/>
    </row>
    <row r="517" spans="1:60" x14ac:dyDescent="0.25">
      <c r="A517" s="1">
        <v>45597</v>
      </c>
      <c r="B517">
        <v>7146705128</v>
      </c>
      <c r="C517">
        <v>714670501</v>
      </c>
      <c r="D517">
        <v>400.81</v>
      </c>
      <c r="E517">
        <v>336.25</v>
      </c>
      <c r="F517">
        <v>2.78</v>
      </c>
      <c r="G517">
        <v>144</v>
      </c>
      <c r="AS517" s="121"/>
      <c r="AT517" s="121"/>
      <c r="AU517" s="121"/>
      <c r="AV517" s="121"/>
      <c r="AW517" s="121">
        <f>($E$517/$G$517)*0.5</f>
        <v>1.1675347222222223</v>
      </c>
      <c r="AX517" s="121">
        <f t="shared" ref="AX517:BC517" si="424">($E$517/$G$517)</f>
        <v>2.3350694444444446</v>
      </c>
      <c r="AY517" s="121">
        <f t="shared" si="424"/>
        <v>2.3350694444444446</v>
      </c>
      <c r="AZ517" s="121">
        <f t="shared" si="424"/>
        <v>2.3350694444444446</v>
      </c>
      <c r="BA517" s="121">
        <f t="shared" si="424"/>
        <v>2.3350694444444446</v>
      </c>
      <c r="BB517" s="121">
        <f t="shared" si="424"/>
        <v>2.3350694444444446</v>
      </c>
      <c r="BC517" s="121">
        <f t="shared" si="424"/>
        <v>2.3350694444444446</v>
      </c>
      <c r="BD517" s="145" t="s">
        <v>158</v>
      </c>
      <c r="BE517" s="145" t="s">
        <v>158</v>
      </c>
      <c r="BF517" s="145" t="s">
        <v>158</v>
      </c>
      <c r="BG517" s="145" t="s">
        <v>158</v>
      </c>
      <c r="BH517" s="145" t="s">
        <v>158</v>
      </c>
    </row>
    <row r="518" spans="1:60" x14ac:dyDescent="0.25">
      <c r="A518" s="1">
        <v>45604</v>
      </c>
      <c r="B518" s="7">
        <v>8185107272</v>
      </c>
      <c r="C518">
        <v>818510701</v>
      </c>
      <c r="D518">
        <v>6515.63</v>
      </c>
      <c r="E518">
        <v>5466.07</v>
      </c>
      <c r="F518">
        <v>45.25</v>
      </c>
      <c r="G518">
        <v>144</v>
      </c>
      <c r="AS518" s="121"/>
      <c r="AT518" s="121"/>
      <c r="AU518" s="121"/>
      <c r="AV518" s="121"/>
      <c r="AW518" s="121">
        <f>($E$518/$G$518)*0.5</f>
        <v>18.979409722222222</v>
      </c>
      <c r="AX518" s="121">
        <f t="shared" ref="AX518:BC518" si="425">($E$518/$G$518)</f>
        <v>37.958819444444444</v>
      </c>
      <c r="AY518" s="121">
        <f t="shared" si="425"/>
        <v>37.958819444444444</v>
      </c>
      <c r="AZ518" s="121">
        <f t="shared" si="425"/>
        <v>37.958819444444444</v>
      </c>
      <c r="BA518" s="121">
        <f t="shared" si="425"/>
        <v>37.958819444444444</v>
      </c>
      <c r="BB518" s="121">
        <f t="shared" si="425"/>
        <v>37.958819444444444</v>
      </c>
      <c r="BC518" s="121">
        <f t="shared" si="425"/>
        <v>37.958819444444444</v>
      </c>
      <c r="BD518" s="145" t="s">
        <v>158</v>
      </c>
      <c r="BE518" s="145" t="s">
        <v>158</v>
      </c>
      <c r="BF518" s="145" t="s">
        <v>158</v>
      </c>
      <c r="BG518" s="145" t="s">
        <v>158</v>
      </c>
      <c r="BH518" s="145" t="s">
        <v>158</v>
      </c>
    </row>
    <row r="519" spans="1:60" x14ac:dyDescent="0.25">
      <c r="A519" s="1">
        <v>45604</v>
      </c>
      <c r="B519" s="7">
        <v>2735402129</v>
      </c>
      <c r="C519">
        <v>273540201</v>
      </c>
      <c r="D519">
        <v>5971.01</v>
      </c>
      <c r="E519">
        <v>5009.18</v>
      </c>
      <c r="F519">
        <v>41.47</v>
      </c>
      <c r="G519">
        <v>144</v>
      </c>
      <c r="AS519" s="121"/>
      <c r="AT519" s="121"/>
      <c r="AU519" s="121"/>
      <c r="AV519" s="121"/>
      <c r="AW519" s="121">
        <f>($E$519/$G$519)*0.5</f>
        <v>17.392986111111114</v>
      </c>
      <c r="AX519" s="121">
        <f t="shared" ref="AX519:BC519" si="426">($E$519/$G$519)</f>
        <v>34.785972222222227</v>
      </c>
      <c r="AY519" s="121">
        <f t="shared" si="426"/>
        <v>34.785972222222227</v>
      </c>
      <c r="AZ519" s="121">
        <f t="shared" si="426"/>
        <v>34.785972222222227</v>
      </c>
      <c r="BA519" s="121">
        <f t="shared" si="426"/>
        <v>34.785972222222227</v>
      </c>
      <c r="BB519" s="121">
        <f t="shared" si="426"/>
        <v>34.785972222222227</v>
      </c>
      <c r="BC519" s="121">
        <f t="shared" si="426"/>
        <v>34.785972222222227</v>
      </c>
      <c r="BD519" s="145" t="s">
        <v>158</v>
      </c>
      <c r="BE519" s="145" t="s">
        <v>158</v>
      </c>
      <c r="BF519" s="145" t="s">
        <v>158</v>
      </c>
      <c r="BG519" s="145" t="s">
        <v>158</v>
      </c>
      <c r="BH519" s="145" t="s">
        <v>158</v>
      </c>
    </row>
    <row r="520" spans="1:60" x14ac:dyDescent="0.25">
      <c r="A520" s="1">
        <v>45604</v>
      </c>
      <c r="B520" s="7">
        <v>3749103130</v>
      </c>
      <c r="C520">
        <v>374910301</v>
      </c>
      <c r="D520">
        <v>2781.6</v>
      </c>
      <c r="E520">
        <v>2333.5300000000002</v>
      </c>
      <c r="F520">
        <v>19.32</v>
      </c>
      <c r="G520">
        <v>144</v>
      </c>
      <c r="AS520" s="121"/>
      <c r="AT520" s="121"/>
      <c r="AU520" s="121"/>
      <c r="AV520" s="121"/>
      <c r="AW520" s="121">
        <f>($E$520/$G$520)*0.5</f>
        <v>8.1025347222222237</v>
      </c>
      <c r="AX520" s="121">
        <f t="shared" ref="AX520:BC520" si="427">($E$520/$G$520)</f>
        <v>16.205069444444447</v>
      </c>
      <c r="AY520" s="121">
        <f t="shared" si="427"/>
        <v>16.205069444444447</v>
      </c>
      <c r="AZ520" s="121">
        <f t="shared" si="427"/>
        <v>16.205069444444447</v>
      </c>
      <c r="BA520" s="121">
        <f t="shared" si="427"/>
        <v>16.205069444444447</v>
      </c>
      <c r="BB520" s="121">
        <f t="shared" si="427"/>
        <v>16.205069444444447</v>
      </c>
      <c r="BC520" s="121">
        <f t="shared" si="427"/>
        <v>16.205069444444447</v>
      </c>
      <c r="BD520" s="145" t="s">
        <v>158</v>
      </c>
      <c r="BE520" s="145" t="s">
        <v>158</v>
      </c>
      <c r="BF520" s="145" t="s">
        <v>158</v>
      </c>
      <c r="BG520" s="145" t="s">
        <v>158</v>
      </c>
      <c r="BH520" s="145" t="s">
        <v>158</v>
      </c>
    </row>
    <row r="521" spans="1:60" x14ac:dyDescent="0.25">
      <c r="A521" s="1">
        <v>45604</v>
      </c>
      <c r="B521" s="7">
        <v>9890801140</v>
      </c>
      <c r="C521">
        <v>989080101</v>
      </c>
      <c r="D521">
        <v>675.66</v>
      </c>
      <c r="E521">
        <v>566.82000000000005</v>
      </c>
      <c r="F521">
        <v>4.6900000000000004</v>
      </c>
      <c r="G521">
        <v>144</v>
      </c>
      <c r="AS521" s="121"/>
      <c r="AT521" s="121"/>
      <c r="AU521" s="121"/>
      <c r="AV521" s="121"/>
      <c r="AW521" s="121">
        <f>($E$521/$G$521)*0.5</f>
        <v>1.9681250000000001</v>
      </c>
      <c r="AX521" s="121">
        <f t="shared" ref="AX521:BC521" si="428">($E$521/$G$521)</f>
        <v>3.9362500000000002</v>
      </c>
      <c r="AY521" s="121">
        <f t="shared" si="428"/>
        <v>3.9362500000000002</v>
      </c>
      <c r="AZ521" s="121">
        <f t="shared" si="428"/>
        <v>3.9362500000000002</v>
      </c>
      <c r="BA521" s="121">
        <f t="shared" si="428"/>
        <v>3.9362500000000002</v>
      </c>
      <c r="BB521" s="121">
        <f t="shared" si="428"/>
        <v>3.9362500000000002</v>
      </c>
      <c r="BC521" s="121">
        <f t="shared" si="428"/>
        <v>3.9362500000000002</v>
      </c>
      <c r="BD521" s="145" t="s">
        <v>158</v>
      </c>
      <c r="BE521" s="145" t="s">
        <v>158</v>
      </c>
      <c r="BF521" s="145" t="s">
        <v>158</v>
      </c>
      <c r="BG521" s="145" t="s">
        <v>158</v>
      </c>
      <c r="BH521" s="145" t="s">
        <v>158</v>
      </c>
    </row>
    <row r="522" spans="1:60" x14ac:dyDescent="0.25">
      <c r="A522" s="1">
        <v>45604</v>
      </c>
      <c r="B522" s="7">
        <v>2192128019</v>
      </c>
      <c r="C522">
        <v>219212800</v>
      </c>
      <c r="D522">
        <v>708.25</v>
      </c>
      <c r="E522">
        <v>594.16</v>
      </c>
      <c r="F522">
        <v>4.92</v>
      </c>
      <c r="G522">
        <v>144</v>
      </c>
      <c r="AS522" s="121"/>
      <c r="AT522" s="121"/>
      <c r="AU522" s="121"/>
      <c r="AV522" s="121"/>
      <c r="AW522" s="121">
        <f>($E$522/$G$522)*0.5</f>
        <v>2.0630555555555556</v>
      </c>
      <c r="AX522" s="121">
        <f t="shared" ref="AX522:BC522" si="429">($E$522/$G$522)</f>
        <v>4.1261111111111113</v>
      </c>
      <c r="AY522" s="121">
        <f t="shared" si="429"/>
        <v>4.1261111111111113</v>
      </c>
      <c r="AZ522" s="121">
        <f t="shared" si="429"/>
        <v>4.1261111111111113</v>
      </c>
      <c r="BA522" s="121">
        <f t="shared" si="429"/>
        <v>4.1261111111111113</v>
      </c>
      <c r="BB522" s="121">
        <f t="shared" si="429"/>
        <v>4.1261111111111113</v>
      </c>
      <c r="BC522" s="121">
        <f t="shared" si="429"/>
        <v>4.1261111111111113</v>
      </c>
      <c r="BD522" s="145" t="s">
        <v>158</v>
      </c>
      <c r="BE522" s="145" t="s">
        <v>158</v>
      </c>
      <c r="BF522" s="145" t="s">
        <v>158</v>
      </c>
      <c r="BG522" s="145" t="s">
        <v>158</v>
      </c>
      <c r="BH522" s="145" t="s">
        <v>158</v>
      </c>
    </row>
    <row r="523" spans="1:60" x14ac:dyDescent="0.25">
      <c r="A523" s="1">
        <v>45604</v>
      </c>
      <c r="B523" s="7">
        <v>2570100214</v>
      </c>
      <c r="C523">
        <v>257010001</v>
      </c>
      <c r="D523">
        <v>7091.71</v>
      </c>
      <c r="E523">
        <v>5949.36</v>
      </c>
      <c r="F523">
        <v>49.25</v>
      </c>
      <c r="G523">
        <v>144</v>
      </c>
      <c r="AS523" s="121"/>
      <c r="AT523" s="121"/>
      <c r="AU523" s="121"/>
      <c r="AV523" s="121"/>
      <c r="AW523" s="121">
        <f>($E$523/$G$523)*0.5</f>
        <v>20.657499999999999</v>
      </c>
      <c r="AX523" s="121">
        <f t="shared" ref="AX523:BC523" si="430">($E$523/$G$523)</f>
        <v>41.314999999999998</v>
      </c>
      <c r="AY523" s="121">
        <f t="shared" si="430"/>
        <v>41.314999999999998</v>
      </c>
      <c r="AZ523" s="121">
        <f t="shared" si="430"/>
        <v>41.314999999999998</v>
      </c>
      <c r="BA523" s="121">
        <f t="shared" si="430"/>
        <v>41.314999999999998</v>
      </c>
      <c r="BB523" s="121">
        <f t="shared" si="430"/>
        <v>41.314999999999998</v>
      </c>
      <c r="BC523" s="121">
        <f t="shared" si="430"/>
        <v>41.314999999999998</v>
      </c>
      <c r="BD523" s="145" t="s">
        <v>158</v>
      </c>
      <c r="BE523" s="145" t="s">
        <v>158</v>
      </c>
      <c r="BF523" s="145" t="s">
        <v>158</v>
      </c>
      <c r="BG523" s="145" t="s">
        <v>158</v>
      </c>
      <c r="BH523" s="145" t="s">
        <v>158</v>
      </c>
    </row>
    <row r="524" spans="1:60" x14ac:dyDescent="0.25">
      <c r="A524" s="1">
        <v>45604</v>
      </c>
      <c r="B524" s="7">
        <v>9572607122</v>
      </c>
      <c r="C524">
        <v>957260701</v>
      </c>
      <c r="D524">
        <v>1324.71</v>
      </c>
      <c r="E524">
        <v>1111.32</v>
      </c>
      <c r="F524">
        <v>9.1999999999999993</v>
      </c>
      <c r="G524">
        <v>144</v>
      </c>
      <c r="AS524" s="121"/>
      <c r="AT524" s="121"/>
      <c r="AU524" s="121"/>
      <c r="AV524" s="121"/>
      <c r="AW524" s="121">
        <f>($E$524/$G$524)*0.5</f>
        <v>3.8587499999999997</v>
      </c>
      <c r="AX524" s="121">
        <f t="shared" ref="AX524:BC524" si="431">($E$524/$G$524)</f>
        <v>7.7174999999999994</v>
      </c>
      <c r="AY524" s="121">
        <f t="shared" si="431"/>
        <v>7.7174999999999994</v>
      </c>
      <c r="AZ524" s="121">
        <f t="shared" si="431"/>
        <v>7.7174999999999994</v>
      </c>
      <c r="BA524" s="121">
        <f t="shared" si="431"/>
        <v>7.7174999999999994</v>
      </c>
      <c r="BB524" s="121">
        <f t="shared" si="431"/>
        <v>7.7174999999999994</v>
      </c>
      <c r="BC524" s="121">
        <f t="shared" si="431"/>
        <v>7.7174999999999994</v>
      </c>
      <c r="BD524" s="145" t="s">
        <v>158</v>
      </c>
      <c r="BE524" s="145" t="s">
        <v>158</v>
      </c>
      <c r="BF524" s="145" t="s">
        <v>158</v>
      </c>
      <c r="BG524" s="145" t="s">
        <v>158</v>
      </c>
      <c r="BH524" s="145" t="s">
        <v>158</v>
      </c>
    </row>
    <row r="525" spans="1:60" x14ac:dyDescent="0.25">
      <c r="A525" s="1">
        <v>45618</v>
      </c>
      <c r="B525" s="7">
        <v>4383110049</v>
      </c>
      <c r="C525">
        <v>438311000</v>
      </c>
      <c r="D525">
        <v>2046.72</v>
      </c>
      <c r="E525">
        <v>1717.03</v>
      </c>
      <c r="F525">
        <v>14.21</v>
      </c>
      <c r="G525">
        <v>144</v>
      </c>
      <c r="AS525" s="121"/>
      <c r="AT525" s="121"/>
      <c r="AU525" s="121"/>
      <c r="AV525" s="121"/>
      <c r="AW525" s="121">
        <f>($E$525/$G$525)*0.5</f>
        <v>5.9619097222222219</v>
      </c>
      <c r="AX525" s="121">
        <f t="shared" ref="AX525:BC525" si="432">($E$525/$G$525)</f>
        <v>11.923819444444444</v>
      </c>
      <c r="AY525" s="121">
        <f t="shared" si="432"/>
        <v>11.923819444444444</v>
      </c>
      <c r="AZ525" s="121">
        <f t="shared" si="432"/>
        <v>11.923819444444444</v>
      </c>
      <c r="BA525" s="121">
        <f t="shared" si="432"/>
        <v>11.923819444444444</v>
      </c>
      <c r="BB525" s="121">
        <f t="shared" si="432"/>
        <v>11.923819444444444</v>
      </c>
      <c r="BC525" s="121">
        <f t="shared" si="432"/>
        <v>11.923819444444444</v>
      </c>
      <c r="BD525" s="145" t="s">
        <v>158</v>
      </c>
      <c r="BE525" s="145" t="s">
        <v>158</v>
      </c>
      <c r="BF525" s="145" t="s">
        <v>158</v>
      </c>
      <c r="BG525" s="145" t="s">
        <v>158</v>
      </c>
      <c r="BH525" s="145" t="s">
        <v>158</v>
      </c>
    </row>
    <row r="526" spans="1:60" ht="30" customHeight="1" x14ac:dyDescent="0.25">
      <c r="A526" s="195">
        <v>45625</v>
      </c>
      <c r="B526" s="196" t="s">
        <v>525</v>
      </c>
      <c r="C526" s="197">
        <v>942651001</v>
      </c>
      <c r="D526" s="197">
        <v>189.47</v>
      </c>
      <c r="E526" s="197">
        <v>158.94999999999999</v>
      </c>
      <c r="F526" s="197">
        <v>1.32</v>
      </c>
      <c r="G526" s="197">
        <v>144</v>
      </c>
      <c r="AF526" s="266" t="s">
        <v>534</v>
      </c>
      <c r="AG526" s="266"/>
      <c r="AH526" s="266"/>
      <c r="AI526" s="266"/>
      <c r="AJ526" s="266"/>
      <c r="AK526" s="266"/>
      <c r="AL526" s="266"/>
      <c r="AM526" s="266"/>
      <c r="AN526" s="266"/>
      <c r="AO526" s="266"/>
      <c r="AP526" s="266"/>
      <c r="AQ526" s="266"/>
      <c r="AR526" s="266"/>
      <c r="AS526" s="266"/>
      <c r="AT526" s="266"/>
      <c r="AU526" s="266"/>
      <c r="AV526" s="266"/>
      <c r="AW526" s="144">
        <f>($E$526/$G$526)*0.5</f>
        <v>0.55190972222222223</v>
      </c>
      <c r="AX526" s="143">
        <v>-0.55000000000000004</v>
      </c>
      <c r="AY526" s="143"/>
      <c r="AZ526" s="143"/>
      <c r="BA526" s="143"/>
      <c r="BB526" s="143"/>
      <c r="BC526" s="143"/>
      <c r="BD526" s="143"/>
      <c r="BE526" s="143"/>
      <c r="BF526" s="143"/>
      <c r="BG526" s="143"/>
      <c r="BH526" s="143"/>
    </row>
    <row r="527" spans="1:60" x14ac:dyDescent="0.25">
      <c r="A527" s="1">
        <v>45625</v>
      </c>
      <c r="B527" s="198" t="s">
        <v>526</v>
      </c>
      <c r="C527">
        <v>45141001</v>
      </c>
      <c r="D527">
        <v>8054.79</v>
      </c>
      <c r="E527">
        <v>6757.3</v>
      </c>
      <c r="F527">
        <v>55.94</v>
      </c>
      <c r="G527">
        <v>144</v>
      </c>
      <c r="AU527" s="121"/>
      <c r="AV527" s="121"/>
      <c r="AW527" s="121">
        <f>($E$527/$G$527)*0.5</f>
        <v>23.462847222222223</v>
      </c>
      <c r="AX527" s="121">
        <f t="shared" ref="AX527:BC527" si="433">($E$527/$G$527)</f>
        <v>46.925694444444446</v>
      </c>
      <c r="AY527" s="121">
        <f t="shared" si="433"/>
        <v>46.925694444444446</v>
      </c>
      <c r="AZ527" s="121">
        <f t="shared" si="433"/>
        <v>46.925694444444446</v>
      </c>
      <c r="BA527" s="121">
        <f t="shared" si="433"/>
        <v>46.925694444444446</v>
      </c>
      <c r="BB527" s="121">
        <f t="shared" si="433"/>
        <v>46.925694444444446</v>
      </c>
      <c r="BC527" s="121">
        <f t="shared" si="433"/>
        <v>46.925694444444446</v>
      </c>
      <c r="BD527" s="145" t="s">
        <v>158</v>
      </c>
      <c r="BE527" s="145" t="s">
        <v>158</v>
      </c>
      <c r="BF527" s="145" t="s">
        <v>158</v>
      </c>
      <c r="BG527" s="145" t="s">
        <v>158</v>
      </c>
      <c r="BH527" s="145" t="s">
        <v>158</v>
      </c>
    </row>
    <row r="528" spans="1:60" x14ac:dyDescent="0.25">
      <c r="A528" s="1">
        <v>45625</v>
      </c>
      <c r="B528" s="7">
        <v>9426510154</v>
      </c>
      <c r="C528">
        <v>942651001</v>
      </c>
      <c r="D528">
        <v>189.47</v>
      </c>
      <c r="E528">
        <v>158.94999999999999</v>
      </c>
      <c r="F528">
        <v>1.32</v>
      </c>
      <c r="G528">
        <v>144</v>
      </c>
      <c r="AU528" s="121"/>
      <c r="AV528" s="121"/>
      <c r="AW528" s="121">
        <f>($E$528/$G$528)*0.5</f>
        <v>0.55190972222222223</v>
      </c>
      <c r="AX528" s="121">
        <f t="shared" ref="AX528:BC528" si="434">($E$528/$G$528)</f>
        <v>1.1038194444444445</v>
      </c>
      <c r="AY528" s="121">
        <f t="shared" si="434"/>
        <v>1.1038194444444445</v>
      </c>
      <c r="AZ528" s="121">
        <f t="shared" si="434"/>
        <v>1.1038194444444445</v>
      </c>
      <c r="BA528" s="121">
        <f t="shared" si="434"/>
        <v>1.1038194444444445</v>
      </c>
      <c r="BB528" s="121">
        <f t="shared" si="434"/>
        <v>1.1038194444444445</v>
      </c>
      <c r="BC528" s="121">
        <f t="shared" si="434"/>
        <v>1.1038194444444445</v>
      </c>
      <c r="BD528" s="145" t="s">
        <v>158</v>
      </c>
      <c r="BE528" s="145" t="s">
        <v>158</v>
      </c>
      <c r="BF528" s="145" t="s">
        <v>158</v>
      </c>
      <c r="BG528" s="145" t="s">
        <v>158</v>
      </c>
      <c r="BH528" s="145" t="s">
        <v>158</v>
      </c>
    </row>
    <row r="529" spans="1:60" x14ac:dyDescent="0.25">
      <c r="A529" s="1">
        <v>45625</v>
      </c>
      <c r="B529" s="7">
        <v>3535517589</v>
      </c>
      <c r="C529">
        <v>353551701</v>
      </c>
      <c r="D529">
        <v>5881</v>
      </c>
      <c r="E529">
        <v>4933.67</v>
      </c>
      <c r="F529">
        <v>40.840000000000003</v>
      </c>
      <c r="G529">
        <v>144</v>
      </c>
      <c r="AU529" s="121"/>
      <c r="AV529" s="121"/>
      <c r="AW529" s="121">
        <f>($E$529/$G$529)*0.5</f>
        <v>17.130798611111111</v>
      </c>
      <c r="AX529" s="121">
        <f t="shared" ref="AX529:BC529" si="435">($E$529/$G$529)</f>
        <v>34.261597222222221</v>
      </c>
      <c r="AY529" s="121">
        <f t="shared" si="435"/>
        <v>34.261597222222221</v>
      </c>
      <c r="AZ529" s="121">
        <f t="shared" si="435"/>
        <v>34.261597222222221</v>
      </c>
      <c r="BA529" s="121">
        <f t="shared" si="435"/>
        <v>34.261597222222221</v>
      </c>
      <c r="BB529" s="121">
        <f t="shared" si="435"/>
        <v>34.261597222222221</v>
      </c>
      <c r="BC529" s="121">
        <f t="shared" si="435"/>
        <v>34.261597222222221</v>
      </c>
      <c r="BD529" s="145" t="s">
        <v>158</v>
      </c>
      <c r="BE529" s="145" t="s">
        <v>158</v>
      </c>
      <c r="BF529" s="145" t="s">
        <v>158</v>
      </c>
      <c r="BG529" s="145" t="s">
        <v>158</v>
      </c>
      <c r="BH529" s="145" t="s">
        <v>158</v>
      </c>
    </row>
    <row r="530" spans="1:60" x14ac:dyDescent="0.25">
      <c r="A530" s="1">
        <v>45625</v>
      </c>
      <c r="B530" s="7">
        <v>1743412248</v>
      </c>
      <c r="C530">
        <v>174341201</v>
      </c>
      <c r="D530">
        <v>4363.75</v>
      </c>
      <c r="E530">
        <v>3660.83</v>
      </c>
      <c r="F530">
        <v>30.3</v>
      </c>
      <c r="G530">
        <v>144</v>
      </c>
      <c r="AU530" s="121"/>
      <c r="AV530" s="121"/>
      <c r="AW530" s="121">
        <f>($E$530/$G$530)*0.5</f>
        <v>12.711215277777777</v>
      </c>
      <c r="AX530" s="121">
        <f t="shared" ref="AX530:BC530" si="436">($E$530/$G$530)</f>
        <v>25.422430555555554</v>
      </c>
      <c r="AY530" s="121">
        <f t="shared" si="436"/>
        <v>25.422430555555554</v>
      </c>
      <c r="AZ530" s="121">
        <f t="shared" si="436"/>
        <v>25.422430555555554</v>
      </c>
      <c r="BA530" s="121">
        <f t="shared" si="436"/>
        <v>25.422430555555554</v>
      </c>
      <c r="BB530" s="121">
        <f t="shared" si="436"/>
        <v>25.422430555555554</v>
      </c>
      <c r="BC530" s="121">
        <f t="shared" si="436"/>
        <v>25.422430555555554</v>
      </c>
      <c r="BD530" s="145" t="s">
        <v>158</v>
      </c>
      <c r="BE530" s="145" t="s">
        <v>158</v>
      </c>
      <c r="BF530" s="145" t="s">
        <v>158</v>
      </c>
      <c r="BG530" s="145" t="s">
        <v>158</v>
      </c>
      <c r="BH530" s="145" t="s">
        <v>158</v>
      </c>
    </row>
    <row r="531" spans="1:60" x14ac:dyDescent="0.25">
      <c r="A531" s="1">
        <v>45625</v>
      </c>
      <c r="B531" s="198" t="s">
        <v>527</v>
      </c>
      <c r="C531">
        <v>39050801</v>
      </c>
      <c r="D531">
        <v>388.66</v>
      </c>
      <c r="E531">
        <v>326.05</v>
      </c>
      <c r="F531">
        <v>2.7</v>
      </c>
      <c r="G531">
        <v>144</v>
      </c>
      <c r="AU531" s="121"/>
      <c r="AV531" s="121"/>
      <c r="AW531" s="131">
        <f>($E$531/$G$531)*0.5</f>
        <v>1.1321180555555557</v>
      </c>
      <c r="AX531" s="121">
        <f t="shared" ref="AX531:BC531" si="437">($E$531/$G$531)</f>
        <v>2.2642361111111113</v>
      </c>
      <c r="AY531" s="121">
        <f t="shared" si="437"/>
        <v>2.2642361111111113</v>
      </c>
      <c r="AZ531" s="121">
        <f t="shared" si="437"/>
        <v>2.2642361111111113</v>
      </c>
      <c r="BA531" s="121">
        <f t="shared" si="437"/>
        <v>2.2642361111111113</v>
      </c>
      <c r="BB531" s="121">
        <f t="shared" si="437"/>
        <v>2.2642361111111113</v>
      </c>
      <c r="BC531" s="121">
        <f t="shared" si="437"/>
        <v>2.2642361111111113</v>
      </c>
      <c r="BD531" s="145" t="s">
        <v>158</v>
      </c>
      <c r="BE531" s="145" t="s">
        <v>158</v>
      </c>
      <c r="BF531" s="145" t="s">
        <v>158</v>
      </c>
      <c r="BG531" s="145" t="s">
        <v>158</v>
      </c>
      <c r="BH531" s="145" t="s">
        <v>158</v>
      </c>
    </row>
    <row r="532" spans="1:60" x14ac:dyDescent="0.25">
      <c r="D532" s="16"/>
      <c r="E532" s="16"/>
      <c r="F532" s="16"/>
      <c r="AW532" s="34">
        <f>SUM(AW202:AW531)</f>
        <v>5019.377284231392</v>
      </c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</row>
    <row r="533" spans="1:60" x14ac:dyDescent="0.25">
      <c r="D533" s="16"/>
      <c r="E533" s="16"/>
      <c r="F533" s="16"/>
    </row>
    <row r="534" spans="1:60" x14ac:dyDescent="0.25">
      <c r="A534" s="1">
        <v>45639</v>
      </c>
      <c r="B534">
        <v>6327510148</v>
      </c>
      <c r="C534">
        <v>632751001</v>
      </c>
      <c r="D534">
        <v>957.93</v>
      </c>
      <c r="E534">
        <v>803.63</v>
      </c>
      <c r="F534">
        <v>6.65</v>
      </c>
      <c r="G534">
        <v>144</v>
      </c>
      <c r="AS534" s="121"/>
      <c r="AT534" s="121"/>
      <c r="AU534" s="121"/>
      <c r="AV534" s="121"/>
      <c r="AW534" s="121"/>
      <c r="AX534" s="121">
        <f>($E$534/$G$534)*0.5</f>
        <v>2.7903819444444444</v>
      </c>
      <c r="AY534" s="121">
        <f t="shared" ref="AY534:BC534" si="438">($E$534/$G$534)</f>
        <v>5.5807638888888889</v>
      </c>
      <c r="AZ534" s="121">
        <f t="shared" si="438"/>
        <v>5.5807638888888889</v>
      </c>
      <c r="BA534" s="121">
        <f t="shared" si="438"/>
        <v>5.5807638888888889</v>
      </c>
      <c r="BB534" s="121">
        <f t="shared" si="438"/>
        <v>5.5807638888888889</v>
      </c>
      <c r="BC534" s="121">
        <f t="shared" si="438"/>
        <v>5.5807638888888889</v>
      </c>
      <c r="BD534" s="145" t="s">
        <v>158</v>
      </c>
      <c r="BE534" s="145" t="s">
        <v>158</v>
      </c>
      <c r="BF534" s="145" t="s">
        <v>158</v>
      </c>
      <c r="BG534" s="145" t="s">
        <v>158</v>
      </c>
      <c r="BH534" s="145" t="s">
        <v>158</v>
      </c>
    </row>
    <row r="535" spans="1:60" x14ac:dyDescent="0.25">
      <c r="A535" s="1">
        <v>45639</v>
      </c>
      <c r="B535">
        <v>1711051036</v>
      </c>
      <c r="C535">
        <v>171105100</v>
      </c>
      <c r="D535">
        <v>408.89</v>
      </c>
      <c r="E535">
        <v>343.02</v>
      </c>
      <c r="F535">
        <v>2.84</v>
      </c>
      <c r="G535">
        <v>144</v>
      </c>
      <c r="AS535" s="121"/>
      <c r="AT535" s="121"/>
      <c r="AU535" s="121"/>
      <c r="AV535" s="121"/>
      <c r="AW535" s="121"/>
      <c r="AX535" s="121">
        <f>($E$535/$G$535)*0.5</f>
        <v>1.1910416666666666</v>
      </c>
      <c r="AY535" s="121">
        <f t="shared" ref="AY535:BC535" si="439">($E$535/$G$535)</f>
        <v>2.3820833333333331</v>
      </c>
      <c r="AZ535" s="121">
        <f t="shared" si="439"/>
        <v>2.3820833333333331</v>
      </c>
      <c r="BA535" s="121">
        <f t="shared" si="439"/>
        <v>2.3820833333333331</v>
      </c>
      <c r="BB535" s="121">
        <f t="shared" si="439"/>
        <v>2.3820833333333331</v>
      </c>
      <c r="BC535" s="121">
        <f t="shared" si="439"/>
        <v>2.3820833333333331</v>
      </c>
      <c r="BD535" s="145" t="s">
        <v>158</v>
      </c>
      <c r="BE535" s="145" t="s">
        <v>158</v>
      </c>
      <c r="BF535" s="145" t="s">
        <v>158</v>
      </c>
      <c r="BG535" s="145" t="s">
        <v>158</v>
      </c>
      <c r="BH535" s="145" t="s">
        <v>158</v>
      </c>
    </row>
    <row r="536" spans="1:60" x14ac:dyDescent="0.25">
      <c r="A536" s="1">
        <v>45646</v>
      </c>
      <c r="B536">
        <v>3137305116</v>
      </c>
      <c r="C536">
        <v>313730501</v>
      </c>
      <c r="D536">
        <v>1567.96</v>
      </c>
      <c r="E536">
        <v>1315.39</v>
      </c>
      <c r="F536">
        <v>10.89</v>
      </c>
      <c r="G536">
        <v>144</v>
      </c>
      <c r="AS536" s="121"/>
      <c r="AT536" s="121"/>
      <c r="AU536" s="121"/>
      <c r="AV536" s="121"/>
      <c r="AW536" s="121"/>
      <c r="AX536" s="121">
        <f>($E$536/$G$536)*0.5</f>
        <v>4.5673263888888895</v>
      </c>
      <c r="AY536" s="121">
        <f t="shared" ref="AY536:BC536" si="440">($E$536/$G$536)</f>
        <v>9.1346527777777791</v>
      </c>
      <c r="AZ536" s="121">
        <f t="shared" si="440"/>
        <v>9.1346527777777791</v>
      </c>
      <c r="BA536" s="121">
        <f t="shared" si="440"/>
        <v>9.1346527777777791</v>
      </c>
      <c r="BB536" s="121">
        <f t="shared" si="440"/>
        <v>9.1346527777777791</v>
      </c>
      <c r="BC536" s="121">
        <f t="shared" si="440"/>
        <v>9.1346527777777791</v>
      </c>
      <c r="BD536" s="145" t="s">
        <v>158</v>
      </c>
      <c r="BE536" s="145" t="s">
        <v>158</v>
      </c>
      <c r="BF536" s="145" t="s">
        <v>158</v>
      </c>
      <c r="BG536" s="145" t="s">
        <v>158</v>
      </c>
      <c r="BH536" s="145" t="s">
        <v>158</v>
      </c>
    </row>
    <row r="537" spans="1:60" x14ac:dyDescent="0.25">
      <c r="A537" s="1">
        <v>45646</v>
      </c>
      <c r="B537">
        <v>6334606112</v>
      </c>
      <c r="C537">
        <v>633460601</v>
      </c>
      <c r="D537">
        <v>3386.31</v>
      </c>
      <c r="E537">
        <v>2840.83</v>
      </c>
      <c r="F537">
        <v>23.52</v>
      </c>
      <c r="G537">
        <v>144</v>
      </c>
      <c r="AS537" s="121"/>
      <c r="AT537" s="121"/>
      <c r="AU537" s="121"/>
      <c r="AV537" s="121"/>
      <c r="AW537" s="121"/>
      <c r="AX537" s="121">
        <f>($E$537/$G$537)*0.5</f>
        <v>9.8639930555555555</v>
      </c>
      <c r="AY537" s="121">
        <f t="shared" ref="AY537:BC537" si="441">($E$537/$G$537)</f>
        <v>19.727986111111111</v>
      </c>
      <c r="AZ537" s="121">
        <f t="shared" si="441"/>
        <v>19.727986111111111</v>
      </c>
      <c r="BA537" s="121">
        <f t="shared" si="441"/>
        <v>19.727986111111111</v>
      </c>
      <c r="BB537" s="121">
        <f t="shared" si="441"/>
        <v>19.727986111111111</v>
      </c>
      <c r="BC537" s="121">
        <f t="shared" si="441"/>
        <v>19.727986111111111</v>
      </c>
      <c r="BD537" s="145" t="s">
        <v>158</v>
      </c>
      <c r="BE537" s="145" t="s">
        <v>158</v>
      </c>
      <c r="BF537" s="145" t="s">
        <v>158</v>
      </c>
      <c r="BG537" s="145" t="s">
        <v>158</v>
      </c>
      <c r="BH537" s="145" t="s">
        <v>158</v>
      </c>
    </row>
    <row r="538" spans="1:60" x14ac:dyDescent="0.25">
      <c r="A538" s="1">
        <v>45646</v>
      </c>
      <c r="B538">
        <v>1768606312</v>
      </c>
      <c r="C538">
        <v>176860601</v>
      </c>
      <c r="D538">
        <v>200.27</v>
      </c>
      <c r="E538">
        <v>168.01</v>
      </c>
      <c r="F538">
        <v>1.39</v>
      </c>
      <c r="G538">
        <v>144</v>
      </c>
      <c r="AS538" s="121"/>
      <c r="AT538" s="121"/>
      <c r="AU538" s="121"/>
      <c r="AV538" s="121"/>
      <c r="AW538" s="121"/>
      <c r="AX538" s="121">
        <f>($E$538/$G$538)*0.5</f>
        <v>0.58336805555555549</v>
      </c>
      <c r="AY538" s="121">
        <f t="shared" ref="AY538:BC538" si="442">($E$538/$G$538)</f>
        <v>1.166736111111111</v>
      </c>
      <c r="AZ538" s="121">
        <f t="shared" si="442"/>
        <v>1.166736111111111</v>
      </c>
      <c r="BA538" s="121">
        <f t="shared" si="442"/>
        <v>1.166736111111111</v>
      </c>
      <c r="BB538" s="121">
        <f t="shared" si="442"/>
        <v>1.166736111111111</v>
      </c>
      <c r="BC538" s="121">
        <f t="shared" si="442"/>
        <v>1.166736111111111</v>
      </c>
      <c r="BD538" s="145" t="s">
        <v>158</v>
      </c>
      <c r="BE538" s="145" t="s">
        <v>158</v>
      </c>
      <c r="BF538" s="145" t="s">
        <v>158</v>
      </c>
      <c r="BG538" s="145" t="s">
        <v>158</v>
      </c>
      <c r="BH538" s="145" t="s">
        <v>158</v>
      </c>
    </row>
    <row r="539" spans="1:60" x14ac:dyDescent="0.25">
      <c r="A539" s="1">
        <v>45646</v>
      </c>
      <c r="B539">
        <v>2600114179</v>
      </c>
      <c r="C539">
        <v>260011401</v>
      </c>
      <c r="D539">
        <v>3380.71</v>
      </c>
      <c r="E539">
        <v>2836.13</v>
      </c>
      <c r="F539">
        <v>23.48</v>
      </c>
      <c r="G539">
        <v>144</v>
      </c>
      <c r="AS539" s="121"/>
      <c r="AT539" s="121"/>
      <c r="AU539" s="121"/>
      <c r="AV539" s="121"/>
      <c r="AW539" s="121"/>
      <c r="AX539" s="121">
        <f>($E$539/$G$539)*0.5</f>
        <v>9.8476736111111123</v>
      </c>
      <c r="AY539" s="121">
        <f t="shared" ref="AY539:BC539" si="443">($E$539/$G$539)</f>
        <v>19.695347222222225</v>
      </c>
      <c r="AZ539" s="121">
        <f t="shared" si="443"/>
        <v>19.695347222222225</v>
      </c>
      <c r="BA539" s="121">
        <f t="shared" si="443"/>
        <v>19.695347222222225</v>
      </c>
      <c r="BB539" s="121">
        <f t="shared" si="443"/>
        <v>19.695347222222225</v>
      </c>
      <c r="BC539" s="121">
        <f t="shared" si="443"/>
        <v>19.695347222222225</v>
      </c>
      <c r="BD539" s="145" t="s">
        <v>158</v>
      </c>
      <c r="BE539" s="145" t="s">
        <v>158</v>
      </c>
      <c r="BF539" s="145" t="s">
        <v>158</v>
      </c>
      <c r="BG539" s="145" t="s">
        <v>158</v>
      </c>
      <c r="BH539" s="145" t="s">
        <v>158</v>
      </c>
    </row>
    <row r="540" spans="1:60" x14ac:dyDescent="0.25">
      <c r="A540" s="1">
        <v>45646</v>
      </c>
      <c r="B540">
        <v>6095406246</v>
      </c>
      <c r="C540">
        <v>609540601</v>
      </c>
      <c r="D540">
        <v>2811.27</v>
      </c>
      <c r="E540">
        <v>2358.42</v>
      </c>
      <c r="F540">
        <v>19.52</v>
      </c>
      <c r="G540">
        <v>144</v>
      </c>
      <c r="AS540" s="121"/>
      <c r="AT540" s="121"/>
      <c r="AU540" s="121"/>
      <c r="AV540" s="121"/>
      <c r="AW540" s="121"/>
      <c r="AX540" s="121">
        <f>($E$540/$G$540)*0.5</f>
        <v>8.1889583333333338</v>
      </c>
      <c r="AY540" s="121">
        <f t="shared" ref="AY540:BC540" si="444">($E$540/$G$540)</f>
        <v>16.377916666666668</v>
      </c>
      <c r="AZ540" s="121">
        <f t="shared" si="444"/>
        <v>16.377916666666668</v>
      </c>
      <c r="BA540" s="121">
        <f t="shared" si="444"/>
        <v>16.377916666666668</v>
      </c>
      <c r="BB540" s="121">
        <f t="shared" si="444"/>
        <v>16.377916666666668</v>
      </c>
      <c r="BC540" s="121">
        <f t="shared" si="444"/>
        <v>16.377916666666668</v>
      </c>
      <c r="BD540" s="145" t="s">
        <v>158</v>
      </c>
      <c r="BE540" s="145" t="s">
        <v>158</v>
      </c>
      <c r="BF540" s="145" t="s">
        <v>158</v>
      </c>
      <c r="BG540" s="145" t="s">
        <v>158</v>
      </c>
      <c r="BH540" s="145" t="s">
        <v>158</v>
      </c>
    </row>
    <row r="541" spans="1:60" x14ac:dyDescent="0.25">
      <c r="A541" s="1">
        <v>45653</v>
      </c>
      <c r="B541">
        <v>1998208111</v>
      </c>
      <c r="C541">
        <v>199820801</v>
      </c>
      <c r="D541">
        <v>1011.08</v>
      </c>
      <c r="E541">
        <v>848.21</v>
      </c>
      <c r="F541">
        <v>7.02</v>
      </c>
      <c r="G541">
        <v>144</v>
      </c>
      <c r="AS541" s="121"/>
      <c r="AT541" s="121"/>
      <c r="AU541" s="121"/>
      <c r="AV541" s="121"/>
      <c r="AW541" s="121"/>
      <c r="AX541" s="131">
        <f>($E$541/$G$541)*0.5</f>
        <v>2.9451736111111111</v>
      </c>
      <c r="AY541" s="121">
        <f t="shared" ref="AY541:BC541" si="445">($E$541/$G$541)</f>
        <v>5.8903472222222222</v>
      </c>
      <c r="AZ541" s="121">
        <f t="shared" si="445"/>
        <v>5.8903472222222222</v>
      </c>
      <c r="BA541" s="121">
        <f t="shared" si="445"/>
        <v>5.8903472222222222</v>
      </c>
      <c r="BB541" s="121">
        <f t="shared" si="445"/>
        <v>5.8903472222222222</v>
      </c>
      <c r="BC541" s="121">
        <f t="shared" si="445"/>
        <v>5.8903472222222222</v>
      </c>
      <c r="BD541" s="145" t="s">
        <v>158</v>
      </c>
      <c r="BE541" s="145" t="s">
        <v>158</v>
      </c>
      <c r="BF541" s="145" t="s">
        <v>158</v>
      </c>
      <c r="BG541" s="145" t="s">
        <v>158</v>
      </c>
      <c r="BH541" s="145" t="s">
        <v>158</v>
      </c>
    </row>
    <row r="542" spans="1:60" x14ac:dyDescent="0.25">
      <c r="A542" s="1"/>
      <c r="B542" s="7"/>
      <c r="C542"/>
      <c r="D542"/>
      <c r="E542"/>
      <c r="F542"/>
      <c r="AS542" s="121"/>
      <c r="AT542" s="121"/>
      <c r="AU542" s="121"/>
      <c r="AV542" s="121"/>
      <c r="AW542" s="121"/>
      <c r="AX542" s="145">
        <f>SUM(AX202:AX541)</f>
        <v>5193.3939856202778</v>
      </c>
      <c r="AY542" s="145"/>
      <c r="AZ542" s="145"/>
      <c r="BA542" s="145"/>
      <c r="BB542" s="145"/>
      <c r="BC542" s="145"/>
      <c r="BD542" s="145"/>
      <c r="BE542" s="145"/>
      <c r="BF542" s="145"/>
      <c r="BG542" s="145"/>
      <c r="BH542" s="145"/>
    </row>
    <row r="543" spans="1:60" x14ac:dyDescent="0.25">
      <c r="A543" s="1"/>
      <c r="B543" s="198"/>
      <c r="C543"/>
      <c r="D543"/>
      <c r="E543"/>
      <c r="F543"/>
      <c r="AU543" s="121"/>
      <c r="AV543" s="121"/>
      <c r="AW543" s="121"/>
      <c r="AX543" s="121"/>
      <c r="AY543" s="121"/>
      <c r="AZ543" s="121"/>
      <c r="BA543" s="121"/>
      <c r="BB543" s="121"/>
      <c r="BC543" s="121"/>
      <c r="BD543" s="121"/>
      <c r="BE543" s="121"/>
      <c r="BF543" s="121"/>
      <c r="BG543" s="121"/>
      <c r="BH543" s="121"/>
    </row>
    <row r="544" spans="1:60" x14ac:dyDescent="0.25">
      <c r="A544" s="1">
        <v>45660</v>
      </c>
      <c r="B544">
        <v>4517300140</v>
      </c>
      <c r="C544">
        <v>451730001</v>
      </c>
      <c r="D544">
        <v>3589</v>
      </c>
      <c r="E544">
        <v>3010.87</v>
      </c>
      <c r="F544">
        <v>24.92</v>
      </c>
      <c r="G544">
        <v>144</v>
      </c>
      <c r="AS544" s="121"/>
      <c r="AT544" s="121"/>
      <c r="AU544" s="121"/>
      <c r="AV544" s="121"/>
      <c r="AW544" s="121"/>
      <c r="AX544" s="121"/>
      <c r="AY544" s="121">
        <f>($E$544/$G$544)*0.5</f>
        <v>10.454409722222222</v>
      </c>
      <c r="AZ544" s="121">
        <f t="shared" ref="AZ544:BH544" si="446">($E$544/$G$544)</f>
        <v>20.908819444444443</v>
      </c>
      <c r="BA544" s="121">
        <f t="shared" si="446"/>
        <v>20.908819444444443</v>
      </c>
      <c r="BB544" s="121">
        <f t="shared" si="446"/>
        <v>20.908819444444443</v>
      </c>
      <c r="BC544" s="121">
        <f t="shared" si="446"/>
        <v>20.908819444444443</v>
      </c>
      <c r="BD544" s="121">
        <f t="shared" si="446"/>
        <v>20.908819444444443</v>
      </c>
      <c r="BE544" s="121">
        <f t="shared" si="446"/>
        <v>20.908819444444443</v>
      </c>
      <c r="BF544" s="121">
        <f t="shared" si="446"/>
        <v>20.908819444444443</v>
      </c>
      <c r="BG544" s="121">
        <f t="shared" si="446"/>
        <v>20.908819444444443</v>
      </c>
      <c r="BH544" s="121">
        <f t="shared" si="446"/>
        <v>20.908819444444443</v>
      </c>
    </row>
    <row r="545" spans="1:60" x14ac:dyDescent="0.25">
      <c r="A545" s="1">
        <v>45660</v>
      </c>
      <c r="B545">
        <v>6691507124</v>
      </c>
      <c r="C545">
        <v>669150701</v>
      </c>
      <c r="D545">
        <v>442.49</v>
      </c>
      <c r="E545">
        <v>371.21</v>
      </c>
      <c r="F545">
        <v>3.07</v>
      </c>
      <c r="G545">
        <v>144</v>
      </c>
      <c r="AS545" s="121"/>
      <c r="AT545" s="121"/>
      <c r="AU545" s="121"/>
      <c r="AV545" s="121"/>
      <c r="AW545" s="121"/>
      <c r="AX545" s="121"/>
      <c r="AY545" s="121">
        <f>($E$545/$G$545)*0.5</f>
        <v>1.2889236111111111</v>
      </c>
      <c r="AZ545" s="121">
        <f t="shared" ref="AZ545:BH545" si="447">($E$545/$G$545)</f>
        <v>2.5778472222222222</v>
      </c>
      <c r="BA545" s="121">
        <f t="shared" si="447"/>
        <v>2.5778472222222222</v>
      </c>
      <c r="BB545" s="121">
        <f t="shared" si="447"/>
        <v>2.5778472222222222</v>
      </c>
      <c r="BC545" s="121">
        <f t="shared" si="447"/>
        <v>2.5778472222222222</v>
      </c>
      <c r="BD545" s="121">
        <f t="shared" si="447"/>
        <v>2.5778472222222222</v>
      </c>
      <c r="BE545" s="121">
        <f t="shared" si="447"/>
        <v>2.5778472222222222</v>
      </c>
      <c r="BF545" s="121">
        <f t="shared" si="447"/>
        <v>2.5778472222222222</v>
      </c>
      <c r="BG545" s="121">
        <f t="shared" si="447"/>
        <v>2.5778472222222222</v>
      </c>
      <c r="BH545" s="121">
        <f t="shared" si="447"/>
        <v>2.5778472222222222</v>
      </c>
    </row>
    <row r="546" spans="1:60" x14ac:dyDescent="0.25">
      <c r="A546" s="1">
        <v>45660</v>
      </c>
      <c r="B546">
        <v>3027026117</v>
      </c>
      <c r="C546">
        <v>302702620</v>
      </c>
      <c r="D546">
        <v>5962.65</v>
      </c>
      <c r="E546">
        <v>5002.17</v>
      </c>
      <c r="F546">
        <v>41.41</v>
      </c>
      <c r="G546">
        <v>144</v>
      </c>
      <c r="AS546" s="121"/>
      <c r="AT546" s="121"/>
      <c r="AU546" s="121"/>
      <c r="AV546" s="121"/>
      <c r="AW546" s="121"/>
      <c r="AX546" s="121"/>
      <c r="AY546" s="121">
        <f>($E$546/$G$546)*0.5</f>
        <v>17.368645833333332</v>
      </c>
      <c r="AZ546" s="121">
        <f t="shared" ref="AZ546:BH546" si="448">($E$546/$G$546)</f>
        <v>34.737291666666664</v>
      </c>
      <c r="BA546" s="121">
        <f t="shared" si="448"/>
        <v>34.737291666666664</v>
      </c>
      <c r="BB546" s="121">
        <f t="shared" si="448"/>
        <v>34.737291666666664</v>
      </c>
      <c r="BC546" s="121">
        <f t="shared" si="448"/>
        <v>34.737291666666664</v>
      </c>
      <c r="BD546" s="121">
        <f t="shared" si="448"/>
        <v>34.737291666666664</v>
      </c>
      <c r="BE546" s="121">
        <f t="shared" si="448"/>
        <v>34.737291666666664</v>
      </c>
      <c r="BF546" s="121">
        <f t="shared" si="448"/>
        <v>34.737291666666664</v>
      </c>
      <c r="BG546" s="121">
        <f t="shared" si="448"/>
        <v>34.737291666666664</v>
      </c>
      <c r="BH546" s="121">
        <f t="shared" si="448"/>
        <v>34.737291666666664</v>
      </c>
    </row>
    <row r="547" spans="1:60" x14ac:dyDescent="0.25">
      <c r="A547" s="1">
        <v>45660</v>
      </c>
      <c r="B547">
        <v>3193034037</v>
      </c>
      <c r="C547">
        <v>319303400</v>
      </c>
      <c r="D547">
        <v>5537.95</v>
      </c>
      <c r="E547">
        <v>4645.88</v>
      </c>
      <c r="F547">
        <v>38.46</v>
      </c>
      <c r="G547">
        <v>144</v>
      </c>
      <c r="AS547" s="121"/>
      <c r="AT547" s="121"/>
      <c r="AU547" s="121"/>
      <c r="AV547" s="121"/>
      <c r="AW547" s="121"/>
      <c r="AX547" s="121"/>
      <c r="AY547" s="121">
        <f>($E$547/$G$547)*0.5</f>
        <v>16.131527777777777</v>
      </c>
      <c r="AZ547" s="121">
        <f t="shared" ref="AZ547:BH547" si="449">($E$547/$G$547)</f>
        <v>32.263055555555553</v>
      </c>
      <c r="BA547" s="121">
        <f t="shared" si="449"/>
        <v>32.263055555555553</v>
      </c>
      <c r="BB547" s="121">
        <f t="shared" si="449"/>
        <v>32.263055555555553</v>
      </c>
      <c r="BC547" s="121">
        <f t="shared" si="449"/>
        <v>32.263055555555553</v>
      </c>
      <c r="BD547" s="121">
        <f t="shared" si="449"/>
        <v>32.263055555555553</v>
      </c>
      <c r="BE547" s="121">
        <f t="shared" si="449"/>
        <v>32.263055555555553</v>
      </c>
      <c r="BF547" s="121">
        <f t="shared" si="449"/>
        <v>32.263055555555553</v>
      </c>
      <c r="BG547" s="121">
        <f t="shared" si="449"/>
        <v>32.263055555555553</v>
      </c>
      <c r="BH547" s="121">
        <f t="shared" si="449"/>
        <v>32.263055555555553</v>
      </c>
    </row>
    <row r="548" spans="1:60" x14ac:dyDescent="0.25">
      <c r="A548" s="1">
        <v>45660</v>
      </c>
      <c r="B548">
        <v>4267300151</v>
      </c>
      <c r="C548">
        <v>426730001</v>
      </c>
      <c r="D548">
        <v>940.24</v>
      </c>
      <c r="E548">
        <v>788.79</v>
      </c>
      <c r="F548">
        <v>6.53</v>
      </c>
      <c r="G548">
        <v>144</v>
      </c>
      <c r="AS548" s="121"/>
      <c r="AT548" s="121"/>
      <c r="AU548" s="121"/>
      <c r="AV548" s="121"/>
      <c r="AW548" s="121"/>
      <c r="AX548" s="121"/>
      <c r="AY548" s="121">
        <f>($E$548/$G$548)*0.5</f>
        <v>2.7388541666666666</v>
      </c>
      <c r="AZ548" s="121">
        <f t="shared" ref="AZ548:BH548" si="450">($E$548/$G$548)</f>
        <v>5.4777083333333332</v>
      </c>
      <c r="BA548" s="121">
        <f t="shared" si="450"/>
        <v>5.4777083333333332</v>
      </c>
      <c r="BB548" s="121">
        <f t="shared" si="450"/>
        <v>5.4777083333333332</v>
      </c>
      <c r="BC548" s="121">
        <f t="shared" si="450"/>
        <v>5.4777083333333332</v>
      </c>
      <c r="BD548" s="121">
        <f t="shared" si="450"/>
        <v>5.4777083333333332</v>
      </c>
      <c r="BE548" s="121">
        <f t="shared" si="450"/>
        <v>5.4777083333333332</v>
      </c>
      <c r="BF548" s="121">
        <f t="shared" si="450"/>
        <v>5.4777083333333332</v>
      </c>
      <c r="BG548" s="121">
        <f t="shared" si="450"/>
        <v>5.4777083333333332</v>
      </c>
      <c r="BH548" s="121">
        <f t="shared" si="450"/>
        <v>5.4777083333333332</v>
      </c>
    </row>
    <row r="549" spans="1:60" x14ac:dyDescent="0.25">
      <c r="A549" s="1">
        <v>45667</v>
      </c>
      <c r="B549">
        <v>5701506123</v>
      </c>
      <c r="C549">
        <v>570150601</v>
      </c>
      <c r="D549">
        <v>842.16</v>
      </c>
      <c r="E549">
        <v>706.5</v>
      </c>
      <c r="F549">
        <v>5.85</v>
      </c>
      <c r="G549">
        <v>144</v>
      </c>
      <c r="AS549" s="121"/>
      <c r="AT549" s="121"/>
      <c r="AU549" s="121"/>
      <c r="AV549" s="121"/>
      <c r="AW549" s="121"/>
      <c r="AX549" s="121"/>
      <c r="AY549" s="121">
        <f>($E$549/$G$549)*0.5</f>
        <v>2.453125</v>
      </c>
      <c r="AZ549" s="121">
        <f t="shared" ref="AZ549:BH549" si="451">($E$549/$G$549)</f>
        <v>4.90625</v>
      </c>
      <c r="BA549" s="121">
        <f t="shared" si="451"/>
        <v>4.90625</v>
      </c>
      <c r="BB549" s="121">
        <f t="shared" si="451"/>
        <v>4.90625</v>
      </c>
      <c r="BC549" s="121">
        <f t="shared" si="451"/>
        <v>4.90625</v>
      </c>
      <c r="BD549" s="121">
        <f t="shared" si="451"/>
        <v>4.90625</v>
      </c>
      <c r="BE549" s="121">
        <f t="shared" si="451"/>
        <v>4.90625</v>
      </c>
      <c r="BF549" s="121">
        <f t="shared" si="451"/>
        <v>4.90625</v>
      </c>
      <c r="BG549" s="121">
        <f t="shared" si="451"/>
        <v>4.90625</v>
      </c>
      <c r="BH549" s="121">
        <f t="shared" si="451"/>
        <v>4.90625</v>
      </c>
    </row>
    <row r="550" spans="1:60" x14ac:dyDescent="0.25">
      <c r="A550" s="1">
        <v>45667</v>
      </c>
      <c r="B550">
        <v>150117138</v>
      </c>
      <c r="C550">
        <v>15011701</v>
      </c>
      <c r="D550">
        <v>1382.46</v>
      </c>
      <c r="E550">
        <v>1159.77</v>
      </c>
      <c r="F550">
        <v>9.6</v>
      </c>
      <c r="G550">
        <v>144</v>
      </c>
      <c r="AS550" s="121"/>
      <c r="AT550" s="121"/>
      <c r="AU550" s="121"/>
      <c r="AV550" s="121"/>
      <c r="AW550" s="121"/>
      <c r="AX550" s="121"/>
      <c r="AY550" s="121">
        <f>($E$550/$G$550)*0.5</f>
        <v>4.026979166666667</v>
      </c>
      <c r="AZ550" s="121">
        <f t="shared" ref="AZ550:BH550" si="452">($E$550/$G$550)</f>
        <v>8.053958333333334</v>
      </c>
      <c r="BA550" s="121">
        <f t="shared" si="452"/>
        <v>8.053958333333334</v>
      </c>
      <c r="BB550" s="121">
        <f t="shared" si="452"/>
        <v>8.053958333333334</v>
      </c>
      <c r="BC550" s="121">
        <f t="shared" si="452"/>
        <v>8.053958333333334</v>
      </c>
      <c r="BD550" s="121">
        <f t="shared" si="452"/>
        <v>8.053958333333334</v>
      </c>
      <c r="BE550" s="121">
        <f t="shared" si="452"/>
        <v>8.053958333333334</v>
      </c>
      <c r="BF550" s="121">
        <f t="shared" si="452"/>
        <v>8.053958333333334</v>
      </c>
      <c r="BG550" s="121">
        <f t="shared" si="452"/>
        <v>8.053958333333334</v>
      </c>
      <c r="BH550" s="121">
        <f t="shared" si="452"/>
        <v>8.053958333333334</v>
      </c>
    </row>
    <row r="551" spans="1:60" x14ac:dyDescent="0.25">
      <c r="A551" s="1">
        <v>45674</v>
      </c>
      <c r="B551">
        <v>2723502115</v>
      </c>
      <c r="C551">
        <v>272350201</v>
      </c>
      <c r="D551">
        <v>1655.58</v>
      </c>
      <c r="E551">
        <v>1388.9</v>
      </c>
      <c r="F551">
        <v>11.5</v>
      </c>
      <c r="G551">
        <v>144</v>
      </c>
      <c r="AS551" s="121"/>
      <c r="AT551" s="121"/>
      <c r="AU551" s="121"/>
      <c r="AV551" s="121"/>
      <c r="AW551" s="121"/>
      <c r="AX551" s="121"/>
      <c r="AY551" s="121">
        <f>($E$551/$G$551)*0.5</f>
        <v>4.8225694444444445</v>
      </c>
      <c r="AZ551" s="121">
        <f t="shared" ref="AZ551:BH551" si="453">($E$551/$G$551)</f>
        <v>9.6451388888888889</v>
      </c>
      <c r="BA551" s="121">
        <f t="shared" si="453"/>
        <v>9.6451388888888889</v>
      </c>
      <c r="BB551" s="121">
        <f t="shared" si="453"/>
        <v>9.6451388888888889</v>
      </c>
      <c r="BC551" s="121">
        <f t="shared" si="453"/>
        <v>9.6451388888888889</v>
      </c>
      <c r="BD551" s="121">
        <f t="shared" si="453"/>
        <v>9.6451388888888889</v>
      </c>
      <c r="BE551" s="121">
        <f t="shared" si="453"/>
        <v>9.6451388888888889</v>
      </c>
      <c r="BF551" s="121">
        <f t="shared" si="453"/>
        <v>9.6451388888888889</v>
      </c>
      <c r="BG551" s="121">
        <f t="shared" si="453"/>
        <v>9.6451388888888889</v>
      </c>
      <c r="BH551" s="121">
        <f t="shared" si="453"/>
        <v>9.6451388888888889</v>
      </c>
    </row>
    <row r="552" spans="1:60" x14ac:dyDescent="0.25">
      <c r="A552" s="1">
        <v>45674</v>
      </c>
      <c r="B552">
        <v>5900200479</v>
      </c>
      <c r="C552">
        <v>590020001</v>
      </c>
      <c r="D552">
        <v>348.67</v>
      </c>
      <c r="E552">
        <v>292.51</v>
      </c>
      <c r="F552">
        <v>2.42</v>
      </c>
      <c r="G552">
        <v>144</v>
      </c>
      <c r="AS552" s="121"/>
      <c r="AT552" s="121"/>
      <c r="AU552" s="121"/>
      <c r="AV552" s="121"/>
      <c r="AW552" s="121"/>
      <c r="AX552" s="121"/>
      <c r="AY552" s="121">
        <f>($E$552/$G$552)*0.5</f>
        <v>1.0156597222222221</v>
      </c>
      <c r="AZ552" s="121">
        <f t="shared" ref="AZ552:BH552" si="454">($E$552/$G$552)</f>
        <v>2.0313194444444442</v>
      </c>
      <c r="BA552" s="121">
        <f t="shared" si="454"/>
        <v>2.0313194444444442</v>
      </c>
      <c r="BB552" s="121">
        <f t="shared" si="454"/>
        <v>2.0313194444444442</v>
      </c>
      <c r="BC552" s="121">
        <f t="shared" si="454"/>
        <v>2.0313194444444442</v>
      </c>
      <c r="BD552" s="121">
        <f t="shared" si="454"/>
        <v>2.0313194444444442</v>
      </c>
      <c r="BE552" s="121">
        <f t="shared" si="454"/>
        <v>2.0313194444444442</v>
      </c>
      <c r="BF552" s="121">
        <f t="shared" si="454"/>
        <v>2.0313194444444442</v>
      </c>
      <c r="BG552" s="121">
        <f t="shared" si="454"/>
        <v>2.0313194444444442</v>
      </c>
      <c r="BH552" s="121">
        <f t="shared" si="454"/>
        <v>2.0313194444444442</v>
      </c>
    </row>
    <row r="553" spans="1:60" x14ac:dyDescent="0.25">
      <c r="A553" s="1">
        <v>45681</v>
      </c>
      <c r="B553">
        <v>8404515139</v>
      </c>
      <c r="C553">
        <v>840451501</v>
      </c>
      <c r="D553">
        <v>474.15</v>
      </c>
      <c r="E553">
        <v>397.77</v>
      </c>
      <c r="F553">
        <v>3.29</v>
      </c>
      <c r="G553">
        <v>144</v>
      </c>
      <c r="AS553" s="121"/>
      <c r="AT553" s="121"/>
      <c r="AU553" s="121"/>
      <c r="AV553" s="121"/>
      <c r="AW553" s="121"/>
      <c r="AX553" s="121"/>
      <c r="AY553" s="121">
        <f>($E$553/$G$553)*0.5</f>
        <v>1.3811458333333333</v>
      </c>
      <c r="AZ553" s="121">
        <f t="shared" ref="AZ553:BH553" si="455">($E$553/$G$553)</f>
        <v>2.7622916666666666</v>
      </c>
      <c r="BA553" s="121">
        <f t="shared" si="455"/>
        <v>2.7622916666666666</v>
      </c>
      <c r="BB553" s="121">
        <f t="shared" si="455"/>
        <v>2.7622916666666666</v>
      </c>
      <c r="BC553" s="121">
        <f t="shared" si="455"/>
        <v>2.7622916666666666</v>
      </c>
      <c r="BD553" s="121">
        <f t="shared" si="455"/>
        <v>2.7622916666666666</v>
      </c>
      <c r="BE553" s="121">
        <f t="shared" si="455"/>
        <v>2.7622916666666666</v>
      </c>
      <c r="BF553" s="121">
        <f t="shared" si="455"/>
        <v>2.7622916666666666</v>
      </c>
      <c r="BG553" s="121">
        <f t="shared" si="455"/>
        <v>2.7622916666666666</v>
      </c>
      <c r="BH553" s="121">
        <f t="shared" si="455"/>
        <v>2.7622916666666666</v>
      </c>
    </row>
    <row r="554" spans="1:60" x14ac:dyDescent="0.25">
      <c r="A554" s="1">
        <v>45688</v>
      </c>
      <c r="B554">
        <v>5834418138</v>
      </c>
      <c r="C554">
        <v>583441801</v>
      </c>
      <c r="D554">
        <v>1723.47</v>
      </c>
      <c r="E554">
        <v>1445.85</v>
      </c>
      <c r="F554">
        <v>11.97</v>
      </c>
      <c r="G554">
        <v>144</v>
      </c>
      <c r="AS554" s="121"/>
      <c r="AT554" s="121"/>
      <c r="AU554" s="121"/>
      <c r="AV554" s="121"/>
      <c r="AW554" s="121"/>
      <c r="AX554" s="121"/>
      <c r="AY554" s="121">
        <f>($E$554/$G$554)*0.5</f>
        <v>5.0203124999999993</v>
      </c>
      <c r="AZ554" s="121">
        <f t="shared" ref="AZ554:BH554" si="456">($E$554/$G$554)</f>
        <v>10.040624999999999</v>
      </c>
      <c r="BA554" s="121">
        <f t="shared" si="456"/>
        <v>10.040624999999999</v>
      </c>
      <c r="BB554" s="121">
        <f t="shared" si="456"/>
        <v>10.040624999999999</v>
      </c>
      <c r="BC554" s="121">
        <f t="shared" si="456"/>
        <v>10.040624999999999</v>
      </c>
      <c r="BD554" s="121">
        <f t="shared" si="456"/>
        <v>10.040624999999999</v>
      </c>
      <c r="BE554" s="121">
        <f t="shared" si="456"/>
        <v>10.040624999999999</v>
      </c>
      <c r="BF554" s="121">
        <f t="shared" si="456"/>
        <v>10.040624999999999</v>
      </c>
      <c r="BG554" s="121">
        <f t="shared" si="456"/>
        <v>10.040624999999999</v>
      </c>
      <c r="BH554" s="121">
        <f t="shared" si="456"/>
        <v>10.040624999999999</v>
      </c>
    </row>
    <row r="555" spans="1:60" x14ac:dyDescent="0.25">
      <c r="A555" s="1">
        <v>45688</v>
      </c>
      <c r="B555">
        <v>1011314141</v>
      </c>
      <c r="C555">
        <v>101131401</v>
      </c>
      <c r="D555">
        <v>9347.06</v>
      </c>
      <c r="E555">
        <v>7841.41</v>
      </c>
      <c r="F555">
        <v>64.91</v>
      </c>
      <c r="G555">
        <v>144</v>
      </c>
      <c r="AS555" s="121"/>
      <c r="AT555" s="121"/>
      <c r="AU555" s="121"/>
      <c r="AV555" s="121"/>
      <c r="AW555" s="121"/>
      <c r="AX555" s="121"/>
      <c r="AY555" s="131">
        <f>($E$555/$G$555)*0.5</f>
        <v>27.227118055555554</v>
      </c>
      <c r="AZ555" s="121">
        <f t="shared" ref="AZ555:BH555" si="457">($E$555/$G$555)</f>
        <v>54.454236111111108</v>
      </c>
      <c r="BA555" s="121">
        <f t="shared" si="457"/>
        <v>54.454236111111108</v>
      </c>
      <c r="BB555" s="121">
        <f t="shared" si="457"/>
        <v>54.454236111111108</v>
      </c>
      <c r="BC555" s="121">
        <f t="shared" si="457"/>
        <v>54.454236111111108</v>
      </c>
      <c r="BD555" s="121">
        <f t="shared" si="457"/>
        <v>54.454236111111108</v>
      </c>
      <c r="BE555" s="121">
        <f t="shared" si="457"/>
        <v>54.454236111111108</v>
      </c>
      <c r="BF555" s="121">
        <f t="shared" si="457"/>
        <v>54.454236111111108</v>
      </c>
      <c r="BG555" s="121">
        <f t="shared" si="457"/>
        <v>54.454236111111108</v>
      </c>
      <c r="BH555" s="121">
        <f t="shared" si="457"/>
        <v>54.454236111111108</v>
      </c>
    </row>
    <row r="556" spans="1:60" x14ac:dyDescent="0.25">
      <c r="D556" s="16"/>
      <c r="E556" s="16"/>
      <c r="F556" s="16"/>
      <c r="AY556" s="34">
        <f>SUM(AY202:AY555)</f>
        <v>5327.8511731202761</v>
      </c>
      <c r="AZ556" s="34"/>
      <c r="BA556" s="34"/>
      <c r="BB556" s="34"/>
      <c r="BC556" s="34"/>
      <c r="BD556" s="34"/>
      <c r="BE556" s="34"/>
      <c r="BF556" s="34"/>
      <c r="BG556" s="34"/>
      <c r="BH556" s="34"/>
    </row>
    <row r="557" spans="1:60" x14ac:dyDescent="0.25">
      <c r="D557" s="16"/>
      <c r="E557" s="16"/>
      <c r="F557" s="16"/>
    </row>
    <row r="558" spans="1:60" x14ac:dyDescent="0.25">
      <c r="A558" s="1">
        <v>45695</v>
      </c>
      <c r="B558">
        <v>8224413116</v>
      </c>
      <c r="C558">
        <v>822441301</v>
      </c>
      <c r="D558">
        <v>2924.32</v>
      </c>
      <c r="E558">
        <v>2453.2600000000002</v>
      </c>
      <c r="F558">
        <v>20.309999999999999</v>
      </c>
      <c r="G558">
        <v>144</v>
      </c>
      <c r="AS558" s="121"/>
      <c r="AT558" s="121"/>
      <c r="AU558" s="121"/>
      <c r="AV558" s="121"/>
      <c r="AW558" s="121"/>
      <c r="AX558" s="121"/>
      <c r="AY558" s="121"/>
      <c r="AZ558" s="121">
        <f>($E$558/$G$558)*0.5</f>
        <v>8.5182638888888889</v>
      </c>
      <c r="BA558" s="121">
        <f t="shared" ref="BA558:BH558" si="458">($E$558/$G$558)</f>
        <v>17.036527777777778</v>
      </c>
      <c r="BB558" s="121">
        <f t="shared" si="458"/>
        <v>17.036527777777778</v>
      </c>
      <c r="BC558" s="121">
        <f t="shared" si="458"/>
        <v>17.036527777777778</v>
      </c>
      <c r="BD558" s="121">
        <f t="shared" si="458"/>
        <v>17.036527777777778</v>
      </c>
      <c r="BE558" s="121">
        <f t="shared" si="458"/>
        <v>17.036527777777778</v>
      </c>
      <c r="BF558" s="121">
        <f t="shared" si="458"/>
        <v>17.036527777777778</v>
      </c>
      <c r="BG558" s="121">
        <f t="shared" si="458"/>
        <v>17.036527777777778</v>
      </c>
      <c r="BH558" s="121">
        <f t="shared" si="458"/>
        <v>17.036527777777778</v>
      </c>
    </row>
    <row r="559" spans="1:60" x14ac:dyDescent="0.25">
      <c r="A559" s="1">
        <v>45695</v>
      </c>
      <c r="B559">
        <v>5023317112</v>
      </c>
      <c r="C559">
        <v>502331701</v>
      </c>
      <c r="D559">
        <v>997.8</v>
      </c>
      <c r="E559">
        <v>837.07</v>
      </c>
      <c r="F559">
        <v>6.93</v>
      </c>
      <c r="G559">
        <v>144</v>
      </c>
      <c r="AS559" s="121"/>
      <c r="AT559" s="121"/>
      <c r="AU559" s="121"/>
      <c r="AV559" s="121"/>
      <c r="AW559" s="121"/>
      <c r="AX559" s="121"/>
      <c r="AY559" s="121"/>
      <c r="AZ559" s="121">
        <f>($E$559/$G$559)*0.5</f>
        <v>2.9064930555555559</v>
      </c>
      <c r="BA559" s="121">
        <f t="shared" ref="BA559:BH559" si="459">($E$559/$G$559)</f>
        <v>5.8129861111111119</v>
      </c>
      <c r="BB559" s="121">
        <f t="shared" si="459"/>
        <v>5.8129861111111119</v>
      </c>
      <c r="BC559" s="121">
        <f t="shared" si="459"/>
        <v>5.8129861111111119</v>
      </c>
      <c r="BD559" s="121">
        <f t="shared" si="459"/>
        <v>5.8129861111111119</v>
      </c>
      <c r="BE559" s="121">
        <f t="shared" si="459"/>
        <v>5.8129861111111119</v>
      </c>
      <c r="BF559" s="121">
        <f t="shared" si="459"/>
        <v>5.8129861111111119</v>
      </c>
      <c r="BG559" s="121">
        <f t="shared" si="459"/>
        <v>5.8129861111111119</v>
      </c>
      <c r="BH559" s="121">
        <f t="shared" si="459"/>
        <v>5.8129861111111119</v>
      </c>
    </row>
    <row r="560" spans="1:60" x14ac:dyDescent="0.25">
      <c r="A560" s="1">
        <v>45695</v>
      </c>
      <c r="B560">
        <v>61201143</v>
      </c>
      <c r="C560">
        <v>6120101</v>
      </c>
      <c r="D560">
        <v>363.9</v>
      </c>
      <c r="E560">
        <v>305.27999999999997</v>
      </c>
      <c r="F560">
        <v>2.5299999999999998</v>
      </c>
      <c r="G560">
        <v>144</v>
      </c>
      <c r="AS560" s="121"/>
      <c r="AT560" s="121"/>
      <c r="AU560" s="121"/>
      <c r="AV560" s="121"/>
      <c r="AW560" s="121"/>
      <c r="AX560" s="121"/>
      <c r="AY560" s="121"/>
      <c r="AZ560" s="121">
        <f>($E$560/$G$560)*0.5</f>
        <v>1.0599999999999998</v>
      </c>
      <c r="BA560" s="121">
        <f t="shared" ref="BA560:BH560" si="460">($E$560/$G$560)</f>
        <v>2.1199999999999997</v>
      </c>
      <c r="BB560" s="121">
        <f t="shared" si="460"/>
        <v>2.1199999999999997</v>
      </c>
      <c r="BC560" s="121">
        <f t="shared" si="460"/>
        <v>2.1199999999999997</v>
      </c>
      <c r="BD560" s="121">
        <f t="shared" si="460"/>
        <v>2.1199999999999997</v>
      </c>
      <c r="BE560" s="121">
        <f t="shared" si="460"/>
        <v>2.1199999999999997</v>
      </c>
      <c r="BF560" s="121">
        <f t="shared" si="460"/>
        <v>2.1199999999999997</v>
      </c>
      <c r="BG560" s="121">
        <f t="shared" si="460"/>
        <v>2.1199999999999997</v>
      </c>
      <c r="BH560" s="121">
        <f t="shared" si="460"/>
        <v>2.1199999999999997</v>
      </c>
    </row>
    <row r="561" spans="1:60" x14ac:dyDescent="0.25">
      <c r="A561" s="1">
        <v>45695</v>
      </c>
      <c r="B561">
        <v>2692212408</v>
      </c>
      <c r="C561">
        <v>269221201</v>
      </c>
      <c r="D561">
        <v>2134.79</v>
      </c>
      <c r="E561">
        <v>1790.91</v>
      </c>
      <c r="F561">
        <v>14.82</v>
      </c>
      <c r="G561">
        <v>144</v>
      </c>
      <c r="AS561" s="121"/>
      <c r="AT561" s="121"/>
      <c r="AU561" s="121"/>
      <c r="AV561" s="121"/>
      <c r="AW561" s="121"/>
      <c r="AX561" s="121"/>
      <c r="AY561" s="121"/>
      <c r="AZ561" s="121">
        <f>($E$561/$G$561)*0.5</f>
        <v>6.2184375000000003</v>
      </c>
      <c r="BA561" s="121">
        <f t="shared" ref="BA561:BH561" si="461">($E$561/$G$561)</f>
        <v>12.436875000000001</v>
      </c>
      <c r="BB561" s="121">
        <f t="shared" si="461"/>
        <v>12.436875000000001</v>
      </c>
      <c r="BC561" s="121">
        <f t="shared" si="461"/>
        <v>12.436875000000001</v>
      </c>
      <c r="BD561" s="121">
        <f t="shared" si="461"/>
        <v>12.436875000000001</v>
      </c>
      <c r="BE561" s="121">
        <f t="shared" si="461"/>
        <v>12.436875000000001</v>
      </c>
      <c r="BF561" s="121">
        <f t="shared" si="461"/>
        <v>12.436875000000001</v>
      </c>
      <c r="BG561" s="121">
        <f t="shared" si="461"/>
        <v>12.436875000000001</v>
      </c>
      <c r="BH561" s="121">
        <f t="shared" si="461"/>
        <v>12.436875000000001</v>
      </c>
    </row>
    <row r="562" spans="1:60" x14ac:dyDescent="0.25">
      <c r="A562" s="1">
        <v>45695</v>
      </c>
      <c r="B562">
        <v>1230708301</v>
      </c>
      <c r="C562">
        <v>123070801</v>
      </c>
      <c r="D562">
        <v>388.44</v>
      </c>
      <c r="E562">
        <v>325.87</v>
      </c>
      <c r="F562">
        <v>2.7</v>
      </c>
      <c r="G562">
        <v>144</v>
      </c>
      <c r="AS562" s="121"/>
      <c r="AT562" s="121"/>
      <c r="AU562" s="121"/>
      <c r="AV562" s="121"/>
      <c r="AW562" s="121"/>
      <c r="AX562" s="121"/>
      <c r="AY562" s="121"/>
      <c r="AZ562" s="121">
        <f>($E$562/$G$562)*0.5</f>
        <v>1.1314930555555556</v>
      </c>
      <c r="BA562" s="121">
        <f t="shared" ref="BA562:BH562" si="462">($E$562/$G$562)</f>
        <v>2.2629861111111111</v>
      </c>
      <c r="BB562" s="121">
        <f t="shared" si="462"/>
        <v>2.2629861111111111</v>
      </c>
      <c r="BC562" s="121">
        <f t="shared" si="462"/>
        <v>2.2629861111111111</v>
      </c>
      <c r="BD562" s="121">
        <f t="shared" si="462"/>
        <v>2.2629861111111111</v>
      </c>
      <c r="BE562" s="121">
        <f t="shared" si="462"/>
        <v>2.2629861111111111</v>
      </c>
      <c r="BF562" s="121">
        <f t="shared" si="462"/>
        <v>2.2629861111111111</v>
      </c>
      <c r="BG562" s="121">
        <f t="shared" si="462"/>
        <v>2.2629861111111111</v>
      </c>
      <c r="BH562" s="121">
        <f t="shared" si="462"/>
        <v>2.2629861111111111</v>
      </c>
    </row>
    <row r="563" spans="1:60" x14ac:dyDescent="0.25">
      <c r="A563" s="1">
        <v>45695</v>
      </c>
      <c r="B563">
        <v>5576805127</v>
      </c>
      <c r="C563">
        <v>557680501</v>
      </c>
      <c r="D563">
        <v>5132.3100000000004</v>
      </c>
      <c r="E563">
        <v>4305.59</v>
      </c>
      <c r="F563">
        <v>35.64</v>
      </c>
      <c r="G563">
        <v>144</v>
      </c>
      <c r="AS563" s="121"/>
      <c r="AT563" s="121"/>
      <c r="AU563" s="121"/>
      <c r="AV563" s="121"/>
      <c r="AW563" s="121"/>
      <c r="AX563" s="121"/>
      <c r="AY563" s="121"/>
      <c r="AZ563" s="121">
        <f>($E$563/$G$563)*0.5</f>
        <v>14.949965277777778</v>
      </c>
      <c r="BA563" s="121">
        <f t="shared" ref="BA563:BH563" si="463">($E$563/$G$563)</f>
        <v>29.899930555555557</v>
      </c>
      <c r="BB563" s="121">
        <f t="shared" si="463"/>
        <v>29.899930555555557</v>
      </c>
      <c r="BC563" s="121">
        <f t="shared" si="463"/>
        <v>29.899930555555557</v>
      </c>
      <c r="BD563" s="121">
        <f t="shared" si="463"/>
        <v>29.899930555555557</v>
      </c>
      <c r="BE563" s="121">
        <f t="shared" si="463"/>
        <v>29.899930555555557</v>
      </c>
      <c r="BF563" s="121">
        <f t="shared" si="463"/>
        <v>29.899930555555557</v>
      </c>
      <c r="BG563" s="121">
        <f t="shared" si="463"/>
        <v>29.899930555555557</v>
      </c>
      <c r="BH563" s="121">
        <f t="shared" si="463"/>
        <v>29.899930555555557</v>
      </c>
    </row>
    <row r="564" spans="1:60" x14ac:dyDescent="0.25">
      <c r="A564" s="1">
        <v>45695</v>
      </c>
      <c r="B564">
        <v>6563211337</v>
      </c>
      <c r="C564">
        <v>656321101</v>
      </c>
      <c r="D564">
        <v>2454.14</v>
      </c>
      <c r="E564">
        <v>2058.8200000000002</v>
      </c>
      <c r="F564">
        <v>17.04</v>
      </c>
      <c r="G564">
        <v>144</v>
      </c>
      <c r="AS564" s="121"/>
      <c r="AT564" s="121"/>
      <c r="AU564" s="121"/>
      <c r="AV564" s="121"/>
      <c r="AW564" s="121"/>
      <c r="AX564" s="121"/>
      <c r="AY564" s="121"/>
      <c r="AZ564" s="121">
        <f>($E$564/$G$564)*0.5</f>
        <v>7.1486805555555559</v>
      </c>
      <c r="BA564" s="121">
        <f t="shared" ref="BA564:BH564" si="464">($E$564/$G$564)</f>
        <v>14.297361111111112</v>
      </c>
      <c r="BB564" s="121">
        <f t="shared" si="464"/>
        <v>14.297361111111112</v>
      </c>
      <c r="BC564" s="121">
        <f t="shared" si="464"/>
        <v>14.297361111111112</v>
      </c>
      <c r="BD564" s="121">
        <f t="shared" si="464"/>
        <v>14.297361111111112</v>
      </c>
      <c r="BE564" s="121">
        <f t="shared" si="464"/>
        <v>14.297361111111112</v>
      </c>
      <c r="BF564" s="121">
        <f t="shared" si="464"/>
        <v>14.297361111111112</v>
      </c>
      <c r="BG564" s="121">
        <f t="shared" si="464"/>
        <v>14.297361111111112</v>
      </c>
      <c r="BH564" s="121">
        <f t="shared" si="464"/>
        <v>14.297361111111112</v>
      </c>
    </row>
    <row r="565" spans="1:60" x14ac:dyDescent="0.25">
      <c r="A565" s="1">
        <v>45702</v>
      </c>
      <c r="B565">
        <v>5596709122</v>
      </c>
      <c r="C565">
        <v>559670901</v>
      </c>
      <c r="D565">
        <v>1807.88</v>
      </c>
      <c r="E565">
        <v>1516.66</v>
      </c>
      <c r="F565">
        <v>12.55</v>
      </c>
      <c r="G565">
        <v>144</v>
      </c>
      <c r="AS565" s="121"/>
      <c r="AT565" s="121"/>
      <c r="AU565" s="121"/>
      <c r="AV565" s="121"/>
      <c r="AW565" s="121"/>
      <c r="AX565" s="121"/>
      <c r="AY565" s="121"/>
      <c r="AZ565" s="131">
        <f>($E$565/$G$565)*0.5</f>
        <v>5.2661805555555556</v>
      </c>
      <c r="BA565" s="121">
        <f t="shared" ref="BA565:BH565" si="465">($E$565/$G$565)</f>
        <v>10.532361111111111</v>
      </c>
      <c r="BB565" s="121">
        <f t="shared" si="465"/>
        <v>10.532361111111111</v>
      </c>
      <c r="BC565" s="121">
        <f t="shared" si="465"/>
        <v>10.532361111111111</v>
      </c>
      <c r="BD565" s="121">
        <f t="shared" si="465"/>
        <v>10.532361111111111</v>
      </c>
      <c r="BE565" s="121">
        <f t="shared" si="465"/>
        <v>10.532361111111111</v>
      </c>
      <c r="BF565" s="121">
        <f t="shared" si="465"/>
        <v>10.532361111111111</v>
      </c>
      <c r="BG565" s="121">
        <f t="shared" si="465"/>
        <v>10.532361111111111</v>
      </c>
      <c r="BH565" s="121">
        <f t="shared" si="465"/>
        <v>10.532361111111111</v>
      </c>
    </row>
    <row r="566" spans="1:60" x14ac:dyDescent="0.25">
      <c r="D566" s="16"/>
      <c r="E566" s="16"/>
      <c r="F566" s="16"/>
      <c r="AY566" s="34"/>
      <c r="AZ566" s="34">
        <f>SUM(AZ202:AZ565)</f>
        <v>5468.9799578424972</v>
      </c>
      <c r="BA566" s="34"/>
      <c r="BB566" s="34"/>
      <c r="BC566" s="34"/>
      <c r="BD566" s="34"/>
      <c r="BE566" s="34"/>
      <c r="BF566" s="34"/>
      <c r="BG566" s="34"/>
      <c r="BH566" s="34"/>
    </row>
    <row r="567" spans="1:60" x14ac:dyDescent="0.25">
      <c r="D567" s="16"/>
      <c r="E567" s="16"/>
      <c r="F567" s="16"/>
      <c r="AY567" s="34"/>
      <c r="AZ567" s="34"/>
      <c r="BA567" s="34"/>
      <c r="BB567" s="34"/>
      <c r="BC567" s="34"/>
      <c r="BD567" s="34"/>
      <c r="BE567" s="34"/>
      <c r="BF567" s="34"/>
      <c r="BG567" s="34"/>
      <c r="BH567" s="34"/>
    </row>
    <row r="568" spans="1:60" x14ac:dyDescent="0.25">
      <c r="A568" s="199">
        <v>45713</v>
      </c>
      <c r="B568" s="8">
        <v>9042609124</v>
      </c>
      <c r="C568" s="8">
        <v>904260901</v>
      </c>
      <c r="D568" s="8">
        <v>4658.12</v>
      </c>
      <c r="E568" s="8">
        <v>3907.78</v>
      </c>
      <c r="F568" s="8">
        <v>32.35</v>
      </c>
      <c r="G568" s="8">
        <v>144</v>
      </c>
      <c r="AY568" s="34"/>
      <c r="AZ568" s="132">
        <f>($E$568/$G$568)*0.5</f>
        <v>13.568680555555556</v>
      </c>
      <c r="BA568" s="121">
        <f t="shared" ref="BA568:BH568" si="466">($E$568/$G$568)</f>
        <v>27.137361111111112</v>
      </c>
      <c r="BB568" s="121">
        <f t="shared" si="466"/>
        <v>27.137361111111112</v>
      </c>
      <c r="BC568" s="121">
        <f t="shared" si="466"/>
        <v>27.137361111111112</v>
      </c>
      <c r="BD568" s="121">
        <f t="shared" si="466"/>
        <v>27.137361111111112</v>
      </c>
      <c r="BE568" s="121">
        <f t="shared" si="466"/>
        <v>27.137361111111112</v>
      </c>
      <c r="BF568" s="121">
        <f t="shared" si="466"/>
        <v>27.137361111111112</v>
      </c>
      <c r="BG568" s="121">
        <f t="shared" si="466"/>
        <v>27.137361111111112</v>
      </c>
      <c r="BH568" s="121">
        <f t="shared" si="466"/>
        <v>27.137361111111112</v>
      </c>
    </row>
    <row r="569" spans="1:60" x14ac:dyDescent="0.25">
      <c r="A569" s="199">
        <v>45713</v>
      </c>
      <c r="B569" s="8">
        <v>80603138</v>
      </c>
      <c r="C569" s="8">
        <v>8060301</v>
      </c>
      <c r="D569" s="8">
        <v>3858.09</v>
      </c>
      <c r="E569" s="8">
        <v>3236.62</v>
      </c>
      <c r="F569" s="8">
        <v>26.79</v>
      </c>
      <c r="G569" s="8">
        <v>144</v>
      </c>
      <c r="AY569" s="34"/>
      <c r="AZ569" s="132">
        <f>($E$569/$G$569)*0.5</f>
        <v>11.238263888888888</v>
      </c>
      <c r="BA569" s="121">
        <f t="shared" ref="BA569:BH569" si="467">($E$569/$G$569)</f>
        <v>22.476527777777775</v>
      </c>
      <c r="BB569" s="121">
        <f t="shared" si="467"/>
        <v>22.476527777777775</v>
      </c>
      <c r="BC569" s="121">
        <f t="shared" si="467"/>
        <v>22.476527777777775</v>
      </c>
      <c r="BD569" s="121">
        <f t="shared" si="467"/>
        <v>22.476527777777775</v>
      </c>
      <c r="BE569" s="121">
        <f t="shared" si="467"/>
        <v>22.476527777777775</v>
      </c>
      <c r="BF569" s="121">
        <f t="shared" si="467"/>
        <v>22.476527777777775</v>
      </c>
      <c r="BG569" s="121">
        <f t="shared" si="467"/>
        <v>22.476527777777775</v>
      </c>
      <c r="BH569" s="121">
        <f t="shared" si="467"/>
        <v>22.476527777777775</v>
      </c>
    </row>
    <row r="570" spans="1:60" x14ac:dyDescent="0.25">
      <c r="A570" s="199">
        <v>45713</v>
      </c>
      <c r="B570" s="8">
        <v>6797707118</v>
      </c>
      <c r="C570" s="8">
        <v>679770701</v>
      </c>
      <c r="D570" s="8">
        <v>5212.9799999999996</v>
      </c>
      <c r="E570" s="8">
        <v>4373.26</v>
      </c>
      <c r="F570" s="8">
        <v>36.200000000000003</v>
      </c>
      <c r="G570" s="8">
        <v>144</v>
      </c>
      <c r="AZ570" s="132">
        <f>($E$570/$G$570)*0.5</f>
        <v>15.184930555555557</v>
      </c>
      <c r="BA570" s="121">
        <f t="shared" ref="BA570:BH570" si="468">($E$570/$G$570)</f>
        <v>30.369861111111113</v>
      </c>
      <c r="BB570" s="121">
        <f t="shared" si="468"/>
        <v>30.369861111111113</v>
      </c>
      <c r="BC570" s="121">
        <f t="shared" si="468"/>
        <v>30.369861111111113</v>
      </c>
      <c r="BD570" s="121">
        <f t="shared" si="468"/>
        <v>30.369861111111113</v>
      </c>
      <c r="BE570" s="121">
        <f t="shared" si="468"/>
        <v>30.369861111111113</v>
      </c>
      <c r="BF570" s="121">
        <f t="shared" si="468"/>
        <v>30.369861111111113</v>
      </c>
      <c r="BG570" s="121">
        <f t="shared" si="468"/>
        <v>30.369861111111113</v>
      </c>
      <c r="BH570" s="121">
        <f t="shared" si="468"/>
        <v>30.369861111111113</v>
      </c>
    </row>
    <row r="571" spans="1:60" x14ac:dyDescent="0.25">
      <c r="A571" s="1">
        <v>45723</v>
      </c>
      <c r="B571">
        <v>6002418113</v>
      </c>
      <c r="C571">
        <v>600241801</v>
      </c>
      <c r="D571">
        <v>932.36</v>
      </c>
      <c r="E571">
        <v>782.17</v>
      </c>
      <c r="F571">
        <v>6.47</v>
      </c>
      <c r="G571">
        <v>144</v>
      </c>
      <c r="BA571" s="121">
        <f>($E$571/$G$571)*0.5</f>
        <v>2.7158680555555552</v>
      </c>
      <c r="BB571" s="121">
        <f t="shared" ref="BB571:BH571" si="469">($E$571/$G$571)</f>
        <v>5.4317361111111104</v>
      </c>
      <c r="BC571" s="121">
        <f t="shared" si="469"/>
        <v>5.4317361111111104</v>
      </c>
      <c r="BD571" s="121">
        <f t="shared" si="469"/>
        <v>5.4317361111111104</v>
      </c>
      <c r="BE571" s="121">
        <f t="shared" si="469"/>
        <v>5.4317361111111104</v>
      </c>
      <c r="BF571" s="121">
        <f t="shared" si="469"/>
        <v>5.4317361111111104</v>
      </c>
      <c r="BG571" s="121">
        <f t="shared" si="469"/>
        <v>5.4317361111111104</v>
      </c>
      <c r="BH571" s="121">
        <f t="shared" si="469"/>
        <v>5.4317361111111104</v>
      </c>
    </row>
    <row r="572" spans="1:60" x14ac:dyDescent="0.25">
      <c r="A572" s="1">
        <v>45730</v>
      </c>
      <c r="B572">
        <v>9994419117</v>
      </c>
      <c r="C572">
        <v>999441901</v>
      </c>
      <c r="D572">
        <v>297.27999999999997</v>
      </c>
      <c r="E572">
        <v>249.39</v>
      </c>
      <c r="F572">
        <v>2.06</v>
      </c>
      <c r="G572">
        <v>144</v>
      </c>
      <c r="BA572" s="121">
        <f>($E$572/$G$572)*0.5</f>
        <v>0.86593749999999992</v>
      </c>
      <c r="BB572" s="121">
        <f t="shared" ref="BB572:BH572" si="470">($E$572/$G$572)</f>
        <v>1.7318749999999998</v>
      </c>
      <c r="BC572" s="121">
        <f t="shared" si="470"/>
        <v>1.7318749999999998</v>
      </c>
      <c r="BD572" s="121">
        <f t="shared" si="470"/>
        <v>1.7318749999999998</v>
      </c>
      <c r="BE572" s="121">
        <f t="shared" si="470"/>
        <v>1.7318749999999998</v>
      </c>
      <c r="BF572" s="121">
        <f t="shared" si="470"/>
        <v>1.7318749999999998</v>
      </c>
      <c r="BG572" s="121">
        <f t="shared" si="470"/>
        <v>1.7318749999999998</v>
      </c>
      <c r="BH572" s="121">
        <f t="shared" si="470"/>
        <v>1.7318749999999998</v>
      </c>
    </row>
    <row r="573" spans="1:60" x14ac:dyDescent="0.25">
      <c r="A573" s="1">
        <v>45730</v>
      </c>
      <c r="B573">
        <v>270819126</v>
      </c>
      <c r="C573">
        <v>27081901</v>
      </c>
      <c r="D573">
        <v>751.38</v>
      </c>
      <c r="E573">
        <v>630.35</v>
      </c>
      <c r="F573">
        <v>5.22</v>
      </c>
      <c r="G573">
        <v>144</v>
      </c>
      <c r="BA573" s="121">
        <f>($E$573/$G$573)*0.5</f>
        <v>2.1887152777777779</v>
      </c>
      <c r="BB573" s="121">
        <f t="shared" ref="BB573:BH573" si="471">($E$573/$G$573)</f>
        <v>4.3774305555555557</v>
      </c>
      <c r="BC573" s="121">
        <f t="shared" si="471"/>
        <v>4.3774305555555557</v>
      </c>
      <c r="BD573" s="121">
        <f t="shared" si="471"/>
        <v>4.3774305555555557</v>
      </c>
      <c r="BE573" s="121">
        <f t="shared" si="471"/>
        <v>4.3774305555555557</v>
      </c>
      <c r="BF573" s="121">
        <f t="shared" si="471"/>
        <v>4.3774305555555557</v>
      </c>
      <c r="BG573" s="121">
        <f t="shared" si="471"/>
        <v>4.3774305555555557</v>
      </c>
      <c r="BH573" s="121">
        <f t="shared" si="471"/>
        <v>4.3774305555555557</v>
      </c>
    </row>
    <row r="574" spans="1:60" x14ac:dyDescent="0.25">
      <c r="A574" s="1">
        <v>45730</v>
      </c>
      <c r="B574">
        <v>1998509135</v>
      </c>
      <c r="C574">
        <v>199850901</v>
      </c>
      <c r="D574">
        <v>238.58</v>
      </c>
      <c r="E574">
        <v>200.15</v>
      </c>
      <c r="F574">
        <v>1.66</v>
      </c>
      <c r="G574">
        <v>144</v>
      </c>
      <c r="BA574" s="121">
        <f>($E$574/$G$574)*0.5</f>
        <v>0.69496527777777783</v>
      </c>
      <c r="BB574" s="121">
        <f t="shared" ref="BB574:BH574" si="472">($E$574/$G$574)</f>
        <v>1.3899305555555557</v>
      </c>
      <c r="BC574" s="121">
        <f t="shared" si="472"/>
        <v>1.3899305555555557</v>
      </c>
      <c r="BD574" s="121">
        <f t="shared" si="472"/>
        <v>1.3899305555555557</v>
      </c>
      <c r="BE574" s="121">
        <f t="shared" si="472"/>
        <v>1.3899305555555557</v>
      </c>
      <c r="BF574" s="121">
        <f t="shared" si="472"/>
        <v>1.3899305555555557</v>
      </c>
      <c r="BG574" s="121">
        <f t="shared" si="472"/>
        <v>1.3899305555555557</v>
      </c>
      <c r="BH574" s="121">
        <f t="shared" si="472"/>
        <v>1.3899305555555557</v>
      </c>
    </row>
    <row r="575" spans="1:60" x14ac:dyDescent="0.25">
      <c r="A575" s="1">
        <v>45730</v>
      </c>
      <c r="B575">
        <v>4280502132</v>
      </c>
      <c r="C575">
        <v>428050201</v>
      </c>
      <c r="D575">
        <v>434.79</v>
      </c>
      <c r="E575">
        <v>364.75</v>
      </c>
      <c r="F575">
        <v>3.02</v>
      </c>
      <c r="G575">
        <v>144</v>
      </c>
      <c r="BA575" s="121">
        <f>($E$575/$G$575)*0.5</f>
        <v>1.2664930555555556</v>
      </c>
      <c r="BB575" s="121">
        <f t="shared" ref="BB575:BH575" si="473">($E$575/$G$575)</f>
        <v>2.5329861111111112</v>
      </c>
      <c r="BC575" s="121">
        <f t="shared" si="473"/>
        <v>2.5329861111111112</v>
      </c>
      <c r="BD575" s="121">
        <f t="shared" si="473"/>
        <v>2.5329861111111112</v>
      </c>
      <c r="BE575" s="121">
        <f t="shared" si="473"/>
        <v>2.5329861111111112</v>
      </c>
      <c r="BF575" s="121">
        <f t="shared" si="473"/>
        <v>2.5329861111111112</v>
      </c>
      <c r="BG575" s="121">
        <f t="shared" si="473"/>
        <v>2.5329861111111112</v>
      </c>
      <c r="BH575" s="121">
        <f t="shared" si="473"/>
        <v>2.5329861111111112</v>
      </c>
    </row>
    <row r="576" spans="1:60" x14ac:dyDescent="0.25">
      <c r="A576" s="1">
        <v>45730</v>
      </c>
      <c r="B576">
        <v>1950210118</v>
      </c>
      <c r="C576">
        <v>195021001</v>
      </c>
      <c r="D576">
        <v>4570.62</v>
      </c>
      <c r="E576">
        <v>3834.37</v>
      </c>
      <c r="F576">
        <v>31.74</v>
      </c>
      <c r="G576">
        <v>144</v>
      </c>
      <c r="BA576" s="131">
        <f>($E$576/$G$576)*0.5</f>
        <v>13.313784722222222</v>
      </c>
      <c r="BB576" s="121">
        <f t="shared" ref="BB576:BH576" si="474">($E$576/$G$576)</f>
        <v>26.627569444444443</v>
      </c>
      <c r="BC576" s="121">
        <f t="shared" si="474"/>
        <v>26.627569444444443</v>
      </c>
      <c r="BD576" s="121">
        <f t="shared" si="474"/>
        <v>26.627569444444443</v>
      </c>
      <c r="BE576" s="121">
        <f t="shared" si="474"/>
        <v>26.627569444444443</v>
      </c>
      <c r="BF576" s="121">
        <f t="shared" si="474"/>
        <v>26.627569444444443</v>
      </c>
      <c r="BG576" s="121">
        <f t="shared" si="474"/>
        <v>26.627569444444443</v>
      </c>
      <c r="BH576" s="121">
        <f t="shared" si="474"/>
        <v>26.627569444444443</v>
      </c>
    </row>
    <row r="577" spans="1:60" x14ac:dyDescent="0.25">
      <c r="D577" s="16"/>
      <c r="E577" s="16"/>
      <c r="F577" s="134"/>
      <c r="AZ577" s="42" t="s">
        <v>1118</v>
      </c>
      <c r="BA577" s="34">
        <f>SUM(BA202:BA576)+SUM(AZ568:AZ570)</f>
        <v>5657.2008606202735</v>
      </c>
      <c r="BB577" s="34"/>
      <c r="BC577" s="34"/>
      <c r="BD577" s="34"/>
      <c r="BE577" s="34"/>
      <c r="BF577" s="34"/>
      <c r="BG577" s="34"/>
      <c r="BH577" s="34"/>
    </row>
    <row r="578" spans="1:60" x14ac:dyDescent="0.25">
      <c r="D578" s="16"/>
      <c r="E578" s="16"/>
      <c r="F578" s="16"/>
      <c r="AT578" s="42"/>
    </row>
    <row r="579" spans="1:60" x14ac:dyDescent="0.25">
      <c r="A579" s="1">
        <v>45758</v>
      </c>
      <c r="B579">
        <v>2708518127</v>
      </c>
      <c r="C579">
        <v>270851801</v>
      </c>
      <c r="D579">
        <v>310.37</v>
      </c>
      <c r="E579">
        <v>260.37</v>
      </c>
      <c r="F579">
        <v>2.16</v>
      </c>
      <c r="G579">
        <v>144</v>
      </c>
      <c r="AZ579" s="42"/>
      <c r="BA579" s="121"/>
      <c r="BB579" s="121">
        <f>($E$579/$G$579)*0.5</f>
        <v>0.90406249999999999</v>
      </c>
      <c r="BC579" s="121">
        <f t="shared" ref="BC579:BH579" si="475">($E$579/$G$579)</f>
        <v>1.808125</v>
      </c>
      <c r="BD579" s="121">
        <f t="shared" si="475"/>
        <v>1.808125</v>
      </c>
      <c r="BE579" s="121">
        <f t="shared" si="475"/>
        <v>1.808125</v>
      </c>
      <c r="BF579" s="121">
        <f t="shared" si="475"/>
        <v>1.808125</v>
      </c>
      <c r="BG579" s="121">
        <f t="shared" si="475"/>
        <v>1.808125</v>
      </c>
      <c r="BH579" s="121">
        <f t="shared" si="475"/>
        <v>1.808125</v>
      </c>
    </row>
    <row r="580" spans="1:60" x14ac:dyDescent="0.25">
      <c r="A580" s="1">
        <v>45772</v>
      </c>
      <c r="B580" s="198" t="s">
        <v>586</v>
      </c>
      <c r="C580">
        <v>36730801</v>
      </c>
      <c r="D580">
        <v>1691.32</v>
      </c>
      <c r="E580">
        <v>1418.88</v>
      </c>
      <c r="F580">
        <v>11.75</v>
      </c>
      <c r="G580">
        <v>144</v>
      </c>
      <c r="BA580" s="121"/>
      <c r="BB580" s="131">
        <f>($E$580/$G$580)*0.5</f>
        <v>4.9266666666666667</v>
      </c>
      <c r="BC580" s="121">
        <f t="shared" ref="BC580:BH580" si="476">($E$580/$G$580)</f>
        <v>9.8533333333333335</v>
      </c>
      <c r="BD580" s="121">
        <f t="shared" si="476"/>
        <v>9.8533333333333335</v>
      </c>
      <c r="BE580" s="121">
        <f t="shared" si="476"/>
        <v>9.8533333333333335</v>
      </c>
      <c r="BF580" s="121">
        <f t="shared" si="476"/>
        <v>9.8533333333333335</v>
      </c>
      <c r="BG580" s="121">
        <f t="shared" si="476"/>
        <v>9.8533333333333335</v>
      </c>
      <c r="BH580" s="121">
        <f t="shared" si="476"/>
        <v>9.8533333333333335</v>
      </c>
    </row>
    <row r="581" spans="1:60" x14ac:dyDescent="0.25">
      <c r="D581" s="16"/>
      <c r="E581" s="16"/>
      <c r="F581" s="134"/>
      <c r="AZ581" s="42"/>
      <c r="BA581" s="34"/>
      <c r="BB581" s="34">
        <f>SUM(BB202:BB580)</f>
        <v>6609.7811308497403</v>
      </c>
      <c r="BC581" s="34"/>
      <c r="BD581" s="34"/>
      <c r="BE581" s="34"/>
      <c r="BF581" s="34"/>
      <c r="BG581" s="34"/>
      <c r="BH581" s="34"/>
    </row>
    <row r="582" spans="1:60" x14ac:dyDescent="0.25">
      <c r="D582" s="16"/>
      <c r="E582" s="16"/>
      <c r="F582" s="16"/>
    </row>
    <row r="583" spans="1:60" x14ac:dyDescent="0.25">
      <c r="A583" s="1">
        <v>45779</v>
      </c>
      <c r="B583">
        <v>3192407127</v>
      </c>
      <c r="C583">
        <v>319240701</v>
      </c>
      <c r="D583">
        <v>468.69</v>
      </c>
      <c r="E583">
        <v>393.19</v>
      </c>
      <c r="F583">
        <v>3.25</v>
      </c>
      <c r="G583">
        <v>144</v>
      </c>
      <c r="BA583" s="121"/>
      <c r="BB583" s="121"/>
      <c r="BC583" s="121">
        <f>($E$583/$G$583)*0.5</f>
        <v>1.3652430555555555</v>
      </c>
      <c r="BD583" s="121">
        <f>($E$583/$G$583)</f>
        <v>2.7304861111111109</v>
      </c>
      <c r="BE583" s="121">
        <f>($E$583/$G$583)</f>
        <v>2.7304861111111109</v>
      </c>
      <c r="BF583" s="121">
        <f>($E$583/$G$583)</f>
        <v>2.7304861111111109</v>
      </c>
      <c r="BG583" s="121">
        <f>($E$583/$G$583)</f>
        <v>2.7304861111111109</v>
      </c>
      <c r="BH583" s="121">
        <f>($E$583/$G$583)</f>
        <v>2.7304861111111109</v>
      </c>
    </row>
    <row r="584" spans="1:60" x14ac:dyDescent="0.25">
      <c r="A584" s="1">
        <v>45783</v>
      </c>
      <c r="B584">
        <v>7928405630</v>
      </c>
      <c r="C584">
        <v>792840501</v>
      </c>
      <c r="D584">
        <v>555.1</v>
      </c>
      <c r="E584">
        <v>446.56</v>
      </c>
      <c r="F584">
        <v>3.08</v>
      </c>
      <c r="G584">
        <v>180</v>
      </c>
      <c r="BA584" s="121"/>
      <c r="BB584" s="121"/>
      <c r="BC584" s="121">
        <f>($E$584/$G$584)*0.5</f>
        <v>1.2404444444444445</v>
      </c>
      <c r="BD584" s="121">
        <f>($E$584/$G$584)</f>
        <v>2.4808888888888889</v>
      </c>
      <c r="BE584" s="121">
        <f>($E$584/$G$584)</f>
        <v>2.4808888888888889</v>
      </c>
      <c r="BF584" s="121">
        <f>($E$584/$G$584)</f>
        <v>2.4808888888888889</v>
      </c>
      <c r="BG584" s="121">
        <f>($E$584/$G$584)</f>
        <v>2.4808888888888889</v>
      </c>
      <c r="BH584" s="121">
        <f>($E$584/$G$584)</f>
        <v>2.4808888888888889</v>
      </c>
    </row>
    <row r="585" spans="1:60" x14ac:dyDescent="0.25">
      <c r="A585" s="1">
        <v>45783</v>
      </c>
      <c r="B585">
        <v>5686311121</v>
      </c>
      <c r="C585">
        <v>568631101</v>
      </c>
      <c r="D585">
        <v>4099.78</v>
      </c>
      <c r="E585">
        <v>3298.17</v>
      </c>
      <c r="F585">
        <v>22.78</v>
      </c>
      <c r="G585">
        <v>180</v>
      </c>
      <c r="BA585" s="121"/>
      <c r="BB585" s="121"/>
      <c r="BC585" s="121">
        <f>($E$585/$G$585)*0.5</f>
        <v>9.1615833333333327</v>
      </c>
      <c r="BD585" s="121">
        <f>($E$585/$G$585)</f>
        <v>18.323166666666665</v>
      </c>
      <c r="BE585" s="121">
        <f>($E$585/$G$585)</f>
        <v>18.323166666666665</v>
      </c>
      <c r="BF585" s="121">
        <f>($E$585/$G$585)</f>
        <v>18.323166666666665</v>
      </c>
      <c r="BG585" s="121">
        <f>($E$585/$G$585)</f>
        <v>18.323166666666665</v>
      </c>
      <c r="BH585" s="121">
        <f>($E$585/$G$585)</f>
        <v>18.323166666666665</v>
      </c>
    </row>
    <row r="586" spans="1:60" x14ac:dyDescent="0.25">
      <c r="A586" s="1">
        <v>45783</v>
      </c>
      <c r="B586">
        <v>4142418119</v>
      </c>
      <c r="C586">
        <v>414241801</v>
      </c>
      <c r="D586">
        <v>1467.68</v>
      </c>
      <c r="E586">
        <v>1229.82</v>
      </c>
      <c r="F586">
        <v>10.119999999999999</v>
      </c>
      <c r="G586">
        <v>145</v>
      </c>
      <c r="BA586" s="121"/>
      <c r="BB586" s="121"/>
      <c r="BC586" s="121">
        <f>($E$586/$G$586)*0.5</f>
        <v>4.2407586206896548</v>
      </c>
      <c r="BD586" s="121">
        <f>($E$586/$G$586)</f>
        <v>8.4815172413793096</v>
      </c>
      <c r="BE586" s="121">
        <f>($E$586/$G$586)</f>
        <v>8.4815172413793096</v>
      </c>
      <c r="BF586" s="121">
        <f>($E$586/$G$586)</f>
        <v>8.4815172413793096</v>
      </c>
      <c r="BG586" s="121">
        <f>($E$586/$G$586)</f>
        <v>8.4815172413793096</v>
      </c>
      <c r="BH586" s="121">
        <f>($E$586/$G$586)</f>
        <v>8.4815172413793096</v>
      </c>
    </row>
    <row r="587" spans="1:60" x14ac:dyDescent="0.25">
      <c r="A587" s="1">
        <v>45783</v>
      </c>
      <c r="B587">
        <v>4687806122</v>
      </c>
      <c r="C587">
        <v>468780601</v>
      </c>
      <c r="D587">
        <v>1357.68</v>
      </c>
      <c r="E587">
        <v>1092.22</v>
      </c>
      <c r="F587">
        <v>7.54</v>
      </c>
      <c r="G587">
        <v>180</v>
      </c>
      <c r="BA587" s="121"/>
      <c r="BB587" s="121"/>
      <c r="BC587" s="121">
        <f>($E$587/$G$587)*0.5</f>
        <v>3.0339444444444443</v>
      </c>
      <c r="BD587" s="121">
        <f>($E$587/$G$587)</f>
        <v>6.0678888888888887</v>
      </c>
      <c r="BE587" s="121">
        <f>($E$587/$G$587)</f>
        <v>6.0678888888888887</v>
      </c>
      <c r="BF587" s="121">
        <f>($E$587/$G$587)</f>
        <v>6.0678888888888887</v>
      </c>
      <c r="BG587" s="121">
        <f>($E$587/$G$587)</f>
        <v>6.0678888888888887</v>
      </c>
      <c r="BH587" s="121">
        <f>($E$587/$G$587)</f>
        <v>6.0678888888888887</v>
      </c>
    </row>
    <row r="588" spans="1:60" x14ac:dyDescent="0.25">
      <c r="A588" s="1">
        <v>45783</v>
      </c>
      <c r="B588">
        <v>9094411123</v>
      </c>
      <c r="C588">
        <v>909441101</v>
      </c>
      <c r="D588">
        <v>10934.4</v>
      </c>
      <c r="E588">
        <v>8796.4500000000007</v>
      </c>
      <c r="F588">
        <v>60.75</v>
      </c>
      <c r="G588">
        <v>180</v>
      </c>
      <c r="BA588" s="121"/>
      <c r="BB588" s="121"/>
      <c r="BC588" s="121">
        <f>($E$588/$G$588)*0.5</f>
        <v>24.434583333333336</v>
      </c>
      <c r="BD588" s="121">
        <f>($E$588/$G$588)</f>
        <v>48.869166666666672</v>
      </c>
      <c r="BE588" s="121">
        <f>($E$588/$G$588)</f>
        <v>48.869166666666672</v>
      </c>
      <c r="BF588" s="121">
        <f>($E$588/$G$588)</f>
        <v>48.869166666666672</v>
      </c>
      <c r="BG588" s="121">
        <f>($E$588/$G$588)</f>
        <v>48.869166666666672</v>
      </c>
      <c r="BH588" s="121">
        <f>($E$588/$G$588)</f>
        <v>48.869166666666672</v>
      </c>
    </row>
    <row r="589" spans="1:60" x14ac:dyDescent="0.25">
      <c r="A589" s="1">
        <v>45783</v>
      </c>
      <c r="B589">
        <v>3797200122</v>
      </c>
      <c r="C589">
        <v>379720001</v>
      </c>
      <c r="D589">
        <v>3210.84</v>
      </c>
      <c r="E589">
        <v>2583.04</v>
      </c>
      <c r="F589">
        <v>17.84</v>
      </c>
      <c r="G589">
        <v>180</v>
      </c>
      <c r="BA589" s="121"/>
      <c r="BB589" s="121"/>
      <c r="BC589" s="121">
        <f>($E$589/$G$589)*0.5</f>
        <v>7.1751111111111108</v>
      </c>
      <c r="BD589" s="121">
        <f>($E$589/$G$589)</f>
        <v>14.350222222222222</v>
      </c>
      <c r="BE589" s="121">
        <f>($E$589/$G$589)</f>
        <v>14.350222222222222</v>
      </c>
      <c r="BF589" s="121">
        <f>($E$589/$G$589)</f>
        <v>14.350222222222222</v>
      </c>
      <c r="BG589" s="121">
        <f>($E$589/$G$589)</f>
        <v>14.350222222222222</v>
      </c>
      <c r="BH589" s="121">
        <f>($E$589/$G$589)</f>
        <v>14.350222222222222</v>
      </c>
    </row>
    <row r="590" spans="1:60" x14ac:dyDescent="0.25">
      <c r="A590" s="1">
        <v>45783</v>
      </c>
      <c r="B590">
        <v>76307224</v>
      </c>
      <c r="C590">
        <v>7630701</v>
      </c>
      <c r="D590">
        <v>7902.72</v>
      </c>
      <c r="E590">
        <v>6357.54</v>
      </c>
      <c r="F590">
        <v>43.9</v>
      </c>
      <c r="G590">
        <v>180</v>
      </c>
      <c r="BA590" s="121"/>
      <c r="BB590" s="121"/>
      <c r="BC590" s="121">
        <f>($E$590/$G$590)*0.5</f>
        <v>17.659833333333331</v>
      </c>
      <c r="BD590" s="121">
        <f>($E$590/$G$590)</f>
        <v>35.319666666666663</v>
      </c>
      <c r="BE590" s="121">
        <f>($E$590/$G$590)</f>
        <v>35.319666666666663</v>
      </c>
      <c r="BF590" s="121">
        <f>($E$590/$G$590)</f>
        <v>35.319666666666663</v>
      </c>
      <c r="BG590" s="121">
        <f>($E$590/$G$590)</f>
        <v>35.319666666666663</v>
      </c>
      <c r="BH590" s="121">
        <f>($E$590/$G$590)</f>
        <v>35.319666666666663</v>
      </c>
    </row>
    <row r="591" spans="1:60" x14ac:dyDescent="0.25">
      <c r="A591" s="1">
        <v>45783</v>
      </c>
      <c r="B591">
        <v>574211152</v>
      </c>
      <c r="C591">
        <v>57421101</v>
      </c>
      <c r="D591">
        <v>3603.36</v>
      </c>
      <c r="E591">
        <v>2898.81</v>
      </c>
      <c r="F591">
        <v>20.02</v>
      </c>
      <c r="G591">
        <v>180</v>
      </c>
      <c r="BA591" s="121"/>
      <c r="BB591" s="121"/>
      <c r="BC591" s="121">
        <f>($E$591/$G$591)*0.5</f>
        <v>8.052249999999999</v>
      </c>
      <c r="BD591" s="121">
        <f>($E$591/$G$591)</f>
        <v>16.104499999999998</v>
      </c>
      <c r="BE591" s="121">
        <f>($E$591/$G$591)</f>
        <v>16.104499999999998</v>
      </c>
      <c r="BF591" s="121">
        <f>($E$591/$G$591)</f>
        <v>16.104499999999998</v>
      </c>
      <c r="BG591" s="121">
        <f>($E$591/$G$591)</f>
        <v>16.104499999999998</v>
      </c>
      <c r="BH591" s="121">
        <f>($E$591/$G$591)</f>
        <v>16.104499999999998</v>
      </c>
    </row>
    <row r="592" spans="1:60" x14ac:dyDescent="0.25">
      <c r="A592" s="1">
        <v>45783</v>
      </c>
      <c r="B592">
        <v>3746707136</v>
      </c>
      <c r="C592">
        <v>374670701</v>
      </c>
      <c r="D592">
        <v>7530.24</v>
      </c>
      <c r="E592">
        <v>6057.89</v>
      </c>
      <c r="F592">
        <v>41.83</v>
      </c>
      <c r="G592">
        <v>180</v>
      </c>
      <c r="BA592" s="121"/>
      <c r="BB592" s="121"/>
      <c r="BC592" s="121">
        <f>($E$592/$G$592)*0.5</f>
        <v>16.827472222222223</v>
      </c>
      <c r="BD592" s="121">
        <f>($E$592/$G$592)</f>
        <v>33.654944444444446</v>
      </c>
      <c r="BE592" s="121">
        <f>($E$592/$G$592)</f>
        <v>33.654944444444446</v>
      </c>
      <c r="BF592" s="121">
        <f>($E$592/$G$592)</f>
        <v>33.654944444444446</v>
      </c>
      <c r="BG592" s="121">
        <f>($E$592/$G$592)</f>
        <v>33.654944444444446</v>
      </c>
      <c r="BH592" s="121">
        <f>($E$592/$G$592)</f>
        <v>33.654944444444446</v>
      </c>
    </row>
    <row r="593" spans="1:60" x14ac:dyDescent="0.25">
      <c r="A593" s="1">
        <v>45783</v>
      </c>
      <c r="B593">
        <v>7428501135</v>
      </c>
      <c r="C593">
        <v>742850101</v>
      </c>
      <c r="D593">
        <v>794.28</v>
      </c>
      <c r="E593">
        <v>638.98</v>
      </c>
      <c r="F593">
        <v>4.41</v>
      </c>
      <c r="G593">
        <v>180</v>
      </c>
      <c r="BA593" s="121"/>
      <c r="BB593" s="121"/>
      <c r="BC593" s="121">
        <f>($E$593/$G$593)*0.5</f>
        <v>1.7749444444444444</v>
      </c>
      <c r="BD593" s="121">
        <f>($E$593/$G$593)</f>
        <v>3.5498888888888889</v>
      </c>
      <c r="BE593" s="121">
        <f>($E$593/$G$593)</f>
        <v>3.5498888888888889</v>
      </c>
      <c r="BF593" s="121">
        <f>($E$593/$G$593)</f>
        <v>3.5498888888888889</v>
      </c>
      <c r="BG593" s="121">
        <f>($E$593/$G$593)</f>
        <v>3.5498888888888889</v>
      </c>
      <c r="BH593" s="121">
        <f>($E$593/$G$593)</f>
        <v>3.5498888888888889</v>
      </c>
    </row>
    <row r="594" spans="1:60" x14ac:dyDescent="0.25">
      <c r="A594" s="1">
        <v>45783</v>
      </c>
      <c r="B594">
        <v>1450703168</v>
      </c>
      <c r="C594">
        <v>145070301</v>
      </c>
      <c r="D594">
        <v>7387.48</v>
      </c>
      <c r="E594">
        <v>6197.49</v>
      </c>
      <c r="F594">
        <v>51.3</v>
      </c>
      <c r="G594">
        <v>144</v>
      </c>
      <c r="BA594" s="121"/>
      <c r="BB594" s="121"/>
      <c r="BC594" s="131">
        <f>($E$594/$G$594)*0.5</f>
        <v>21.5190625</v>
      </c>
      <c r="BD594" s="121">
        <f>($E$594/$G$594)</f>
        <v>43.038125000000001</v>
      </c>
      <c r="BE594" s="121">
        <f>($E$594/$G$594)</f>
        <v>43.038125000000001</v>
      </c>
      <c r="BF594" s="121">
        <f>($E$594/$G$594)</f>
        <v>43.038125000000001</v>
      </c>
      <c r="BG594" s="121">
        <f>($E$594/$G$594)</f>
        <v>43.038125000000001</v>
      </c>
      <c r="BH594" s="121">
        <f>($E$594/$G$594)</f>
        <v>43.038125000000001</v>
      </c>
    </row>
    <row r="595" spans="1:60" x14ac:dyDescent="0.25">
      <c r="D595" s="16"/>
      <c r="E595" s="16"/>
      <c r="F595" s="16"/>
      <c r="BC595" s="34">
        <f>SUM(BC202:BC594)</f>
        <v>5754.8362212941029</v>
      </c>
      <c r="BD595" s="34"/>
      <c r="BE595" s="34"/>
      <c r="BF595" s="34"/>
      <c r="BG595" s="34"/>
      <c r="BH595" s="34"/>
    </row>
    <row r="596" spans="1:60" x14ac:dyDescent="0.25">
      <c r="D596" s="16"/>
      <c r="E596" s="16"/>
      <c r="F596" s="16"/>
    </row>
    <row r="597" spans="1:60" x14ac:dyDescent="0.25">
      <c r="A597" s="1">
        <v>45814</v>
      </c>
      <c r="B597">
        <v>848418160</v>
      </c>
      <c r="C597">
        <v>84841801</v>
      </c>
      <c r="D597">
        <v>6796.98</v>
      </c>
      <c r="E597">
        <v>5468</v>
      </c>
      <c r="F597">
        <v>37.76</v>
      </c>
      <c r="G597">
        <v>180</v>
      </c>
      <c r="BA597" s="121"/>
      <c r="BB597" s="121"/>
      <c r="BC597" s="121"/>
      <c r="BD597" s="121">
        <f>($E$597/$G$597)*0.5</f>
        <v>15.188888888888888</v>
      </c>
      <c r="BE597" s="121">
        <f>($E$597/$G$597)</f>
        <v>30.377777777777776</v>
      </c>
      <c r="BF597" s="121">
        <f>($E$597/$G$597)</f>
        <v>30.377777777777776</v>
      </c>
      <c r="BG597" s="121">
        <f>($E$597/$G$597)</f>
        <v>30.377777777777776</v>
      </c>
      <c r="BH597" s="121">
        <f>($E$597/$G$597)</f>
        <v>30.377777777777776</v>
      </c>
    </row>
    <row r="598" spans="1:60" x14ac:dyDescent="0.25">
      <c r="A598" s="1">
        <v>45814</v>
      </c>
      <c r="B598">
        <v>3256314131</v>
      </c>
      <c r="C598">
        <v>325631401</v>
      </c>
      <c r="D598">
        <v>5943.72</v>
      </c>
      <c r="E598">
        <v>4781.57</v>
      </c>
      <c r="F598">
        <v>33.020000000000003</v>
      </c>
      <c r="G598">
        <v>180</v>
      </c>
      <c r="BA598" s="121"/>
      <c r="BB598" s="121"/>
      <c r="BC598" s="121"/>
      <c r="BD598" s="121">
        <f>($E$598/$G$598)*0.5</f>
        <v>13.282138888888888</v>
      </c>
      <c r="BE598" s="121">
        <f>($E$598/$G$598)</f>
        <v>26.564277777777775</v>
      </c>
      <c r="BF598" s="121">
        <f>($E$598/$G$598)</f>
        <v>26.564277777777775</v>
      </c>
      <c r="BG598" s="121">
        <f>($E$598/$G$598)</f>
        <v>26.564277777777775</v>
      </c>
      <c r="BH598" s="121">
        <f>($E$598/$G$598)</f>
        <v>26.564277777777775</v>
      </c>
    </row>
    <row r="599" spans="1:60" x14ac:dyDescent="0.25">
      <c r="A599" s="1">
        <v>45814</v>
      </c>
      <c r="B599">
        <v>4778401146</v>
      </c>
      <c r="C599">
        <v>477840101</v>
      </c>
      <c r="D599">
        <v>487.82</v>
      </c>
      <c r="E599">
        <v>392.44</v>
      </c>
      <c r="F599">
        <v>2.71</v>
      </c>
      <c r="G599">
        <v>180</v>
      </c>
      <c r="BA599" s="121"/>
      <c r="BB599" s="121"/>
      <c r="BC599" s="121"/>
      <c r="BD599" s="121">
        <f>($E$599/$G$599)*0.5</f>
        <v>1.090111111111111</v>
      </c>
      <c r="BE599" s="121">
        <f>($E$599/$G$599)</f>
        <v>2.1802222222222221</v>
      </c>
      <c r="BF599" s="121">
        <f>($E$599/$G$599)</f>
        <v>2.1802222222222221</v>
      </c>
      <c r="BG599" s="121">
        <f>($E$599/$G$599)</f>
        <v>2.1802222222222221</v>
      </c>
      <c r="BH599" s="121">
        <f>($E$599/$G$599)</f>
        <v>2.1802222222222221</v>
      </c>
    </row>
    <row r="600" spans="1:60" x14ac:dyDescent="0.25">
      <c r="A600" s="1">
        <v>45814</v>
      </c>
      <c r="B600">
        <v>117302141</v>
      </c>
      <c r="C600">
        <v>11730201</v>
      </c>
      <c r="D600">
        <v>8389.41</v>
      </c>
      <c r="E600">
        <v>6749.07</v>
      </c>
      <c r="F600">
        <v>46.61</v>
      </c>
      <c r="G600">
        <v>180</v>
      </c>
      <c r="BA600" s="121"/>
      <c r="BB600" s="121"/>
      <c r="BC600" s="121"/>
      <c r="BD600" s="121">
        <f>($E$600/$G$600)*0.5</f>
        <v>18.747416666666666</v>
      </c>
      <c r="BE600" s="121">
        <f>($E$600/$G$600)</f>
        <v>37.494833333333332</v>
      </c>
      <c r="BF600" s="121">
        <f>($E$600/$G$600)</f>
        <v>37.494833333333332</v>
      </c>
      <c r="BG600" s="121">
        <f>($E$600/$G$600)</f>
        <v>37.494833333333332</v>
      </c>
      <c r="BH600" s="121">
        <f>($E$600/$G$600)</f>
        <v>37.494833333333332</v>
      </c>
    </row>
    <row r="601" spans="1:60" x14ac:dyDescent="0.25">
      <c r="A601" s="1">
        <v>45821</v>
      </c>
      <c r="B601">
        <v>3222115116</v>
      </c>
      <c r="C601">
        <v>322211501</v>
      </c>
      <c r="D601">
        <v>3668.77</v>
      </c>
      <c r="E601">
        <v>2951.43</v>
      </c>
      <c r="F601">
        <v>20.38</v>
      </c>
      <c r="G601">
        <v>180</v>
      </c>
      <c r="BA601" s="121"/>
      <c r="BB601" s="121"/>
      <c r="BC601" s="121"/>
      <c r="BD601" s="121">
        <f>($E$601/$G$601)*0.5</f>
        <v>8.1984166666666667</v>
      </c>
      <c r="BE601" s="121">
        <f>($E$601/$G$601)</f>
        <v>16.396833333333333</v>
      </c>
      <c r="BF601" s="121">
        <f>($E$601/$G$601)</f>
        <v>16.396833333333333</v>
      </c>
      <c r="BG601" s="121">
        <f>($E$601/$G$601)</f>
        <v>16.396833333333333</v>
      </c>
      <c r="BH601" s="121">
        <f>($E$601/$G$601)</f>
        <v>16.396833333333333</v>
      </c>
    </row>
    <row r="602" spans="1:60" x14ac:dyDescent="0.25">
      <c r="A602" s="1">
        <v>45821</v>
      </c>
      <c r="B602">
        <v>8738803159</v>
      </c>
      <c r="C602">
        <v>873880301</v>
      </c>
      <c r="D602">
        <v>6645.7</v>
      </c>
      <c r="E602">
        <v>5346.3</v>
      </c>
      <c r="F602">
        <v>36.92</v>
      </c>
      <c r="G602">
        <v>180</v>
      </c>
      <c r="BA602" s="121"/>
      <c r="BB602" s="121"/>
      <c r="BC602" s="121"/>
      <c r="BD602" s="121">
        <f>($E$602/$G$602)*0.5</f>
        <v>14.850833333333334</v>
      </c>
      <c r="BE602" s="121">
        <f>($E$602/$G$602)</f>
        <v>29.701666666666668</v>
      </c>
      <c r="BF602" s="121">
        <f>($E$602/$G$602)</f>
        <v>29.701666666666668</v>
      </c>
      <c r="BG602" s="121">
        <f>($E$602/$G$602)</f>
        <v>29.701666666666668</v>
      </c>
      <c r="BH602" s="121">
        <f>($E$602/$G$602)</f>
        <v>29.701666666666668</v>
      </c>
    </row>
    <row r="603" spans="1:60" x14ac:dyDescent="0.25">
      <c r="A603" s="1">
        <v>45828</v>
      </c>
      <c r="B603">
        <v>5224500122</v>
      </c>
      <c r="C603">
        <v>522450001</v>
      </c>
      <c r="D603">
        <v>11048.07</v>
      </c>
      <c r="E603">
        <v>9683.24</v>
      </c>
      <c r="F603">
        <v>103.25</v>
      </c>
      <c r="G603">
        <v>107</v>
      </c>
      <c r="BA603" s="121"/>
      <c r="BB603" s="121"/>
      <c r="BC603" s="121"/>
      <c r="BD603" s="121">
        <f>($E$603/$G$603)*0.5</f>
        <v>45.248785046728969</v>
      </c>
      <c r="BE603" s="121">
        <f>($E$603/$G$603)</f>
        <v>90.497570093457938</v>
      </c>
      <c r="BF603" s="121">
        <f>($E$603/$G$603)</f>
        <v>90.497570093457938</v>
      </c>
      <c r="BG603" s="121">
        <f>($E$603/$G$603)</f>
        <v>90.497570093457938</v>
      </c>
      <c r="BH603" s="121">
        <f>($E$603/$G$603)</f>
        <v>90.497570093457938</v>
      </c>
    </row>
    <row r="604" spans="1:60" x14ac:dyDescent="0.25">
      <c r="A604" s="1">
        <v>45828</v>
      </c>
      <c r="B604">
        <v>9651206138</v>
      </c>
      <c r="C604">
        <v>965120601</v>
      </c>
      <c r="D604">
        <v>11941.52</v>
      </c>
      <c r="E604">
        <v>9606.65</v>
      </c>
      <c r="F604">
        <v>66.34</v>
      </c>
      <c r="G604">
        <v>180</v>
      </c>
      <c r="BA604" s="121"/>
      <c r="BB604" s="121"/>
      <c r="BC604" s="121"/>
      <c r="BD604" s="121">
        <f>($E$604/$G$604)*0.5</f>
        <v>26.685138888888886</v>
      </c>
      <c r="BE604" s="121">
        <f>($E$604/$G$604)</f>
        <v>53.370277777777773</v>
      </c>
      <c r="BF604" s="121">
        <f>($E$604/$G$604)</f>
        <v>53.370277777777773</v>
      </c>
      <c r="BG604" s="121">
        <f>($E$604/$G$604)</f>
        <v>53.370277777777773</v>
      </c>
      <c r="BH604" s="121">
        <f>($E$604/$G$604)</f>
        <v>53.370277777777773</v>
      </c>
    </row>
    <row r="605" spans="1:60" x14ac:dyDescent="0.25">
      <c r="A605" s="1">
        <v>45828</v>
      </c>
      <c r="B605">
        <v>4863413151</v>
      </c>
      <c r="C605">
        <v>486341301</v>
      </c>
      <c r="D605">
        <v>599.52</v>
      </c>
      <c r="E605">
        <v>482.3</v>
      </c>
      <c r="F605">
        <v>3.33</v>
      </c>
      <c r="G605">
        <v>180</v>
      </c>
      <c r="BA605" s="121"/>
      <c r="BB605" s="121"/>
      <c r="BC605" s="121"/>
      <c r="BD605" s="121">
        <f>($E$605/$G$605)*0.5</f>
        <v>1.3397222222222223</v>
      </c>
      <c r="BE605" s="121">
        <f>($E$605/$G$605)</f>
        <v>2.6794444444444445</v>
      </c>
      <c r="BF605" s="121">
        <f>($E$605/$G$605)</f>
        <v>2.6794444444444445</v>
      </c>
      <c r="BG605" s="121">
        <f>($E$605/$G$605)</f>
        <v>2.6794444444444445</v>
      </c>
      <c r="BH605" s="121">
        <f>($E$605/$G$605)</f>
        <v>2.6794444444444445</v>
      </c>
    </row>
    <row r="606" spans="1:60" x14ac:dyDescent="0.25">
      <c r="A606" s="1">
        <v>45835</v>
      </c>
      <c r="B606">
        <v>78301128</v>
      </c>
      <c r="C606">
        <v>7830101</v>
      </c>
      <c r="D606">
        <v>5059.33</v>
      </c>
      <c r="E606">
        <v>4070.1</v>
      </c>
      <c r="F606">
        <v>28.11</v>
      </c>
      <c r="G606">
        <v>180</v>
      </c>
      <c r="BA606" s="121"/>
      <c r="BB606" s="121"/>
      <c r="BC606" s="121"/>
      <c r="BD606" s="131">
        <f>($E$606/$G$606)*0.5</f>
        <v>11.305833333333332</v>
      </c>
      <c r="BE606" s="121">
        <f>($E$606/$G$606)</f>
        <v>22.611666666666665</v>
      </c>
      <c r="BF606" s="121">
        <f>($E$606/$G$606)</f>
        <v>22.611666666666665</v>
      </c>
      <c r="BG606" s="121">
        <f>($E$606/$G$606)</f>
        <v>22.611666666666665</v>
      </c>
      <c r="BH606" s="121">
        <f>($E$606/$G$606)</f>
        <v>22.611666666666665</v>
      </c>
    </row>
    <row r="607" spans="1:60" x14ac:dyDescent="0.25">
      <c r="A607" s="1"/>
      <c r="B607"/>
      <c r="C607"/>
      <c r="D607"/>
      <c r="E607"/>
      <c r="F607"/>
      <c r="BA607" s="121"/>
      <c r="BB607" s="121"/>
      <c r="BC607" s="121"/>
      <c r="BD607" s="34">
        <f>SUM(BD544:BD606)</f>
        <v>804.90205228810839</v>
      </c>
      <c r="BE607" s="34"/>
      <c r="BF607" s="34"/>
      <c r="BG607" s="34"/>
      <c r="BH607" s="34"/>
    </row>
    <row r="608" spans="1:60" x14ac:dyDescent="0.25">
      <c r="A608" s="1"/>
      <c r="B608"/>
      <c r="C608"/>
      <c r="D608"/>
      <c r="E608"/>
      <c r="F608"/>
      <c r="BA608" s="121"/>
      <c r="BB608" s="121"/>
      <c r="BC608" s="121"/>
    </row>
    <row r="609" spans="1:61" x14ac:dyDescent="0.25">
      <c r="A609" s="1">
        <v>45842</v>
      </c>
      <c r="B609">
        <v>3681302125</v>
      </c>
      <c r="C609">
        <v>368130201</v>
      </c>
      <c r="D609">
        <v>6394.2</v>
      </c>
      <c r="E609">
        <v>5143.97</v>
      </c>
      <c r="F609">
        <v>35.520000000000003</v>
      </c>
      <c r="G609">
        <v>180</v>
      </c>
      <c r="BA609" s="121"/>
      <c r="BB609" s="121"/>
      <c r="BC609" s="121"/>
      <c r="BD609" s="121"/>
      <c r="BE609" s="121">
        <f>($E$609/$G$609)*0.5</f>
        <v>14.288805555555557</v>
      </c>
      <c r="BF609" s="121">
        <f>($E$609/$G$609)</f>
        <v>28.577611111111114</v>
      </c>
      <c r="BG609" s="121">
        <f>($E$609/$G$609)</f>
        <v>28.577611111111114</v>
      </c>
      <c r="BH609" s="121">
        <f>($E$609/$G$609)</f>
        <v>28.577611111111114</v>
      </c>
    </row>
    <row r="610" spans="1:61" x14ac:dyDescent="0.25">
      <c r="A610" s="1">
        <v>45842</v>
      </c>
      <c r="B610">
        <v>2237517128</v>
      </c>
      <c r="C610">
        <v>223751701</v>
      </c>
      <c r="D610">
        <v>984.15</v>
      </c>
      <c r="E610">
        <v>791.72</v>
      </c>
      <c r="F610">
        <v>5.47</v>
      </c>
      <c r="G610">
        <v>180</v>
      </c>
      <c r="BA610" s="121"/>
      <c r="BB610" s="121"/>
      <c r="BC610" s="121"/>
      <c r="BD610" s="121"/>
      <c r="BE610" s="121">
        <f>($E$610/$G$610)*0.5</f>
        <v>2.1992222222222222</v>
      </c>
      <c r="BF610" s="121">
        <f>($E$610/$G$610)</f>
        <v>4.3984444444444444</v>
      </c>
      <c r="BG610" s="121">
        <f>($E$610/$G$610)</f>
        <v>4.3984444444444444</v>
      </c>
      <c r="BH610" s="121">
        <f>($E$610/$G$610)</f>
        <v>4.3984444444444444</v>
      </c>
    </row>
    <row r="611" spans="1:61" x14ac:dyDescent="0.25">
      <c r="A611" s="1">
        <v>45842</v>
      </c>
      <c r="B611">
        <v>6197804122</v>
      </c>
      <c r="C611">
        <v>619780401</v>
      </c>
      <c r="D611">
        <v>1604.89</v>
      </c>
      <c r="E611">
        <v>1294.08</v>
      </c>
      <c r="F611">
        <v>9.02</v>
      </c>
      <c r="G611">
        <v>178</v>
      </c>
      <c r="BA611" s="121"/>
      <c r="BB611" s="121"/>
      <c r="BC611" s="121"/>
      <c r="BD611" s="121"/>
      <c r="BE611" s="121">
        <f>($E$611/$G$611)*0.5</f>
        <v>3.6350561797752805</v>
      </c>
      <c r="BF611" s="121">
        <f>($E$611/$G$611)</f>
        <v>7.270112359550561</v>
      </c>
      <c r="BG611" s="121">
        <f>($E$611/$G$611)</f>
        <v>7.270112359550561</v>
      </c>
      <c r="BH611" s="121">
        <f>($E$611/$G$611)</f>
        <v>7.270112359550561</v>
      </c>
    </row>
    <row r="612" spans="1:61" x14ac:dyDescent="0.25">
      <c r="A612" s="1">
        <v>45849</v>
      </c>
      <c r="B612">
        <v>8267209140</v>
      </c>
      <c r="C612">
        <v>826720901</v>
      </c>
      <c r="D612">
        <v>1921.95</v>
      </c>
      <c r="E612">
        <v>1710.92</v>
      </c>
      <c r="F612">
        <v>20.45</v>
      </c>
      <c r="G612">
        <v>94</v>
      </c>
      <c r="BA612" s="121"/>
      <c r="BB612" s="121"/>
      <c r="BC612" s="121"/>
      <c r="BD612" s="121"/>
      <c r="BE612" s="121">
        <f>($E$612/$G$612)*0.5</f>
        <v>9.1006382978723401</v>
      </c>
      <c r="BF612" s="121">
        <f>($E$612/$G$612)</f>
        <v>18.20127659574468</v>
      </c>
      <c r="BG612" s="121">
        <f>($E$612/$G$612)</f>
        <v>18.20127659574468</v>
      </c>
      <c r="BH612" s="121">
        <f>($E$612/$G$612)</f>
        <v>18.20127659574468</v>
      </c>
    </row>
    <row r="613" spans="1:61" x14ac:dyDescent="0.25">
      <c r="A613" s="1">
        <v>45849</v>
      </c>
      <c r="B613">
        <v>9038806132</v>
      </c>
      <c r="C613">
        <v>903880601</v>
      </c>
      <c r="D613">
        <v>1599.91</v>
      </c>
      <c r="E613">
        <v>1287.0899999999999</v>
      </c>
      <c r="F613">
        <v>8.89</v>
      </c>
      <c r="G613">
        <v>180</v>
      </c>
      <c r="BA613" s="121"/>
      <c r="BB613" s="121"/>
      <c r="BC613" s="121"/>
      <c r="BD613" s="121"/>
      <c r="BE613" s="121">
        <f>($E$613/$G$613)*0.5</f>
        <v>3.5752499999999996</v>
      </c>
      <c r="BF613" s="121">
        <f>($E$613/$G$613)</f>
        <v>7.1504999999999992</v>
      </c>
      <c r="BG613" s="121">
        <f>($E$613/$G$613)</f>
        <v>7.1504999999999992</v>
      </c>
      <c r="BH613" s="121">
        <f>($E$613/$G$613)</f>
        <v>7.1504999999999992</v>
      </c>
    </row>
    <row r="614" spans="1:61" x14ac:dyDescent="0.25">
      <c r="A614" s="1">
        <v>45849</v>
      </c>
      <c r="B614">
        <v>2347500142</v>
      </c>
      <c r="C614">
        <v>234750001</v>
      </c>
      <c r="D614">
        <v>0</v>
      </c>
      <c r="E614">
        <v>0</v>
      </c>
      <c r="F614">
        <v>0</v>
      </c>
      <c r="G614">
        <v>179</v>
      </c>
      <c r="BA614" s="121"/>
      <c r="BB614" s="121"/>
      <c r="BC614" s="121"/>
      <c r="BD614" s="121"/>
      <c r="BE614" s="121">
        <f>($E$614/$G$614)*0.5</f>
        <v>0</v>
      </c>
      <c r="BF614" s="121">
        <f>($E$614/$G$614)</f>
        <v>0</v>
      </c>
      <c r="BG614" s="121">
        <f>($E$614/$G$614)</f>
        <v>0</v>
      </c>
      <c r="BH614" s="121">
        <f>($E$614/$G$614)</f>
        <v>0</v>
      </c>
      <c r="BI614" s="20"/>
    </row>
    <row r="615" spans="1:61" x14ac:dyDescent="0.25">
      <c r="A615" s="1">
        <v>45849</v>
      </c>
      <c r="B615">
        <v>2409204112</v>
      </c>
      <c r="C615">
        <v>240920401</v>
      </c>
      <c r="D615">
        <v>3558.23</v>
      </c>
      <c r="E615">
        <v>2862.51</v>
      </c>
      <c r="F615">
        <v>19.77</v>
      </c>
      <c r="G615">
        <v>180</v>
      </c>
      <c r="BA615" s="121"/>
      <c r="BB615" s="121"/>
      <c r="BC615" s="121"/>
      <c r="BD615" s="121"/>
      <c r="BE615" s="121">
        <f>($E$615/$G$615)*0.5</f>
        <v>7.9514166666666677</v>
      </c>
      <c r="BF615" s="121">
        <f>($E$615/$G$615)</f>
        <v>15.902833333333335</v>
      </c>
      <c r="BG615" s="121">
        <f>($E$615/$G$615)</f>
        <v>15.902833333333335</v>
      </c>
      <c r="BH615" s="121">
        <f>($E$615/$G$615)</f>
        <v>15.902833333333335</v>
      </c>
    </row>
    <row r="616" spans="1:61" x14ac:dyDescent="0.25">
      <c r="A616" s="1">
        <v>45849</v>
      </c>
      <c r="B616">
        <v>9778805125</v>
      </c>
      <c r="C616">
        <v>977880501</v>
      </c>
      <c r="D616">
        <v>6053.25</v>
      </c>
      <c r="E616">
        <v>4869.6899999999996</v>
      </c>
      <c r="F616">
        <v>33.630000000000003</v>
      </c>
      <c r="G616">
        <v>180</v>
      </c>
      <c r="BA616" s="121"/>
      <c r="BB616" s="121"/>
      <c r="BC616" s="121"/>
      <c r="BD616" s="121"/>
      <c r="BE616" s="121">
        <f>($E$616/$G$616)*0.5</f>
        <v>13.526916666666665</v>
      </c>
      <c r="BF616" s="121">
        <f>($E$616/$G$616)</f>
        <v>27.05383333333333</v>
      </c>
      <c r="BG616" s="121">
        <f>($E$616/$G$616)</f>
        <v>27.05383333333333</v>
      </c>
      <c r="BH616" s="121">
        <f>($E$616/$G$616)</f>
        <v>27.05383333333333</v>
      </c>
    </row>
    <row r="617" spans="1:61" x14ac:dyDescent="0.25">
      <c r="A617" s="1">
        <v>45849</v>
      </c>
      <c r="B617">
        <v>5490619243</v>
      </c>
      <c r="C617">
        <v>549061901</v>
      </c>
      <c r="D617">
        <v>972.93</v>
      </c>
      <c r="E617">
        <v>782.69</v>
      </c>
      <c r="F617">
        <v>5.41</v>
      </c>
      <c r="G617">
        <v>180</v>
      </c>
      <c r="BA617" s="121"/>
      <c r="BB617" s="121"/>
      <c r="BC617" s="121"/>
      <c r="BD617" s="121"/>
      <c r="BE617" s="121">
        <f>($E$617/$G$617)*0.5</f>
        <v>2.1741388888888888</v>
      </c>
      <c r="BF617" s="121">
        <f>($E$617/$G$617)</f>
        <v>4.3482777777777777</v>
      </c>
      <c r="BG617" s="121">
        <f>($E$617/$G$617)</f>
        <v>4.3482777777777777</v>
      </c>
      <c r="BH617" s="121">
        <f>($E$617/$G$617)</f>
        <v>4.3482777777777777</v>
      </c>
    </row>
    <row r="618" spans="1:61" x14ac:dyDescent="0.25">
      <c r="A618" s="1">
        <v>45849</v>
      </c>
      <c r="B618">
        <v>1509206341</v>
      </c>
      <c r="C618">
        <v>150920601</v>
      </c>
      <c r="D618">
        <v>924.89</v>
      </c>
      <c r="E618">
        <v>744.05</v>
      </c>
      <c r="F618">
        <v>5.14</v>
      </c>
      <c r="G618">
        <v>180</v>
      </c>
      <c r="BA618" s="121"/>
      <c r="BB618" s="121"/>
      <c r="BC618" s="121"/>
      <c r="BD618" s="121"/>
      <c r="BE618" s="121">
        <f>($E$618/$G$618)*0.5</f>
        <v>2.0668055555555553</v>
      </c>
      <c r="BF618" s="121">
        <f>($E$618/$G$618)</f>
        <v>4.1336111111111107</v>
      </c>
      <c r="BG618" s="121">
        <f>($E$618/$G$618)</f>
        <v>4.1336111111111107</v>
      </c>
      <c r="BH618" s="121">
        <f>($E$618/$G$618)</f>
        <v>4.1336111111111107</v>
      </c>
    </row>
    <row r="619" spans="1:61" x14ac:dyDescent="0.25">
      <c r="A619" s="1">
        <v>45849</v>
      </c>
      <c r="B619">
        <v>5286703135</v>
      </c>
      <c r="C619">
        <v>528670301</v>
      </c>
      <c r="D619">
        <v>364.91</v>
      </c>
      <c r="E619">
        <v>293.56</v>
      </c>
      <c r="F619">
        <v>2.0299999999999998</v>
      </c>
      <c r="G619">
        <v>180</v>
      </c>
      <c r="BE619" s="121">
        <f>($E$619/$G$619)*0.5</f>
        <v>0.81544444444444442</v>
      </c>
      <c r="BF619" s="121">
        <f>($E$619/$G$619)</f>
        <v>1.6308888888888888</v>
      </c>
      <c r="BG619" s="121">
        <f>($E$619/$G$619)</f>
        <v>1.6308888888888888</v>
      </c>
      <c r="BH619" s="121">
        <f>($E$619/$G$619)</f>
        <v>1.6308888888888888</v>
      </c>
    </row>
    <row r="620" spans="1:61" x14ac:dyDescent="0.25">
      <c r="A620" s="1">
        <v>45849</v>
      </c>
      <c r="B620">
        <v>3825118159</v>
      </c>
      <c r="C620">
        <v>382511801</v>
      </c>
      <c r="D620">
        <v>931.67</v>
      </c>
      <c r="E620">
        <v>749.51</v>
      </c>
      <c r="F620">
        <v>5.18</v>
      </c>
      <c r="G620">
        <v>180</v>
      </c>
      <c r="BE620" s="121">
        <f>($E$620/$G$620)*0.5</f>
        <v>2.0819722222222223</v>
      </c>
      <c r="BF620" s="121">
        <f>($E$620/$G$620)</f>
        <v>4.1639444444444447</v>
      </c>
      <c r="BG620" s="121">
        <f>($E$620/$G$620)</f>
        <v>4.1639444444444447</v>
      </c>
      <c r="BH620" s="121">
        <f>($E$620/$G$620)</f>
        <v>4.1639444444444447</v>
      </c>
    </row>
    <row r="621" spans="1:61" x14ac:dyDescent="0.25">
      <c r="A621" s="1">
        <v>45849</v>
      </c>
      <c r="B621">
        <v>7929108200</v>
      </c>
      <c r="C621">
        <v>792910801</v>
      </c>
      <c r="D621">
        <v>191.06</v>
      </c>
      <c r="E621">
        <v>153.69999999999999</v>
      </c>
      <c r="F621">
        <v>1.06</v>
      </c>
      <c r="G621">
        <v>180</v>
      </c>
      <c r="BE621" s="121">
        <f>($E$621/$G$621)*0.5</f>
        <v>0.4269444444444444</v>
      </c>
      <c r="BF621" s="121">
        <f>($E$621/$G$621)</f>
        <v>0.85388888888888881</v>
      </c>
      <c r="BG621" s="121">
        <f>($E$621/$G$621)</f>
        <v>0.85388888888888881</v>
      </c>
      <c r="BH621" s="121">
        <f>($E$621/$G$621)</f>
        <v>0.85388888888888881</v>
      </c>
    </row>
    <row r="622" spans="1:61" x14ac:dyDescent="0.25">
      <c r="A622" s="1">
        <v>45849</v>
      </c>
      <c r="B622">
        <v>8123206120</v>
      </c>
      <c r="C622">
        <v>812320601</v>
      </c>
      <c r="D622">
        <v>657.57</v>
      </c>
      <c r="E622">
        <v>529</v>
      </c>
      <c r="F622">
        <v>3.65</v>
      </c>
      <c r="G622">
        <v>180</v>
      </c>
      <c r="BE622" s="121">
        <f>($E$622/$G$622)*0.5</f>
        <v>1.4694444444444446</v>
      </c>
      <c r="BF622" s="121">
        <f>($E$622/$G$622)</f>
        <v>2.9388888888888891</v>
      </c>
      <c r="BG622" s="121">
        <f>($E$622/$G$622)</f>
        <v>2.9388888888888891</v>
      </c>
      <c r="BH622" s="121">
        <f>($E$622/$G$622)</f>
        <v>2.9388888888888891</v>
      </c>
    </row>
    <row r="623" spans="1:61" x14ac:dyDescent="0.25">
      <c r="A623" s="1">
        <v>45849</v>
      </c>
      <c r="B623">
        <v>2343101019</v>
      </c>
      <c r="C623">
        <v>234310100</v>
      </c>
      <c r="D623">
        <v>32.33</v>
      </c>
      <c r="E623">
        <v>26.01</v>
      </c>
      <c r="F623">
        <v>0.18</v>
      </c>
      <c r="G623">
        <v>180</v>
      </c>
      <c r="BE623" s="121">
        <f>($E$623/$G$623)*0.5</f>
        <v>7.2250000000000009E-2</v>
      </c>
      <c r="BF623" s="121">
        <f>($E$623/$G$623)</f>
        <v>0.14450000000000002</v>
      </c>
      <c r="BG623" s="121">
        <f>($E$623/$G$623)</f>
        <v>0.14450000000000002</v>
      </c>
      <c r="BH623" s="121">
        <f>($E$623/$G$623)</f>
        <v>0.14450000000000002</v>
      </c>
    </row>
    <row r="624" spans="1:61" x14ac:dyDescent="0.25">
      <c r="A624" s="1">
        <v>45863</v>
      </c>
      <c r="B624">
        <v>1377802145</v>
      </c>
      <c r="C624">
        <v>137780201</v>
      </c>
      <c r="D624">
        <v>7204.16</v>
      </c>
      <c r="E624">
        <v>5795.56</v>
      </c>
      <c r="F624">
        <v>40.020000000000003</v>
      </c>
      <c r="G624">
        <v>180</v>
      </c>
      <c r="BE624" s="121">
        <f>($E$624/$G$624)*0.5</f>
        <v>16.09877777777778</v>
      </c>
      <c r="BF624" s="121">
        <f>($E$624/$G$624)</f>
        <v>32.19755555555556</v>
      </c>
      <c r="BG624" s="121">
        <f>($E$624/$G$624)</f>
        <v>32.19755555555556</v>
      </c>
      <c r="BH624" s="121">
        <f>($E$624/$G$624)</f>
        <v>32.19755555555556</v>
      </c>
    </row>
    <row r="625" spans="1:60" x14ac:dyDescent="0.25">
      <c r="A625" s="1">
        <v>45863</v>
      </c>
      <c r="B625">
        <v>15601163</v>
      </c>
      <c r="C625">
        <v>1560101</v>
      </c>
      <c r="D625">
        <v>8557.2000000000007</v>
      </c>
      <c r="E625">
        <v>6884.05</v>
      </c>
      <c r="F625">
        <v>47.54</v>
      </c>
      <c r="G625">
        <v>180</v>
      </c>
      <c r="BE625" s="121">
        <f>($E$625/$G$625)*0.5</f>
        <v>19.122361111111111</v>
      </c>
      <c r="BF625" s="121">
        <f>($E$625/$G$625)</f>
        <v>38.244722222222222</v>
      </c>
      <c r="BG625" s="121">
        <f>($E$625/$G$625)</f>
        <v>38.244722222222222</v>
      </c>
      <c r="BH625" s="121">
        <f>($E$625/$G$625)</f>
        <v>38.244722222222222</v>
      </c>
    </row>
    <row r="626" spans="1:60" x14ac:dyDescent="0.25">
      <c r="A626" s="1">
        <v>45863</v>
      </c>
      <c r="B626">
        <v>7311502123</v>
      </c>
      <c r="C626">
        <v>731150201</v>
      </c>
      <c r="D626">
        <v>3081.65</v>
      </c>
      <c r="E626">
        <v>2479.11</v>
      </c>
      <c r="F626">
        <v>17.12</v>
      </c>
      <c r="G626">
        <v>180</v>
      </c>
      <c r="BE626" s="131">
        <f>($E$626/$G$626)*0.5</f>
        <v>6.8864166666666673</v>
      </c>
      <c r="BF626" s="121">
        <f>($E$626/$G$626)</f>
        <v>13.772833333333335</v>
      </c>
      <c r="BG626" s="121">
        <f>($E$626/$G$626)</f>
        <v>13.772833333333335</v>
      </c>
      <c r="BH626" s="121">
        <f>($E$626/$G$626)</f>
        <v>13.772833333333335</v>
      </c>
    </row>
    <row r="627" spans="1:60" x14ac:dyDescent="0.25">
      <c r="D627" s="16"/>
      <c r="E627" s="16"/>
      <c r="F627" s="16"/>
      <c r="BE627" s="34">
        <f>SUM(BE544:BE626)</f>
        <v>1066.3311984791519</v>
      </c>
      <c r="BF627" s="34"/>
      <c r="BG627" s="34"/>
      <c r="BH627" s="34"/>
    </row>
    <row r="628" spans="1:60" x14ac:dyDescent="0.25">
      <c r="D628" s="16"/>
      <c r="E628" s="16"/>
      <c r="F628" s="16"/>
    </row>
    <row r="629" spans="1:60" x14ac:dyDescent="0.25">
      <c r="D629" s="16"/>
      <c r="E629" s="16"/>
      <c r="F629" s="16"/>
    </row>
    <row r="630" spans="1:60" x14ac:dyDescent="0.25">
      <c r="A630" s="1">
        <v>45870</v>
      </c>
      <c r="B630">
        <v>6717601159</v>
      </c>
      <c r="C630">
        <v>671760101</v>
      </c>
      <c r="D630">
        <v>283.93</v>
      </c>
      <c r="E630">
        <v>228.42</v>
      </c>
      <c r="F630">
        <v>1.58</v>
      </c>
      <c r="G630">
        <v>180</v>
      </c>
      <c r="BA630" s="121"/>
      <c r="BB630" s="121"/>
      <c r="BC630" s="121"/>
      <c r="BD630" s="121"/>
      <c r="BE630" s="121"/>
      <c r="BF630" s="121">
        <f>($E$630/$G$630)*0.5</f>
        <v>0.63449999999999995</v>
      </c>
      <c r="BG630" s="121">
        <f>($E$630/$G$630)</f>
        <v>1.2689999999999999</v>
      </c>
      <c r="BH630" s="121">
        <f>($E$630/$G$630)</f>
        <v>1.2689999999999999</v>
      </c>
    </row>
    <row r="631" spans="1:60" x14ac:dyDescent="0.25">
      <c r="A631" s="1">
        <v>45870</v>
      </c>
      <c r="B631">
        <v>8104211123</v>
      </c>
      <c r="C631">
        <v>810421101</v>
      </c>
      <c r="D631">
        <v>10351.59</v>
      </c>
      <c r="E631">
        <v>8327.59</v>
      </c>
      <c r="F631">
        <v>57.51</v>
      </c>
      <c r="G631">
        <v>180</v>
      </c>
      <c r="BA631" s="121"/>
      <c r="BB631" s="121"/>
      <c r="BC631" s="121"/>
      <c r="BD631" s="121"/>
      <c r="BE631" s="121"/>
      <c r="BF631" s="121">
        <f>($E$631/$G$631)*0.5</f>
        <v>23.132194444444444</v>
      </c>
      <c r="BG631" s="121">
        <f>($E$631/$G$631)</f>
        <v>46.264388888888888</v>
      </c>
      <c r="BH631" s="121">
        <f>($E$631/$G$631)</f>
        <v>46.264388888888888</v>
      </c>
    </row>
    <row r="632" spans="1:60" x14ac:dyDescent="0.25">
      <c r="A632" s="1">
        <v>45881</v>
      </c>
      <c r="B632">
        <v>5380813124</v>
      </c>
      <c r="C632">
        <v>538081301</v>
      </c>
      <c r="D632">
        <v>226.03</v>
      </c>
      <c r="E632">
        <v>181.83</v>
      </c>
      <c r="F632">
        <v>1.26</v>
      </c>
      <c r="G632">
        <v>180</v>
      </c>
      <c r="BA632" s="121"/>
      <c r="BB632" s="121"/>
      <c r="BC632" s="121"/>
      <c r="BD632" s="121"/>
      <c r="BE632" s="121"/>
      <c r="BF632" s="121">
        <f>($E$632/$G$632)*0.5</f>
        <v>0.50508333333333333</v>
      </c>
      <c r="BG632" s="121">
        <f>($E$632/$G$632)</f>
        <v>1.0101666666666667</v>
      </c>
      <c r="BH632" s="121">
        <f>($E$632/$G$632)</f>
        <v>1.0101666666666667</v>
      </c>
    </row>
    <row r="633" spans="1:60" x14ac:dyDescent="0.25">
      <c r="A633" s="1">
        <v>45881</v>
      </c>
      <c r="B633">
        <v>982107127</v>
      </c>
      <c r="C633">
        <v>98210701</v>
      </c>
      <c r="D633">
        <v>265.26</v>
      </c>
      <c r="E633">
        <v>213.4</v>
      </c>
      <c r="F633">
        <v>1.47</v>
      </c>
      <c r="G633">
        <v>180</v>
      </c>
      <c r="BA633" s="121"/>
      <c r="BB633" s="121"/>
      <c r="BC633" s="121"/>
      <c r="BD633" s="121"/>
      <c r="BE633" s="121"/>
      <c r="BF633" s="121">
        <f>($E$633/$G$633)*0.5</f>
        <v>0.59277777777777785</v>
      </c>
      <c r="BG633" s="121">
        <f>($E$633/$G$633)</f>
        <v>1.1855555555555557</v>
      </c>
      <c r="BH633" s="121">
        <f>($E$633/$G$633)</f>
        <v>1.1855555555555557</v>
      </c>
    </row>
    <row r="634" spans="1:60" x14ac:dyDescent="0.25">
      <c r="A634" s="1">
        <v>45881</v>
      </c>
      <c r="B634">
        <v>954111166</v>
      </c>
      <c r="C634">
        <v>95411101</v>
      </c>
      <c r="D634">
        <v>5119.25</v>
      </c>
      <c r="E634">
        <v>4118.3</v>
      </c>
      <c r="F634">
        <v>28.44</v>
      </c>
      <c r="G634">
        <v>180</v>
      </c>
      <c r="BA634" s="121"/>
      <c r="BB634" s="121"/>
      <c r="BC634" s="121"/>
      <c r="BD634" s="121"/>
      <c r="BE634" s="121"/>
      <c r="BF634" s="121">
        <f>($E$634/$G$634)*0.5</f>
        <v>11.439722222222223</v>
      </c>
      <c r="BG634" s="121">
        <f>($E$634/$G$634)</f>
        <v>22.879444444444445</v>
      </c>
      <c r="BH634" s="121">
        <f>($E$634/$G$634)</f>
        <v>22.879444444444445</v>
      </c>
    </row>
    <row r="635" spans="1:60" x14ac:dyDescent="0.25">
      <c r="A635" s="1">
        <v>45881</v>
      </c>
      <c r="B635">
        <v>1897405214</v>
      </c>
      <c r="C635">
        <v>189740501</v>
      </c>
      <c r="D635">
        <v>14873.06</v>
      </c>
      <c r="E635">
        <v>11965</v>
      </c>
      <c r="F635">
        <v>82.63</v>
      </c>
      <c r="G635">
        <v>180</v>
      </c>
      <c r="BA635" s="121"/>
      <c r="BB635" s="121"/>
      <c r="BC635" s="121"/>
      <c r="BD635" s="121"/>
      <c r="BE635" s="121"/>
      <c r="BF635" s="121">
        <f>($E$635/$G$635)*0.5</f>
        <v>33.236111111111114</v>
      </c>
      <c r="BG635" s="121">
        <f>($E$635/$G$635)</f>
        <v>66.472222222222229</v>
      </c>
      <c r="BH635" s="121">
        <f>($E$635/$G$635)</f>
        <v>66.472222222222229</v>
      </c>
    </row>
    <row r="636" spans="1:60" x14ac:dyDescent="0.25">
      <c r="A636" s="1">
        <v>45891</v>
      </c>
      <c r="B636">
        <v>3258402121</v>
      </c>
      <c r="C636">
        <v>325840201</v>
      </c>
      <c r="D636">
        <v>1925.55</v>
      </c>
      <c r="E636">
        <v>1558.04</v>
      </c>
      <c r="F636">
        <v>11</v>
      </c>
      <c r="G636">
        <v>175</v>
      </c>
      <c r="BA636" s="121"/>
      <c r="BB636" s="121"/>
      <c r="BC636" s="121"/>
      <c r="BD636" s="121"/>
      <c r="BE636" s="121"/>
      <c r="BF636" s="121">
        <f>($E$636/$G$636)*0.5</f>
        <v>4.451542857142857</v>
      </c>
      <c r="BG636" s="121">
        <f>($E$636/$G$636)</f>
        <v>8.903085714285714</v>
      </c>
      <c r="BH636" s="121">
        <f>($E$636/$G$636)</f>
        <v>8.903085714285714</v>
      </c>
    </row>
    <row r="637" spans="1:60" x14ac:dyDescent="0.25">
      <c r="A637" s="1">
        <v>45891</v>
      </c>
      <c r="B637">
        <v>4212607111</v>
      </c>
      <c r="C637">
        <v>421260701</v>
      </c>
      <c r="D637">
        <v>7763.63</v>
      </c>
      <c r="E637">
        <v>6347.8</v>
      </c>
      <c r="F637">
        <v>46.77</v>
      </c>
      <c r="G637">
        <v>166</v>
      </c>
      <c r="BA637" s="121"/>
      <c r="BB637" s="121"/>
      <c r="BC637" s="121"/>
      <c r="BD637" s="121"/>
      <c r="BE637" s="121"/>
      <c r="BF637" s="121">
        <f>($E$637/$G$637)*0.5</f>
        <v>19.119879518072288</v>
      </c>
      <c r="BG637" s="121">
        <f>($E$637/$G$637)</f>
        <v>38.239759036144576</v>
      </c>
      <c r="BH637" s="121">
        <f>($E$637/$G$637)</f>
        <v>38.239759036144576</v>
      </c>
    </row>
    <row r="638" spans="1:60" x14ac:dyDescent="0.25">
      <c r="A638" s="1">
        <v>45898</v>
      </c>
      <c r="B638">
        <v>5386109142</v>
      </c>
      <c r="C638">
        <v>538610901</v>
      </c>
      <c r="D638">
        <v>10212.6</v>
      </c>
      <c r="E638">
        <v>8215.7800000000007</v>
      </c>
      <c r="F638">
        <v>56.74</v>
      </c>
      <c r="G638">
        <v>180</v>
      </c>
      <c r="BA638" s="121"/>
      <c r="BB638" s="121"/>
      <c r="BC638" s="121"/>
      <c r="BD638" s="121"/>
      <c r="BE638" s="121"/>
      <c r="BF638" s="121">
        <f>($E$638/$G$638)*0.5</f>
        <v>22.821611111111114</v>
      </c>
      <c r="BG638" s="121">
        <f>($E$638/$G$638)</f>
        <v>45.643222222222228</v>
      </c>
      <c r="BH638" s="121">
        <f>($E$638/$G$638)</f>
        <v>45.643222222222228</v>
      </c>
    </row>
    <row r="639" spans="1:60" x14ac:dyDescent="0.25">
      <c r="A639" s="1">
        <v>45898</v>
      </c>
      <c r="B639">
        <v>673705137</v>
      </c>
      <c r="C639">
        <v>67370501</v>
      </c>
      <c r="D639">
        <v>5197.67</v>
      </c>
      <c r="E639">
        <v>4181.3900000000003</v>
      </c>
      <c r="F639">
        <v>28.88</v>
      </c>
      <c r="G639">
        <v>180</v>
      </c>
      <c r="BA639" s="121"/>
      <c r="BB639" s="121"/>
      <c r="BC639" s="121"/>
      <c r="BD639" s="121"/>
      <c r="BE639" s="121"/>
      <c r="BF639" s="121">
        <f>($E$639/$G$639)*0.5</f>
        <v>11.614972222222223</v>
      </c>
      <c r="BG639" s="121">
        <f>($E$639/$G$639)</f>
        <v>23.229944444444445</v>
      </c>
      <c r="BH639" s="121">
        <f>($E$639/$G$639)</f>
        <v>23.229944444444445</v>
      </c>
    </row>
    <row r="640" spans="1:60" x14ac:dyDescent="0.25">
      <c r="A640" s="1">
        <v>45898</v>
      </c>
      <c r="B640">
        <v>71801119</v>
      </c>
      <c r="C640">
        <v>7180101</v>
      </c>
      <c r="D640">
        <v>5169.9399999999996</v>
      </c>
      <c r="E640">
        <v>4159.09</v>
      </c>
      <c r="F640">
        <v>28.72</v>
      </c>
      <c r="G640">
        <v>180</v>
      </c>
      <c r="BE640" s="121"/>
      <c r="BF640" s="121">
        <f>($E$640/$G$640)*0.5</f>
        <v>11.553027777777778</v>
      </c>
      <c r="BG640" s="121">
        <f>($E$640/$G$640)</f>
        <v>23.106055555555557</v>
      </c>
      <c r="BH640" s="121">
        <f>($E$640/$G$640)</f>
        <v>23.106055555555557</v>
      </c>
    </row>
    <row r="641" spans="1:60" x14ac:dyDescent="0.25">
      <c r="A641" s="1">
        <v>45898</v>
      </c>
      <c r="B641">
        <v>3041518159</v>
      </c>
      <c r="C641">
        <v>304151801</v>
      </c>
      <c r="D641">
        <v>2495.67</v>
      </c>
      <c r="E641">
        <v>2007.7</v>
      </c>
      <c r="F641">
        <v>13.86</v>
      </c>
      <c r="G641">
        <v>180</v>
      </c>
      <c r="BE641" s="121"/>
      <c r="BF641" s="131">
        <f>($E$641/$G$641)*0.5</f>
        <v>5.5769444444444449</v>
      </c>
      <c r="BG641" s="121">
        <f>($E$641/$G$641)</f>
        <v>11.15388888888889</v>
      </c>
      <c r="BH641" s="121">
        <f>($E$641/$G$641)</f>
        <v>11.15388888888889</v>
      </c>
    </row>
    <row r="642" spans="1:60" x14ac:dyDescent="0.25">
      <c r="D642" s="16"/>
      <c r="E642" s="16"/>
      <c r="F642" s="16"/>
      <c r="BE642" s="34"/>
      <c r="BF642" s="34">
        <f>SUM(BF544:BF641)</f>
        <v>1316.5014264431259</v>
      </c>
      <c r="BG642" s="34"/>
      <c r="BH642" s="34"/>
    </row>
    <row r="643" spans="1:60" x14ac:dyDescent="0.25">
      <c r="D643" s="16"/>
      <c r="E643" s="16"/>
      <c r="F643" s="16"/>
    </row>
    <row r="644" spans="1:60" x14ac:dyDescent="0.25">
      <c r="D644" s="16"/>
      <c r="E644" s="16"/>
      <c r="F644" s="16"/>
    </row>
    <row r="645" spans="1:60" x14ac:dyDescent="0.25">
      <c r="A645" s="1">
        <v>45905</v>
      </c>
      <c r="B645">
        <v>4666414120</v>
      </c>
      <c r="C645">
        <v>466641401</v>
      </c>
      <c r="D645">
        <v>10254.530000000001</v>
      </c>
      <c r="E645">
        <v>8249.51</v>
      </c>
      <c r="F645">
        <v>56.97</v>
      </c>
      <c r="G645">
        <v>180</v>
      </c>
      <c r="BA645" s="121"/>
      <c r="BB645" s="121"/>
      <c r="BC645" s="121"/>
      <c r="BD645" s="121"/>
      <c r="BE645" s="121"/>
      <c r="BF645" s="121"/>
      <c r="BG645" s="121">
        <f>($E$645/$G$645)*0.5</f>
        <v>22.915305555555555</v>
      </c>
      <c r="BH645" s="121">
        <f>($E$645/$G$645)</f>
        <v>45.830611111111111</v>
      </c>
    </row>
    <row r="646" spans="1:60" x14ac:dyDescent="0.25">
      <c r="A646" s="1">
        <v>45905</v>
      </c>
      <c r="B646">
        <v>9676316132</v>
      </c>
      <c r="C646">
        <v>967631601</v>
      </c>
      <c r="D646">
        <v>1781.52</v>
      </c>
      <c r="E646">
        <v>1433.19</v>
      </c>
      <c r="F646">
        <v>9.9</v>
      </c>
      <c r="G646">
        <v>180</v>
      </c>
      <c r="BA646" s="121"/>
      <c r="BB646" s="121"/>
      <c r="BC646" s="121"/>
      <c r="BD646" s="121"/>
      <c r="BE646" s="121"/>
      <c r="BF646" s="121"/>
      <c r="BG646" s="121">
        <f>($E$646/$G$646)*0.5</f>
        <v>3.9810833333333333</v>
      </c>
      <c r="BH646" s="121">
        <f>($E$646/$G$646)</f>
        <v>7.9621666666666666</v>
      </c>
    </row>
    <row r="647" spans="1:60" x14ac:dyDescent="0.25">
      <c r="A647" s="1">
        <v>45905</v>
      </c>
      <c r="B647">
        <v>3803104134</v>
      </c>
      <c r="C647">
        <v>380310401</v>
      </c>
      <c r="D647">
        <v>659.96</v>
      </c>
      <c r="E647">
        <v>530.91999999999996</v>
      </c>
      <c r="F647">
        <v>3.67</v>
      </c>
      <c r="G647">
        <v>180</v>
      </c>
      <c r="BA647" s="121"/>
      <c r="BB647" s="121"/>
      <c r="BC647" s="121"/>
      <c r="BD647" s="121"/>
      <c r="BE647" s="121"/>
      <c r="BF647" s="121"/>
      <c r="BG647" s="121">
        <f>($E$647/$G$647)*0.5</f>
        <v>1.4747777777777777</v>
      </c>
      <c r="BH647" s="121">
        <f>($E$647/$G$647)</f>
        <v>2.9495555555555555</v>
      </c>
    </row>
    <row r="648" spans="1:60" x14ac:dyDescent="0.25">
      <c r="A648" s="1">
        <v>45905</v>
      </c>
      <c r="B648">
        <v>7507808136</v>
      </c>
      <c r="C648">
        <v>750780801</v>
      </c>
      <c r="D648">
        <v>246.36</v>
      </c>
      <c r="E648">
        <v>198.19</v>
      </c>
      <c r="F648">
        <v>1.37</v>
      </c>
      <c r="G648">
        <v>180</v>
      </c>
      <c r="BA648" s="121"/>
      <c r="BB648" s="121"/>
      <c r="BC648" s="121"/>
      <c r="BD648" s="121"/>
      <c r="BE648" s="121"/>
      <c r="BF648" s="121"/>
      <c r="BG648" s="121">
        <f>($E$648/$G$648)*0.5</f>
        <v>0.55052777777777773</v>
      </c>
      <c r="BH648" s="121">
        <f>($E$648/$G$648)</f>
        <v>1.1010555555555555</v>
      </c>
    </row>
    <row r="649" spans="1:60" x14ac:dyDescent="0.25">
      <c r="A649" s="1">
        <v>45905</v>
      </c>
      <c r="B649">
        <v>120070038</v>
      </c>
      <c r="C649">
        <v>12007000</v>
      </c>
      <c r="D649">
        <v>53.87</v>
      </c>
      <c r="E649">
        <v>43.34</v>
      </c>
      <c r="F649">
        <v>0.3</v>
      </c>
      <c r="G649">
        <v>180</v>
      </c>
      <c r="BA649" s="121"/>
      <c r="BB649" s="121"/>
      <c r="BC649" s="121"/>
      <c r="BD649" s="121"/>
      <c r="BE649" s="121"/>
      <c r="BF649" s="121"/>
      <c r="BG649" s="121">
        <f>($E$649/$G$649)*0.5</f>
        <v>0.12038888888888889</v>
      </c>
      <c r="BH649" s="121">
        <f>($E$649/$G$649)</f>
        <v>0.24077777777777779</v>
      </c>
    </row>
    <row r="650" spans="1:60" x14ac:dyDescent="0.25">
      <c r="A650" s="1">
        <v>45912</v>
      </c>
      <c r="B650">
        <v>5649107118</v>
      </c>
      <c r="C650">
        <v>564910701</v>
      </c>
      <c r="D650">
        <v>3525.94</v>
      </c>
      <c r="E650">
        <v>2836.53</v>
      </c>
      <c r="F650">
        <v>19.59</v>
      </c>
      <c r="G650">
        <v>180</v>
      </c>
      <c r="BA650" s="121"/>
      <c r="BB650" s="121"/>
      <c r="BC650" s="121"/>
      <c r="BD650" s="121"/>
      <c r="BE650" s="121"/>
      <c r="BF650" s="121"/>
      <c r="BG650" s="121">
        <f>($E$650/$G$650)*0.5</f>
        <v>7.8792500000000008</v>
      </c>
      <c r="BH650" s="121">
        <f>($E$650/$G$650)</f>
        <v>15.758500000000002</v>
      </c>
    </row>
    <row r="651" spans="1:60" x14ac:dyDescent="0.25">
      <c r="A651" s="1">
        <v>45912</v>
      </c>
      <c r="B651">
        <v>7543200144</v>
      </c>
      <c r="C651">
        <v>754320001</v>
      </c>
      <c r="D651">
        <v>583.49</v>
      </c>
      <c r="E651">
        <v>469.4</v>
      </c>
      <c r="F651">
        <v>3.24</v>
      </c>
      <c r="G651">
        <v>180</v>
      </c>
      <c r="BA651" s="121"/>
      <c r="BB651" s="121"/>
      <c r="BC651" s="121"/>
      <c r="BD651" s="121"/>
      <c r="BE651" s="121"/>
      <c r="BF651" s="121"/>
      <c r="BG651" s="121">
        <f>($E$651/$G$651)*0.5</f>
        <v>1.3038888888888889</v>
      </c>
      <c r="BH651" s="121">
        <f>($E$651/$G$651)</f>
        <v>2.6077777777777778</v>
      </c>
    </row>
    <row r="652" spans="1:60" x14ac:dyDescent="0.25">
      <c r="A652" s="1">
        <v>45912</v>
      </c>
      <c r="B652">
        <v>6830115122</v>
      </c>
      <c r="C652">
        <v>683011501</v>
      </c>
      <c r="D652">
        <v>345.99</v>
      </c>
      <c r="E652">
        <v>278.33999999999997</v>
      </c>
      <c r="F652">
        <v>1.92</v>
      </c>
      <c r="G652">
        <v>180</v>
      </c>
      <c r="BA652" s="121"/>
      <c r="BB652" s="121"/>
      <c r="BC652" s="121"/>
      <c r="BD652" s="121"/>
      <c r="BE652" s="121"/>
      <c r="BF652" s="121"/>
      <c r="BG652" s="121">
        <f>($E$652/$G$652)*0.5</f>
        <v>0.77316666666666656</v>
      </c>
      <c r="BH652" s="121">
        <f>($E$652/$G$652)</f>
        <v>1.5463333333333331</v>
      </c>
    </row>
    <row r="653" spans="1:60" x14ac:dyDescent="0.25">
      <c r="A653" s="1">
        <v>45912</v>
      </c>
      <c r="B653">
        <v>1576805176</v>
      </c>
      <c r="C653">
        <v>157680501</v>
      </c>
      <c r="D653">
        <v>6739.32</v>
      </c>
      <c r="E653">
        <v>5421.62</v>
      </c>
      <c r="F653">
        <v>37.44</v>
      </c>
      <c r="G653">
        <v>180</v>
      </c>
      <c r="BA653" s="121"/>
      <c r="BB653" s="121"/>
      <c r="BC653" s="121"/>
      <c r="BD653" s="121"/>
      <c r="BE653" s="121"/>
      <c r="BF653" s="121"/>
      <c r="BG653" s="121">
        <f>($E$653/$G$653)*0.5</f>
        <v>15.060055555555556</v>
      </c>
      <c r="BH653" s="121">
        <f>($E$653/$G$653)</f>
        <v>30.120111111111111</v>
      </c>
    </row>
    <row r="654" spans="1:60" x14ac:dyDescent="0.25">
      <c r="A654" s="1">
        <v>45912</v>
      </c>
      <c r="B654">
        <v>8297803147</v>
      </c>
      <c r="C654">
        <v>829780301</v>
      </c>
      <c r="D654">
        <v>5890.06</v>
      </c>
      <c r="E654">
        <v>4738.41</v>
      </c>
      <c r="F654">
        <v>32.72</v>
      </c>
      <c r="G654">
        <v>180</v>
      </c>
      <c r="BA654" s="121"/>
      <c r="BB654" s="121"/>
      <c r="BC654" s="121"/>
      <c r="BD654" s="121"/>
      <c r="BE654" s="121"/>
      <c r="BF654" s="121"/>
      <c r="BG654" s="121">
        <f>($E$654/$G$654)*0.5</f>
        <v>13.16225</v>
      </c>
      <c r="BH654" s="121">
        <f>($E$654/$G$654)</f>
        <v>26.3245</v>
      </c>
    </row>
    <row r="655" spans="1:60" x14ac:dyDescent="0.25">
      <c r="A655" s="1">
        <v>45915</v>
      </c>
      <c r="B655">
        <v>6130600174</v>
      </c>
      <c r="C655">
        <v>613060001</v>
      </c>
      <c r="D655">
        <v>10047.34</v>
      </c>
      <c r="E655">
        <v>8419</v>
      </c>
      <c r="F655">
        <v>69.290000000000006</v>
      </c>
      <c r="G655">
        <v>145</v>
      </c>
      <c r="BC655" s="5"/>
      <c r="BE655" s="121"/>
      <c r="BF655" s="121"/>
      <c r="BG655" s="121">
        <f>($E$655/$G$655)*0.5</f>
        <v>29.031034482758621</v>
      </c>
      <c r="BH655" s="121">
        <f>($E$655/$G$655)</f>
        <v>58.062068965517241</v>
      </c>
    </row>
    <row r="656" spans="1:60" x14ac:dyDescent="0.25">
      <c r="A656" s="1">
        <v>45915</v>
      </c>
      <c r="B656">
        <v>5624414128</v>
      </c>
      <c r="C656">
        <v>562441401</v>
      </c>
      <c r="D656">
        <v>502.23</v>
      </c>
      <c r="E656">
        <v>404.03</v>
      </c>
      <c r="F656">
        <v>2.79</v>
      </c>
      <c r="G656">
        <v>180</v>
      </c>
      <c r="BC656" s="5"/>
      <c r="BE656" s="121"/>
      <c r="BF656" s="121"/>
      <c r="BG656" s="121">
        <f>($E$656/$G$656)*0.5</f>
        <v>1.1223055555555554</v>
      </c>
      <c r="BH656" s="121">
        <f>($E$656/$G$656)</f>
        <v>2.2446111111111109</v>
      </c>
    </row>
    <row r="657" spans="1:60" x14ac:dyDescent="0.25">
      <c r="A657" s="1">
        <v>45915</v>
      </c>
      <c r="B657">
        <v>4714103160</v>
      </c>
      <c r="C657">
        <v>471410301</v>
      </c>
      <c r="D657">
        <v>433.01</v>
      </c>
      <c r="E657">
        <v>348.35</v>
      </c>
      <c r="F657">
        <v>2.41</v>
      </c>
      <c r="G657">
        <v>180</v>
      </c>
      <c r="BE657" s="34"/>
      <c r="BF657" s="34"/>
      <c r="BG657" s="121">
        <f>($E$657/$G$657)*0.5</f>
        <v>0.96763888888888894</v>
      </c>
      <c r="BH657" s="121">
        <f>($E$657/$G$657)</f>
        <v>1.9352777777777779</v>
      </c>
    </row>
    <row r="658" spans="1:60" x14ac:dyDescent="0.25">
      <c r="A658" s="1">
        <v>45915</v>
      </c>
      <c r="B658">
        <v>2547708110</v>
      </c>
      <c r="C658">
        <v>254770801</v>
      </c>
      <c r="D658">
        <v>4970.62</v>
      </c>
      <c r="E658">
        <v>3998.74</v>
      </c>
      <c r="F658">
        <v>27.61</v>
      </c>
      <c r="G658">
        <v>180</v>
      </c>
      <c r="BG658" s="121">
        <f>($E$658/$G$658)*0.5</f>
        <v>11.10761111111111</v>
      </c>
      <c r="BH658" s="121">
        <f>($E$658/$G$658)</f>
        <v>22.21522222222222</v>
      </c>
    </row>
    <row r="659" spans="1:60" x14ac:dyDescent="0.25">
      <c r="A659" s="1">
        <v>45926</v>
      </c>
      <c r="B659">
        <v>4928508238</v>
      </c>
      <c r="C659">
        <v>492850801</v>
      </c>
      <c r="D659">
        <v>438.5</v>
      </c>
      <c r="E659">
        <v>352.76</v>
      </c>
      <c r="F659">
        <v>2.44</v>
      </c>
      <c r="G659">
        <v>180</v>
      </c>
      <c r="BG659" s="121">
        <f>($E$659/$G$659)*0.5</f>
        <v>0.97988888888888881</v>
      </c>
      <c r="BH659" s="121">
        <f>($E$659/$G$659)</f>
        <v>1.9597777777777776</v>
      </c>
    </row>
    <row r="660" spans="1:60" x14ac:dyDescent="0.25">
      <c r="A660" s="1">
        <v>45926</v>
      </c>
      <c r="B660">
        <v>1027151072</v>
      </c>
      <c r="C660">
        <v>102715100</v>
      </c>
      <c r="D660">
        <v>1646.52</v>
      </c>
      <c r="E660">
        <v>1324.58</v>
      </c>
      <c r="F660">
        <v>9.15</v>
      </c>
      <c r="G660">
        <v>180</v>
      </c>
      <c r="BG660" s="121">
        <f>($E$660/$G$660)*0.5</f>
        <v>3.6793888888888886</v>
      </c>
      <c r="BH660" s="121">
        <f>($E$660/$G$660)</f>
        <v>7.3587777777777772</v>
      </c>
    </row>
    <row r="661" spans="1:60" x14ac:dyDescent="0.25">
      <c r="A661" s="1">
        <v>45926</v>
      </c>
      <c r="B661">
        <v>768512138</v>
      </c>
      <c r="C661">
        <v>76851201</v>
      </c>
      <c r="D661">
        <v>10323.36</v>
      </c>
      <c r="E661">
        <v>8304.8799999999992</v>
      </c>
      <c r="F661">
        <v>57.35</v>
      </c>
      <c r="G661">
        <v>180</v>
      </c>
      <c r="BG661" s="131">
        <f>($E$661/$G$661)*0.5</f>
        <v>23.069111111111109</v>
      </c>
      <c r="BH661" s="121">
        <f>($E$661/$G$661)</f>
        <v>46.138222222222218</v>
      </c>
    </row>
    <row r="662" spans="1:60" x14ac:dyDescent="0.25">
      <c r="D662" s="16"/>
      <c r="E662" s="16"/>
      <c r="F662" s="16"/>
      <c r="BG662" s="34">
        <f>SUM(BG544:BG661)</f>
        <v>1598.3574666344325</v>
      </c>
      <c r="BH662" s="34"/>
    </row>
    <row r="663" spans="1:60" x14ac:dyDescent="0.25">
      <c r="D663" s="16"/>
      <c r="E663" s="16"/>
      <c r="F663" s="16"/>
    </row>
    <row r="664" spans="1:60" x14ac:dyDescent="0.25">
      <c r="D664" s="16"/>
      <c r="E664" s="16"/>
      <c r="F664" s="16"/>
    </row>
    <row r="665" spans="1:60" x14ac:dyDescent="0.25">
      <c r="A665" s="1">
        <v>45932</v>
      </c>
      <c r="B665">
        <v>3594601119</v>
      </c>
      <c r="C665">
        <v>359460101</v>
      </c>
      <c r="D665">
        <v>2593.08</v>
      </c>
      <c r="E665">
        <v>2086.0700000000002</v>
      </c>
      <c r="F665">
        <v>14.41</v>
      </c>
      <c r="G665">
        <v>180</v>
      </c>
      <c r="BH665" s="121">
        <f>($E$665/$G$665)*0.5</f>
        <v>5.7946388888888896</v>
      </c>
    </row>
    <row r="666" spans="1:60" x14ac:dyDescent="0.25">
      <c r="A666" s="1">
        <v>45932</v>
      </c>
      <c r="B666">
        <v>2517110115</v>
      </c>
      <c r="C666">
        <v>251711001</v>
      </c>
      <c r="D666">
        <v>1390.2</v>
      </c>
      <c r="E666">
        <v>1118.3800000000001</v>
      </c>
      <c r="F666">
        <v>7.72</v>
      </c>
      <c r="G666">
        <v>180</v>
      </c>
      <c r="BH666" s="121">
        <f>($E$666/$G$666)*0.5</f>
        <v>3.1066111111111114</v>
      </c>
    </row>
    <row r="667" spans="1:60" x14ac:dyDescent="0.25">
      <c r="A667" s="1">
        <v>45932</v>
      </c>
      <c r="B667">
        <v>5463147269</v>
      </c>
      <c r="C667">
        <v>546314700</v>
      </c>
      <c r="D667">
        <v>7416.6</v>
      </c>
      <c r="E667">
        <v>5966.47</v>
      </c>
      <c r="F667">
        <v>41.2</v>
      </c>
      <c r="G667">
        <v>180</v>
      </c>
      <c r="BH667" s="121">
        <f>($E$667/$G$667)*0.5</f>
        <v>16.573527777777777</v>
      </c>
    </row>
    <row r="668" spans="1:60" x14ac:dyDescent="0.25">
      <c r="A668" s="1">
        <v>45932</v>
      </c>
      <c r="B668">
        <v>8705048046</v>
      </c>
      <c r="C668">
        <v>870504800</v>
      </c>
      <c r="D668">
        <v>2277.2399999999998</v>
      </c>
      <c r="E668">
        <v>1831.98</v>
      </c>
      <c r="F668">
        <v>12.65</v>
      </c>
      <c r="G668">
        <v>180</v>
      </c>
      <c r="BH668" s="121">
        <f>($E$668/$G$668)*0.5</f>
        <v>5.0888333333333335</v>
      </c>
    </row>
    <row r="669" spans="1:60" x14ac:dyDescent="0.25">
      <c r="A669" s="1">
        <v>45932</v>
      </c>
      <c r="B669">
        <v>479161056</v>
      </c>
      <c r="C669">
        <v>47916100</v>
      </c>
      <c r="D669">
        <v>6048.48</v>
      </c>
      <c r="E669">
        <v>4865.8500000000004</v>
      </c>
      <c r="F669">
        <v>33.6</v>
      </c>
      <c r="G669">
        <v>180</v>
      </c>
      <c r="BH669" s="121">
        <f>($E$669/$G$669)*0.5</f>
        <v>13.516250000000001</v>
      </c>
    </row>
    <row r="670" spans="1:60" x14ac:dyDescent="0.25">
      <c r="A670" s="1">
        <v>45932</v>
      </c>
      <c r="B670">
        <v>6060317140</v>
      </c>
      <c r="C670">
        <v>606031701</v>
      </c>
      <c r="D670">
        <v>4126.32</v>
      </c>
      <c r="E670">
        <v>3319.52</v>
      </c>
      <c r="F670">
        <v>22.92</v>
      </c>
      <c r="G670">
        <v>180</v>
      </c>
      <c r="BH670" s="121">
        <f>($E$670/$G$670)*0.5</f>
        <v>9.2208888888888882</v>
      </c>
    </row>
    <row r="671" spans="1:60" x14ac:dyDescent="0.25">
      <c r="A671" s="1">
        <v>45932</v>
      </c>
      <c r="B671">
        <v>8466109130</v>
      </c>
      <c r="C671">
        <v>846610901</v>
      </c>
      <c r="D671">
        <v>2752.8</v>
      </c>
      <c r="E671">
        <v>2214.56</v>
      </c>
      <c r="F671">
        <v>15.29</v>
      </c>
      <c r="G671">
        <v>180</v>
      </c>
      <c r="BH671" s="121">
        <f>($E$671/$G$671)*0.5</f>
        <v>6.1515555555555554</v>
      </c>
    </row>
    <row r="672" spans="1:60" x14ac:dyDescent="0.25">
      <c r="A672" s="1">
        <v>45932</v>
      </c>
      <c r="B672">
        <v>333032043</v>
      </c>
      <c r="C672">
        <v>33303200</v>
      </c>
      <c r="D672">
        <v>6286.32</v>
      </c>
      <c r="E672">
        <v>5057.1899999999996</v>
      </c>
      <c r="F672">
        <v>34.92</v>
      </c>
      <c r="G672">
        <v>180</v>
      </c>
      <c r="BH672" s="121">
        <f>($E$672/$G$672)*0.5</f>
        <v>14.047749999999999</v>
      </c>
    </row>
    <row r="673" spans="1:60" x14ac:dyDescent="0.25">
      <c r="A673" s="1">
        <v>45932</v>
      </c>
      <c r="B673">
        <v>1354609112</v>
      </c>
      <c r="C673">
        <v>135460901</v>
      </c>
      <c r="D673">
        <v>8693.4</v>
      </c>
      <c r="E673">
        <v>6993.62</v>
      </c>
      <c r="F673">
        <v>48.3</v>
      </c>
      <c r="G673">
        <v>180</v>
      </c>
      <c r="BH673" s="121">
        <f>($E$673/$G$673)*0.5</f>
        <v>19.426722222222221</v>
      </c>
    </row>
    <row r="674" spans="1:60" x14ac:dyDescent="0.25">
      <c r="A674" s="1">
        <v>45932</v>
      </c>
      <c r="B674">
        <v>7929119127</v>
      </c>
      <c r="C674">
        <v>792911901</v>
      </c>
      <c r="D674">
        <v>5753.28</v>
      </c>
      <c r="E674">
        <v>4628.37</v>
      </c>
      <c r="F674">
        <v>31.96</v>
      </c>
      <c r="G674">
        <v>180</v>
      </c>
      <c r="BH674" s="121">
        <f>($E$674/$G$674)*0.5</f>
        <v>12.856583333333333</v>
      </c>
    </row>
    <row r="675" spans="1:60" x14ac:dyDescent="0.25">
      <c r="A675" s="1">
        <v>45932</v>
      </c>
      <c r="B675">
        <v>5537515157</v>
      </c>
      <c r="C675">
        <v>553751501</v>
      </c>
      <c r="D675">
        <v>11594.88</v>
      </c>
      <c r="E675">
        <v>9327.7900000000009</v>
      </c>
      <c r="F675">
        <v>64.42</v>
      </c>
      <c r="G675">
        <v>180</v>
      </c>
      <c r="BH675" s="121">
        <f>($E$675/$G$675)*0.5</f>
        <v>25.91052777777778</v>
      </c>
    </row>
    <row r="676" spans="1:60" x14ac:dyDescent="0.25">
      <c r="A676" s="1">
        <v>45932</v>
      </c>
      <c r="B676">
        <v>3159102133</v>
      </c>
      <c r="C676">
        <v>315910201</v>
      </c>
      <c r="D676">
        <v>760.2</v>
      </c>
      <c r="E676">
        <v>611.55999999999995</v>
      </c>
      <c r="F676">
        <v>4.22</v>
      </c>
      <c r="G676">
        <v>180</v>
      </c>
      <c r="BH676" s="121">
        <f>($E$676/$G$676)*0.5</f>
        <v>1.6987777777777777</v>
      </c>
    </row>
    <row r="677" spans="1:60" x14ac:dyDescent="0.25">
      <c r="A677" s="1">
        <v>45932</v>
      </c>
      <c r="B677">
        <v>500502119</v>
      </c>
      <c r="C677">
        <v>50050201</v>
      </c>
      <c r="D677">
        <v>1573.44</v>
      </c>
      <c r="E677">
        <v>1265.79</v>
      </c>
      <c r="F677">
        <v>8.74</v>
      </c>
      <c r="G677">
        <v>180</v>
      </c>
      <c r="BH677" s="121">
        <f>($E$677/$G$677)*0.5</f>
        <v>3.5160833333333334</v>
      </c>
    </row>
    <row r="678" spans="1:60" x14ac:dyDescent="0.25">
      <c r="A678" s="1">
        <v>45932</v>
      </c>
      <c r="B678">
        <v>6315402171</v>
      </c>
      <c r="C678">
        <v>631540201</v>
      </c>
      <c r="D678">
        <v>6798.84</v>
      </c>
      <c r="E678">
        <v>5469.5</v>
      </c>
      <c r="F678">
        <v>37.770000000000003</v>
      </c>
      <c r="G678">
        <v>180</v>
      </c>
      <c r="BH678" s="121">
        <f>($E$678/$G$678)*0.5</f>
        <v>15.193055555555556</v>
      </c>
    </row>
    <row r="679" spans="1:60" x14ac:dyDescent="0.25">
      <c r="A679" s="1">
        <v>45932</v>
      </c>
      <c r="B679">
        <v>1553316113</v>
      </c>
      <c r="C679">
        <v>155331601</v>
      </c>
      <c r="D679">
        <v>4445.28</v>
      </c>
      <c r="E679">
        <v>3576.12</v>
      </c>
      <c r="F679">
        <v>24.7</v>
      </c>
      <c r="G679">
        <v>180</v>
      </c>
      <c r="BH679" s="121">
        <f>($E$679/$G$679)*0.5</f>
        <v>9.9336666666666655</v>
      </c>
    </row>
    <row r="680" spans="1:60" x14ac:dyDescent="0.25">
      <c r="A680" s="1">
        <v>45932</v>
      </c>
      <c r="B680">
        <v>2929502145</v>
      </c>
      <c r="C680">
        <v>292950201</v>
      </c>
      <c r="D680">
        <v>4370.5200000000004</v>
      </c>
      <c r="E680">
        <v>3515.97</v>
      </c>
      <c r="F680">
        <v>24.28</v>
      </c>
      <c r="G680">
        <v>180</v>
      </c>
      <c r="BH680" s="121">
        <f>($E$680/$G$680)*0.5</f>
        <v>9.7665833333333332</v>
      </c>
    </row>
    <row r="681" spans="1:60" x14ac:dyDescent="0.25">
      <c r="A681" s="1">
        <v>45932</v>
      </c>
      <c r="B681">
        <v>7313519148</v>
      </c>
      <c r="C681">
        <v>731351901</v>
      </c>
      <c r="D681">
        <v>9453</v>
      </c>
      <c r="E681">
        <v>7604.7</v>
      </c>
      <c r="F681">
        <v>52.52</v>
      </c>
      <c r="G681">
        <v>180</v>
      </c>
      <c r="BH681" s="121">
        <f>($E$681/$G$681)*0.5</f>
        <v>21.124166666666667</v>
      </c>
    </row>
    <row r="682" spans="1:60" x14ac:dyDescent="0.25">
      <c r="A682" s="1">
        <v>45932</v>
      </c>
      <c r="B682">
        <v>4132209131</v>
      </c>
      <c r="C682">
        <v>413220901</v>
      </c>
      <c r="D682">
        <v>1973.88</v>
      </c>
      <c r="E682">
        <v>1587.94</v>
      </c>
      <c r="F682">
        <v>10.97</v>
      </c>
      <c r="G682">
        <v>180</v>
      </c>
      <c r="BH682" s="121">
        <f>($E$682/$G$682)*0.5</f>
        <v>4.4109444444444446</v>
      </c>
    </row>
    <row r="683" spans="1:60" x14ac:dyDescent="0.25">
      <c r="A683" s="1">
        <v>45932</v>
      </c>
      <c r="B683">
        <v>4657603157</v>
      </c>
      <c r="C683">
        <v>465760301</v>
      </c>
      <c r="D683">
        <v>3619.08</v>
      </c>
      <c r="E683">
        <v>2911.46</v>
      </c>
      <c r="F683">
        <v>20.11</v>
      </c>
      <c r="G683">
        <v>180</v>
      </c>
      <c r="BH683" s="121">
        <f>($E$683/$G$683)*0.5</f>
        <v>8.0873888888888885</v>
      </c>
    </row>
    <row r="684" spans="1:60" x14ac:dyDescent="0.25">
      <c r="A684" s="1">
        <v>45932</v>
      </c>
      <c r="B684">
        <v>969074034</v>
      </c>
      <c r="C684">
        <v>96907420</v>
      </c>
      <c r="D684">
        <v>6167.52</v>
      </c>
      <c r="E684">
        <v>4961.6099999999997</v>
      </c>
      <c r="F684">
        <v>34.26</v>
      </c>
      <c r="G684">
        <v>180</v>
      </c>
      <c r="BH684" s="121">
        <f>($E$684/$G$684)*0.5</f>
        <v>13.782249999999999</v>
      </c>
    </row>
    <row r="685" spans="1:60" x14ac:dyDescent="0.25">
      <c r="A685" s="1">
        <v>45932</v>
      </c>
      <c r="B685">
        <v>9694607142</v>
      </c>
      <c r="C685">
        <v>969460701</v>
      </c>
      <c r="D685">
        <v>9097.7999999999993</v>
      </c>
      <c r="E685">
        <v>7318.95</v>
      </c>
      <c r="F685">
        <v>50.54</v>
      </c>
      <c r="G685">
        <v>180</v>
      </c>
      <c r="BH685" s="121">
        <f>($E$685/$G$685)*0.5</f>
        <v>20.330416666666665</v>
      </c>
    </row>
    <row r="686" spans="1:60" x14ac:dyDescent="0.25">
      <c r="A686" s="1">
        <v>45932</v>
      </c>
      <c r="B686">
        <v>9859117117</v>
      </c>
      <c r="C686">
        <v>985911701</v>
      </c>
      <c r="D686">
        <v>14112.72</v>
      </c>
      <c r="E686">
        <v>11353.33</v>
      </c>
      <c r="F686">
        <v>78.400000000000006</v>
      </c>
      <c r="G686">
        <v>180</v>
      </c>
      <c r="BH686" s="121">
        <f>($E$686/$G$686)*0.5</f>
        <v>31.537027777777777</v>
      </c>
    </row>
    <row r="687" spans="1:60" x14ac:dyDescent="0.25">
      <c r="A687" s="1">
        <v>45932</v>
      </c>
      <c r="B687">
        <v>5845802110</v>
      </c>
      <c r="C687">
        <v>584580201</v>
      </c>
      <c r="D687">
        <v>9984.7199999999993</v>
      </c>
      <c r="E687">
        <v>8032.46</v>
      </c>
      <c r="F687">
        <v>55.47</v>
      </c>
      <c r="G687">
        <v>180</v>
      </c>
      <c r="BH687" s="121">
        <f>($E$687/$G$687)*0.5</f>
        <v>22.31238888888889</v>
      </c>
    </row>
    <row r="688" spans="1:60" x14ac:dyDescent="0.25">
      <c r="A688" s="1">
        <v>45932</v>
      </c>
      <c r="B688">
        <v>1128200122</v>
      </c>
      <c r="C688">
        <v>112820001</v>
      </c>
      <c r="D688">
        <v>2041.8</v>
      </c>
      <c r="E688">
        <v>1642.58</v>
      </c>
      <c r="F688">
        <v>11.34</v>
      </c>
      <c r="G688">
        <v>180</v>
      </c>
      <c r="BH688" s="121">
        <f>($E$688/$G$688)*0.5</f>
        <v>4.5627222222222219</v>
      </c>
    </row>
    <row r="689" spans="1:60" x14ac:dyDescent="0.25">
      <c r="A689" s="1">
        <v>45932</v>
      </c>
      <c r="B689">
        <v>8664505283</v>
      </c>
      <c r="C689">
        <v>866450501</v>
      </c>
      <c r="D689">
        <v>10978.44</v>
      </c>
      <c r="E689">
        <v>8831.8799999999992</v>
      </c>
      <c r="F689">
        <v>60.99</v>
      </c>
      <c r="G689">
        <v>180</v>
      </c>
      <c r="BH689" s="121">
        <f>($E$689/$G$689)*0.5</f>
        <v>24.532999999999998</v>
      </c>
    </row>
    <row r="690" spans="1:60" x14ac:dyDescent="0.25">
      <c r="A690" s="1">
        <v>45933</v>
      </c>
      <c r="B690">
        <v>5132608119</v>
      </c>
      <c r="C690">
        <v>513260801</v>
      </c>
      <c r="D690">
        <v>1673.45</v>
      </c>
      <c r="E690">
        <v>1346.25</v>
      </c>
      <c r="F690">
        <v>9.3000000000000007</v>
      </c>
      <c r="G690">
        <v>180</v>
      </c>
      <c r="BH690" s="121">
        <f>($E$690/$G$690)*0.5</f>
        <v>3.7395833333333335</v>
      </c>
    </row>
    <row r="691" spans="1:60" x14ac:dyDescent="0.25">
      <c r="A691" s="1">
        <v>45940</v>
      </c>
      <c r="B691">
        <v>9977208126</v>
      </c>
      <c r="C691">
        <v>997720801</v>
      </c>
      <c r="D691">
        <v>552.65</v>
      </c>
      <c r="E691">
        <v>444.6</v>
      </c>
      <c r="F691">
        <v>3.07</v>
      </c>
      <c r="G691">
        <v>180</v>
      </c>
      <c r="BH691" s="121">
        <f>($E$691/$G$691)*0.5</f>
        <v>1.2350000000000001</v>
      </c>
    </row>
    <row r="692" spans="1:60" x14ac:dyDescent="0.25">
      <c r="A692" s="1">
        <v>45940</v>
      </c>
      <c r="B692">
        <v>6440302178</v>
      </c>
      <c r="C692">
        <v>644030201</v>
      </c>
      <c r="D692">
        <v>6715.8</v>
      </c>
      <c r="E692">
        <v>5402.69</v>
      </c>
      <c r="F692">
        <v>37.31</v>
      </c>
      <c r="G692">
        <v>180</v>
      </c>
      <c r="BH692" s="121">
        <f>($E$692/$G$692)*0.5</f>
        <v>15.007472222222221</v>
      </c>
    </row>
    <row r="693" spans="1:60" x14ac:dyDescent="0.25">
      <c r="A693" s="1">
        <v>45940</v>
      </c>
      <c r="B693">
        <v>384216124</v>
      </c>
      <c r="C693">
        <v>38421601</v>
      </c>
      <c r="D693">
        <v>12177.36</v>
      </c>
      <c r="E693">
        <v>9796.3799999999992</v>
      </c>
      <c r="F693">
        <v>67.650000000000006</v>
      </c>
      <c r="G693">
        <v>180</v>
      </c>
      <c r="BH693" s="121">
        <f>($E$693/$G$693)*0.5</f>
        <v>27.212166666666665</v>
      </c>
    </row>
    <row r="694" spans="1:60" x14ac:dyDescent="0.25">
      <c r="A694" s="1">
        <v>45940</v>
      </c>
      <c r="B694">
        <v>5011701120</v>
      </c>
      <c r="C694">
        <v>501170101</v>
      </c>
      <c r="D694">
        <v>190.83</v>
      </c>
      <c r="E694">
        <v>156.03</v>
      </c>
      <c r="F694">
        <v>1.1499999999999999</v>
      </c>
      <c r="G694">
        <v>166</v>
      </c>
      <c r="BH694" s="121">
        <f>($E$694/$G$694)*0.5</f>
        <v>0.46996987951807229</v>
      </c>
    </row>
    <row r="695" spans="1:60" x14ac:dyDescent="0.25">
      <c r="A695" s="1">
        <v>45940</v>
      </c>
      <c r="B695">
        <v>4676419124</v>
      </c>
      <c r="C695">
        <v>467641901</v>
      </c>
      <c r="D695">
        <v>4763.46</v>
      </c>
      <c r="E695">
        <v>3832.09</v>
      </c>
      <c r="F695">
        <v>26.46</v>
      </c>
      <c r="G695">
        <v>180</v>
      </c>
      <c r="BH695" s="121">
        <f>($E$695/$G$695)*0.5</f>
        <v>10.644694444444445</v>
      </c>
    </row>
    <row r="696" spans="1:60" x14ac:dyDescent="0.25">
      <c r="A696" s="1">
        <v>45940</v>
      </c>
      <c r="B696">
        <v>3448300265</v>
      </c>
      <c r="C696">
        <v>344830001</v>
      </c>
      <c r="D696">
        <v>6543.46</v>
      </c>
      <c r="E696">
        <v>5264.05</v>
      </c>
      <c r="F696">
        <v>36.35</v>
      </c>
      <c r="G696">
        <v>180</v>
      </c>
      <c r="BH696" s="121">
        <f>($E$696/$G$696)*0.5</f>
        <v>14.622361111111111</v>
      </c>
    </row>
    <row r="697" spans="1:60" x14ac:dyDescent="0.25">
      <c r="A697" s="1">
        <v>45943</v>
      </c>
      <c r="B697">
        <v>2762208138</v>
      </c>
      <c r="C697">
        <v>276220801</v>
      </c>
      <c r="D697">
        <v>6228</v>
      </c>
      <c r="E697">
        <v>5010.2700000000004</v>
      </c>
      <c r="F697">
        <v>34.6</v>
      </c>
      <c r="G697">
        <v>180</v>
      </c>
      <c r="BH697" s="121">
        <f>($E$697/$G$697)*0.5</f>
        <v>13.917416666666668</v>
      </c>
    </row>
    <row r="698" spans="1:60" x14ac:dyDescent="0.25">
      <c r="A698" s="1">
        <v>45943</v>
      </c>
      <c r="B698">
        <v>627008128</v>
      </c>
      <c r="C698">
        <v>62700830</v>
      </c>
      <c r="D698">
        <v>900.24</v>
      </c>
      <c r="E698">
        <v>724.22</v>
      </c>
      <c r="F698">
        <v>5</v>
      </c>
      <c r="G698">
        <v>180</v>
      </c>
      <c r="BH698" s="121">
        <f>($E$698/$G$698)*0.5</f>
        <v>2.0117222222222222</v>
      </c>
    </row>
    <row r="699" spans="1:60" x14ac:dyDescent="0.25">
      <c r="A699" s="1">
        <v>45943</v>
      </c>
      <c r="B699">
        <v>204319111</v>
      </c>
      <c r="C699">
        <v>20431901</v>
      </c>
      <c r="D699">
        <v>6649.56</v>
      </c>
      <c r="E699">
        <v>5349.4</v>
      </c>
      <c r="F699">
        <v>36.94</v>
      </c>
      <c r="G699">
        <v>180</v>
      </c>
      <c r="BH699" s="121">
        <f>($E$699/$G$699)*0.5</f>
        <v>14.859444444444444</v>
      </c>
    </row>
    <row r="700" spans="1:60" x14ac:dyDescent="0.25">
      <c r="A700" s="1">
        <v>45943</v>
      </c>
      <c r="B700">
        <v>6505216119</v>
      </c>
      <c r="C700">
        <v>650521601</v>
      </c>
      <c r="D700">
        <v>5939.04</v>
      </c>
      <c r="E700">
        <v>4777.8100000000004</v>
      </c>
      <c r="F700">
        <v>32.99</v>
      </c>
      <c r="G700">
        <v>180</v>
      </c>
      <c r="BH700" s="121">
        <f>($E$700/$G$700)*0.5</f>
        <v>13.271694444444446</v>
      </c>
    </row>
    <row r="701" spans="1:60" x14ac:dyDescent="0.25">
      <c r="A701" s="1">
        <v>45943</v>
      </c>
      <c r="B701">
        <v>2364116232</v>
      </c>
      <c r="C701">
        <v>236411601</v>
      </c>
      <c r="D701">
        <v>11240.13</v>
      </c>
      <c r="E701">
        <v>9735</v>
      </c>
      <c r="F701">
        <v>96.07</v>
      </c>
      <c r="G701">
        <v>117</v>
      </c>
      <c r="BH701" s="121">
        <f>($E$701/$G$701)*0.5</f>
        <v>41.602564102564102</v>
      </c>
    </row>
    <row r="702" spans="1:60" x14ac:dyDescent="0.25">
      <c r="A702" s="1">
        <v>45943</v>
      </c>
      <c r="B702">
        <v>8964314117</v>
      </c>
      <c r="C702">
        <v>896431401</v>
      </c>
      <c r="D702">
        <v>3691.44</v>
      </c>
      <c r="E702">
        <v>2969.67</v>
      </c>
      <c r="F702">
        <v>20.51</v>
      </c>
      <c r="G702">
        <v>180</v>
      </c>
      <c r="BH702" s="121">
        <f>($E$702/$G$702)*0.5</f>
        <v>8.2490833333333331</v>
      </c>
    </row>
    <row r="703" spans="1:60" x14ac:dyDescent="0.25">
      <c r="A703" s="1">
        <v>45943</v>
      </c>
      <c r="B703">
        <v>6151306113</v>
      </c>
      <c r="C703">
        <v>615130601</v>
      </c>
      <c r="D703">
        <v>1525.8</v>
      </c>
      <c r="E703">
        <v>1227.47</v>
      </c>
      <c r="F703">
        <v>8.48</v>
      </c>
      <c r="G703">
        <v>180</v>
      </c>
      <c r="BH703" s="121">
        <f>($E$703/$G$703)*0.5</f>
        <v>3.4096388888888889</v>
      </c>
    </row>
    <row r="704" spans="1:60" x14ac:dyDescent="0.25">
      <c r="A704" s="1">
        <v>45943</v>
      </c>
      <c r="B704">
        <v>6583101123</v>
      </c>
      <c r="C704">
        <v>658310101</v>
      </c>
      <c r="D704">
        <v>2484.7199999999998</v>
      </c>
      <c r="E704">
        <v>1998.89</v>
      </c>
      <c r="F704">
        <v>13.8</v>
      </c>
      <c r="G704">
        <v>180</v>
      </c>
      <c r="BH704" s="121">
        <f>($E$704/$G$704)*0.5</f>
        <v>5.5524722222222227</v>
      </c>
    </row>
    <row r="705" spans="1:60" x14ac:dyDescent="0.25">
      <c r="A705" s="1">
        <v>45943</v>
      </c>
      <c r="B705">
        <v>3798115133</v>
      </c>
      <c r="C705">
        <v>379811501</v>
      </c>
      <c r="D705">
        <v>5169.84</v>
      </c>
      <c r="E705">
        <v>4159.01</v>
      </c>
      <c r="F705">
        <v>28.72</v>
      </c>
      <c r="G705">
        <v>180</v>
      </c>
      <c r="BH705" s="121">
        <f>($E$705/$G$705)*0.5</f>
        <v>11.552805555555556</v>
      </c>
    </row>
    <row r="706" spans="1:60" x14ac:dyDescent="0.25">
      <c r="A706" s="1">
        <v>45943</v>
      </c>
      <c r="B706">
        <v>9963416124</v>
      </c>
      <c r="C706">
        <v>996341601</v>
      </c>
      <c r="D706">
        <v>1123.32</v>
      </c>
      <c r="E706">
        <v>903.68</v>
      </c>
      <c r="F706">
        <v>6.24</v>
      </c>
      <c r="G706">
        <v>180</v>
      </c>
      <c r="BH706" s="121">
        <f>($E$706/$G$706)*0.5</f>
        <v>2.5102222222222221</v>
      </c>
    </row>
    <row r="707" spans="1:60" x14ac:dyDescent="0.25">
      <c r="A707" s="1">
        <v>45943</v>
      </c>
      <c r="B707">
        <v>4563708124</v>
      </c>
      <c r="C707">
        <v>456370801</v>
      </c>
      <c r="D707">
        <v>7374</v>
      </c>
      <c r="E707">
        <v>5932.2</v>
      </c>
      <c r="F707">
        <v>40.97</v>
      </c>
      <c r="G707">
        <v>180</v>
      </c>
      <c r="BH707" s="121">
        <f>($E$707/$G$707)*0.5</f>
        <v>16.478333333333332</v>
      </c>
    </row>
    <row r="708" spans="1:60" x14ac:dyDescent="0.25">
      <c r="A708" s="1">
        <v>45943</v>
      </c>
      <c r="B708">
        <v>2922705145</v>
      </c>
      <c r="C708">
        <v>292270501</v>
      </c>
      <c r="D708">
        <v>1361.4</v>
      </c>
      <c r="E708">
        <v>1095.21</v>
      </c>
      <c r="F708">
        <v>7.56</v>
      </c>
      <c r="G708">
        <v>180</v>
      </c>
      <c r="BH708" s="121">
        <f>($E$708/$G$708)*0.5</f>
        <v>3.0422500000000001</v>
      </c>
    </row>
    <row r="709" spans="1:60" x14ac:dyDescent="0.25">
      <c r="A709" s="1">
        <v>45943</v>
      </c>
      <c r="B709">
        <v>2981308133</v>
      </c>
      <c r="C709">
        <v>298130801</v>
      </c>
      <c r="D709">
        <v>6763.08</v>
      </c>
      <c r="E709">
        <v>5440.73</v>
      </c>
      <c r="F709">
        <v>37.57</v>
      </c>
      <c r="G709">
        <v>180</v>
      </c>
      <c r="BH709" s="121">
        <f>($E$709/$G$709)*0.5</f>
        <v>15.113138888888887</v>
      </c>
    </row>
    <row r="710" spans="1:60" x14ac:dyDescent="0.25">
      <c r="A710" s="1">
        <v>45943</v>
      </c>
      <c r="B710">
        <v>410504191</v>
      </c>
      <c r="C710">
        <v>41050401</v>
      </c>
      <c r="D710">
        <v>2703.24</v>
      </c>
      <c r="E710">
        <v>2174.69</v>
      </c>
      <c r="F710">
        <v>15.02</v>
      </c>
      <c r="G710">
        <v>180</v>
      </c>
      <c r="BH710" s="121">
        <f>($E$710/$G$710)*0.5</f>
        <v>6.040805555555556</v>
      </c>
    </row>
    <row r="711" spans="1:60" x14ac:dyDescent="0.25">
      <c r="A711" s="1">
        <v>45943</v>
      </c>
      <c r="B711">
        <v>522801139</v>
      </c>
      <c r="C711">
        <v>52280101</v>
      </c>
      <c r="D711">
        <v>2202</v>
      </c>
      <c r="E711">
        <v>1771.45</v>
      </c>
      <c r="F711">
        <v>12.23</v>
      </c>
      <c r="G711">
        <v>180</v>
      </c>
      <c r="BH711" s="121">
        <f>($E$711/$G$711)*0.5</f>
        <v>4.9206944444444449</v>
      </c>
    </row>
    <row r="712" spans="1:60" x14ac:dyDescent="0.25">
      <c r="A712" s="1">
        <v>45943</v>
      </c>
      <c r="B712">
        <v>2314109156</v>
      </c>
      <c r="C712">
        <v>231410901</v>
      </c>
      <c r="D712">
        <v>5308.56</v>
      </c>
      <c r="E712">
        <v>4270.6000000000004</v>
      </c>
      <c r="F712">
        <v>29.49</v>
      </c>
      <c r="G712">
        <v>180</v>
      </c>
      <c r="BH712" s="121">
        <f>($E$712/$G$712)*0.5</f>
        <v>11.862777777777779</v>
      </c>
    </row>
    <row r="713" spans="1:60" x14ac:dyDescent="0.25">
      <c r="A713" s="1">
        <v>45943</v>
      </c>
      <c r="B713">
        <v>1691005000</v>
      </c>
      <c r="C713">
        <v>169100500</v>
      </c>
      <c r="D713">
        <v>6005.04</v>
      </c>
      <c r="E713">
        <v>4830.8999999999996</v>
      </c>
      <c r="F713">
        <v>33.36</v>
      </c>
      <c r="G713">
        <v>180</v>
      </c>
      <c r="BH713" s="121">
        <f>($E$713/$G$713)*0.5</f>
        <v>13.419166666666666</v>
      </c>
    </row>
    <row r="714" spans="1:60" x14ac:dyDescent="0.25">
      <c r="A714" s="1">
        <v>45943</v>
      </c>
      <c r="B714">
        <v>773158137</v>
      </c>
      <c r="C714">
        <v>77315810</v>
      </c>
      <c r="D714">
        <v>2488.1999999999998</v>
      </c>
      <c r="E714">
        <v>2001.69</v>
      </c>
      <c r="F714">
        <v>13.82</v>
      </c>
      <c r="G714">
        <v>180</v>
      </c>
      <c r="BH714" s="121">
        <f>($E$714/$G$714)*0.5</f>
        <v>5.5602499999999999</v>
      </c>
    </row>
    <row r="715" spans="1:60" x14ac:dyDescent="0.25">
      <c r="A715" s="1">
        <v>45943</v>
      </c>
      <c r="B715">
        <v>5071406168</v>
      </c>
      <c r="C715">
        <v>507140601</v>
      </c>
      <c r="D715">
        <v>2944.56</v>
      </c>
      <c r="E715">
        <v>2368.8200000000002</v>
      </c>
      <c r="F715">
        <v>16.36</v>
      </c>
      <c r="G715">
        <v>180</v>
      </c>
      <c r="BH715" s="121">
        <f>($E$715/$G$715)*0.5</f>
        <v>6.580055555555556</v>
      </c>
    </row>
    <row r="716" spans="1:60" x14ac:dyDescent="0.25">
      <c r="A716" s="1">
        <v>45943</v>
      </c>
      <c r="B716">
        <v>4098065002</v>
      </c>
      <c r="C716">
        <v>409806500</v>
      </c>
      <c r="D716">
        <v>797.64</v>
      </c>
      <c r="E716">
        <v>641.67999999999995</v>
      </c>
      <c r="F716">
        <v>4.43</v>
      </c>
      <c r="G716">
        <v>180</v>
      </c>
      <c r="BH716" s="121">
        <f>($E$716/$G$716)*0.5</f>
        <v>1.7824444444444443</v>
      </c>
    </row>
    <row r="717" spans="1:60" x14ac:dyDescent="0.25">
      <c r="A717" s="1">
        <v>45943</v>
      </c>
      <c r="B717">
        <v>8576318133</v>
      </c>
      <c r="C717">
        <v>857631801</v>
      </c>
      <c r="D717">
        <v>3827.04</v>
      </c>
      <c r="E717">
        <v>3078.76</v>
      </c>
      <c r="F717">
        <v>21.26</v>
      </c>
      <c r="G717">
        <v>180</v>
      </c>
      <c r="BH717" s="121">
        <f>($E$717/$G$717)*0.5</f>
        <v>8.5521111111111114</v>
      </c>
    </row>
    <row r="718" spans="1:60" x14ac:dyDescent="0.25">
      <c r="A718" s="1">
        <v>45943</v>
      </c>
      <c r="B718">
        <v>7602414159</v>
      </c>
      <c r="C718">
        <v>760241401</v>
      </c>
      <c r="D718">
        <v>5313.36</v>
      </c>
      <c r="E718">
        <v>4274.46</v>
      </c>
      <c r="F718">
        <v>29.52</v>
      </c>
      <c r="G718">
        <v>180</v>
      </c>
      <c r="BH718" s="121">
        <f>($E$718/$G$718)*0.5</f>
        <v>11.8735</v>
      </c>
    </row>
    <row r="719" spans="1:60" x14ac:dyDescent="0.25">
      <c r="A719" s="1">
        <v>45943</v>
      </c>
      <c r="B719">
        <v>9124801144</v>
      </c>
      <c r="C719">
        <v>912480101</v>
      </c>
      <c r="D719">
        <v>1615.68</v>
      </c>
      <c r="E719">
        <v>1299.77</v>
      </c>
      <c r="F719">
        <v>8.98</v>
      </c>
      <c r="G719">
        <v>180</v>
      </c>
      <c r="BH719" s="121">
        <f>($E$719/$G$719)*0.5</f>
        <v>3.6104722222222221</v>
      </c>
    </row>
    <row r="720" spans="1:60" x14ac:dyDescent="0.25">
      <c r="A720" s="1">
        <v>45943</v>
      </c>
      <c r="B720">
        <v>4380816159</v>
      </c>
      <c r="C720">
        <v>438081601</v>
      </c>
      <c r="D720">
        <v>4083.72</v>
      </c>
      <c r="E720">
        <v>3285.25</v>
      </c>
      <c r="F720">
        <v>22.69</v>
      </c>
      <c r="G720">
        <v>180</v>
      </c>
      <c r="BH720" s="121">
        <f>($E$720/$G$720)*0.5</f>
        <v>9.125694444444445</v>
      </c>
    </row>
    <row r="721" spans="1:60" x14ac:dyDescent="0.25">
      <c r="A721" s="1">
        <v>45943</v>
      </c>
      <c r="B721">
        <v>83704158</v>
      </c>
      <c r="C721">
        <v>8370401</v>
      </c>
      <c r="D721">
        <v>8629.68</v>
      </c>
      <c r="E721">
        <v>6942.36</v>
      </c>
      <c r="F721">
        <v>47.94</v>
      </c>
      <c r="G721">
        <v>180</v>
      </c>
      <c r="BH721" s="121">
        <f>($E$721/$G$721)*0.5</f>
        <v>19.284333333333333</v>
      </c>
    </row>
    <row r="722" spans="1:60" x14ac:dyDescent="0.25">
      <c r="A722" s="1">
        <v>45943</v>
      </c>
      <c r="B722">
        <v>2436309155</v>
      </c>
      <c r="C722">
        <v>243630901</v>
      </c>
      <c r="D722">
        <v>5434.32</v>
      </c>
      <c r="E722">
        <v>4371.7700000000004</v>
      </c>
      <c r="F722">
        <v>30.19</v>
      </c>
      <c r="G722">
        <v>180</v>
      </c>
      <c r="BH722" s="121">
        <f>($E$722/$G$722)*0.5</f>
        <v>12.143805555555558</v>
      </c>
    </row>
    <row r="723" spans="1:60" x14ac:dyDescent="0.25">
      <c r="A723" s="1">
        <v>45943</v>
      </c>
      <c r="B723">
        <v>9611407111</v>
      </c>
      <c r="C723">
        <v>961140701</v>
      </c>
      <c r="D723">
        <v>5884.56</v>
      </c>
      <c r="E723">
        <v>1150.58</v>
      </c>
      <c r="F723">
        <v>32.69</v>
      </c>
      <c r="G723">
        <v>180</v>
      </c>
      <c r="BH723" s="121">
        <f>($E$723/$G$723)*0.5</f>
        <v>3.1960555555555552</v>
      </c>
    </row>
    <row r="724" spans="1:60" x14ac:dyDescent="0.25">
      <c r="A724" s="1">
        <v>45947</v>
      </c>
      <c r="B724">
        <v>9765708200</v>
      </c>
      <c r="C724">
        <v>976570801</v>
      </c>
      <c r="D724">
        <v>1341.47</v>
      </c>
      <c r="E724">
        <v>1079.18</v>
      </c>
      <c r="F724">
        <v>7.45</v>
      </c>
      <c r="G724">
        <v>180</v>
      </c>
      <c r="BH724" s="121">
        <f>($E$724/$G$724)*0.5</f>
        <v>2.9977222222222224</v>
      </c>
    </row>
    <row r="725" spans="1:60" x14ac:dyDescent="0.25">
      <c r="A725" s="1">
        <v>45947</v>
      </c>
      <c r="B725">
        <v>8651305157</v>
      </c>
      <c r="C725">
        <v>865130501</v>
      </c>
      <c r="D725">
        <v>1271.28</v>
      </c>
      <c r="E725">
        <v>1022.71</v>
      </c>
      <c r="F725">
        <v>7.06</v>
      </c>
      <c r="G725">
        <v>180</v>
      </c>
      <c r="BH725" s="121">
        <f>($E$725/$G$725)*0.5</f>
        <v>2.8408611111111113</v>
      </c>
    </row>
    <row r="726" spans="1:60" x14ac:dyDescent="0.25">
      <c r="A726" s="199">
        <v>45947</v>
      </c>
      <c r="B726" s="8">
        <v>8958411157</v>
      </c>
      <c r="C726" s="8">
        <v>895841101</v>
      </c>
      <c r="D726" s="8">
        <v>10587.96</v>
      </c>
      <c r="E726" s="8">
        <v>8779</v>
      </c>
      <c r="F726" s="8">
        <v>68.75</v>
      </c>
      <c r="G726" s="8">
        <v>154</v>
      </c>
      <c r="BH726" s="121">
        <f>($E$726/$G$726)*0.5</f>
        <v>28.503246753246753</v>
      </c>
    </row>
    <row r="727" spans="1:60" x14ac:dyDescent="0.25">
      <c r="A727" s="1">
        <v>45950</v>
      </c>
      <c r="B727">
        <v>8512503115</v>
      </c>
      <c r="C727">
        <v>851250301</v>
      </c>
      <c r="D727">
        <v>1175.8900000000001</v>
      </c>
      <c r="E727">
        <v>945.97</v>
      </c>
      <c r="F727">
        <v>6.53</v>
      </c>
      <c r="G727">
        <v>180</v>
      </c>
      <c r="BH727" s="121">
        <f>($E$727/$G$727)*0.5</f>
        <v>2.6276944444444443</v>
      </c>
    </row>
    <row r="728" spans="1:60" x14ac:dyDescent="0.25">
      <c r="A728" s="1">
        <v>45950</v>
      </c>
      <c r="B728">
        <v>361500118</v>
      </c>
      <c r="C728">
        <v>36150001</v>
      </c>
      <c r="D728">
        <v>2046.64</v>
      </c>
      <c r="E728">
        <v>1646.47</v>
      </c>
      <c r="F728">
        <v>11.37</v>
      </c>
      <c r="G728">
        <v>180</v>
      </c>
      <c r="BH728" s="121">
        <f>($E$728/$G$728)*0.5</f>
        <v>4.5735277777777776</v>
      </c>
    </row>
    <row r="729" spans="1:60" x14ac:dyDescent="0.25">
      <c r="A729" s="1">
        <v>45950</v>
      </c>
      <c r="B729">
        <v>4985118123</v>
      </c>
      <c r="C729">
        <v>498511801</v>
      </c>
      <c r="D729">
        <v>4282.8</v>
      </c>
      <c r="E729">
        <v>3445.4</v>
      </c>
      <c r="F729">
        <v>23.79</v>
      </c>
      <c r="G729">
        <v>180</v>
      </c>
      <c r="BH729" s="121">
        <f>($E$729/$G$729)*0.5</f>
        <v>9.5705555555555559</v>
      </c>
    </row>
    <row r="730" spans="1:60" x14ac:dyDescent="0.25">
      <c r="A730" s="1">
        <v>45950</v>
      </c>
      <c r="B730">
        <v>1887004014</v>
      </c>
      <c r="C730">
        <v>188700400</v>
      </c>
      <c r="D730">
        <v>4494.4799999999996</v>
      </c>
      <c r="E730">
        <v>3615.7</v>
      </c>
      <c r="F730">
        <v>24.97</v>
      </c>
      <c r="G730">
        <v>180</v>
      </c>
      <c r="BH730" s="121">
        <f>($E$730/$G$730)*0.5</f>
        <v>10.04361111111111</v>
      </c>
    </row>
    <row r="731" spans="1:60" x14ac:dyDescent="0.25">
      <c r="A731" s="1">
        <v>45950</v>
      </c>
      <c r="B731">
        <v>963164092</v>
      </c>
      <c r="C731">
        <v>96316430</v>
      </c>
      <c r="D731">
        <v>6658.44</v>
      </c>
      <c r="E731">
        <v>5356.55</v>
      </c>
      <c r="F731">
        <v>36.99</v>
      </c>
      <c r="G731">
        <v>180</v>
      </c>
      <c r="BH731" s="121">
        <f>($E$731/$G$731)*0.5</f>
        <v>14.879305555555556</v>
      </c>
    </row>
    <row r="732" spans="1:60" x14ac:dyDescent="0.25">
      <c r="A732" s="1">
        <v>45950</v>
      </c>
      <c r="B732">
        <v>2525314149</v>
      </c>
      <c r="C732">
        <v>252531401</v>
      </c>
      <c r="D732">
        <v>4826.5600000000004</v>
      </c>
      <c r="E732">
        <v>3882.85</v>
      </c>
      <c r="F732">
        <v>26.81</v>
      </c>
      <c r="G732">
        <v>180</v>
      </c>
      <c r="BH732" s="121">
        <f>($E$732/$G$732)*0.5</f>
        <v>10.785694444444443</v>
      </c>
    </row>
    <row r="733" spans="1:60" x14ac:dyDescent="0.25">
      <c r="A733" s="1">
        <v>45950</v>
      </c>
      <c r="B733">
        <v>63009018</v>
      </c>
      <c r="C733">
        <v>6300900</v>
      </c>
      <c r="D733">
        <v>8273.8799999999992</v>
      </c>
      <c r="E733">
        <v>6656.13</v>
      </c>
      <c r="F733">
        <v>45.97</v>
      </c>
      <c r="G733">
        <v>180</v>
      </c>
      <c r="BH733" s="121">
        <f>($E$733/$G$733)*0.5</f>
        <v>18.489250000000002</v>
      </c>
    </row>
    <row r="734" spans="1:60" x14ac:dyDescent="0.25">
      <c r="A734" s="1">
        <v>45950</v>
      </c>
      <c r="B734">
        <v>1063216123</v>
      </c>
      <c r="C734">
        <v>106321601</v>
      </c>
      <c r="D734">
        <v>1659.6</v>
      </c>
      <c r="E734">
        <v>1335.11</v>
      </c>
      <c r="F734">
        <v>9.2200000000000006</v>
      </c>
      <c r="G734">
        <v>180</v>
      </c>
      <c r="BH734" s="121">
        <f>($E$734/$G$734)*0.5</f>
        <v>3.7086388888888888</v>
      </c>
    </row>
    <row r="735" spans="1:60" x14ac:dyDescent="0.25">
      <c r="A735" s="1">
        <v>45950</v>
      </c>
      <c r="B735">
        <v>4617309112</v>
      </c>
      <c r="C735">
        <v>461730901</v>
      </c>
      <c r="D735">
        <v>3782.88</v>
      </c>
      <c r="E735">
        <v>3043.23</v>
      </c>
      <c r="F735">
        <v>21.02</v>
      </c>
      <c r="G735">
        <v>180</v>
      </c>
      <c r="BH735" s="121">
        <f>($E$735/$G$735)*0.5</f>
        <v>8.4534166666666675</v>
      </c>
    </row>
    <row r="736" spans="1:60" x14ac:dyDescent="0.25">
      <c r="A736" s="1">
        <v>45950</v>
      </c>
      <c r="B736">
        <v>7155109247</v>
      </c>
      <c r="C736">
        <v>715510901</v>
      </c>
      <c r="D736">
        <v>3135.24</v>
      </c>
      <c r="E736">
        <v>2522.2199999999998</v>
      </c>
      <c r="F736">
        <v>17.420000000000002</v>
      </c>
      <c r="G736">
        <v>180</v>
      </c>
      <c r="BH736" s="121">
        <f>($E$736/$G$736)*0.5</f>
        <v>7.0061666666666662</v>
      </c>
    </row>
    <row r="737" spans="1:60" x14ac:dyDescent="0.25">
      <c r="A737" s="1">
        <v>45954</v>
      </c>
      <c r="B737">
        <v>9177316122</v>
      </c>
      <c r="C737">
        <v>917731601</v>
      </c>
      <c r="D737">
        <v>10218.6</v>
      </c>
      <c r="E737">
        <v>8220.61</v>
      </c>
      <c r="F737">
        <v>56.77</v>
      </c>
      <c r="G737">
        <v>180</v>
      </c>
      <c r="BH737" s="121">
        <f>($E$737/$G$737)*0.5</f>
        <v>22.835027777777778</v>
      </c>
    </row>
    <row r="738" spans="1:60" x14ac:dyDescent="0.25">
      <c r="A738" s="1">
        <v>45954</v>
      </c>
      <c r="B738">
        <v>206403140</v>
      </c>
      <c r="C738">
        <v>20640301</v>
      </c>
      <c r="D738">
        <v>1147.51</v>
      </c>
      <c r="E738">
        <v>923.14</v>
      </c>
      <c r="F738">
        <v>6.38</v>
      </c>
      <c r="G738">
        <v>180</v>
      </c>
      <c r="BH738" s="121">
        <f>($E$738/$G$738)*0.5</f>
        <v>2.5642777777777779</v>
      </c>
    </row>
    <row r="739" spans="1:60" x14ac:dyDescent="0.25">
      <c r="A739" s="1">
        <v>45958</v>
      </c>
      <c r="B739">
        <v>7301306113</v>
      </c>
      <c r="C739">
        <v>730130601</v>
      </c>
      <c r="D739">
        <v>2469.36</v>
      </c>
      <c r="E739">
        <v>1986.54</v>
      </c>
      <c r="F739">
        <v>13.72</v>
      </c>
      <c r="G739">
        <v>180</v>
      </c>
      <c r="BH739" s="121">
        <f>($E$739/$G$739)*0.5</f>
        <v>5.5181666666666667</v>
      </c>
    </row>
    <row r="740" spans="1:60" x14ac:dyDescent="0.25">
      <c r="A740" s="1">
        <v>45958</v>
      </c>
      <c r="B740">
        <v>31058033</v>
      </c>
      <c r="C740">
        <v>3105800</v>
      </c>
      <c r="D740">
        <v>9278.16</v>
      </c>
      <c r="E740">
        <v>7464.05</v>
      </c>
      <c r="F740">
        <v>51.55</v>
      </c>
      <c r="G740">
        <v>180</v>
      </c>
      <c r="BH740" s="121">
        <f>($E$740/$G$740)*0.5</f>
        <v>20.733472222222222</v>
      </c>
    </row>
    <row r="741" spans="1:60" x14ac:dyDescent="0.25">
      <c r="A741" s="1">
        <v>45958</v>
      </c>
      <c r="B741">
        <v>3842114121</v>
      </c>
      <c r="C741">
        <v>384211401</v>
      </c>
      <c r="D741">
        <v>2448.36</v>
      </c>
      <c r="E741">
        <v>1969.64</v>
      </c>
      <c r="F741">
        <v>13.6</v>
      </c>
      <c r="G741">
        <v>180</v>
      </c>
      <c r="BH741" s="121">
        <f>($E$741/$G$741)*0.5</f>
        <v>5.4712222222222229</v>
      </c>
    </row>
    <row r="742" spans="1:60" x14ac:dyDescent="0.25">
      <c r="A742" s="1">
        <v>45958</v>
      </c>
      <c r="B742">
        <v>9971504120</v>
      </c>
      <c r="C742">
        <v>997150401</v>
      </c>
      <c r="D742">
        <v>2884.24</v>
      </c>
      <c r="E742">
        <v>2320.3000000000002</v>
      </c>
      <c r="F742">
        <v>16.02</v>
      </c>
      <c r="G742">
        <v>180</v>
      </c>
      <c r="BH742" s="121">
        <f>($E$742/$G$742)*0.5</f>
        <v>6.4452777777777781</v>
      </c>
    </row>
    <row r="743" spans="1:60" x14ac:dyDescent="0.25">
      <c r="A743" s="1">
        <v>45958</v>
      </c>
      <c r="B743">
        <v>7873313121</v>
      </c>
      <c r="C743">
        <v>787331301</v>
      </c>
      <c r="D743">
        <v>713.16</v>
      </c>
      <c r="E743">
        <v>573.72</v>
      </c>
      <c r="F743">
        <v>3.96</v>
      </c>
      <c r="G743">
        <v>180</v>
      </c>
      <c r="BH743" s="121">
        <f>($E$743/$G$743)*0.5</f>
        <v>1.5936666666666668</v>
      </c>
    </row>
    <row r="744" spans="1:60" x14ac:dyDescent="0.25">
      <c r="A744" s="1">
        <v>45958</v>
      </c>
      <c r="B744">
        <v>4007706115</v>
      </c>
      <c r="C744">
        <v>400770601</v>
      </c>
      <c r="D744">
        <v>3078.36</v>
      </c>
      <c r="E744">
        <v>2476.46</v>
      </c>
      <c r="F744">
        <v>17.100000000000001</v>
      </c>
      <c r="G744">
        <v>180</v>
      </c>
      <c r="BH744" s="121">
        <f>($E$744/$G$744)*0.5</f>
        <v>6.8790555555555555</v>
      </c>
    </row>
    <row r="745" spans="1:60" x14ac:dyDescent="0.25">
      <c r="A745" s="1">
        <v>45958</v>
      </c>
      <c r="B745">
        <v>8672503153</v>
      </c>
      <c r="C745">
        <v>867250301</v>
      </c>
      <c r="D745">
        <v>4708.4399999999996</v>
      </c>
      <c r="E745">
        <v>3787.82</v>
      </c>
      <c r="F745">
        <v>26.16</v>
      </c>
      <c r="G745">
        <v>180</v>
      </c>
      <c r="BH745" s="121">
        <f>($E$745/$G$745)*0.5</f>
        <v>10.521722222222223</v>
      </c>
    </row>
    <row r="746" spans="1:60" x14ac:dyDescent="0.25">
      <c r="A746" s="1">
        <v>45958</v>
      </c>
      <c r="B746">
        <v>4681202125</v>
      </c>
      <c r="C746">
        <v>468120201</v>
      </c>
      <c r="D746">
        <v>5873.64</v>
      </c>
      <c r="E746">
        <v>4725.2</v>
      </c>
      <c r="F746">
        <v>32.630000000000003</v>
      </c>
      <c r="G746">
        <v>180</v>
      </c>
      <c r="BH746" s="121">
        <f>($E$746/$G$746)*0.5</f>
        <v>13.125555555555556</v>
      </c>
    </row>
    <row r="747" spans="1:60" x14ac:dyDescent="0.25">
      <c r="A747" s="1">
        <v>45958</v>
      </c>
      <c r="B747">
        <v>1934704133</v>
      </c>
      <c r="C747">
        <v>193470401</v>
      </c>
      <c r="D747">
        <v>1921.32</v>
      </c>
      <c r="E747">
        <v>1545.65</v>
      </c>
      <c r="F747">
        <v>10.67</v>
      </c>
      <c r="G747">
        <v>180</v>
      </c>
      <c r="BH747" s="121">
        <f>($E$747/$G$747)*0.5</f>
        <v>4.2934722222222224</v>
      </c>
    </row>
    <row r="748" spans="1:60" x14ac:dyDescent="0.25">
      <c r="A748" s="1">
        <v>45958</v>
      </c>
      <c r="B748">
        <v>4274204127</v>
      </c>
      <c r="C748">
        <v>427420401</v>
      </c>
      <c r="D748">
        <v>1268.04</v>
      </c>
      <c r="E748">
        <v>1020.11</v>
      </c>
      <c r="F748">
        <v>7.04</v>
      </c>
      <c r="G748">
        <v>180</v>
      </c>
      <c r="BH748" s="121">
        <f>($E$748/$G$748)*0.5</f>
        <v>2.8336388888888888</v>
      </c>
    </row>
    <row r="749" spans="1:60" x14ac:dyDescent="0.25">
      <c r="A749" s="1">
        <v>45958</v>
      </c>
      <c r="B749">
        <v>2383061068</v>
      </c>
      <c r="C749">
        <v>238306120</v>
      </c>
      <c r="D749">
        <v>1838.88</v>
      </c>
      <c r="E749">
        <v>1479.33</v>
      </c>
      <c r="F749">
        <v>10.220000000000001</v>
      </c>
      <c r="G749">
        <v>180</v>
      </c>
      <c r="BH749" s="121">
        <f>($E$749/$G$749)*0.5</f>
        <v>4.1092499999999994</v>
      </c>
    </row>
    <row r="750" spans="1:60" x14ac:dyDescent="0.25">
      <c r="A750" s="1">
        <v>45958</v>
      </c>
      <c r="B750">
        <v>133085016</v>
      </c>
      <c r="C750">
        <v>13308500</v>
      </c>
      <c r="D750">
        <v>2822.76</v>
      </c>
      <c r="E750">
        <v>2270.84</v>
      </c>
      <c r="F750">
        <v>15.68</v>
      </c>
      <c r="G750">
        <v>180</v>
      </c>
      <c r="BH750" s="121">
        <f>($E$750/$G$750)*0.5</f>
        <v>6.3078888888888889</v>
      </c>
    </row>
    <row r="751" spans="1:60" x14ac:dyDescent="0.25">
      <c r="A751" s="1">
        <v>45958</v>
      </c>
      <c r="B751">
        <v>1924501166</v>
      </c>
      <c r="C751">
        <v>192450101</v>
      </c>
      <c r="D751">
        <v>7927.44</v>
      </c>
      <c r="E751">
        <v>6377.43</v>
      </c>
      <c r="F751">
        <v>44.04</v>
      </c>
      <c r="G751">
        <v>180</v>
      </c>
      <c r="BH751" s="121">
        <f>($E$751/$G$751)*0.5</f>
        <v>17.715083333333332</v>
      </c>
    </row>
    <row r="752" spans="1:60" x14ac:dyDescent="0.25">
      <c r="A752" s="1">
        <v>45960</v>
      </c>
      <c r="B752">
        <v>7872503141</v>
      </c>
      <c r="C752">
        <v>787250301</v>
      </c>
      <c r="D752">
        <v>9356.52</v>
      </c>
      <c r="E752">
        <v>7527.08</v>
      </c>
      <c r="F752">
        <v>51.98</v>
      </c>
      <c r="G752">
        <v>180</v>
      </c>
      <c r="BH752" s="121">
        <f>($E$752/$G$752)*0.5</f>
        <v>20.908555555555555</v>
      </c>
    </row>
    <row r="753" spans="1:60" x14ac:dyDescent="0.25">
      <c r="A753" s="1">
        <v>45960</v>
      </c>
      <c r="B753">
        <v>1650610129</v>
      </c>
      <c r="C753">
        <v>165061001</v>
      </c>
      <c r="D753">
        <v>1456.32</v>
      </c>
      <c r="E753">
        <v>1171.57</v>
      </c>
      <c r="F753">
        <v>8.09</v>
      </c>
      <c r="G753">
        <v>180</v>
      </c>
      <c r="BH753" s="121">
        <f>($E$753/$G$753)*0.5</f>
        <v>3.2543611111111108</v>
      </c>
    </row>
    <row r="754" spans="1:60" x14ac:dyDescent="0.25">
      <c r="A754" s="1">
        <v>45960</v>
      </c>
      <c r="B754">
        <v>2514212164</v>
      </c>
      <c r="C754">
        <v>251421201</v>
      </c>
      <c r="D754">
        <v>522.6</v>
      </c>
      <c r="E754">
        <v>420.42</v>
      </c>
      <c r="F754">
        <v>2.9</v>
      </c>
      <c r="G754">
        <v>180</v>
      </c>
      <c r="BH754" s="121">
        <f>($E$754/$G$754)*0.5</f>
        <v>1.1678333333333333</v>
      </c>
    </row>
    <row r="755" spans="1:60" x14ac:dyDescent="0.25">
      <c r="A755" s="1">
        <v>45960</v>
      </c>
      <c r="B755">
        <v>6760706162</v>
      </c>
      <c r="C755">
        <v>676070601</v>
      </c>
      <c r="D755">
        <v>19657.439999999999</v>
      </c>
      <c r="E755">
        <v>15813.92</v>
      </c>
      <c r="F755">
        <v>109.21</v>
      </c>
      <c r="G755">
        <v>180</v>
      </c>
      <c r="BH755" s="121">
        <f>($E$755/$G$755)*0.5</f>
        <v>43.927555555555557</v>
      </c>
    </row>
    <row r="756" spans="1:60" x14ac:dyDescent="0.25">
      <c r="A756" s="1">
        <v>45960</v>
      </c>
      <c r="B756">
        <v>7871507112</v>
      </c>
      <c r="C756">
        <v>787150701</v>
      </c>
      <c r="D756">
        <v>3675.12</v>
      </c>
      <c r="E756">
        <v>2956.54</v>
      </c>
      <c r="F756">
        <v>20.420000000000002</v>
      </c>
      <c r="G756">
        <v>180</v>
      </c>
      <c r="BH756" s="121">
        <f>($E$756/$G$756)*0.5</f>
        <v>8.2126111111111104</v>
      </c>
    </row>
    <row r="757" spans="1:60" x14ac:dyDescent="0.25">
      <c r="A757" s="1">
        <v>45960</v>
      </c>
      <c r="B757">
        <v>6781803115</v>
      </c>
      <c r="C757">
        <v>678180301</v>
      </c>
      <c r="D757">
        <v>1272.72</v>
      </c>
      <c r="E757">
        <v>1023.87</v>
      </c>
      <c r="F757">
        <v>7.07</v>
      </c>
      <c r="G757">
        <v>180</v>
      </c>
      <c r="BH757" s="121">
        <f>($E$757/$G$757)*0.5</f>
        <v>2.8440833333333333</v>
      </c>
    </row>
    <row r="758" spans="1:60" x14ac:dyDescent="0.25">
      <c r="A758" s="1">
        <v>45960</v>
      </c>
      <c r="B758">
        <v>2755506275</v>
      </c>
      <c r="C758">
        <v>275550601</v>
      </c>
      <c r="D758">
        <v>2493.2399999999998</v>
      </c>
      <c r="E758">
        <v>2005.75</v>
      </c>
      <c r="F758">
        <v>13.85</v>
      </c>
      <c r="G758">
        <v>180</v>
      </c>
      <c r="BH758" s="121">
        <f>($E$758/$G$758)*0.5</f>
        <v>5.5715277777777779</v>
      </c>
    </row>
    <row r="759" spans="1:60" x14ac:dyDescent="0.25">
      <c r="A759" s="1">
        <v>45960</v>
      </c>
      <c r="B759">
        <v>3532301121</v>
      </c>
      <c r="C759">
        <v>353230101</v>
      </c>
      <c r="D759">
        <v>6957</v>
      </c>
      <c r="E759">
        <v>5596.73</v>
      </c>
      <c r="F759">
        <v>38.65</v>
      </c>
      <c r="G759">
        <v>180</v>
      </c>
      <c r="BH759" s="121">
        <f>($E$759/$G$759)*0.5</f>
        <v>15.546472222222221</v>
      </c>
    </row>
    <row r="760" spans="1:60" x14ac:dyDescent="0.25">
      <c r="A760" s="1">
        <v>45960</v>
      </c>
      <c r="B760">
        <v>4242604139</v>
      </c>
      <c r="C760">
        <v>424260401</v>
      </c>
      <c r="D760">
        <v>1013.36</v>
      </c>
      <c r="E760">
        <v>815.22</v>
      </c>
      <c r="F760">
        <v>5.63</v>
      </c>
      <c r="G760">
        <v>180</v>
      </c>
      <c r="BH760" s="121">
        <f>($E$760/$G$760)*0.5</f>
        <v>2.2645</v>
      </c>
    </row>
    <row r="761" spans="1:60" x14ac:dyDescent="0.25">
      <c r="A761" s="1">
        <v>45961</v>
      </c>
      <c r="B761">
        <v>1994411131</v>
      </c>
      <c r="C761">
        <v>199441101</v>
      </c>
      <c r="D761">
        <v>64.650000000000006</v>
      </c>
      <c r="E761">
        <v>52.01</v>
      </c>
      <c r="F761">
        <v>0.36</v>
      </c>
      <c r="G761">
        <v>180</v>
      </c>
      <c r="BH761" s="121">
        <f>($E$761/$G$761)*0.5</f>
        <v>0.14447222222222222</v>
      </c>
    </row>
    <row r="762" spans="1:60" x14ac:dyDescent="0.25">
      <c r="A762" s="1">
        <v>45961</v>
      </c>
      <c r="B762">
        <v>5812700140</v>
      </c>
      <c r="C762">
        <v>581270001</v>
      </c>
      <c r="D762">
        <v>578.89</v>
      </c>
      <c r="E762">
        <v>465.7</v>
      </c>
      <c r="F762">
        <v>3.22</v>
      </c>
      <c r="G762">
        <v>180</v>
      </c>
      <c r="BH762" s="121">
        <f>($E$762/$G$762)*0.5</f>
        <v>1.293611111111111</v>
      </c>
    </row>
    <row r="763" spans="1:60" x14ac:dyDescent="0.25">
      <c r="A763" s="1">
        <v>45961</v>
      </c>
      <c r="B763">
        <v>342709126</v>
      </c>
      <c r="C763">
        <v>34270901</v>
      </c>
      <c r="D763">
        <v>1556.16</v>
      </c>
      <c r="E763">
        <v>1251.8900000000001</v>
      </c>
      <c r="F763">
        <v>8.65</v>
      </c>
      <c r="G763">
        <v>180</v>
      </c>
      <c r="BH763" s="121">
        <f>($E$763/$G$763)*0.5</f>
        <v>3.4774722222222225</v>
      </c>
    </row>
    <row r="764" spans="1:60" x14ac:dyDescent="0.25">
      <c r="A764" s="1">
        <v>45961</v>
      </c>
      <c r="B764">
        <v>2004316152</v>
      </c>
      <c r="C764">
        <v>200431601</v>
      </c>
      <c r="D764">
        <v>3421.04</v>
      </c>
      <c r="E764">
        <v>2752.14</v>
      </c>
      <c r="F764">
        <v>19.010000000000002</v>
      </c>
      <c r="G764">
        <v>180</v>
      </c>
      <c r="BH764" s="121">
        <f>($E$764/$G$764)*0.5</f>
        <v>7.6448333333333327</v>
      </c>
    </row>
    <row r="765" spans="1:60" x14ac:dyDescent="0.25">
      <c r="A765" s="1">
        <v>45961</v>
      </c>
      <c r="B765">
        <v>3630506153</v>
      </c>
      <c r="C765">
        <v>363050601</v>
      </c>
      <c r="D765">
        <v>10033.92</v>
      </c>
      <c r="E765">
        <v>8072.04</v>
      </c>
      <c r="F765">
        <v>55.74</v>
      </c>
      <c r="G765">
        <v>180</v>
      </c>
      <c r="BH765" s="121">
        <f>($E$765/$G$765)*0.5</f>
        <v>22.422333333333334</v>
      </c>
    </row>
    <row r="766" spans="1:60" x14ac:dyDescent="0.25">
      <c r="A766" s="1">
        <v>45961</v>
      </c>
      <c r="B766">
        <v>9757603169</v>
      </c>
      <c r="C766">
        <v>975760301</v>
      </c>
      <c r="D766">
        <v>6783.25</v>
      </c>
      <c r="E766">
        <v>5456.95</v>
      </c>
      <c r="F766">
        <v>37.68</v>
      </c>
      <c r="G766">
        <v>180</v>
      </c>
      <c r="BH766" s="131">
        <f>($E$766/$G$766)*0.5</f>
        <v>15.158194444444444</v>
      </c>
    </row>
    <row r="767" spans="1:60" x14ac:dyDescent="0.25">
      <c r="BH767" s="34">
        <f>SUM(BH544:BH766)</f>
        <v>2809.736587408076</v>
      </c>
    </row>
  </sheetData>
  <mergeCells count="2">
    <mergeCell ref="V284:AD286"/>
    <mergeCell ref="AF526:AV526"/>
  </mergeCells>
  <pageMargins left="0.7" right="0.7" top="0.75" bottom="0.75" header="0.3" footer="0.3"/>
  <pageSetup orientation="portrait" r:id="rId1"/>
  <headerFooter>
    <oddFooter>&amp;RSchedule JNG-D3.A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1864-9A85-4465-8F26-74C31C3E2CC8}">
  <dimension ref="A1:AO12"/>
  <sheetViews>
    <sheetView tabSelected="1" workbookViewId="0">
      <selection activeCell="D6" sqref="D6"/>
    </sheetView>
  </sheetViews>
  <sheetFormatPr defaultRowHeight="15" x14ac:dyDescent="0.25"/>
  <cols>
    <col min="1" max="1" width="10.5703125" bestFit="1" customWidth="1"/>
    <col min="2" max="2" width="11" bestFit="1" customWidth="1"/>
    <col min="3" max="3" width="10" bestFit="1" customWidth="1"/>
    <col min="8" max="14" width="10.5703125" bestFit="1" customWidth="1"/>
    <col min="41" max="41" width="22.5703125" bestFit="1" customWidth="1"/>
  </cols>
  <sheetData>
    <row r="1" spans="1:41" ht="45.75" thickBot="1" x14ac:dyDescent="0.3">
      <c r="A1" s="21" t="s">
        <v>27</v>
      </c>
      <c r="B1" s="39" t="s">
        <v>28</v>
      </c>
      <c r="C1" s="39" t="s">
        <v>29</v>
      </c>
      <c r="D1" s="22" t="s">
        <v>30</v>
      </c>
      <c r="E1" s="22" t="s">
        <v>31</v>
      </c>
      <c r="F1" s="23" t="s">
        <v>32</v>
      </c>
      <c r="G1" s="21" t="s">
        <v>33</v>
      </c>
      <c r="H1" s="36" t="s">
        <v>331</v>
      </c>
      <c r="I1" s="36" t="s">
        <v>345</v>
      </c>
      <c r="J1" s="36" t="s">
        <v>346</v>
      </c>
      <c r="K1" s="36" t="s">
        <v>358</v>
      </c>
      <c r="L1" s="36" t="s">
        <v>371</v>
      </c>
      <c r="M1" s="36" t="s">
        <v>387</v>
      </c>
      <c r="N1" s="36" t="s">
        <v>398</v>
      </c>
      <c r="O1" s="36" t="s">
        <v>417</v>
      </c>
      <c r="P1" s="36" t="s">
        <v>426</v>
      </c>
      <c r="Q1" s="36" t="s">
        <v>441</v>
      </c>
      <c r="R1" s="36" t="s">
        <v>458</v>
      </c>
      <c r="S1" s="36" t="s">
        <v>466</v>
      </c>
      <c r="T1" s="36" t="s">
        <v>468</v>
      </c>
      <c r="U1" s="36" t="s">
        <v>471</v>
      </c>
      <c r="V1" s="36" t="s">
        <v>476</v>
      </c>
      <c r="W1" s="36" t="s">
        <v>478</v>
      </c>
      <c r="X1" s="36" t="s">
        <v>479</v>
      </c>
      <c r="Y1" s="36" t="s">
        <v>483</v>
      </c>
      <c r="Z1" s="36" t="s">
        <v>484</v>
      </c>
      <c r="AA1" s="36" t="s">
        <v>486</v>
      </c>
      <c r="AB1" s="36" t="s">
        <v>487</v>
      </c>
      <c r="AC1" s="36" t="s">
        <v>502</v>
      </c>
      <c r="AD1" s="36" t="s">
        <v>518</v>
      </c>
      <c r="AE1" s="36" t="s">
        <v>524</v>
      </c>
      <c r="AF1" s="36" t="s">
        <v>533</v>
      </c>
      <c r="AG1" s="36" t="s">
        <v>558</v>
      </c>
      <c r="AH1" s="36" t="s">
        <v>559</v>
      </c>
      <c r="AI1" s="36" t="s">
        <v>560</v>
      </c>
      <c r="AJ1" s="36" t="s">
        <v>583</v>
      </c>
      <c r="AK1" s="36" t="s">
        <v>598</v>
      </c>
      <c r="AL1" s="36" t="s">
        <v>611</v>
      </c>
      <c r="AM1" s="36" t="s">
        <v>619</v>
      </c>
      <c r="AN1" s="36" t="s">
        <v>621</v>
      </c>
      <c r="AO1" s="36" t="s">
        <v>630</v>
      </c>
    </row>
    <row r="2" spans="1:41" x14ac:dyDescent="0.25">
      <c r="A2" s="28">
        <v>44907</v>
      </c>
      <c r="B2" s="168">
        <v>4393308166</v>
      </c>
      <c r="C2" s="43">
        <v>439330801</v>
      </c>
      <c r="D2" s="25">
        <v>7962.91</v>
      </c>
      <c r="E2" s="169">
        <v>6680.22</v>
      </c>
      <c r="F2" s="25">
        <v>55.3</v>
      </c>
      <c r="G2" s="25">
        <v>144</v>
      </c>
      <c r="H2" s="52">
        <v>23.195208333333333</v>
      </c>
      <c r="I2" s="52">
        <v>46.390416666666667</v>
      </c>
      <c r="J2" s="52">
        <v>46.390416666666667</v>
      </c>
      <c r="K2" s="52">
        <v>46.390416666666667</v>
      </c>
      <c r="L2" s="52">
        <v>46.390416666666667</v>
      </c>
      <c r="M2" s="52">
        <v>46.390416666666667</v>
      </c>
      <c r="N2" s="52">
        <v>46.390416666666667</v>
      </c>
      <c r="O2" s="170" t="s">
        <v>158</v>
      </c>
      <c r="P2" s="170" t="s">
        <v>158</v>
      </c>
      <c r="Q2" s="170" t="s">
        <v>158</v>
      </c>
      <c r="R2" s="170" t="s">
        <v>158</v>
      </c>
      <c r="S2" s="170" t="s">
        <v>158</v>
      </c>
      <c r="T2" s="170" t="s">
        <v>158</v>
      </c>
      <c r="U2" s="170" t="s">
        <v>158</v>
      </c>
      <c r="V2" s="170" t="s">
        <v>158</v>
      </c>
      <c r="W2" s="170" t="s">
        <v>158</v>
      </c>
      <c r="X2" s="170" t="s">
        <v>158</v>
      </c>
      <c r="Y2" s="170" t="s">
        <v>158</v>
      </c>
      <c r="Z2" s="170" t="s">
        <v>158</v>
      </c>
      <c r="AA2" s="170" t="s">
        <v>158</v>
      </c>
      <c r="AB2" s="170" t="s">
        <v>158</v>
      </c>
      <c r="AC2" s="170" t="s">
        <v>158</v>
      </c>
      <c r="AD2" s="170" t="s">
        <v>158</v>
      </c>
      <c r="AE2" s="170" t="s">
        <v>158</v>
      </c>
      <c r="AF2" s="170" t="s">
        <v>158</v>
      </c>
      <c r="AG2" s="170" t="s">
        <v>158</v>
      </c>
      <c r="AH2" s="170" t="s">
        <v>158</v>
      </c>
      <c r="AI2" s="170" t="s">
        <v>158</v>
      </c>
      <c r="AJ2" s="170" t="s">
        <v>158</v>
      </c>
      <c r="AK2" s="170" t="s">
        <v>158</v>
      </c>
      <c r="AL2" s="170" t="s">
        <v>158</v>
      </c>
      <c r="AM2" s="170" t="s">
        <v>158</v>
      </c>
      <c r="AN2" s="170" t="s">
        <v>158</v>
      </c>
      <c r="AO2" s="171" t="s">
        <v>633</v>
      </c>
    </row>
    <row r="4" spans="1:41" x14ac:dyDescent="0.25">
      <c r="A4" s="50">
        <f>SUM(H2:N2)</f>
        <v>301.53770833333334</v>
      </c>
      <c r="B4" t="s">
        <v>631</v>
      </c>
    </row>
    <row r="5" spans="1:41" x14ac:dyDescent="0.25">
      <c r="A5" s="172">
        <f>46.39*26</f>
        <v>1206.1400000000001</v>
      </c>
      <c r="B5" t="s">
        <v>632</v>
      </c>
    </row>
    <row r="6" spans="1:41" x14ac:dyDescent="0.25">
      <c r="A6" s="5">
        <f>A5+A4</f>
        <v>1507.6777083333334</v>
      </c>
      <c r="B6" t="s">
        <v>634</v>
      </c>
    </row>
    <row r="8" spans="1:41" x14ac:dyDescent="0.25">
      <c r="A8" s="6">
        <f>E2</f>
        <v>6680.22</v>
      </c>
      <c r="B8" t="s">
        <v>636</v>
      </c>
    </row>
    <row r="9" spans="1:41" x14ac:dyDescent="0.25">
      <c r="A9" s="13">
        <f>A6</f>
        <v>1507.6777083333334</v>
      </c>
      <c r="B9" t="s">
        <v>639</v>
      </c>
    </row>
    <row r="10" spans="1:41" x14ac:dyDescent="0.25">
      <c r="A10" s="105">
        <f>A8-A9</f>
        <v>5172.5422916666666</v>
      </c>
      <c r="B10" s="20" t="s">
        <v>635</v>
      </c>
    </row>
    <row r="12" spans="1:41" x14ac:dyDescent="0.25">
      <c r="A12" t="s">
        <v>637</v>
      </c>
    </row>
  </sheetData>
  <pageMargins left="0.7" right="0.7" top="0.75" bottom="0.75" header="0.3" footer="0.3"/>
  <pageSetup orientation="portrait" r:id="rId1"/>
  <headerFooter>
    <oddFooter>&amp;RSchedule JNG-D3.A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7B6A-C391-4942-8EE6-BF710C393618}">
  <dimension ref="A1:AI32"/>
  <sheetViews>
    <sheetView tabSelected="1" zoomScaleNormal="100" workbookViewId="0">
      <selection activeCell="D6" sqref="D6"/>
    </sheetView>
  </sheetViews>
  <sheetFormatPr defaultRowHeight="15" x14ac:dyDescent="0.25"/>
  <cols>
    <col min="1" max="1" width="8.7109375" style="201" bestFit="1" customWidth="1"/>
    <col min="2" max="2" width="10.42578125" style="215" customWidth="1"/>
    <col min="3" max="3" width="10.5703125" style="201" bestFit="1" customWidth="1"/>
    <col min="4" max="4" width="12.5703125" style="225" customWidth="1"/>
    <col min="5" max="5" width="9.42578125" style="225" bestFit="1" customWidth="1"/>
    <col min="6" max="6" width="10.28515625" style="225" customWidth="1"/>
    <col min="7" max="7" width="8.7109375" style="201" customWidth="1"/>
    <col min="8" max="8" width="9" style="201" customWidth="1"/>
    <col min="9" max="9" width="7.85546875" style="201" customWidth="1"/>
    <col min="10" max="10" width="9.42578125" style="201" customWidth="1"/>
    <col min="11" max="11" width="8" style="201" customWidth="1"/>
    <col min="12" max="12" width="8.5703125" style="201" customWidth="1"/>
    <col min="13" max="13" width="8" style="201" bestFit="1" customWidth="1"/>
    <col min="14" max="14" width="8.85546875" style="201" customWidth="1"/>
    <col min="15" max="15" width="7.7109375" style="201" customWidth="1"/>
    <col min="16" max="16" width="8" style="201" bestFit="1" customWidth="1"/>
    <col min="17" max="17" width="18.85546875" style="201" customWidth="1"/>
    <col min="18" max="18" width="9.140625" style="201" customWidth="1"/>
    <col min="19" max="19" width="7.7109375" style="201" customWidth="1"/>
    <col min="20" max="20" width="8.28515625" style="201" customWidth="1"/>
    <col min="21" max="21" width="7.85546875" style="201" customWidth="1"/>
    <col min="22" max="22" width="8.7109375" style="201" customWidth="1"/>
    <col min="23" max="24" width="8.5703125" style="201" customWidth="1"/>
    <col min="25" max="25" width="8.140625" style="201" customWidth="1"/>
    <col min="26" max="26" width="7.7109375" style="201" customWidth="1"/>
    <col min="27" max="27" width="8.140625" style="201" bestFit="1" customWidth="1"/>
    <col min="28" max="28" width="9.42578125" style="201" bestFit="1" customWidth="1"/>
    <col min="29" max="31" width="11.85546875" style="201" bestFit="1" customWidth="1"/>
    <col min="32" max="16384" width="9.140625" style="201"/>
  </cols>
  <sheetData>
    <row r="1" spans="1:35" ht="75.75" thickBot="1" x14ac:dyDescent="0.3">
      <c r="A1" s="238" t="s">
        <v>27</v>
      </c>
      <c r="B1" s="239" t="s">
        <v>28</v>
      </c>
      <c r="C1" s="239" t="s">
        <v>29</v>
      </c>
      <c r="D1" s="240" t="s">
        <v>30</v>
      </c>
      <c r="E1" s="240" t="s">
        <v>31</v>
      </c>
      <c r="F1" s="240" t="s">
        <v>32</v>
      </c>
      <c r="G1" s="238" t="s">
        <v>33</v>
      </c>
      <c r="H1" s="36" t="s">
        <v>441</v>
      </c>
      <c r="I1" s="36" t="s">
        <v>458</v>
      </c>
      <c r="J1" s="36" t="s">
        <v>466</v>
      </c>
      <c r="K1" s="36" t="s">
        <v>468</v>
      </c>
      <c r="L1" s="36" t="s">
        <v>471</v>
      </c>
      <c r="M1" s="36" t="s">
        <v>476</v>
      </c>
      <c r="N1" s="36" t="s">
        <v>478</v>
      </c>
      <c r="O1" s="36" t="s">
        <v>479</v>
      </c>
      <c r="P1" s="36" t="s">
        <v>483</v>
      </c>
      <c r="Q1" s="36" t="s">
        <v>484</v>
      </c>
      <c r="R1" s="36" t="s">
        <v>486</v>
      </c>
      <c r="S1" s="36" t="s">
        <v>487</v>
      </c>
      <c r="T1" s="36" t="s">
        <v>502</v>
      </c>
      <c r="U1" s="36" t="s">
        <v>518</v>
      </c>
      <c r="V1" s="36" t="s">
        <v>524</v>
      </c>
      <c r="W1" s="36" t="s">
        <v>533</v>
      </c>
      <c r="X1" s="36" t="s">
        <v>558</v>
      </c>
      <c r="Y1" s="36" t="s">
        <v>559</v>
      </c>
      <c r="Z1" s="36" t="s">
        <v>560</v>
      </c>
      <c r="AA1" s="36" t="s">
        <v>583</v>
      </c>
      <c r="AB1" s="36" t="s">
        <v>598</v>
      </c>
      <c r="AC1" s="36" t="s">
        <v>611</v>
      </c>
      <c r="AD1" s="36" t="s">
        <v>619</v>
      </c>
      <c r="AE1" s="36" t="s">
        <v>621</v>
      </c>
      <c r="AF1" s="238" t="s">
        <v>36</v>
      </c>
      <c r="AG1" s="238" t="s">
        <v>37</v>
      </c>
      <c r="AH1" s="238" t="s">
        <v>38</v>
      </c>
      <c r="AI1" s="241"/>
    </row>
    <row r="2" spans="1:35" x14ac:dyDescent="0.25">
      <c r="A2" s="242">
        <v>45199</v>
      </c>
      <c r="B2" s="243">
        <v>404803209</v>
      </c>
      <c r="C2" s="244">
        <v>40480301</v>
      </c>
      <c r="D2" s="245">
        <v>13769.76</v>
      </c>
      <c r="E2" s="246">
        <v>11551.69</v>
      </c>
      <c r="F2" s="247">
        <v>95.62</v>
      </c>
      <c r="G2" s="248">
        <v>144</v>
      </c>
      <c r="H2" s="249">
        <v>40.110034722222224</v>
      </c>
      <c r="I2" s="249">
        <v>80.220069444444448</v>
      </c>
      <c r="J2" s="249">
        <v>80.220069444444448</v>
      </c>
      <c r="K2" s="249">
        <v>80.220069444444448</v>
      </c>
      <c r="L2" s="249">
        <v>80.220069444444448</v>
      </c>
      <c r="M2" s="249">
        <v>80.220069444444448</v>
      </c>
      <c r="N2" s="249">
        <v>80.220069444444448</v>
      </c>
      <c r="O2" s="249">
        <v>80.220069444444448</v>
      </c>
      <c r="P2" s="249">
        <v>80.220069444444448</v>
      </c>
      <c r="Q2" s="249">
        <v>80.220069444444448</v>
      </c>
      <c r="R2" s="249">
        <v>80.220069444444448</v>
      </c>
      <c r="S2" s="249">
        <v>80.220069444444448</v>
      </c>
      <c r="T2" s="249">
        <v>80.220069444444448</v>
      </c>
      <c r="U2" s="249">
        <v>80.220069444444448</v>
      </c>
      <c r="V2" s="249">
        <v>80.220069444444448</v>
      </c>
      <c r="W2" s="249">
        <v>80.220069444444448</v>
      </c>
      <c r="X2" s="249">
        <v>80.220069444444448</v>
      </c>
      <c r="Y2" s="249">
        <v>80.220069444444448</v>
      </c>
      <c r="Z2" s="249">
        <v>80.220069444444448</v>
      </c>
      <c r="AA2" s="250">
        <v>80.220069444444448</v>
      </c>
      <c r="AB2" s="249">
        <v>80.220069444444448</v>
      </c>
      <c r="AC2" s="251" t="s">
        <v>317</v>
      </c>
      <c r="AD2" s="251" t="s">
        <v>317</v>
      </c>
      <c r="AE2" s="251" t="s">
        <v>317</v>
      </c>
    </row>
    <row r="3" spans="1:35" x14ac:dyDescent="0.25">
      <c r="A3" s="242"/>
      <c r="B3" s="228" t="s">
        <v>626</v>
      </c>
      <c r="C3" s="252"/>
      <c r="D3" s="246"/>
      <c r="E3" s="245"/>
      <c r="F3" s="246"/>
      <c r="G3" s="248"/>
      <c r="H3" s="202"/>
      <c r="I3" s="202"/>
      <c r="J3" s="202"/>
      <c r="K3" s="202"/>
      <c r="L3" s="202"/>
      <c r="M3" s="202"/>
      <c r="N3" s="202"/>
      <c r="O3" s="251"/>
      <c r="P3" s="249"/>
      <c r="AA3" s="202" t="s">
        <v>318</v>
      </c>
    </row>
    <row r="4" spans="1:35" ht="15.75" thickBot="1" x14ac:dyDescent="0.3">
      <c r="A4" s="242"/>
      <c r="B4" s="203"/>
      <c r="C4" s="203"/>
      <c r="D4" s="203"/>
      <c r="E4" s="203"/>
      <c r="F4" s="204"/>
      <c r="L4" s="249"/>
      <c r="M4" s="249"/>
      <c r="N4" s="249"/>
      <c r="O4" s="253"/>
      <c r="P4" s="249"/>
    </row>
    <row r="5" spans="1:35" ht="15.75" thickBot="1" x14ac:dyDescent="0.3">
      <c r="A5" s="242"/>
      <c r="B5" s="254"/>
      <c r="C5" s="255"/>
      <c r="D5" s="205" t="s">
        <v>566</v>
      </c>
      <c r="E5" s="256">
        <f>I2*K24</f>
        <v>0</v>
      </c>
      <c r="F5" s="257"/>
      <c r="G5" s="248"/>
      <c r="H5" s="206"/>
      <c r="L5" s="249"/>
      <c r="M5" s="249"/>
      <c r="N5" s="253"/>
      <c r="O5" s="253"/>
      <c r="P5" s="253"/>
      <c r="Q5" s="267" t="s">
        <v>324</v>
      </c>
      <c r="R5" s="268"/>
      <c r="S5" s="268"/>
      <c r="T5" s="268"/>
      <c r="U5" s="269"/>
    </row>
    <row r="6" spans="1:35" ht="32.25" customHeight="1" x14ac:dyDescent="0.25">
      <c r="A6" s="207"/>
      <c r="B6" s="208"/>
      <c r="C6" s="207"/>
      <c r="D6" s="209" t="s">
        <v>623</v>
      </c>
      <c r="E6" s="210">
        <f>AA2*1</f>
        <v>80.220069444444448</v>
      </c>
      <c r="F6" s="274" t="s">
        <v>624</v>
      </c>
      <c r="G6" s="274"/>
      <c r="H6" s="274"/>
      <c r="I6" s="274"/>
      <c r="J6" s="274"/>
      <c r="N6" s="203" t="s">
        <v>567</v>
      </c>
      <c r="O6" s="211">
        <f>AA2</f>
        <v>80.220069444444448</v>
      </c>
      <c r="Q6" s="212" t="s">
        <v>17</v>
      </c>
      <c r="R6" s="213">
        <f>O6</f>
        <v>80.220069444444448</v>
      </c>
      <c r="U6" s="214"/>
    </row>
    <row r="7" spans="1:35" x14ac:dyDescent="0.25">
      <c r="C7" s="203"/>
      <c r="D7" s="216"/>
      <c r="E7" s="217">
        <f>E5+E6</f>
        <v>80.220069444444448</v>
      </c>
      <c r="F7" s="218" t="s">
        <v>333</v>
      </c>
      <c r="H7" s="219"/>
      <c r="N7" s="203"/>
      <c r="O7" s="220"/>
      <c r="Q7" s="221" t="s">
        <v>325</v>
      </c>
      <c r="R7" s="213">
        <f>-1*R6</f>
        <v>-80.220069444444448</v>
      </c>
      <c r="U7" s="214"/>
    </row>
    <row r="8" spans="1:35" x14ac:dyDescent="0.25">
      <c r="D8" s="216"/>
      <c r="E8" s="222"/>
      <c r="F8" s="216"/>
      <c r="H8" s="219"/>
      <c r="M8" s="206"/>
      <c r="O8" s="223"/>
      <c r="Q8" s="270" t="s">
        <v>326</v>
      </c>
      <c r="R8" s="271"/>
      <c r="U8" s="214"/>
    </row>
    <row r="9" spans="1:35" x14ac:dyDescent="0.25">
      <c r="D9" s="224"/>
      <c r="H9" s="220"/>
      <c r="I9" s="218"/>
      <c r="Q9" s="221"/>
      <c r="U9" s="214"/>
    </row>
    <row r="10" spans="1:35" x14ac:dyDescent="0.25">
      <c r="G10" s="206"/>
      <c r="Q10" s="212" t="s">
        <v>568</v>
      </c>
      <c r="R10" s="226">
        <f>E7</f>
        <v>80.220069444444448</v>
      </c>
      <c r="S10" s="227" t="s">
        <v>172</v>
      </c>
      <c r="U10" s="214"/>
    </row>
    <row r="11" spans="1:35" x14ac:dyDescent="0.25">
      <c r="B11" s="228" t="s">
        <v>622</v>
      </c>
      <c r="Q11" s="221" t="s">
        <v>16</v>
      </c>
      <c r="R11" s="226">
        <f>-1*R10</f>
        <v>-80.220069444444448</v>
      </c>
      <c r="U11" s="214"/>
    </row>
    <row r="12" spans="1:35" ht="15.75" thickBot="1" x14ac:dyDescent="0.3">
      <c r="Q12" s="272" t="s">
        <v>327</v>
      </c>
      <c r="R12" s="273"/>
      <c r="S12" s="229"/>
      <c r="T12" s="229"/>
      <c r="U12" s="230"/>
    </row>
    <row r="18" spans="1:17" x14ac:dyDescent="0.25">
      <c r="K18" s="231" t="s">
        <v>625</v>
      </c>
      <c r="L18" s="231"/>
      <c r="M18" s="231"/>
      <c r="N18" s="231"/>
      <c r="O18" s="231"/>
      <c r="P18" s="231"/>
      <c r="Q18" s="231"/>
    </row>
    <row r="21" spans="1:17" x14ac:dyDescent="0.25">
      <c r="G21" s="206"/>
      <c r="H21" s="206"/>
    </row>
    <row r="23" spans="1:17" x14ac:dyDescent="0.25">
      <c r="K23" s="232"/>
    </row>
    <row r="24" spans="1:17" x14ac:dyDescent="0.25">
      <c r="K24" s="233"/>
      <c r="N24" s="232"/>
    </row>
    <row r="25" spans="1:17" x14ac:dyDescent="0.25">
      <c r="N25" s="233"/>
    </row>
    <row r="26" spans="1:17" x14ac:dyDescent="0.25">
      <c r="H26" s="224"/>
    </row>
    <row r="29" spans="1:17" x14ac:dyDescent="0.25">
      <c r="J29" s="203"/>
      <c r="K29" s="234"/>
      <c r="L29" s="218"/>
      <c r="M29" s="225"/>
    </row>
    <row r="30" spans="1:17" x14ac:dyDescent="0.25">
      <c r="H30" s="206"/>
      <c r="J30" s="235"/>
      <c r="K30" s="236"/>
    </row>
    <row r="32" spans="1:17" x14ac:dyDescent="0.25">
      <c r="A32" s="237"/>
    </row>
  </sheetData>
  <mergeCells count="4">
    <mergeCell ref="Q5:U5"/>
    <mergeCell ref="Q8:R8"/>
    <mergeCell ref="Q12:R12"/>
    <mergeCell ref="F6:J6"/>
  </mergeCells>
  <pageMargins left="0.7" right="0.7" top="0.75" bottom="0.75" header="0.3" footer="0.3"/>
  <pageSetup orientation="portrait" r:id="rId1"/>
  <headerFooter>
    <oddFooter>&amp;RSchedule JNG-D3.A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AFA43-E7BF-4751-BAD7-43A485387D13}">
  <dimension ref="A1:L1"/>
  <sheetViews>
    <sheetView tabSelected="1" workbookViewId="0">
      <selection activeCell="D6" sqref="D6"/>
    </sheetView>
  </sheetViews>
  <sheetFormatPr defaultRowHeight="15" x14ac:dyDescent="0.25"/>
  <cols>
    <col min="11" max="11" width="10" bestFit="1" customWidth="1"/>
  </cols>
  <sheetData>
    <row r="1" spans="1:12" x14ac:dyDescent="0.25">
      <c r="A1" t="s">
        <v>584</v>
      </c>
      <c r="K1" s="29">
        <v>783751301</v>
      </c>
      <c r="L1" s="8" t="s">
        <v>585</v>
      </c>
    </row>
  </sheetData>
  <pageMargins left="0.7" right="0.7" top="0.75" bottom="0.75" header="0.3" footer="0.3"/>
  <pageSetup orientation="portrait" r:id="rId1"/>
  <headerFooter>
    <oddFooter>&amp;RSchedule JNG-D3.A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CA22-15A5-4688-B388-903E1D15278A}">
  <dimension ref="A1:AI32"/>
  <sheetViews>
    <sheetView tabSelected="1" zoomScaleNormal="100" workbookViewId="0">
      <selection activeCell="D6" sqref="D6"/>
    </sheetView>
  </sheetViews>
  <sheetFormatPr defaultRowHeight="15" x14ac:dyDescent="0.25"/>
  <cols>
    <col min="1" max="1" width="11.5703125" customWidth="1"/>
    <col min="2" max="2" width="12.7109375" style="3" bestFit="1" customWidth="1"/>
    <col min="3" max="3" width="10.28515625" bestFit="1" customWidth="1"/>
    <col min="4" max="5" width="16.7109375" style="6" bestFit="1" customWidth="1"/>
    <col min="6" max="6" width="13.42578125" style="6" bestFit="1" customWidth="1"/>
    <col min="7" max="7" width="8.7109375" bestFit="1" customWidth="1"/>
    <col min="8" max="8" width="12.140625" customWidth="1"/>
    <col min="9" max="9" width="10.7109375" customWidth="1"/>
    <col min="10" max="10" width="13.7109375" customWidth="1"/>
    <col min="11" max="11" width="10.7109375" customWidth="1"/>
    <col min="12" max="12" width="11.28515625" bestFit="1" customWidth="1"/>
    <col min="13" max="14" width="10.7109375" customWidth="1"/>
    <col min="15" max="15" width="13.5703125" bestFit="1" customWidth="1"/>
    <col min="16" max="16" width="11.85546875" bestFit="1" customWidth="1"/>
    <col min="17" max="17" width="19" bestFit="1" customWidth="1"/>
    <col min="18" max="18" width="11.5703125" bestFit="1" customWidth="1"/>
    <col min="19" max="20" width="11.85546875" bestFit="1" customWidth="1"/>
    <col min="21" max="21" width="15.28515625" customWidth="1"/>
    <col min="22" max="25" width="11.85546875" bestFit="1" customWidth="1"/>
  </cols>
  <sheetData>
    <row r="1" spans="1:35" ht="45.75" thickBot="1" x14ac:dyDescent="0.3">
      <c r="A1" s="21" t="s">
        <v>27</v>
      </c>
      <c r="B1" s="39" t="s">
        <v>28</v>
      </c>
      <c r="C1" s="39" t="s">
        <v>29</v>
      </c>
      <c r="D1" s="22" t="s">
        <v>30</v>
      </c>
      <c r="E1" s="22" t="s">
        <v>31</v>
      </c>
      <c r="F1" s="23" t="s">
        <v>32</v>
      </c>
      <c r="G1" s="21" t="s">
        <v>33</v>
      </c>
      <c r="H1" s="33" t="s">
        <v>34</v>
      </c>
      <c r="I1" s="35" t="s">
        <v>35</v>
      </c>
      <c r="J1" s="36" t="s">
        <v>67</v>
      </c>
      <c r="K1" s="36" t="s">
        <v>73</v>
      </c>
      <c r="L1" s="36" t="s">
        <v>87</v>
      </c>
      <c r="M1" s="36" t="s">
        <v>105</v>
      </c>
      <c r="N1" s="36" t="s">
        <v>119</v>
      </c>
      <c r="O1" s="36" t="s">
        <v>140</v>
      </c>
      <c r="P1" s="36" t="s">
        <v>157</v>
      </c>
      <c r="Q1" s="36" t="s">
        <v>476</v>
      </c>
      <c r="R1" s="36" t="s">
        <v>478</v>
      </c>
      <c r="S1" s="36" t="s">
        <v>479</v>
      </c>
      <c r="T1" s="36" t="s">
        <v>483</v>
      </c>
      <c r="U1" s="36" t="s">
        <v>484</v>
      </c>
      <c r="V1" s="36" t="s">
        <v>486</v>
      </c>
      <c r="W1" s="36" t="s">
        <v>487</v>
      </c>
      <c r="X1" s="36" t="s">
        <v>502</v>
      </c>
      <c r="Y1" s="36" t="s">
        <v>518</v>
      </c>
      <c r="Z1" s="21" t="s">
        <v>36</v>
      </c>
      <c r="AA1" s="21" t="s">
        <v>37</v>
      </c>
      <c r="AB1" s="21" t="s">
        <v>38</v>
      </c>
      <c r="AC1" s="21" t="s">
        <v>39</v>
      </c>
      <c r="AD1" s="21" t="s">
        <v>40</v>
      </c>
      <c r="AE1" s="21" t="s">
        <v>41</v>
      </c>
      <c r="AF1" s="21" t="s">
        <v>42</v>
      </c>
      <c r="AG1" s="21" t="s">
        <v>43</v>
      </c>
      <c r="AI1" s="30"/>
    </row>
    <row r="2" spans="1:35" x14ac:dyDescent="0.25">
      <c r="A2" s="24">
        <v>44375</v>
      </c>
      <c r="B2" s="146">
        <v>5473412159</v>
      </c>
      <c r="C2" s="43" t="s">
        <v>57</v>
      </c>
      <c r="D2" s="27">
        <v>7619.11</v>
      </c>
      <c r="E2" s="27">
        <v>6330</v>
      </c>
      <c r="F2" s="53">
        <v>63.98</v>
      </c>
      <c r="G2" s="25">
        <v>114</v>
      </c>
      <c r="H2" s="32">
        <v>27.763157894736842</v>
      </c>
      <c r="I2" s="32">
        <v>55.526315789473685</v>
      </c>
      <c r="J2" s="32">
        <v>55.526315789473685</v>
      </c>
      <c r="K2" s="32">
        <v>55.526315789473685</v>
      </c>
      <c r="L2" s="32">
        <v>55.526315789473685</v>
      </c>
      <c r="M2" s="32">
        <v>55.526315789473685</v>
      </c>
      <c r="N2" s="32">
        <v>55.526315789473685</v>
      </c>
      <c r="O2" s="32">
        <v>55.526315789473685</v>
      </c>
      <c r="P2" s="96" t="s">
        <v>317</v>
      </c>
      <c r="Q2" s="164" t="s">
        <v>317</v>
      </c>
      <c r="R2" s="164" t="s">
        <v>317</v>
      </c>
      <c r="S2" s="164" t="s">
        <v>317</v>
      </c>
      <c r="T2" s="164" t="s">
        <v>317</v>
      </c>
      <c r="U2" s="164" t="s">
        <v>317</v>
      </c>
      <c r="V2" s="164" t="s">
        <v>317</v>
      </c>
      <c r="W2" s="164" t="s">
        <v>317</v>
      </c>
      <c r="X2" s="164" t="s">
        <v>317</v>
      </c>
      <c r="Y2" s="164" t="s">
        <v>317</v>
      </c>
    </row>
    <row r="3" spans="1:35" x14ac:dyDescent="0.25">
      <c r="A3" s="28"/>
      <c r="B3" s="25"/>
      <c r="C3" s="58"/>
      <c r="D3" s="45"/>
      <c r="E3" s="47"/>
      <c r="F3" s="45"/>
      <c r="G3" s="25"/>
      <c r="H3" s="103"/>
      <c r="I3" s="103"/>
      <c r="J3" s="103"/>
      <c r="K3" s="103"/>
      <c r="L3" s="103"/>
      <c r="M3" s="103"/>
      <c r="N3" s="103"/>
      <c r="O3" s="96"/>
      <c r="P3" s="32"/>
    </row>
    <row r="4" spans="1:35" ht="15.75" thickBot="1" x14ac:dyDescent="0.3">
      <c r="A4" s="28"/>
      <c r="B4" s="7"/>
      <c r="C4" s="7"/>
      <c r="D4" s="7"/>
      <c r="E4" s="7"/>
      <c r="F4" s="91"/>
      <c r="L4" s="32"/>
      <c r="M4" s="32"/>
      <c r="N4" s="32"/>
      <c r="O4" s="31"/>
      <c r="P4" s="32"/>
    </row>
    <row r="5" spans="1:35" ht="15.75" thickBot="1" x14ac:dyDescent="0.3">
      <c r="A5" s="28"/>
      <c r="B5" s="159"/>
      <c r="C5" s="160"/>
      <c r="D5" s="161" t="s">
        <v>566</v>
      </c>
      <c r="E5" s="162">
        <f>I2*K24</f>
        <v>40.885350685247033</v>
      </c>
      <c r="F5" s="93"/>
      <c r="G5" s="25"/>
      <c r="H5" s="5"/>
      <c r="L5" s="32"/>
      <c r="M5" s="32"/>
      <c r="N5" s="31"/>
      <c r="O5" s="31"/>
      <c r="P5" s="31"/>
      <c r="Q5" s="275" t="s">
        <v>324</v>
      </c>
      <c r="R5" s="276"/>
      <c r="S5" s="276"/>
      <c r="T5" s="276"/>
      <c r="U5" s="277"/>
    </row>
    <row r="6" spans="1:35" x14ac:dyDescent="0.25">
      <c r="B6" s="157"/>
      <c r="C6" s="29"/>
      <c r="D6" s="158" t="s">
        <v>565</v>
      </c>
      <c r="E6" s="100">
        <f>I2*6</f>
        <v>333.15789473684208</v>
      </c>
      <c r="F6" s="51"/>
      <c r="N6" s="7" t="s">
        <v>567</v>
      </c>
      <c r="O6" s="152">
        <v>0</v>
      </c>
      <c r="Q6" s="74" t="s">
        <v>17</v>
      </c>
      <c r="R6" s="156">
        <f>O6</f>
        <v>0</v>
      </c>
      <c r="U6" s="99"/>
    </row>
    <row r="7" spans="1:35" x14ac:dyDescent="0.25">
      <c r="C7" s="7"/>
      <c r="D7" s="16"/>
      <c r="E7" s="163">
        <f>E5+E6</f>
        <v>374.04324542208911</v>
      </c>
      <c r="F7" s="51" t="s">
        <v>333</v>
      </c>
      <c r="H7" s="18"/>
      <c r="N7" s="7"/>
      <c r="O7" s="34"/>
      <c r="Q7" s="64" t="s">
        <v>325</v>
      </c>
      <c r="R7" s="156">
        <f>-1*R6</f>
        <v>0</v>
      </c>
      <c r="U7" s="99"/>
    </row>
    <row r="8" spans="1:35" x14ac:dyDescent="0.25">
      <c r="D8" s="16"/>
      <c r="E8" s="19"/>
      <c r="F8" s="16"/>
      <c r="H8" s="18"/>
      <c r="M8" s="5"/>
      <c r="O8" s="141"/>
      <c r="Q8" s="278" t="s">
        <v>326</v>
      </c>
      <c r="R8" s="279"/>
      <c r="U8" s="99"/>
    </row>
    <row r="9" spans="1:35" x14ac:dyDescent="0.25">
      <c r="D9" s="14"/>
      <c r="H9" s="34"/>
      <c r="I9" s="51"/>
      <c r="Q9" s="64"/>
      <c r="U9" s="99"/>
    </row>
    <row r="10" spans="1:35" x14ac:dyDescent="0.25">
      <c r="G10" s="5"/>
      <c r="Q10" s="74" t="s">
        <v>568</v>
      </c>
      <c r="R10" s="155">
        <f>E7</f>
        <v>374.04324542208911</v>
      </c>
      <c r="S10" s="70" t="s">
        <v>172</v>
      </c>
      <c r="U10" s="99"/>
    </row>
    <row r="11" spans="1:35" x14ac:dyDescent="0.25">
      <c r="B11" s="8" t="s">
        <v>563</v>
      </c>
      <c r="Q11" s="64" t="s">
        <v>16</v>
      </c>
      <c r="R11" s="155">
        <f>-1*R10</f>
        <v>-374.04324542208911</v>
      </c>
      <c r="U11" s="99"/>
    </row>
    <row r="12" spans="1:35" ht="15.75" thickBot="1" x14ac:dyDescent="0.3">
      <c r="Q12" s="280" t="s">
        <v>327</v>
      </c>
      <c r="R12" s="281"/>
      <c r="S12" s="66"/>
      <c r="T12" s="66"/>
      <c r="U12" s="67"/>
    </row>
    <row r="16" spans="1:35" x14ac:dyDescent="0.25">
      <c r="I16" s="29"/>
    </row>
    <row r="17" spans="1:14" x14ac:dyDescent="0.25">
      <c r="I17" s="29"/>
    </row>
    <row r="18" spans="1:14" x14ac:dyDescent="0.25">
      <c r="I18" s="29"/>
    </row>
    <row r="19" spans="1:14" x14ac:dyDescent="0.25">
      <c r="I19" s="29"/>
    </row>
    <row r="20" spans="1:14" x14ac:dyDescent="0.25">
      <c r="I20" s="29"/>
    </row>
    <row r="21" spans="1:14" x14ac:dyDescent="0.25">
      <c r="G21" s="5"/>
      <c r="H21" s="5"/>
      <c r="I21" s="29"/>
    </row>
    <row r="22" spans="1:14" x14ac:dyDescent="0.25">
      <c r="I22" s="138"/>
      <c r="K22" t="s">
        <v>564</v>
      </c>
    </row>
    <row r="23" spans="1:14" x14ac:dyDescent="0.25">
      <c r="K23" s="15">
        <f>63.98-47.11</f>
        <v>16.869999999999997</v>
      </c>
    </row>
    <row r="24" spans="1:14" x14ac:dyDescent="0.25">
      <c r="K24" s="97">
        <f>47.11/63.98</f>
        <v>0.73632385120350108</v>
      </c>
      <c r="N24" s="15"/>
    </row>
    <row r="25" spans="1:14" x14ac:dyDescent="0.25">
      <c r="N25" s="97"/>
    </row>
    <row r="26" spans="1:14" x14ac:dyDescent="0.25">
      <c r="H26" s="14"/>
    </row>
    <row r="29" spans="1:14" x14ac:dyDescent="0.25">
      <c r="J29" s="7"/>
      <c r="K29" s="94"/>
      <c r="L29" s="51"/>
      <c r="M29" s="6"/>
    </row>
    <row r="30" spans="1:14" x14ac:dyDescent="0.25">
      <c r="H30" s="5"/>
      <c r="J30" s="104"/>
      <c r="K30" s="105"/>
    </row>
    <row r="32" spans="1:14" x14ac:dyDescent="0.25">
      <c r="A32" s="20"/>
    </row>
  </sheetData>
  <mergeCells count="3">
    <mergeCell ref="Q5:U5"/>
    <mergeCell ref="Q8:R8"/>
    <mergeCell ref="Q12:R12"/>
  </mergeCells>
  <pageMargins left="0.7" right="0.7" top="0.75" bottom="0.75" header="0.3" footer="0.3"/>
  <pageSetup orientation="portrait" r:id="rId1"/>
  <headerFooter>
    <oddFooter>&amp;RSchedule JNG-D3.A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1131-581A-4A61-B337-7A0020FB8D2B}">
  <dimension ref="A1:BA32"/>
  <sheetViews>
    <sheetView tabSelected="1" zoomScaleNormal="100" workbookViewId="0">
      <selection activeCell="D6" sqref="D6"/>
    </sheetView>
  </sheetViews>
  <sheetFormatPr defaultRowHeight="15" x14ac:dyDescent="0.25"/>
  <cols>
    <col min="1" max="1" width="11.5703125" customWidth="1"/>
    <col min="2" max="2" width="12.7109375" style="3" bestFit="1" customWidth="1"/>
    <col min="3" max="3" width="10.28515625" bestFit="1" customWidth="1"/>
    <col min="4" max="5" width="16.7109375" style="6" bestFit="1" customWidth="1"/>
    <col min="6" max="6" width="13.42578125" style="6" bestFit="1" customWidth="1"/>
    <col min="7" max="7" width="8.7109375" bestFit="1" customWidth="1"/>
    <col min="8" max="8" width="12.140625" customWidth="1"/>
    <col min="9" max="9" width="10.7109375" customWidth="1"/>
    <col min="10" max="10" width="13.7109375" bestFit="1" customWidth="1"/>
    <col min="11" max="11" width="10.7109375" customWidth="1"/>
    <col min="12" max="12" width="11.28515625" bestFit="1" customWidth="1"/>
    <col min="13" max="14" width="10.7109375" customWidth="1"/>
    <col min="15" max="15" width="13.5703125" bestFit="1" customWidth="1"/>
    <col min="16" max="16" width="11.85546875" bestFit="1" customWidth="1"/>
    <col min="17" max="17" width="19" bestFit="1" customWidth="1"/>
    <col min="18" max="18" width="11.5703125" bestFit="1" customWidth="1"/>
    <col min="19" max="20" width="11.85546875" bestFit="1" customWidth="1"/>
    <col min="21" max="21" width="15.28515625" customWidth="1"/>
    <col min="22" max="25" width="11.85546875" bestFit="1" customWidth="1"/>
  </cols>
  <sheetData>
    <row r="1" spans="1:53" ht="45.75" thickBot="1" x14ac:dyDescent="0.3">
      <c r="A1" s="21" t="s">
        <v>27</v>
      </c>
      <c r="B1" s="39" t="s">
        <v>28</v>
      </c>
      <c r="C1" s="39" t="s">
        <v>29</v>
      </c>
      <c r="D1" s="22" t="s">
        <v>30</v>
      </c>
      <c r="E1" s="22" t="s">
        <v>31</v>
      </c>
      <c r="F1" s="23" t="s">
        <v>32</v>
      </c>
      <c r="G1" s="21" t="s">
        <v>33</v>
      </c>
      <c r="H1" s="33" t="s">
        <v>34</v>
      </c>
      <c r="I1" s="35" t="s">
        <v>35</v>
      </c>
      <c r="J1" s="36" t="s">
        <v>67</v>
      </c>
      <c r="K1" s="36" t="s">
        <v>73</v>
      </c>
      <c r="L1" s="36" t="s">
        <v>87</v>
      </c>
      <c r="M1" s="36" t="s">
        <v>105</v>
      </c>
      <c r="N1" s="36" t="s">
        <v>119</v>
      </c>
      <c r="O1" s="36" t="s">
        <v>140</v>
      </c>
      <c r="P1" s="36" t="s">
        <v>157</v>
      </c>
      <c r="Q1" s="36" t="s">
        <v>169</v>
      </c>
      <c r="R1" s="36" t="s">
        <v>179</v>
      </c>
      <c r="S1" s="36" t="s">
        <v>186</v>
      </c>
      <c r="T1" s="36" t="s">
        <v>209</v>
      </c>
      <c r="U1" s="36" t="s">
        <v>239</v>
      </c>
      <c r="V1" s="36" t="s">
        <v>253</v>
      </c>
      <c r="W1" s="36" t="s">
        <v>263</v>
      </c>
      <c r="X1" s="36" t="s">
        <v>265</v>
      </c>
      <c r="Y1" s="136" t="s">
        <v>292</v>
      </c>
      <c r="Z1" s="136" t="s">
        <v>331</v>
      </c>
      <c r="AA1" s="136" t="s">
        <v>345</v>
      </c>
      <c r="AB1" s="136" t="s">
        <v>346</v>
      </c>
      <c r="AC1" s="36" t="s">
        <v>358</v>
      </c>
      <c r="AD1" s="36" t="s">
        <v>371</v>
      </c>
      <c r="AE1" s="36" t="s">
        <v>387</v>
      </c>
      <c r="AF1" s="36" t="s">
        <v>398</v>
      </c>
      <c r="AG1" s="36" t="s">
        <v>417</v>
      </c>
      <c r="AH1" s="36" t="s">
        <v>426</v>
      </c>
      <c r="AI1" s="36" t="s">
        <v>441</v>
      </c>
      <c r="AJ1" s="36" t="s">
        <v>458</v>
      </c>
      <c r="AK1" s="36" t="s">
        <v>466</v>
      </c>
      <c r="AL1" s="36" t="s">
        <v>468</v>
      </c>
      <c r="AM1" s="36" t="s">
        <v>471</v>
      </c>
      <c r="AN1" s="36" t="s">
        <v>476</v>
      </c>
      <c r="AO1" s="36" t="s">
        <v>478</v>
      </c>
      <c r="AP1" s="36" t="s">
        <v>479</v>
      </c>
      <c r="AQ1" s="21" t="s">
        <v>36</v>
      </c>
      <c r="AR1" s="21" t="s">
        <v>37</v>
      </c>
      <c r="AS1" s="21" t="s">
        <v>38</v>
      </c>
      <c r="AT1" s="21" t="s">
        <v>39</v>
      </c>
      <c r="AU1" s="21" t="s">
        <v>40</v>
      </c>
      <c r="AV1" s="21" t="s">
        <v>41</v>
      </c>
      <c r="AW1" s="21" t="s">
        <v>42</v>
      </c>
      <c r="AX1" s="21" t="s">
        <v>43</v>
      </c>
      <c r="BA1" s="30"/>
    </row>
    <row r="2" spans="1:53" x14ac:dyDescent="0.25">
      <c r="A2" s="28">
        <v>44383</v>
      </c>
      <c r="B2" s="25">
        <v>196116169</v>
      </c>
      <c r="C2" s="58" t="s">
        <v>58</v>
      </c>
      <c r="D2" s="44">
        <v>6458.66</v>
      </c>
      <c r="E2" s="44">
        <v>5122.83</v>
      </c>
      <c r="F2" s="44">
        <v>42.47</v>
      </c>
      <c r="G2" s="25">
        <v>144</v>
      </c>
      <c r="H2" s="98"/>
      <c r="I2" s="98">
        <v>17.787604166666668</v>
      </c>
      <c r="J2" s="98">
        <v>35.575208333333336</v>
      </c>
      <c r="K2" s="98">
        <v>35.575208333333336</v>
      </c>
      <c r="L2" s="31">
        <v>35.575208333333336</v>
      </c>
      <c r="M2" s="31">
        <v>35.575208333333336</v>
      </c>
      <c r="N2" s="31">
        <v>35.575208333333336</v>
      </c>
      <c r="O2" s="31">
        <v>35.575208333333336</v>
      </c>
      <c r="P2" s="96" t="s">
        <v>317</v>
      </c>
      <c r="Q2" s="96" t="s">
        <v>317</v>
      </c>
      <c r="R2" s="96" t="s">
        <v>317</v>
      </c>
      <c r="S2" s="96" t="s">
        <v>317</v>
      </c>
      <c r="T2" s="96" t="s">
        <v>317</v>
      </c>
      <c r="U2" s="96" t="s">
        <v>317</v>
      </c>
      <c r="V2" s="96" t="s">
        <v>317</v>
      </c>
      <c r="W2" s="96" t="s">
        <v>317</v>
      </c>
      <c r="X2" s="96" t="s">
        <v>317</v>
      </c>
      <c r="Y2" s="137" t="s">
        <v>317</v>
      </c>
      <c r="Z2" s="137" t="s">
        <v>317</v>
      </c>
      <c r="AA2" s="137" t="s">
        <v>317</v>
      </c>
      <c r="AB2" s="137" t="s">
        <v>317</v>
      </c>
      <c r="AC2" s="96" t="s">
        <v>317</v>
      </c>
      <c r="AD2" s="96" t="s">
        <v>317</v>
      </c>
      <c r="AE2" s="96" t="s">
        <v>317</v>
      </c>
      <c r="AF2" s="96" t="s">
        <v>317</v>
      </c>
      <c r="AG2" s="96" t="s">
        <v>317</v>
      </c>
      <c r="AH2" s="96" t="s">
        <v>317</v>
      </c>
      <c r="AI2" s="96" t="s">
        <v>317</v>
      </c>
      <c r="AJ2" s="96" t="s">
        <v>317</v>
      </c>
      <c r="AK2" s="96" t="s">
        <v>317</v>
      </c>
      <c r="AL2" s="96" t="s">
        <v>317</v>
      </c>
      <c r="AM2" s="96" t="s">
        <v>317</v>
      </c>
      <c r="AN2" s="96" t="s">
        <v>317</v>
      </c>
      <c r="AO2" s="96" t="s">
        <v>317</v>
      </c>
      <c r="AP2" s="96" t="s">
        <v>317</v>
      </c>
    </row>
    <row r="3" spans="1:53" x14ac:dyDescent="0.25">
      <c r="A3" s="28"/>
      <c r="B3" s="25"/>
      <c r="C3" s="58"/>
      <c r="D3" s="45"/>
      <c r="E3" s="47"/>
      <c r="F3" s="45"/>
      <c r="G3" s="25"/>
      <c r="H3" s="103"/>
      <c r="I3" s="103"/>
      <c r="J3" s="103"/>
      <c r="K3" s="103"/>
      <c r="L3" s="103"/>
      <c r="M3" s="103"/>
      <c r="N3" s="103"/>
      <c r="O3" s="96"/>
      <c r="P3" s="32"/>
    </row>
    <row r="4" spans="1:53" ht="15.75" thickBot="1" x14ac:dyDescent="0.3">
      <c r="A4" s="28"/>
      <c r="B4" s="7"/>
      <c r="C4" s="7"/>
      <c r="D4" s="7"/>
      <c r="E4" s="7"/>
      <c r="F4" s="91"/>
      <c r="L4" s="32"/>
      <c r="M4" s="32"/>
      <c r="N4" s="32"/>
      <c r="O4" s="31"/>
      <c r="P4" s="32"/>
      <c r="Y4" s="138"/>
      <c r="Z4" t="s">
        <v>481</v>
      </c>
    </row>
    <row r="5" spans="1:53" ht="15.75" thickBot="1" x14ac:dyDescent="0.3">
      <c r="A5" s="28"/>
      <c r="B5" s="25"/>
      <c r="C5" s="58"/>
      <c r="D5" s="92"/>
      <c r="E5" s="92"/>
      <c r="F5" s="93"/>
      <c r="G5" s="25"/>
      <c r="H5" s="5"/>
      <c r="L5" s="32"/>
      <c r="M5" s="32"/>
      <c r="N5" s="31"/>
      <c r="O5" s="31"/>
      <c r="P5" s="31"/>
      <c r="Q5" s="275" t="s">
        <v>324</v>
      </c>
      <c r="R5" s="276"/>
      <c r="S5" s="276"/>
      <c r="T5" s="276"/>
      <c r="U5" s="277"/>
    </row>
    <row r="6" spans="1:53" x14ac:dyDescent="0.25">
      <c r="D6" s="139" t="s">
        <v>482</v>
      </c>
      <c r="E6" s="52">
        <f>J2*4</f>
        <v>142.30083333333334</v>
      </c>
      <c r="F6" s="51" t="s">
        <v>333</v>
      </c>
      <c r="N6" s="7" t="s">
        <v>322</v>
      </c>
      <c r="O6" s="34">
        <v>0</v>
      </c>
      <c r="Q6" s="74" t="s">
        <v>17</v>
      </c>
      <c r="R6" s="5">
        <f>O6</f>
        <v>0</v>
      </c>
      <c r="U6" s="99"/>
    </row>
    <row r="7" spans="1:53" x14ac:dyDescent="0.25">
      <c r="C7" s="7"/>
      <c r="D7" s="16"/>
      <c r="E7" s="16"/>
      <c r="F7" s="140"/>
      <c r="H7" s="18"/>
      <c r="N7" s="7" t="s">
        <v>323</v>
      </c>
      <c r="O7" s="101">
        <f>E6</f>
        <v>142.30083333333334</v>
      </c>
      <c r="Q7" s="64" t="s">
        <v>325</v>
      </c>
      <c r="R7" s="5">
        <f>-1*R6</f>
        <v>0</v>
      </c>
      <c r="U7" s="99"/>
    </row>
    <row r="8" spans="1:53" x14ac:dyDescent="0.25">
      <c r="D8" s="16"/>
      <c r="E8" s="19"/>
      <c r="F8" s="16"/>
      <c r="H8" s="18"/>
      <c r="M8" s="5"/>
      <c r="O8" s="141">
        <f>O6+O7</f>
        <v>142.30083333333334</v>
      </c>
      <c r="Q8" s="278" t="s">
        <v>326</v>
      </c>
      <c r="R8" s="279"/>
      <c r="U8" s="99"/>
    </row>
    <row r="9" spans="1:53" x14ac:dyDescent="0.25">
      <c r="D9" s="14"/>
      <c r="H9" s="34"/>
      <c r="I9" s="51"/>
      <c r="Q9" s="64"/>
      <c r="U9" s="99"/>
    </row>
    <row r="10" spans="1:53" x14ac:dyDescent="0.25">
      <c r="G10" s="5"/>
      <c r="Q10" s="74" t="s">
        <v>173</v>
      </c>
      <c r="R10" s="5">
        <f>R6+O7</f>
        <v>142.30083333333334</v>
      </c>
      <c r="S10" s="70" t="s">
        <v>172</v>
      </c>
      <c r="U10" s="99"/>
    </row>
    <row r="11" spans="1:53" x14ac:dyDescent="0.25">
      <c r="B11" s="8" t="s">
        <v>480</v>
      </c>
      <c r="Q11" s="64" t="s">
        <v>16</v>
      </c>
      <c r="R11" s="5">
        <f>-1*R10</f>
        <v>-142.30083333333334</v>
      </c>
      <c r="U11" s="99"/>
    </row>
    <row r="12" spans="1:53" ht="15.75" thickBot="1" x14ac:dyDescent="0.3">
      <c r="Q12" s="280" t="s">
        <v>327</v>
      </c>
      <c r="R12" s="281"/>
      <c r="S12" s="66"/>
      <c r="T12" s="66"/>
      <c r="U12" s="67"/>
    </row>
    <row r="21" spans="1:14" x14ac:dyDescent="0.25">
      <c r="G21" s="5"/>
      <c r="H21" s="5"/>
    </row>
    <row r="24" spans="1:14" x14ac:dyDescent="0.25">
      <c r="N24" s="15"/>
    </row>
    <row r="25" spans="1:14" x14ac:dyDescent="0.25">
      <c r="N25" s="97"/>
    </row>
    <row r="26" spans="1:14" x14ac:dyDescent="0.25">
      <c r="H26" s="14"/>
    </row>
    <row r="29" spans="1:14" x14ac:dyDescent="0.25">
      <c r="J29" s="7"/>
      <c r="K29" s="94"/>
      <c r="L29" s="51"/>
      <c r="M29" s="6"/>
    </row>
    <row r="30" spans="1:14" x14ac:dyDescent="0.25">
      <c r="H30" s="5"/>
      <c r="J30" s="104"/>
      <c r="K30" s="105"/>
    </row>
    <row r="32" spans="1:14" x14ac:dyDescent="0.25">
      <c r="A32" s="20"/>
    </row>
  </sheetData>
  <mergeCells count="3">
    <mergeCell ref="Q5:U5"/>
    <mergeCell ref="Q8:R8"/>
    <mergeCell ref="Q12:R12"/>
  </mergeCells>
  <pageMargins left="0.7" right="0.7" top="0.75" bottom="0.75" header="0.3" footer="0.3"/>
  <pageSetup orientation="portrait" r:id="rId1"/>
  <headerFooter>
    <oddFooter>&amp;RSchedule JNG-D3.A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B3BB1F-724E-431C-94B0-209D70D4FBB3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2.xml><?xml version="1.0" encoding="utf-8"?>
<ds:datastoreItem xmlns:ds="http://schemas.openxmlformats.org/officeDocument/2006/customXml" ds:itemID="{A7347BD6-9C3F-4DE4-81CF-D241B5112F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E1508C-1D13-4E2A-A186-3C72B3334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PAYS Interest Calc MEEIA PC</vt:lpstr>
      <vt:lpstr>PAYS costs Pivot</vt:lpstr>
      <vt:lpstr>OAC Cost Repository GL detail</vt:lpstr>
      <vt:lpstr>PAYS Amort schedule</vt:lpstr>
      <vt:lpstr>Early Payoff 9-25</vt:lpstr>
      <vt:lpstr>PAYS unpaid billing w-o 8-25</vt:lpstr>
      <vt:lpstr>Early Pay-off 4-25</vt:lpstr>
      <vt:lpstr>PAYS unpaid billing w-o 3-25</vt:lpstr>
      <vt:lpstr>PAYS unpaid billing w-o 2-24</vt:lpstr>
      <vt:lpstr>PAYS unpaid bal write off 12-22</vt:lpstr>
      <vt:lpstr>PAYS bal write off 3-22 </vt:lpstr>
      <vt:lpstr>PAYS Amort Crrtg Entries</vt:lpstr>
      <vt:lpstr>PAYS Amort Crrtg Entries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Filley, Kimberly S</dc:creator>
  <cp:lastModifiedBy>Keenoy, Erin</cp:lastModifiedBy>
  <cp:lastPrinted>2025-12-01T17:25:49Z</cp:lastPrinted>
  <dcterms:created xsi:type="dcterms:W3CDTF">2021-05-08T16:47:01Z</dcterms:created>
  <dcterms:modified xsi:type="dcterms:W3CDTF">2025-12-01T17:25:53Z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0x0101003A00D16565766046AD66FE5CD799F667</vt:lpwstr>
  </property>
</Properties>
</file>