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W:\Work\RILEY\Testimony\WR-2025-0345 Mo Water MAWC WSIRA\Direct\"/>
    </mc:Choice>
  </mc:AlternateContent>
  <xr:revisionPtr revIDLastSave="0" documentId="13_ncr:1_{C93F7C3F-2C02-4286-AD9A-AE0179A35965}" xr6:coauthVersionLast="47" xr6:coauthVersionMax="47" xr10:uidLastSave="{00000000-0000-0000-0000-000000000000}"/>
  <bookViews>
    <workbookView xWindow="735" yWindow="735" windowWidth="21480" windowHeight="14745" xr2:uid="{00000000-000D-0000-FFFF-FFFF00000000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L26" i="1"/>
  <c r="H13" i="1" l="1"/>
  <c r="H14" i="1" s="1"/>
  <c r="B13" i="1"/>
  <c r="B14" i="1" s="1"/>
  <c r="D12" i="1"/>
  <c r="F12" i="1" s="1"/>
  <c r="B15" i="1" l="1"/>
  <c r="I12" i="1"/>
  <c r="J12" i="1" s="1"/>
  <c r="L12" i="1" s="1"/>
  <c r="C13" i="1" s="1"/>
  <c r="D13" i="1" s="1"/>
  <c r="F13" i="1" s="1"/>
  <c r="H15" i="1"/>
  <c r="I13" i="1" l="1"/>
  <c r="J13" i="1" s="1"/>
  <c r="L13" i="1" s="1"/>
  <c r="C14" i="1" s="1"/>
  <c r="D14" i="1" s="1"/>
  <c r="F14" i="1" s="1"/>
  <c r="H16" i="1"/>
  <c r="B16" i="1"/>
  <c r="N12" i="1"/>
  <c r="N13" i="1" l="1"/>
  <c r="I14" i="1"/>
  <c r="J14" i="1" s="1"/>
  <c r="L14" i="1" s="1"/>
  <c r="C15" i="1" s="1"/>
  <c r="D15" i="1" s="1"/>
  <c r="F15" i="1" s="1"/>
  <c r="I15" i="1" l="1"/>
  <c r="J15" i="1" s="1"/>
  <c r="L15" i="1" s="1"/>
  <c r="C16" i="1" s="1"/>
  <c r="D16" i="1" s="1"/>
  <c r="F16" i="1" s="1"/>
  <c r="N14" i="1"/>
  <c r="N15" i="1" l="1"/>
  <c r="I16" i="1"/>
  <c r="J16" i="1" s="1"/>
  <c r="L16" i="1" s="1"/>
  <c r="N16" i="1" s="1"/>
</calcChain>
</file>

<file path=xl/sharedStrings.xml><?xml version="1.0" encoding="utf-8"?>
<sst xmlns="http://schemas.openxmlformats.org/spreadsheetml/2006/main" count="37" uniqueCount="26">
  <si>
    <t>Federal</t>
  </si>
  <si>
    <t>State</t>
  </si>
  <si>
    <t>Combined</t>
  </si>
  <si>
    <t>PreTax</t>
  </si>
  <si>
    <t>Statutory</t>
  </si>
  <si>
    <t xml:space="preserve">Effective </t>
  </si>
  <si>
    <t>less State</t>
  </si>
  <si>
    <t>Rate</t>
  </si>
  <si>
    <t>Federal*</t>
  </si>
  <si>
    <t>less Fed</t>
  </si>
  <si>
    <t>Gross up Factor</t>
  </si>
  <si>
    <t>1/1-(tax rate)</t>
  </si>
  <si>
    <t>1/(1-.238401285</t>
  </si>
  <si>
    <t>1/(1-.761598715)</t>
  </si>
  <si>
    <t>Pre-tax WACC</t>
  </si>
  <si>
    <t>ROE/(1-tax rate)</t>
  </si>
  <si>
    <t>.0925/(1-.238401285)</t>
  </si>
  <si>
    <t>.0925/.76159</t>
  </si>
  <si>
    <t>CAP Structure Example</t>
  </si>
  <si>
    <t>Equity</t>
  </si>
  <si>
    <t>Debt</t>
  </si>
  <si>
    <t xml:space="preserve">52%         X </t>
  </si>
  <si>
    <t>48%             X</t>
  </si>
  <si>
    <t>pre- tax rate of return</t>
  </si>
  <si>
    <t xml:space="preserve">Combined income tax rate and Gross-Up calculations </t>
  </si>
  <si>
    <t>JSR-D-03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</si>
</sst>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.0000000%"/>
  </numFmts>
  <fonts count="8" x14ac:knownFonts="1">
    <font>
      <sz val="11"/>
      <color theme="1"/>
      <name val="Calibri"/>
      <family val="2"/>
      <scheme val="minor"/>
    </font>
    <font>
      <sz val="12"/>
      <name val="Tms Rmn"/>
    </font>
    <font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2" fillId="0" borderId="1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1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164" fontId="2" fillId="0" borderId="0" xfId="2" applyNumberFormat="1" applyFont="1"/>
    <xf numFmtId="165" fontId="2" fillId="0" borderId="0" xfId="2" applyNumberFormat="1" applyFont="1"/>
    <xf numFmtId="0" fontId="7" fillId="0" borderId="0" xfId="1" applyFont="1"/>
    <xf numFmtId="0" fontId="5" fillId="0" borderId="0" xfId="0" applyFont="1"/>
    <xf numFmtId="10" fontId="5" fillId="0" borderId="0" xfId="0" applyNumberFormat="1" applyFont="1"/>
    <xf numFmtId="0" fontId="2" fillId="0" borderId="1" xfId="1" applyFont="1" applyBorder="1"/>
    <xf numFmtId="0" fontId="2" fillId="0" borderId="2" xfId="1" applyFont="1" applyBorder="1"/>
    <xf numFmtId="0" fontId="0" fillId="0" borderId="2" xfId="0" applyBorder="1"/>
    <xf numFmtId="0" fontId="2" fillId="0" borderId="3" xfId="1" applyFont="1" applyBorder="1"/>
    <xf numFmtId="0" fontId="2" fillId="0" borderId="13" xfId="1" applyFont="1" applyBorder="1"/>
    <xf numFmtId="0" fontId="3" fillId="0" borderId="14" xfId="1" applyFont="1" applyBorder="1" applyAlignment="1">
      <alignment horizontal="center"/>
    </xf>
    <xf numFmtId="10" fontId="0" fillId="0" borderId="0" xfId="0" applyNumberFormat="1"/>
    <xf numFmtId="0" fontId="6" fillId="0" borderId="14" xfId="1" applyFont="1" applyBorder="1" applyAlignment="1">
      <alignment horizontal="right"/>
    </xf>
    <xf numFmtId="0" fontId="0" fillId="0" borderId="13" xfId="0" applyBorder="1"/>
    <xf numFmtId="164" fontId="2" fillId="0" borderId="14" xfId="2" applyNumberFormat="1" applyFont="1" applyBorder="1"/>
    <xf numFmtId="9" fontId="0" fillId="0" borderId="0" xfId="0" applyNumberFormat="1"/>
    <xf numFmtId="0" fontId="2" fillId="0" borderId="6" xfId="2" applyNumberFormat="1" applyFont="1" applyBorder="1"/>
    <xf numFmtId="0" fontId="2" fillId="0" borderId="14" xfId="2" applyNumberFormat="1" applyFont="1" applyBorder="1"/>
    <xf numFmtId="0" fontId="0" fillId="0" borderId="4" xfId="0" applyBorder="1"/>
    <xf numFmtId="0" fontId="0" fillId="0" borderId="5" xfId="0" applyBorder="1"/>
    <xf numFmtId="164" fontId="2" fillId="0" borderId="6" xfId="2" applyNumberFormat="1" applyFont="1" applyBorder="1"/>
    <xf numFmtId="0" fontId="5" fillId="0" borderId="10" xfId="0" applyFont="1" applyBorder="1"/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N26"/>
  <sheetViews>
    <sheetView tabSelected="1" workbookViewId="0">
      <selection activeCell="C5" sqref="C5"/>
    </sheetView>
  </sheetViews>
  <sheetFormatPr defaultColWidth="14.28515625" defaultRowHeight="15" x14ac:dyDescent="0.25"/>
  <cols>
    <col min="12" max="12" width="16" customWidth="1"/>
    <col min="13" max="13" width="6.28515625" customWidth="1"/>
  </cols>
  <sheetData>
    <row r="5" spans="1:14" x14ac:dyDescent="0.25">
      <c r="C5" s="16" t="s">
        <v>25</v>
      </c>
    </row>
    <row r="6" spans="1:14" ht="15.75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15.75" x14ac:dyDescent="0.25">
      <c r="A7" s="35" t="s">
        <v>24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6.5" thickBot="1" x14ac:dyDescent="0.3">
      <c r="A9" s="1"/>
      <c r="B9" s="36" t="s">
        <v>0</v>
      </c>
      <c r="C9" s="37"/>
      <c r="D9" s="37"/>
      <c r="E9" s="37"/>
      <c r="F9" s="38"/>
      <c r="G9" s="1"/>
      <c r="H9" s="36" t="s">
        <v>1</v>
      </c>
      <c r="I9" s="37"/>
      <c r="J9" s="37"/>
      <c r="K9" s="37"/>
      <c r="L9" s="38"/>
      <c r="M9" s="1"/>
      <c r="N9" s="2" t="s">
        <v>2</v>
      </c>
    </row>
    <row r="10" spans="1:14" ht="15.75" x14ac:dyDescent="0.25">
      <c r="A10" s="1"/>
      <c r="B10" s="3"/>
      <c r="C10" s="4"/>
      <c r="D10" s="5" t="s">
        <v>3</v>
      </c>
      <c r="E10" s="5" t="s">
        <v>4</v>
      </c>
      <c r="F10" s="6" t="s">
        <v>5</v>
      </c>
      <c r="G10" s="7"/>
      <c r="H10" s="3"/>
      <c r="I10" s="4"/>
      <c r="J10" s="5" t="s">
        <v>3</v>
      </c>
      <c r="K10" s="5" t="s">
        <v>4</v>
      </c>
      <c r="L10" s="6" t="s">
        <v>5</v>
      </c>
      <c r="M10" s="7"/>
      <c r="N10" s="8" t="s">
        <v>5</v>
      </c>
    </row>
    <row r="11" spans="1:14" ht="16.5" thickBot="1" x14ac:dyDescent="0.3">
      <c r="A11" s="1"/>
      <c r="B11" s="9" t="s">
        <v>3</v>
      </c>
      <c r="C11" s="10" t="s">
        <v>1</v>
      </c>
      <c r="D11" s="10" t="s">
        <v>6</v>
      </c>
      <c r="E11" s="10" t="s">
        <v>7</v>
      </c>
      <c r="F11" s="11" t="s">
        <v>7</v>
      </c>
      <c r="G11" s="7"/>
      <c r="H11" s="9" t="s">
        <v>3</v>
      </c>
      <c r="I11" s="10" t="s">
        <v>8</v>
      </c>
      <c r="J11" s="10" t="s">
        <v>9</v>
      </c>
      <c r="K11" s="10" t="s">
        <v>7</v>
      </c>
      <c r="L11" s="11" t="s">
        <v>7</v>
      </c>
      <c r="M11" s="7"/>
      <c r="N11" s="12" t="s">
        <v>7</v>
      </c>
    </row>
    <row r="12" spans="1:14" ht="15.75" x14ac:dyDescent="0.25">
      <c r="A12" s="1">
        <v>1</v>
      </c>
      <c r="B12" s="13">
        <v>1</v>
      </c>
      <c r="C12" s="13">
        <v>0.04</v>
      </c>
      <c r="D12" s="13">
        <f>+B12-C12</f>
        <v>0.96</v>
      </c>
      <c r="E12" s="13">
        <v>0.21</v>
      </c>
      <c r="F12" s="13">
        <f>+D12*E12</f>
        <v>0.20159999999999997</v>
      </c>
      <c r="G12" s="13"/>
      <c r="H12" s="13">
        <v>1</v>
      </c>
      <c r="I12" s="13">
        <f>F12/2</f>
        <v>0.10079999999999999</v>
      </c>
      <c r="J12" s="13">
        <f>H12-I12</f>
        <v>0.8992</v>
      </c>
      <c r="K12" s="13">
        <v>0.04</v>
      </c>
      <c r="L12" s="13">
        <f>J12*K12</f>
        <v>3.5968E-2</v>
      </c>
      <c r="M12" s="13"/>
      <c r="N12" s="14">
        <f>F12+L12</f>
        <v>0.23756799999999997</v>
      </c>
    </row>
    <row r="13" spans="1:14" ht="15.75" x14ac:dyDescent="0.25">
      <c r="A13" s="1">
        <v>2</v>
      </c>
      <c r="B13" s="13">
        <f>B12</f>
        <v>1</v>
      </c>
      <c r="C13" s="13">
        <f>L12</f>
        <v>3.5968E-2</v>
      </c>
      <c r="D13" s="13">
        <f>+B13-C13</f>
        <v>0.964032</v>
      </c>
      <c r="E13" s="13">
        <v>0.21</v>
      </c>
      <c r="F13" s="13">
        <f>+D13*E13</f>
        <v>0.20244672</v>
      </c>
      <c r="G13" s="13"/>
      <c r="H13" s="13">
        <f>H12</f>
        <v>1</v>
      </c>
      <c r="I13" s="13">
        <f>F13/2</f>
        <v>0.10122336</v>
      </c>
      <c r="J13" s="13">
        <f>H13-I13</f>
        <v>0.89877664000000002</v>
      </c>
      <c r="K13" s="13">
        <v>0.04</v>
      </c>
      <c r="L13" s="13">
        <f>J13*K13</f>
        <v>3.5951065599999998E-2</v>
      </c>
      <c r="M13" s="13"/>
      <c r="N13" s="14">
        <f>F13+L13</f>
        <v>0.2383977856</v>
      </c>
    </row>
    <row r="14" spans="1:14" ht="15.75" x14ac:dyDescent="0.25">
      <c r="A14" s="1">
        <v>3</v>
      </c>
      <c r="B14" s="13">
        <f>B13</f>
        <v>1</v>
      </c>
      <c r="C14" s="13">
        <f>L13</f>
        <v>3.5951065599999998E-2</v>
      </c>
      <c r="D14" s="13">
        <f>+B14-C14</f>
        <v>0.96404893440000006</v>
      </c>
      <c r="E14" s="13">
        <v>0.21</v>
      </c>
      <c r="F14" s="13">
        <f>+D14*E14</f>
        <v>0.202450276224</v>
      </c>
      <c r="G14" s="13"/>
      <c r="H14" s="13">
        <f>H13</f>
        <v>1</v>
      </c>
      <c r="I14" s="13">
        <f>F14/2</f>
        <v>0.101225138112</v>
      </c>
      <c r="J14" s="13">
        <f>H14-I14</f>
        <v>0.89877486188800004</v>
      </c>
      <c r="K14" s="13">
        <v>0.04</v>
      </c>
      <c r="L14" s="13">
        <f>J14*K14</f>
        <v>3.5950994475520005E-2</v>
      </c>
      <c r="M14" s="13"/>
      <c r="N14" s="14">
        <f>F14+L14</f>
        <v>0.23840127069952</v>
      </c>
    </row>
    <row r="15" spans="1:14" ht="15.75" x14ac:dyDescent="0.25">
      <c r="A15" s="1">
        <v>4</v>
      </c>
      <c r="B15" s="13">
        <f>B14</f>
        <v>1</v>
      </c>
      <c r="C15" s="13">
        <f>L14</f>
        <v>3.5950994475520005E-2</v>
      </c>
      <c r="D15" s="13">
        <f>+B15-C15</f>
        <v>0.96404900552448003</v>
      </c>
      <c r="E15" s="13">
        <v>0.21</v>
      </c>
      <c r="F15" s="13">
        <f>+D15*E15</f>
        <v>0.20245029116014079</v>
      </c>
      <c r="G15" s="13"/>
      <c r="H15" s="13">
        <f>H14</f>
        <v>1</v>
      </c>
      <c r="I15" s="13">
        <f>F15/2</f>
        <v>0.1012251455800704</v>
      </c>
      <c r="J15" s="13">
        <f>H15-I15</f>
        <v>0.89877485441992966</v>
      </c>
      <c r="K15" s="13">
        <v>0.04</v>
      </c>
      <c r="L15" s="13">
        <f>J15*K15</f>
        <v>3.5950994176797188E-2</v>
      </c>
      <c r="M15" s="13"/>
      <c r="N15" s="14">
        <f>F15+L15</f>
        <v>0.238401285336938</v>
      </c>
    </row>
    <row r="16" spans="1:14" ht="15.75" x14ac:dyDescent="0.25">
      <c r="A16" s="1">
        <v>5</v>
      </c>
      <c r="B16" s="13">
        <f>B15</f>
        <v>1</v>
      </c>
      <c r="C16" s="13">
        <f>L15</f>
        <v>3.5950994176797188E-2</v>
      </c>
      <c r="D16" s="13">
        <f>+B16-C16</f>
        <v>0.96404900582320285</v>
      </c>
      <c r="E16" s="13">
        <v>0.21</v>
      </c>
      <c r="F16" s="13">
        <f>+D16*E16</f>
        <v>0.20245029122287259</v>
      </c>
      <c r="G16" s="13"/>
      <c r="H16" s="13">
        <f>H15</f>
        <v>1</v>
      </c>
      <c r="I16" s="13">
        <f>F16/2</f>
        <v>0.10122514561143629</v>
      </c>
      <c r="J16" s="13">
        <f>H16-I16</f>
        <v>0.89877485438856375</v>
      </c>
      <c r="K16" s="13">
        <v>0.04</v>
      </c>
      <c r="L16" s="13">
        <f>J16*K16</f>
        <v>3.5950994175542553E-2</v>
      </c>
      <c r="M16" s="13"/>
      <c r="N16" s="14">
        <f>F16+L16</f>
        <v>0.23840128539841515</v>
      </c>
    </row>
    <row r="17" spans="1:14" ht="15.75" x14ac:dyDescent="0.25">
      <c r="A17" s="1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6.5" thickBot="1" x14ac:dyDescent="0.3">
      <c r="A18" s="1"/>
      <c r="B18" s="1"/>
      <c r="C18" s="1"/>
      <c r="D18" s="1"/>
      <c r="E18" s="15" t="s">
        <v>14</v>
      </c>
      <c r="F18" s="1"/>
      <c r="G18" s="1"/>
      <c r="H18" s="1"/>
      <c r="J18" s="1"/>
      <c r="L18" s="15" t="s">
        <v>10</v>
      </c>
    </row>
    <row r="19" spans="1:14" ht="15.75" x14ac:dyDescent="0.25">
      <c r="A19" s="1"/>
      <c r="B19" s="1"/>
      <c r="C19" s="1"/>
      <c r="D19" s="1"/>
      <c r="E19" s="15"/>
      <c r="G19" s="18" t="s">
        <v>18</v>
      </c>
      <c r="H19" s="19"/>
      <c r="I19" s="20"/>
      <c r="J19" s="21"/>
      <c r="L19" s="15"/>
    </row>
    <row r="20" spans="1:14" ht="15.75" x14ac:dyDescent="0.25">
      <c r="A20" s="1"/>
      <c r="B20" s="1"/>
      <c r="C20" s="1"/>
      <c r="D20" s="1"/>
      <c r="E20" s="15" t="s">
        <v>15</v>
      </c>
      <c r="G20" s="22"/>
      <c r="H20" s="1"/>
      <c r="J20" s="23"/>
      <c r="L20" s="15" t="s">
        <v>11</v>
      </c>
    </row>
    <row r="21" spans="1:14" ht="15.75" x14ac:dyDescent="0.25">
      <c r="A21" s="1"/>
      <c r="B21" s="1"/>
      <c r="C21" s="1"/>
      <c r="D21" s="1"/>
      <c r="E21" s="15" t="s">
        <v>16</v>
      </c>
      <c r="G21" s="22" t="s">
        <v>19</v>
      </c>
      <c r="H21" s="1" t="s">
        <v>21</v>
      </c>
      <c r="I21" s="24">
        <v>0.1215</v>
      </c>
      <c r="J21" s="25">
        <v>6.318E-2</v>
      </c>
      <c r="L21" s="16"/>
    </row>
    <row r="22" spans="1:14" ht="15.75" x14ac:dyDescent="0.25">
      <c r="E22" s="15" t="s">
        <v>17</v>
      </c>
      <c r="G22" s="26"/>
      <c r="J22" s="27"/>
      <c r="L22" s="16" t="s">
        <v>12</v>
      </c>
    </row>
    <row r="23" spans="1:14" ht="16.5" thickBot="1" x14ac:dyDescent="0.3">
      <c r="E23" s="17">
        <v>0.1215</v>
      </c>
      <c r="G23" s="26" t="s">
        <v>20</v>
      </c>
      <c r="H23" s="28" t="s">
        <v>22</v>
      </c>
      <c r="I23" s="24">
        <v>3.9899999999999998E-2</v>
      </c>
      <c r="J23" s="29">
        <v>1.9151999999999999E-2</v>
      </c>
      <c r="K23" s="13"/>
      <c r="L23" s="16"/>
      <c r="M23" s="13"/>
      <c r="N23" s="13"/>
    </row>
    <row r="24" spans="1:14" ht="15.75" x14ac:dyDescent="0.25">
      <c r="G24" s="26"/>
      <c r="J24" s="30">
        <f>+J21+J23</f>
        <v>8.2332000000000002E-2</v>
      </c>
      <c r="K24" s="13"/>
      <c r="L24" s="16" t="s">
        <v>13</v>
      </c>
      <c r="M24" s="13"/>
      <c r="N24" s="13"/>
    </row>
    <row r="25" spans="1:14" ht="16.5" thickBot="1" x14ac:dyDescent="0.3">
      <c r="G25" s="31"/>
      <c r="H25" s="32" t="s">
        <v>23</v>
      </c>
      <c r="I25" s="32"/>
      <c r="J25" s="33">
        <v>8.2332000000000002E-2</v>
      </c>
      <c r="K25" s="13"/>
      <c r="L25" s="16"/>
      <c r="M25" s="13"/>
      <c r="N25" s="13"/>
    </row>
    <row r="26" spans="1:14" ht="16.5" thickBot="1" x14ac:dyDescent="0.3">
      <c r="J26" s="13"/>
      <c r="K26" s="13"/>
      <c r="L26" s="34">
        <f>1/0.761598715</f>
        <v>1.3130274254730065</v>
      </c>
      <c r="M26" s="13"/>
      <c r="N26" s="13"/>
    </row>
  </sheetData>
  <mergeCells count="4">
    <mergeCell ref="A6:N6"/>
    <mergeCell ref="A7:N7"/>
    <mergeCell ref="B9:F9"/>
    <mergeCell ref="H9: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rileyj</dc:creator>
  <cp:lastModifiedBy>Hildebrand, Tiffany</cp:lastModifiedBy>
  <dcterms:created xsi:type="dcterms:W3CDTF">2018-07-16T17:52:52Z</dcterms:created>
  <dcterms:modified xsi:type="dcterms:W3CDTF">2025-12-30T20:22:34Z</dcterms:modified>
</cp:coreProperties>
</file>