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ppower.sharepoint.com/sites/Legal-StateRegulatory-ORG/Shared Documents/General/MPSC/Regulatory/MPSC/EO-2026-0345 Metro-West MEEIA 5/Direct/Final Word/File/"/>
    </mc:Choice>
  </mc:AlternateContent>
  <xr:revisionPtr revIDLastSave="287" documentId="8_{4EEFD129-B1A3-4512-8E9D-A6C80E899AA1}" xr6:coauthVersionLast="47" xr6:coauthVersionMax="47" xr10:uidLastSave="{68FA6380-A8FB-46BC-BB75-8B8E6A33253C}"/>
  <bookViews>
    <workbookView xWindow="-120" yWindow="-120" windowWidth="29040" windowHeight="17520" xr2:uid="{5EB693CC-2234-488F-9E99-410F25A6B914}"/>
  </bookViews>
  <sheets>
    <sheet name="BAF-2_Summary Table" sheetId="11" r:id="rId1"/>
    <sheet name="BAF-2_Combined" sheetId="10" r:id="rId2"/>
    <sheet name="BAF-2_EMM" sheetId="7" r:id="rId3"/>
    <sheet name="BAF-2_EMW" sheetId="8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8" i="7" l="1"/>
  <c r="D27" i="7"/>
  <c r="D25" i="7"/>
  <c r="D24" i="7"/>
  <c r="D14" i="7"/>
  <c r="E15" i="11"/>
  <c r="E14" i="11"/>
  <c r="E13" i="11"/>
  <c r="D13" i="11"/>
  <c r="C13" i="11"/>
  <c r="E12" i="11"/>
  <c r="D12" i="11"/>
  <c r="C12" i="11"/>
  <c r="E11" i="11"/>
  <c r="D11" i="11"/>
  <c r="C11" i="11"/>
  <c r="AF28" i="7"/>
  <c r="AF27" i="7"/>
  <c r="AF25" i="7"/>
  <c r="AD25" i="7"/>
  <c r="AF23" i="7"/>
  <c r="AF14" i="7"/>
  <c r="AD28" i="7"/>
  <c r="AD27" i="7"/>
  <c r="AD23" i="7"/>
  <c r="E8" i="11"/>
  <c r="D8" i="11"/>
  <c r="E7" i="11"/>
  <c r="D7" i="11"/>
  <c r="C7" i="11"/>
  <c r="E6" i="11"/>
  <c r="D6" i="11"/>
  <c r="C6" i="11"/>
  <c r="E5" i="11"/>
  <c r="D5" i="11"/>
  <c r="C5" i="11"/>
  <c r="C61" i="7"/>
  <c r="C60" i="10" s="1"/>
  <c r="B61" i="7"/>
  <c r="D61" i="7"/>
  <c r="D60" i="10" s="1"/>
  <c r="D63" i="8"/>
  <c r="D62" i="10" s="1"/>
  <c r="D62" i="8"/>
  <c r="D61" i="10" s="1"/>
  <c r="D61" i="8"/>
  <c r="D59" i="8"/>
  <c r="D58" i="8"/>
  <c r="D46" i="8"/>
  <c r="D45" i="8"/>
  <c r="W57" i="8"/>
  <c r="AF46" i="8"/>
  <c r="AF63" i="8" s="1"/>
  <c r="AF45" i="8"/>
  <c r="AE63" i="8"/>
  <c r="AD63" i="8"/>
  <c r="AF62" i="8"/>
  <c r="AE62" i="8"/>
  <c r="AD62" i="8"/>
  <c r="AE61" i="8"/>
  <c r="AD61" i="8"/>
  <c r="AD60" i="10" s="1"/>
  <c r="AE59" i="8"/>
  <c r="AE59" i="10" s="1"/>
  <c r="AD59" i="8"/>
  <c r="AD59" i="10" s="1"/>
  <c r="AF58" i="8"/>
  <c r="AE58" i="8"/>
  <c r="AD58" i="8"/>
  <c r="AE57" i="8"/>
  <c r="AD57" i="8"/>
  <c r="D63" i="7"/>
  <c r="C63" i="7"/>
  <c r="C62" i="10" s="1"/>
  <c r="B63" i="7"/>
  <c r="B62" i="10" s="1"/>
  <c r="D62" i="7"/>
  <c r="C62" i="7"/>
  <c r="B62" i="7"/>
  <c r="B60" i="10"/>
  <c r="D59" i="7"/>
  <c r="D59" i="10" s="1"/>
  <c r="C59" i="7"/>
  <c r="C59" i="10" s="1"/>
  <c r="B59" i="7"/>
  <c r="B59" i="10" s="1"/>
  <c r="D58" i="7"/>
  <c r="C58" i="7"/>
  <c r="B58" i="7"/>
  <c r="D46" i="7"/>
  <c r="D46" i="10" s="1"/>
  <c r="D45" i="7"/>
  <c r="W57" i="7"/>
  <c r="AE59" i="7"/>
  <c r="AF59" i="7"/>
  <c r="AD59" i="7"/>
  <c r="AE58" i="7"/>
  <c r="AF58" i="7"/>
  <c r="AD58" i="7"/>
  <c r="AE62" i="7"/>
  <c r="AF62" i="7"/>
  <c r="AF61" i="10" s="1"/>
  <c r="AG62" i="7"/>
  <c r="AE63" i="7"/>
  <c r="AE62" i="10" s="1"/>
  <c r="AF63" i="7"/>
  <c r="AG63" i="7"/>
  <c r="AD63" i="7"/>
  <c r="AD62" i="7"/>
  <c r="AD61" i="10" s="1"/>
  <c r="AE61" i="7"/>
  <c r="AE60" i="10" s="1"/>
  <c r="AF61" i="7"/>
  <c r="AG61" i="7"/>
  <c r="AD61" i="7"/>
  <c r="AD57" i="7"/>
  <c r="AD57" i="10" s="1"/>
  <c r="AE57" i="7"/>
  <c r="AE57" i="10" s="1"/>
  <c r="AF57" i="7"/>
  <c r="AF46" i="7"/>
  <c r="AF45" i="7"/>
  <c r="Y62" i="10"/>
  <c r="X62" i="10"/>
  <c r="W62" i="10"/>
  <c r="R62" i="10"/>
  <c r="Q62" i="10"/>
  <c r="P62" i="10"/>
  <c r="AE61" i="10"/>
  <c r="Y61" i="10"/>
  <c r="X61" i="10"/>
  <c r="W61" i="10"/>
  <c r="C61" i="10"/>
  <c r="B61" i="10"/>
  <c r="Y60" i="10"/>
  <c r="X60" i="10"/>
  <c r="W60" i="10"/>
  <c r="Y59" i="10"/>
  <c r="X59" i="10"/>
  <c r="W59" i="10"/>
  <c r="R59" i="10"/>
  <c r="Q59" i="10"/>
  <c r="P59" i="10"/>
  <c r="D58" i="10"/>
  <c r="C58" i="10"/>
  <c r="B58" i="10"/>
  <c r="Y57" i="10"/>
  <c r="X57" i="10"/>
  <c r="R57" i="10"/>
  <c r="Q57" i="10"/>
  <c r="P57" i="10"/>
  <c r="AF56" i="10"/>
  <c r="AE56" i="10"/>
  <c r="AD56" i="10"/>
  <c r="Y56" i="10"/>
  <c r="X56" i="10"/>
  <c r="W56" i="10"/>
  <c r="R56" i="10"/>
  <c r="Q56" i="10"/>
  <c r="P56" i="10"/>
  <c r="AF55" i="10"/>
  <c r="AE55" i="10"/>
  <c r="AD55" i="10"/>
  <c r="Y55" i="10"/>
  <c r="X55" i="10"/>
  <c r="W55" i="10"/>
  <c r="R55" i="10"/>
  <c r="Q55" i="10"/>
  <c r="P55" i="10"/>
  <c r="D55" i="10"/>
  <c r="C55" i="10"/>
  <c r="B55" i="10"/>
  <c r="AF54" i="10"/>
  <c r="AE54" i="10"/>
  <c r="AD54" i="10"/>
  <c r="Y54" i="10"/>
  <c r="X54" i="10"/>
  <c r="W54" i="10"/>
  <c r="R54" i="10"/>
  <c r="Q54" i="10"/>
  <c r="P54" i="10"/>
  <c r="D54" i="10"/>
  <c r="C54" i="10"/>
  <c r="B54" i="10"/>
  <c r="AF53" i="10"/>
  <c r="AE53" i="10"/>
  <c r="AD53" i="10"/>
  <c r="Y53" i="10"/>
  <c r="X53" i="10"/>
  <c r="W53" i="10"/>
  <c r="R53" i="10"/>
  <c r="Q53" i="10"/>
  <c r="P53" i="10"/>
  <c r="D53" i="10"/>
  <c r="C53" i="10"/>
  <c r="B53" i="10"/>
  <c r="AF52" i="10"/>
  <c r="AE52" i="10"/>
  <c r="AD52" i="10"/>
  <c r="Y52" i="10"/>
  <c r="X52" i="10"/>
  <c r="W52" i="10"/>
  <c r="R52" i="10"/>
  <c r="Q52" i="10"/>
  <c r="P52" i="10"/>
  <c r="D52" i="10"/>
  <c r="C52" i="10"/>
  <c r="B52" i="10"/>
  <c r="AF51" i="10"/>
  <c r="AE51" i="10"/>
  <c r="AD51" i="10"/>
  <c r="Y51" i="10"/>
  <c r="X51" i="10"/>
  <c r="W51" i="10"/>
  <c r="R51" i="10"/>
  <c r="Q51" i="10"/>
  <c r="P51" i="10"/>
  <c r="D51" i="10"/>
  <c r="C51" i="10"/>
  <c r="B51" i="10"/>
  <c r="AF50" i="10"/>
  <c r="AE50" i="10"/>
  <c r="AD50" i="10"/>
  <c r="Y50" i="10"/>
  <c r="X50" i="10"/>
  <c r="W50" i="10"/>
  <c r="R50" i="10"/>
  <c r="Q50" i="10"/>
  <c r="P50" i="10"/>
  <c r="D50" i="10"/>
  <c r="C50" i="10"/>
  <c r="B50" i="10"/>
  <c r="AF49" i="10"/>
  <c r="AE49" i="10"/>
  <c r="AD49" i="10"/>
  <c r="Y49" i="10"/>
  <c r="X49" i="10"/>
  <c r="W49" i="10"/>
  <c r="R49" i="10"/>
  <c r="Q49" i="10"/>
  <c r="P49" i="10"/>
  <c r="D49" i="10"/>
  <c r="C49" i="10"/>
  <c r="B49" i="10"/>
  <c r="AF48" i="10"/>
  <c r="AE48" i="10"/>
  <c r="AD48" i="10"/>
  <c r="Y48" i="10"/>
  <c r="X48" i="10"/>
  <c r="W48" i="10"/>
  <c r="R48" i="10"/>
  <c r="Q48" i="10"/>
  <c r="P48" i="10"/>
  <c r="D48" i="10"/>
  <c r="C48" i="10"/>
  <c r="B48" i="10"/>
  <c r="AF47" i="10"/>
  <c r="AE47" i="10"/>
  <c r="AD47" i="10"/>
  <c r="Y47" i="10"/>
  <c r="X47" i="10"/>
  <c r="W47" i="10"/>
  <c r="R47" i="10"/>
  <c r="Q47" i="10"/>
  <c r="P47" i="10"/>
  <c r="D47" i="10"/>
  <c r="C47" i="10"/>
  <c r="B47" i="10"/>
  <c r="AE46" i="10"/>
  <c r="AD46" i="10"/>
  <c r="Y46" i="10"/>
  <c r="X46" i="10"/>
  <c r="W46" i="10"/>
  <c r="R46" i="10"/>
  <c r="Q46" i="10"/>
  <c r="P46" i="10"/>
  <c r="C46" i="10"/>
  <c r="B46" i="10"/>
  <c r="AE45" i="10"/>
  <c r="AD45" i="10"/>
  <c r="Y45" i="10"/>
  <c r="X45" i="10"/>
  <c r="W45" i="10"/>
  <c r="R45" i="10"/>
  <c r="Q45" i="10"/>
  <c r="P45" i="10"/>
  <c r="D45" i="10"/>
  <c r="C45" i="10"/>
  <c r="B45" i="10"/>
  <c r="AF44" i="10"/>
  <c r="AE44" i="10"/>
  <c r="AD44" i="10"/>
  <c r="Y44" i="10"/>
  <c r="X44" i="10"/>
  <c r="W44" i="10"/>
  <c r="R44" i="10"/>
  <c r="Q44" i="10"/>
  <c r="P44" i="10"/>
  <c r="D44" i="10"/>
  <c r="C44" i="10"/>
  <c r="B44" i="10"/>
  <c r="AF43" i="10"/>
  <c r="AE43" i="10"/>
  <c r="AD43" i="10"/>
  <c r="Y43" i="10"/>
  <c r="X43" i="10"/>
  <c r="W43" i="10"/>
  <c r="R43" i="10"/>
  <c r="Q43" i="10"/>
  <c r="P43" i="10"/>
  <c r="D43" i="10"/>
  <c r="C43" i="10"/>
  <c r="B43" i="10"/>
  <c r="AF42" i="10"/>
  <c r="AE42" i="10"/>
  <c r="AD42" i="10"/>
  <c r="Y42" i="10"/>
  <c r="X42" i="10"/>
  <c r="W42" i="10"/>
  <c r="R42" i="10"/>
  <c r="Q42" i="10"/>
  <c r="P42" i="10"/>
  <c r="D42" i="10"/>
  <c r="C42" i="10"/>
  <c r="B42" i="10"/>
  <c r="AF41" i="10"/>
  <c r="AE41" i="10"/>
  <c r="AD41" i="10"/>
  <c r="Y41" i="10"/>
  <c r="X41" i="10"/>
  <c r="W41" i="10"/>
  <c r="R41" i="10"/>
  <c r="Q41" i="10"/>
  <c r="P41" i="10"/>
  <c r="D41" i="10"/>
  <c r="C41" i="10"/>
  <c r="B41" i="10"/>
  <c r="AF40" i="10"/>
  <c r="AE40" i="10"/>
  <c r="AD40" i="10"/>
  <c r="Y40" i="10"/>
  <c r="X40" i="10"/>
  <c r="W40" i="10"/>
  <c r="R40" i="10"/>
  <c r="Q40" i="10"/>
  <c r="P40" i="10"/>
  <c r="D40" i="10"/>
  <c r="C40" i="10"/>
  <c r="B40" i="10"/>
  <c r="AF39" i="10"/>
  <c r="AE39" i="10"/>
  <c r="AD39" i="10"/>
  <c r="Y39" i="10"/>
  <c r="X39" i="10"/>
  <c r="W39" i="10"/>
  <c r="R39" i="10"/>
  <c r="Q39" i="10"/>
  <c r="P39" i="10"/>
  <c r="D39" i="10"/>
  <c r="C39" i="10"/>
  <c r="B39" i="10"/>
  <c r="AF38" i="10"/>
  <c r="AE38" i="10"/>
  <c r="AD38" i="10"/>
  <c r="Y38" i="10"/>
  <c r="X38" i="10"/>
  <c r="W38" i="10"/>
  <c r="R38" i="10"/>
  <c r="Q38" i="10"/>
  <c r="P38" i="10"/>
  <c r="D38" i="10"/>
  <c r="C38" i="10"/>
  <c r="B38" i="10"/>
  <c r="AF46" i="10" l="1"/>
  <c r="AF58" i="10"/>
  <c r="AF57" i="8"/>
  <c r="AF61" i="8"/>
  <c r="AF60" i="10" s="1"/>
  <c r="AF57" i="10"/>
  <c r="AF45" i="10"/>
  <c r="AF62" i="10"/>
  <c r="AF59" i="8"/>
  <c r="AD58" i="10"/>
  <c r="AE58" i="10"/>
  <c r="AF59" i="10"/>
  <c r="AD62" i="10"/>
  <c r="AF5" i="10"/>
  <c r="AF6" i="10"/>
  <c r="AF7" i="10"/>
  <c r="AF8" i="10"/>
  <c r="AF9" i="10"/>
  <c r="AF10" i="10"/>
  <c r="AF11" i="10"/>
  <c r="AF12" i="10"/>
  <c r="E9" i="11" s="1"/>
  <c r="AF13" i="10"/>
  <c r="AF14" i="10"/>
  <c r="AF15" i="10"/>
  <c r="AF16" i="10"/>
  <c r="AF17" i="10"/>
  <c r="AF18" i="10"/>
  <c r="AF19" i="10"/>
  <c r="AF20" i="10"/>
  <c r="AF21" i="10"/>
  <c r="AF22" i="10"/>
  <c r="AF23" i="10"/>
  <c r="AF24" i="10"/>
  <c r="AF25" i="10"/>
  <c r="AF26" i="10"/>
  <c r="AF27" i="10"/>
  <c r="AF28" i="10"/>
  <c r="AF29" i="10"/>
  <c r="AF4" i="10"/>
  <c r="AE5" i="10"/>
  <c r="AE6" i="10"/>
  <c r="AE7" i="10"/>
  <c r="AE8" i="10"/>
  <c r="AE9" i="10"/>
  <c r="AE10" i="10"/>
  <c r="AE11" i="10"/>
  <c r="AE12" i="10"/>
  <c r="D9" i="11" s="1"/>
  <c r="AE13" i="10"/>
  <c r="AE14" i="10"/>
  <c r="AE15" i="10"/>
  <c r="AE16" i="10"/>
  <c r="AE17" i="10"/>
  <c r="AE18" i="10"/>
  <c r="AE19" i="10"/>
  <c r="AE20" i="10"/>
  <c r="AE21" i="10"/>
  <c r="AE22" i="10"/>
  <c r="D10" i="11" s="1"/>
  <c r="AE23" i="10"/>
  <c r="AE24" i="10"/>
  <c r="AE25" i="10"/>
  <c r="AE26" i="10"/>
  <c r="AE27" i="10"/>
  <c r="AE28" i="10"/>
  <c r="AE29" i="10"/>
  <c r="AE4" i="10"/>
  <c r="AD5" i="10"/>
  <c r="AD6" i="10"/>
  <c r="AD7" i="10"/>
  <c r="AD8" i="10"/>
  <c r="AD9" i="10"/>
  <c r="AD10" i="10"/>
  <c r="AD11" i="10"/>
  <c r="AD12" i="10"/>
  <c r="AD13" i="10"/>
  <c r="AD14" i="10"/>
  <c r="AD15" i="10"/>
  <c r="AD16" i="10"/>
  <c r="AD17" i="10"/>
  <c r="AD18" i="10"/>
  <c r="AD19" i="10"/>
  <c r="AD20" i="10"/>
  <c r="AD21" i="10"/>
  <c r="AD22" i="10"/>
  <c r="AD23" i="10"/>
  <c r="AD24" i="10"/>
  <c r="AD25" i="10"/>
  <c r="AD26" i="10"/>
  <c r="AD27" i="10"/>
  <c r="AD28" i="10"/>
  <c r="AD29" i="10"/>
  <c r="AD4" i="10"/>
  <c r="Y28" i="10" l="1"/>
  <c r="X28" i="10"/>
  <c r="W28" i="10"/>
  <c r="Y27" i="10"/>
  <c r="X27" i="10"/>
  <c r="W27" i="10"/>
  <c r="Y26" i="10"/>
  <c r="X26" i="10"/>
  <c r="W26" i="10"/>
  <c r="Y25" i="10"/>
  <c r="X25" i="10"/>
  <c r="W25" i="10"/>
  <c r="R28" i="10"/>
  <c r="Q28" i="10"/>
  <c r="P28" i="10"/>
  <c r="R25" i="10"/>
  <c r="Q25" i="10"/>
  <c r="P25" i="10"/>
  <c r="P15" i="10"/>
  <c r="Q15" i="10"/>
  <c r="R15" i="10"/>
  <c r="P16" i="10"/>
  <c r="Q16" i="10"/>
  <c r="R16" i="10"/>
  <c r="P17" i="10"/>
  <c r="Q17" i="10"/>
  <c r="R17" i="10"/>
  <c r="P18" i="10"/>
  <c r="Q18" i="10"/>
  <c r="R18" i="10"/>
  <c r="P19" i="10"/>
  <c r="Q19" i="10"/>
  <c r="R19" i="10"/>
  <c r="P20" i="10"/>
  <c r="Q20" i="10"/>
  <c r="R20" i="10"/>
  <c r="P21" i="10"/>
  <c r="Q21" i="10"/>
  <c r="R21" i="10"/>
  <c r="P22" i="10"/>
  <c r="Q22" i="10"/>
  <c r="R22" i="10"/>
  <c r="P23" i="10"/>
  <c r="Q23" i="10"/>
  <c r="R23" i="10"/>
  <c r="W5" i="10"/>
  <c r="X5" i="10"/>
  <c r="Y5" i="10"/>
  <c r="W6" i="10"/>
  <c r="X6" i="10"/>
  <c r="Y6" i="10"/>
  <c r="W7" i="10"/>
  <c r="X7" i="10"/>
  <c r="Y7" i="10"/>
  <c r="W8" i="10"/>
  <c r="X8" i="10"/>
  <c r="Y8" i="10"/>
  <c r="W9" i="10"/>
  <c r="X9" i="10"/>
  <c r="Y9" i="10"/>
  <c r="W10" i="10"/>
  <c r="X10" i="10"/>
  <c r="Y10" i="10"/>
  <c r="W11" i="10"/>
  <c r="X11" i="10"/>
  <c r="Y11" i="10"/>
  <c r="W12" i="10"/>
  <c r="X12" i="10"/>
  <c r="Y12" i="10"/>
  <c r="W13" i="10"/>
  <c r="X13" i="10"/>
  <c r="Y13" i="10"/>
  <c r="W14" i="10"/>
  <c r="X14" i="10"/>
  <c r="Y14" i="10"/>
  <c r="W15" i="10"/>
  <c r="X15" i="10"/>
  <c r="Y15" i="10"/>
  <c r="W16" i="10"/>
  <c r="X16" i="10"/>
  <c r="Y16" i="10"/>
  <c r="W17" i="10"/>
  <c r="X17" i="10"/>
  <c r="Y17" i="10"/>
  <c r="W18" i="10"/>
  <c r="X18" i="10"/>
  <c r="Y18" i="10"/>
  <c r="W19" i="10"/>
  <c r="X19" i="10"/>
  <c r="Y19" i="10"/>
  <c r="W20" i="10"/>
  <c r="X20" i="10"/>
  <c r="Y20" i="10"/>
  <c r="W21" i="10"/>
  <c r="X21" i="10"/>
  <c r="Y21" i="10"/>
  <c r="W22" i="10"/>
  <c r="X22" i="10"/>
  <c r="Y22" i="10"/>
  <c r="W23" i="10"/>
  <c r="X23" i="10"/>
  <c r="Y23" i="10"/>
  <c r="X4" i="10"/>
  <c r="Y4" i="10"/>
  <c r="W4" i="10"/>
  <c r="P5" i="10"/>
  <c r="Q5" i="10"/>
  <c r="R5" i="10"/>
  <c r="P6" i="10"/>
  <c r="Q6" i="10"/>
  <c r="R6" i="10"/>
  <c r="P7" i="10"/>
  <c r="Q7" i="10"/>
  <c r="R7" i="10"/>
  <c r="P8" i="10"/>
  <c r="Q8" i="10"/>
  <c r="R8" i="10"/>
  <c r="P9" i="10"/>
  <c r="Q9" i="10"/>
  <c r="R9" i="10"/>
  <c r="P10" i="10"/>
  <c r="Q10" i="10"/>
  <c r="R10" i="10"/>
  <c r="P11" i="10"/>
  <c r="Q11" i="10"/>
  <c r="R11" i="10"/>
  <c r="P12" i="10"/>
  <c r="Q12" i="10"/>
  <c r="R12" i="10"/>
  <c r="P13" i="10"/>
  <c r="Q13" i="10"/>
  <c r="R13" i="10"/>
  <c r="P14" i="10"/>
  <c r="Q14" i="10"/>
  <c r="R14" i="10"/>
  <c r="Q4" i="10"/>
  <c r="R4" i="10"/>
  <c r="P4" i="10"/>
  <c r="D28" i="10"/>
  <c r="C28" i="10"/>
  <c r="B28" i="10"/>
  <c r="D27" i="10"/>
  <c r="C27" i="10"/>
  <c r="B27" i="10"/>
  <c r="D26" i="10"/>
  <c r="C26" i="10"/>
  <c r="B26" i="10"/>
  <c r="D25" i="10"/>
  <c r="C25" i="10"/>
  <c r="B25" i="10"/>
  <c r="D24" i="10"/>
  <c r="C24" i="10"/>
  <c r="B24" i="10"/>
  <c r="B5" i="10"/>
  <c r="C5" i="10"/>
  <c r="D5" i="10"/>
  <c r="B6" i="10"/>
  <c r="C6" i="10"/>
  <c r="D6" i="10"/>
  <c r="B7" i="10"/>
  <c r="C7" i="10"/>
  <c r="D7" i="10"/>
  <c r="B8" i="10"/>
  <c r="C8" i="10"/>
  <c r="D8" i="10"/>
  <c r="B9" i="10"/>
  <c r="C9" i="10"/>
  <c r="D9" i="10"/>
  <c r="B10" i="10"/>
  <c r="C10" i="10"/>
  <c r="D10" i="10"/>
  <c r="B11" i="10"/>
  <c r="C11" i="10"/>
  <c r="D11" i="10"/>
  <c r="B12" i="10"/>
  <c r="C12" i="10"/>
  <c r="D12" i="10"/>
  <c r="B13" i="10"/>
  <c r="C13" i="10"/>
  <c r="D13" i="10"/>
  <c r="B14" i="10"/>
  <c r="C14" i="10"/>
  <c r="D14" i="10"/>
  <c r="B15" i="10"/>
  <c r="C15" i="10"/>
  <c r="D15" i="10"/>
  <c r="B16" i="10"/>
  <c r="C16" i="10"/>
  <c r="D16" i="10"/>
  <c r="B17" i="10"/>
  <c r="C17" i="10"/>
  <c r="D17" i="10"/>
  <c r="B18" i="10"/>
  <c r="C18" i="10"/>
  <c r="D18" i="10"/>
  <c r="B19" i="10"/>
  <c r="C19" i="10"/>
  <c r="D19" i="10"/>
  <c r="B20" i="10"/>
  <c r="C20" i="10"/>
  <c r="D20" i="10"/>
  <c r="B21" i="10"/>
  <c r="C21" i="10"/>
  <c r="D21" i="10"/>
  <c r="D4" i="10"/>
  <c r="C4" i="10"/>
  <c r="B4" i="10"/>
  <c r="W57" i="10"/>
</calcChain>
</file>

<file path=xl/sharedStrings.xml><?xml version="1.0" encoding="utf-8"?>
<sst xmlns="http://schemas.openxmlformats.org/spreadsheetml/2006/main" count="655" uniqueCount="65">
  <si>
    <t>Program</t>
  </si>
  <si>
    <t>Proposed 2027 / PY3 Budget</t>
  </si>
  <si>
    <t>Proposed 2028 / PY4 Budget</t>
  </si>
  <si>
    <t>Proposed  Extension 2-Year Total Budget</t>
  </si>
  <si>
    <t>A. Whole Home Efficiency &amp; Home Efficiency Financing (WHE HEF)</t>
  </si>
  <si>
    <t>B. Income Eligible Energy Efficiency</t>
  </si>
  <si>
    <t>C. Whole Business Efficiency Program</t>
  </si>
  <si>
    <t>D. Residential Demand Response Program</t>
  </si>
  <si>
    <t>$6,530,427*</t>
  </si>
  <si>
    <t>E. Business Demand Response Program</t>
  </si>
  <si>
    <t>$10,177,035*</t>
  </si>
  <si>
    <t>F. Urban Heat Island Mitigation Program</t>
  </si>
  <si>
    <t>$717,080*</t>
  </si>
  <si>
    <t xml:space="preserve"> </t>
  </si>
  <si>
    <t>Total Portfolio Budget Shown</t>
  </si>
  <si>
    <t>EE Subtotal</t>
  </si>
  <si>
    <t>DR Subtotal</t>
  </si>
  <si>
    <t>Already Approved Total</t>
  </si>
  <si>
    <t>Net Incremental Request</t>
  </si>
  <si>
    <t>*Denotes 2027 program budget dollars that were already approved in the December 11, 2024 Commission Order and are not changed by this settlement agreement.</t>
  </si>
  <si>
    <t>MEEIA Cycle 5 Program Details_Combined</t>
  </si>
  <si>
    <t>Total Cycle</t>
  </si>
  <si>
    <t>MEEIA Cycle 5 Portfolio Cost Effectiveness Summary by Program_Combined</t>
  </si>
  <si>
    <t>MWh Savings</t>
  </si>
  <si>
    <t>MW Savings</t>
  </si>
  <si>
    <t>Total Budget</t>
  </si>
  <si>
    <t>Peak MW Savings</t>
  </si>
  <si>
    <t>Budget **CONF**</t>
  </si>
  <si>
    <t>TRC</t>
  </si>
  <si>
    <t>UCT</t>
  </si>
  <si>
    <t>RIM</t>
  </si>
  <si>
    <t xml:space="preserve">SCT </t>
  </si>
  <si>
    <t>PCT</t>
  </si>
  <si>
    <t>PY1</t>
  </si>
  <si>
    <t>PY2</t>
  </si>
  <si>
    <t>WHE HEF</t>
  </si>
  <si>
    <t xml:space="preserve">  WHE HEF</t>
  </si>
  <si>
    <t>Home Energy Education Program</t>
  </si>
  <si>
    <t>Income Eligible Program</t>
  </si>
  <si>
    <t>Whole Business Efficiency Program</t>
  </si>
  <si>
    <t>Hard-to-Reach Businesses Program</t>
  </si>
  <si>
    <t>Business Energy Education Program</t>
  </si>
  <si>
    <t>Home Demand Response Program</t>
  </si>
  <si>
    <t>Business Demand Response Program</t>
  </si>
  <si>
    <t>Demand Response Energy Education Program</t>
  </si>
  <si>
    <t>UHI Mitigation Program</t>
  </si>
  <si>
    <t>Pilots</t>
  </si>
  <si>
    <t>Modified PAYS</t>
  </si>
  <si>
    <t>Total Portfolio</t>
  </si>
  <si>
    <t>Total Commercial</t>
  </si>
  <si>
    <t>Total Residential</t>
  </si>
  <si>
    <t>EE</t>
  </si>
  <si>
    <t>BDR</t>
  </si>
  <si>
    <t xml:space="preserve">EE </t>
  </si>
  <si>
    <t>HDR</t>
  </si>
  <si>
    <t>DR</t>
  </si>
  <si>
    <t>INCREMENTAL ASK ONLY</t>
  </si>
  <si>
    <t>TOTAL BUDGET</t>
  </si>
  <si>
    <t>EMM MEEIA Cycle 5 Program Details</t>
  </si>
  <si>
    <t>EMM MEEIA Cycle 5 Portfolio Cost Effectiveness Summary by Program</t>
  </si>
  <si>
    <t>N/A</t>
  </si>
  <si>
    <t>Research &amp; Pilot</t>
  </si>
  <si>
    <t>EMW MEEIA Cycle 5 Program Details</t>
  </si>
  <si>
    <t>EMW MEEIA Cycle 5 Portfolio Cost Effectiveness Summary by Program</t>
  </si>
  <si>
    <t>SCHEDULE BAF-2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</si>
</sst>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</numFmts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i/>
      <sz val="10"/>
      <name val="Arial"/>
      <family val="2"/>
    </font>
    <font>
      <b/>
      <sz val="10"/>
      <color theme="0"/>
      <name val="Arial"/>
      <family val="2"/>
    </font>
    <font>
      <sz val="10"/>
      <name val="Arial"/>
      <family val="2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Aptos Narrow"/>
      <family val="2"/>
      <scheme val="minor"/>
    </font>
    <font>
      <b/>
      <i/>
      <sz val="10"/>
      <color theme="1"/>
      <name val="Times New Roman"/>
      <family val="1"/>
    </font>
    <font>
      <b/>
      <u/>
      <sz val="16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0">
    <xf numFmtId="0" fontId="0" fillId="0" borderId="0" xfId="0"/>
    <xf numFmtId="0" fontId="2" fillId="0" borderId="0" xfId="0" applyFont="1"/>
    <xf numFmtId="0" fontId="3" fillId="2" borderId="1" xfId="0" applyFont="1" applyFill="1" applyBorder="1"/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left" wrapText="1"/>
    </xf>
    <xf numFmtId="0" fontId="0" fillId="0" borderId="1" xfId="0" applyBorder="1"/>
    <xf numFmtId="164" fontId="0" fillId="0" borderId="1" xfId="1" applyNumberFormat="1" applyFont="1" applyFill="1" applyBorder="1"/>
    <xf numFmtId="43" fontId="0" fillId="0" borderId="1" xfId="1" applyFont="1" applyFill="1" applyBorder="1"/>
    <xf numFmtId="165" fontId="4" fillId="0" borderId="1" xfId="2" applyNumberFormat="1" applyFont="1" applyFill="1" applyBorder="1"/>
    <xf numFmtId="43" fontId="0" fillId="0" borderId="1" xfId="1" applyFont="1" applyBorder="1"/>
    <xf numFmtId="43" fontId="0" fillId="0" borderId="0" xfId="1" applyFont="1" applyBorder="1"/>
    <xf numFmtId="165" fontId="0" fillId="0" borderId="1" xfId="2" applyNumberFormat="1" applyFont="1" applyFill="1" applyBorder="1"/>
    <xf numFmtId="165" fontId="0" fillId="0" borderId="1" xfId="2" applyNumberFormat="1" applyFont="1" applyBorder="1"/>
    <xf numFmtId="0" fontId="0" fillId="3" borderId="3" xfId="0" applyFill="1" applyBorder="1"/>
    <xf numFmtId="0" fontId="0" fillId="3" borderId="4" xfId="0" applyFill="1" applyBorder="1"/>
    <xf numFmtId="43" fontId="0" fillId="0" borderId="0" xfId="1" applyFont="1" applyFill="1" applyBorder="1"/>
    <xf numFmtId="164" fontId="0" fillId="0" borderId="1" xfId="0" applyNumberFormat="1" applyBorder="1"/>
    <xf numFmtId="164" fontId="0" fillId="0" borderId="0" xfId="0" applyNumberFormat="1"/>
    <xf numFmtId="164" fontId="0" fillId="0" borderId="5" xfId="0" applyNumberFormat="1" applyBorder="1"/>
    <xf numFmtId="0" fontId="0" fillId="0" borderId="2" xfId="0" applyBorder="1"/>
    <xf numFmtId="43" fontId="0" fillId="0" borderId="0" xfId="0" applyNumberFormat="1"/>
    <xf numFmtId="165" fontId="0" fillId="0" borderId="0" xfId="2" applyNumberFormat="1" applyFont="1" applyBorder="1"/>
    <xf numFmtId="43" fontId="0" fillId="0" borderId="6" xfId="1" applyFont="1" applyFill="1" applyBorder="1"/>
    <xf numFmtId="164" fontId="0" fillId="0" borderId="6" xfId="1" applyNumberFormat="1" applyFont="1" applyFill="1" applyBorder="1"/>
    <xf numFmtId="43" fontId="0" fillId="0" borderId="7" xfId="1" applyFont="1" applyFill="1" applyBorder="1"/>
    <xf numFmtId="164" fontId="0" fillId="0" borderId="7" xfId="1" applyNumberFormat="1" applyFont="1" applyFill="1" applyBorder="1"/>
    <xf numFmtId="165" fontId="0" fillId="0" borderId="0" xfId="0" applyNumberFormat="1"/>
    <xf numFmtId="165" fontId="4" fillId="3" borderId="1" xfId="2" applyNumberFormat="1" applyFont="1" applyFill="1" applyBorder="1"/>
    <xf numFmtId="164" fontId="4" fillId="0" borderId="1" xfId="1" applyNumberFormat="1" applyFont="1" applyFill="1" applyBorder="1"/>
    <xf numFmtId="43" fontId="4" fillId="0" borderId="1" xfId="1" applyFont="1" applyFill="1" applyBorder="1"/>
    <xf numFmtId="0" fontId="3" fillId="2" borderId="2" xfId="0" applyFont="1" applyFill="1" applyBorder="1" applyAlignment="1">
      <alignment horizontal="center" wrapText="1"/>
    </xf>
    <xf numFmtId="0" fontId="3" fillId="2" borderId="0" xfId="0" applyFont="1" applyFill="1" applyAlignment="1">
      <alignment horizontal="center" wrapText="1"/>
    </xf>
    <xf numFmtId="6" fontId="5" fillId="0" borderId="11" xfId="0" applyNumberFormat="1" applyFont="1" applyBorder="1" applyAlignment="1">
      <alignment horizontal="right" vertical="center" wrapText="1"/>
    </xf>
    <xf numFmtId="0" fontId="5" fillId="0" borderId="11" xfId="0" applyFont="1" applyBorder="1" applyAlignment="1">
      <alignment horizontal="right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left" vertical="center" wrapText="1" indent="1"/>
    </xf>
    <xf numFmtId="0" fontId="7" fillId="0" borderId="10" xfId="0" applyFont="1" applyBorder="1" applyAlignment="1">
      <alignment vertical="center" wrapText="1"/>
    </xf>
    <xf numFmtId="6" fontId="7" fillId="0" borderId="11" xfId="0" applyNumberFormat="1" applyFont="1" applyBorder="1" applyAlignment="1">
      <alignment horizontal="right" vertical="center" wrapText="1"/>
    </xf>
    <xf numFmtId="6" fontId="7" fillId="0" borderId="8" xfId="0" applyNumberFormat="1" applyFont="1" applyBorder="1" applyAlignment="1">
      <alignment horizontal="right" vertical="center" wrapText="1"/>
    </xf>
    <xf numFmtId="6" fontId="7" fillId="0" borderId="13" xfId="0" applyNumberFormat="1" applyFont="1" applyBorder="1" applyAlignment="1">
      <alignment horizontal="right" vertical="center" wrapText="1"/>
    </xf>
    <xf numFmtId="0" fontId="7" fillId="0" borderId="12" xfId="0" applyFont="1" applyBorder="1" applyAlignment="1">
      <alignment vertical="center" wrapText="1"/>
    </xf>
    <xf numFmtId="0" fontId="8" fillId="0" borderId="8" xfId="0" applyFont="1" applyBorder="1"/>
    <xf numFmtId="0" fontId="8" fillId="0" borderId="11" xfId="0" applyFont="1" applyBorder="1"/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wrapText="1"/>
    </xf>
    <xf numFmtId="0" fontId="3" fillId="2" borderId="0" xfId="0" applyFont="1" applyFill="1" applyAlignment="1">
      <alignment horizontal="center" wrapText="1"/>
    </xf>
    <xf numFmtId="0" fontId="9" fillId="0" borderId="14" xfId="0" applyFont="1" applyBorder="1" applyAlignment="1">
      <alignment vertical="center" wrapText="1"/>
    </xf>
    <xf numFmtId="0" fontId="0" fillId="0" borderId="0" xfId="0" applyAlignment="1"/>
    <xf numFmtId="0" fontId="10" fillId="0" borderId="0" xfId="0" applyFont="1" applyAlignment="1">
      <alignment horizontal="center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0B0893-108A-4747-81E0-BF81873451A4}">
  <dimension ref="A1:K16"/>
  <sheetViews>
    <sheetView tabSelected="1" workbookViewId="0">
      <selection activeCell="N26" sqref="N26"/>
    </sheetView>
  </sheetViews>
  <sheetFormatPr defaultRowHeight="15" x14ac:dyDescent="0.25"/>
  <cols>
    <col min="2" max="2" width="36.42578125" customWidth="1"/>
    <col min="3" max="3" width="15.140625" customWidth="1"/>
    <col min="4" max="4" width="14.7109375" customWidth="1"/>
    <col min="5" max="5" width="17.7109375" customWidth="1"/>
  </cols>
  <sheetData>
    <row r="1" spans="1:11" ht="21" x14ac:dyDescent="0.35">
      <c r="A1" s="48"/>
      <c r="B1" s="49" t="s">
        <v>64</v>
      </c>
      <c r="C1" s="49"/>
      <c r="D1" s="49"/>
      <c r="E1" s="49"/>
    </row>
    <row r="3" spans="1:11" ht="15.75" thickBot="1" x14ac:dyDescent="0.3"/>
    <row r="4" spans="1:11" ht="48" thickBot="1" x14ac:dyDescent="0.3">
      <c r="B4" s="34" t="s">
        <v>0</v>
      </c>
      <c r="C4" s="35" t="s">
        <v>1</v>
      </c>
      <c r="D4" s="35" t="s">
        <v>2</v>
      </c>
      <c r="E4" s="35" t="s">
        <v>3</v>
      </c>
    </row>
    <row r="5" spans="1:11" ht="32.25" thickBot="1" x14ac:dyDescent="0.3">
      <c r="B5" s="36" t="s">
        <v>4</v>
      </c>
      <c r="C5" s="32">
        <f>'BAF-2_Combined'!AD4</f>
        <v>6000000</v>
      </c>
      <c r="D5" s="32">
        <f>'BAF-2_Combined'!AE4</f>
        <v>6000000</v>
      </c>
      <c r="E5" s="32">
        <f>'BAF-2_Combined'!AF4</f>
        <v>12000000</v>
      </c>
    </row>
    <row r="6" spans="1:11" ht="36" customHeight="1" thickBot="1" x14ac:dyDescent="0.3">
      <c r="B6" s="36" t="s">
        <v>5</v>
      </c>
      <c r="C6" s="32">
        <f>'BAF-2_Combined'!AD6</f>
        <v>5767080</v>
      </c>
      <c r="D6" s="32">
        <f>'BAF-2_Combined'!AE6</f>
        <v>5767080</v>
      </c>
      <c r="E6" s="32">
        <f>'BAF-2_Combined'!AF6</f>
        <v>11534160</v>
      </c>
    </row>
    <row r="7" spans="1:11" ht="42.75" customHeight="1" thickBot="1" x14ac:dyDescent="0.3">
      <c r="B7" s="36" t="s">
        <v>6</v>
      </c>
      <c r="C7" s="32">
        <f>'BAF-2_Combined'!AD8</f>
        <v>3650000</v>
      </c>
      <c r="D7" s="32">
        <f>'BAF-2_Combined'!AE8</f>
        <v>3650000</v>
      </c>
      <c r="E7" s="32">
        <f>'BAF-2_Combined'!AF8</f>
        <v>7300000</v>
      </c>
    </row>
    <row r="8" spans="1:11" ht="32.25" thickBot="1" x14ac:dyDescent="0.3">
      <c r="B8" s="36" t="s">
        <v>7</v>
      </c>
      <c r="C8" s="33" t="s">
        <v>8</v>
      </c>
      <c r="D8" s="32">
        <f>'BAF-2_Combined'!AE45</f>
        <v>8463514</v>
      </c>
      <c r="E8" s="32">
        <f>'BAF-2_Combined'!AF11</f>
        <v>14993940</v>
      </c>
    </row>
    <row r="9" spans="1:11" ht="32.25" thickBot="1" x14ac:dyDescent="0.3">
      <c r="B9" s="36" t="s">
        <v>9</v>
      </c>
      <c r="C9" s="33" t="s">
        <v>10</v>
      </c>
      <c r="D9" s="32">
        <f>'BAF-2_Combined'!AE12</f>
        <v>16271569</v>
      </c>
      <c r="E9" s="32">
        <f>'BAF-2_Combined'!AF12</f>
        <v>26448604</v>
      </c>
    </row>
    <row r="10" spans="1:11" ht="32.25" thickBot="1" x14ac:dyDescent="0.3">
      <c r="B10" s="36" t="s">
        <v>11</v>
      </c>
      <c r="C10" s="33" t="s">
        <v>12</v>
      </c>
      <c r="D10" s="32">
        <f>'BAF-2_Combined'!AE22</f>
        <v>0</v>
      </c>
      <c r="E10" s="32">
        <v>1434160</v>
      </c>
      <c r="K10" t="s">
        <v>13</v>
      </c>
    </row>
    <row r="11" spans="1:11" ht="16.5" thickBot="1" x14ac:dyDescent="0.3">
      <c r="B11" s="37" t="s">
        <v>14</v>
      </c>
      <c r="C11" s="38">
        <f>'BAF-2_Combined'!AD23</f>
        <v>32841621</v>
      </c>
      <c r="D11" s="38">
        <f>'BAF-2_Combined'!AE23</f>
        <v>40152163</v>
      </c>
      <c r="E11" s="38">
        <f>'BAF-2_Combined'!AF23</f>
        <v>72993784</v>
      </c>
    </row>
    <row r="12" spans="1:11" ht="16.5" thickBot="1" x14ac:dyDescent="0.3">
      <c r="B12" s="37" t="s">
        <v>15</v>
      </c>
      <c r="C12" s="39">
        <f>'BAF-2_Combined'!AD27</f>
        <v>16134160</v>
      </c>
      <c r="D12" s="39">
        <f>'BAF-2_Combined'!AE27</f>
        <v>15417080</v>
      </c>
      <c r="E12" s="38">
        <f>'BAF-2_Combined'!AF27</f>
        <v>31551240</v>
      </c>
    </row>
    <row r="13" spans="1:11" ht="16.5" thickBot="1" x14ac:dyDescent="0.3">
      <c r="B13" s="37" t="s">
        <v>16</v>
      </c>
      <c r="C13" s="40">
        <f>'BAF-2_Combined'!AD28</f>
        <v>16707461</v>
      </c>
      <c r="D13" s="40">
        <f>'BAF-2_Combined'!AE28</f>
        <v>24735083</v>
      </c>
      <c r="E13" s="38">
        <f>'BAF-2_Combined'!AF28</f>
        <v>41442544</v>
      </c>
    </row>
    <row r="14" spans="1:11" ht="16.5" thickBot="1" x14ac:dyDescent="0.3">
      <c r="B14" s="41" t="s">
        <v>17</v>
      </c>
      <c r="C14" s="42"/>
      <c r="D14" s="42"/>
      <c r="E14" s="38">
        <f>'BAF-2_Combined'!AD11+'BAF-2_Combined'!AD12+'BAF-2_Combined'!AD14</f>
        <v>17424541</v>
      </c>
    </row>
    <row r="15" spans="1:11" ht="16.5" thickBot="1" x14ac:dyDescent="0.3">
      <c r="B15" s="41" t="s">
        <v>18</v>
      </c>
      <c r="C15" s="39"/>
      <c r="D15" s="43"/>
      <c r="E15" s="38">
        <f>E11-E14</f>
        <v>55569243</v>
      </c>
    </row>
    <row r="16" spans="1:11" ht="39" customHeight="1" x14ac:dyDescent="0.25">
      <c r="B16" s="47" t="s">
        <v>19</v>
      </c>
      <c r="C16" s="47"/>
      <c r="D16" s="47"/>
      <c r="E16" s="47"/>
    </row>
  </sheetData>
  <mergeCells count="2">
    <mergeCell ref="B16:E16"/>
    <mergeCell ref="B1:E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D0BF8D-43F2-4C1D-9F27-30370A176D38}">
  <dimension ref="A1:AG62"/>
  <sheetViews>
    <sheetView workbookViewId="0">
      <pane xSplit="4" topLeftCell="E1" activePane="topRight" state="frozen"/>
      <selection pane="topRight" activeCell="AH23" sqref="AH23"/>
    </sheetView>
  </sheetViews>
  <sheetFormatPr defaultRowHeight="15" x14ac:dyDescent="0.25"/>
  <cols>
    <col min="1" max="1" width="40" bestFit="1" customWidth="1"/>
    <col min="2" max="3" width="8.7109375" customWidth="1"/>
    <col min="4" max="4" width="13.140625" bestFit="1" customWidth="1"/>
    <col min="5" max="5" width="5.7109375" customWidth="1"/>
    <col min="6" max="6" width="57" hidden="1" customWidth="1"/>
    <col min="7" max="7" width="0" hidden="1" customWidth="1"/>
    <col min="8" max="8" width="10" hidden="1" customWidth="1"/>
    <col min="9" max="12" width="0" hidden="1" customWidth="1"/>
    <col min="13" max="13" width="41.28515625" bestFit="1" customWidth="1"/>
    <col min="14" max="15" width="0" hidden="1" customWidth="1"/>
    <col min="20" max="20" width="41.28515625" bestFit="1" customWidth="1"/>
    <col min="21" max="22" width="0" hidden="1" customWidth="1"/>
    <col min="28" max="28" width="0" hidden="1" customWidth="1"/>
    <col min="29" max="29" width="15.7109375" bestFit="1" customWidth="1"/>
    <col min="30" max="31" width="12" bestFit="1" customWidth="1"/>
    <col min="32" max="32" width="17" customWidth="1"/>
    <col min="33" max="33" width="6.42578125" customWidth="1"/>
  </cols>
  <sheetData>
    <row r="1" spans="1:33" x14ac:dyDescent="0.25">
      <c r="A1" s="1" t="s">
        <v>20</v>
      </c>
    </row>
    <row r="2" spans="1:33" x14ac:dyDescent="0.25">
      <c r="A2" s="2"/>
      <c r="B2" s="44" t="s">
        <v>21</v>
      </c>
      <c r="C2" s="44"/>
      <c r="D2" s="44"/>
      <c r="F2" s="1" t="s">
        <v>22</v>
      </c>
      <c r="N2" s="45" t="s">
        <v>23</v>
      </c>
      <c r="O2" s="46"/>
      <c r="P2" s="46"/>
      <c r="Q2" s="46"/>
      <c r="R2" s="46"/>
      <c r="U2" s="45" t="s">
        <v>24</v>
      </c>
      <c r="V2" s="46"/>
      <c r="W2" s="46"/>
      <c r="X2" s="46"/>
      <c r="Y2" s="46"/>
      <c r="AB2" s="45" t="s">
        <v>25</v>
      </c>
      <c r="AC2" s="46"/>
      <c r="AD2" s="46"/>
      <c r="AE2" s="46"/>
      <c r="AF2" s="46"/>
    </row>
    <row r="3" spans="1:33" ht="39" x14ac:dyDescent="0.25">
      <c r="A3" s="2"/>
      <c r="B3" s="3" t="s">
        <v>23</v>
      </c>
      <c r="C3" s="3" t="s">
        <v>26</v>
      </c>
      <c r="D3" s="3" t="s">
        <v>27</v>
      </c>
      <c r="F3" s="4" t="s">
        <v>0</v>
      </c>
      <c r="G3" s="3" t="s">
        <v>28</v>
      </c>
      <c r="H3" s="3" t="s">
        <v>29</v>
      </c>
      <c r="I3" s="3" t="s">
        <v>30</v>
      </c>
      <c r="J3" s="3" t="s">
        <v>31</v>
      </c>
      <c r="K3" s="3" t="s">
        <v>32</v>
      </c>
      <c r="L3" s="31"/>
      <c r="M3" s="3"/>
      <c r="N3" s="31" t="s">
        <v>33</v>
      </c>
      <c r="O3" s="31" t="s">
        <v>34</v>
      </c>
      <c r="P3" s="31">
        <v>2027</v>
      </c>
      <c r="Q3" s="31">
        <v>2028</v>
      </c>
      <c r="R3" s="31" t="s">
        <v>21</v>
      </c>
      <c r="S3" s="31"/>
      <c r="T3" s="31"/>
      <c r="U3" s="31" t="s">
        <v>33</v>
      </c>
      <c r="V3" s="31" t="s">
        <v>34</v>
      </c>
      <c r="W3" s="31">
        <v>2027</v>
      </c>
      <c r="X3" s="31">
        <v>2028</v>
      </c>
      <c r="Y3" s="31" t="s">
        <v>21</v>
      </c>
      <c r="Z3" s="31"/>
      <c r="AB3" s="31"/>
      <c r="AC3" s="31"/>
      <c r="AD3" s="31">
        <v>2027</v>
      </c>
      <c r="AE3" s="31">
        <v>2028</v>
      </c>
      <c r="AF3" s="31" t="s">
        <v>21</v>
      </c>
      <c r="AG3" s="31"/>
    </row>
    <row r="4" spans="1:33" x14ac:dyDescent="0.25">
      <c r="A4" s="5" t="s">
        <v>35</v>
      </c>
      <c r="B4" s="6">
        <f>+'BAF-2_EMM'!B4+'BAF-2_EMW'!B4</f>
        <v>13775.379108480176</v>
      </c>
      <c r="C4" s="7">
        <f>+'BAF-2_EMM'!C4+'BAF-2_EMW'!C4</f>
        <v>8.0028512000000003</v>
      </c>
      <c r="D4" s="8">
        <f>+'BAF-2_EMM'!D4+'BAF-2_EMW'!D4</f>
        <v>12000000</v>
      </c>
      <c r="F4" s="5" t="s">
        <v>35</v>
      </c>
      <c r="G4" s="9"/>
      <c r="H4" s="9"/>
      <c r="I4" s="9"/>
      <c r="J4" s="9"/>
      <c r="K4" s="9"/>
      <c r="L4" s="10"/>
      <c r="M4" s="5" t="s">
        <v>36</v>
      </c>
      <c r="N4" s="6">
        <v>0</v>
      </c>
      <c r="O4" s="6">
        <v>0</v>
      </c>
      <c r="P4" s="6">
        <f>+'BAF-2_EMM'!P4+'BAF-2_EMW'!P4</f>
        <v>6887.689554240088</v>
      </c>
      <c r="Q4" s="6">
        <f>+'BAF-2_EMM'!Q4+'BAF-2_EMW'!Q4</f>
        <v>6887.689554240088</v>
      </c>
      <c r="R4" s="6">
        <f>+'BAF-2_EMM'!R4+'BAF-2_EMW'!R4</f>
        <v>13775.379108480176</v>
      </c>
      <c r="S4" s="10">
        <v>0</v>
      </c>
      <c r="T4" s="5" t="s">
        <v>36</v>
      </c>
      <c r="U4" s="7">
        <v>0</v>
      </c>
      <c r="V4" s="7">
        <v>0</v>
      </c>
      <c r="W4" s="6">
        <f>+'BAF-2_EMM'!W4+'BAF-2_EMW'!W4</f>
        <v>4.0014256000000001</v>
      </c>
      <c r="X4" s="6">
        <f>+'BAF-2_EMM'!X4+'BAF-2_EMW'!X4</f>
        <v>4.0014256000000001</v>
      </c>
      <c r="Y4" s="6">
        <f>+'BAF-2_EMM'!Y4+'BAF-2_EMW'!Y4</f>
        <v>8.0028512000000003</v>
      </c>
      <c r="Z4" s="6">
        <v>0</v>
      </c>
      <c r="AD4" s="8">
        <f>+'BAF-2_EMM'!AD4+'BAF-2_EMW'!AD4</f>
        <v>6000000</v>
      </c>
      <c r="AE4" s="8">
        <f>+'BAF-2_EMM'!AE4+'BAF-2_EMW'!AE4</f>
        <v>6000000</v>
      </c>
      <c r="AF4" s="26">
        <f>+'BAF-2_EMM'!AF4+'BAF-2_EMW'!AF4</f>
        <v>12000000</v>
      </c>
      <c r="AG4" s="26">
        <v>0</v>
      </c>
    </row>
    <row r="5" spans="1:33" hidden="1" x14ac:dyDescent="0.25">
      <c r="A5" s="5" t="s">
        <v>37</v>
      </c>
      <c r="B5" s="6">
        <f>+'BAF-2_EMM'!B5+'BAF-2_EMW'!B5</f>
        <v>0</v>
      </c>
      <c r="C5" s="7">
        <f>+'BAF-2_EMM'!C5+'BAF-2_EMW'!C5</f>
        <v>0</v>
      </c>
      <c r="D5" s="8">
        <f>+'BAF-2_EMM'!D5+'BAF-2_EMW'!D5</f>
        <v>0</v>
      </c>
      <c r="F5" s="5" t="s">
        <v>37</v>
      </c>
      <c r="G5" s="9"/>
      <c r="H5" s="9"/>
      <c r="I5" s="9"/>
      <c r="J5" s="9"/>
      <c r="K5" s="9"/>
      <c r="L5" s="10"/>
      <c r="M5" s="10" t="s">
        <v>37</v>
      </c>
      <c r="N5" s="6">
        <v>0</v>
      </c>
      <c r="O5" s="6">
        <v>0</v>
      </c>
      <c r="P5" s="6">
        <f>+'BAF-2_EMM'!P5+'BAF-2_EMW'!P5</f>
        <v>0</v>
      </c>
      <c r="Q5" s="6">
        <f>+'BAF-2_EMM'!Q5+'BAF-2_EMW'!Q5</f>
        <v>0</v>
      </c>
      <c r="R5" s="6">
        <f>+'BAF-2_EMM'!R5+'BAF-2_EMW'!R5</f>
        <v>0</v>
      </c>
      <c r="S5" s="10">
        <v>0</v>
      </c>
      <c r="T5" s="10" t="s">
        <v>37</v>
      </c>
      <c r="U5" s="7">
        <v>0</v>
      </c>
      <c r="V5" s="7">
        <v>0</v>
      </c>
      <c r="W5" s="6">
        <f>+'BAF-2_EMM'!W5+'BAF-2_EMW'!W5</f>
        <v>0</v>
      </c>
      <c r="X5" s="6">
        <f>+'BAF-2_EMM'!X5+'BAF-2_EMW'!X5</f>
        <v>0</v>
      </c>
      <c r="Y5" s="6">
        <f>+'BAF-2_EMM'!Y5+'BAF-2_EMW'!Y5</f>
        <v>0</v>
      </c>
      <c r="Z5" s="6">
        <v>0</v>
      </c>
      <c r="AD5" s="8">
        <f>+'BAF-2_EMM'!AD5+'BAF-2_EMW'!AD5</f>
        <v>0</v>
      </c>
      <c r="AE5" s="8">
        <f>+'BAF-2_EMM'!AE5+'BAF-2_EMW'!AE5</f>
        <v>0</v>
      </c>
      <c r="AF5" s="26">
        <f>+'BAF-2_EMM'!AF5+'BAF-2_EMW'!AF5</f>
        <v>0</v>
      </c>
      <c r="AG5" s="26">
        <v>0</v>
      </c>
    </row>
    <row r="6" spans="1:33" x14ac:dyDescent="0.25">
      <c r="A6" s="5" t="s">
        <v>38</v>
      </c>
      <c r="B6" s="6">
        <f>+'BAF-2_EMM'!B6+'BAF-2_EMW'!B6</f>
        <v>10623.172571862007</v>
      </c>
      <c r="C6" s="7">
        <f>+'BAF-2_EMM'!C6+'BAF-2_EMW'!C6</f>
        <v>3.0074016951999996</v>
      </c>
      <c r="D6" s="8">
        <f>+'BAF-2_EMM'!D6+'BAF-2_EMW'!D6</f>
        <v>11534160</v>
      </c>
      <c r="F6" s="5" t="s">
        <v>38</v>
      </c>
      <c r="G6" s="9"/>
      <c r="H6" s="9"/>
      <c r="I6" s="9"/>
      <c r="J6" s="9"/>
      <c r="K6" s="9"/>
      <c r="L6" s="10"/>
      <c r="M6" s="10" t="s">
        <v>38</v>
      </c>
      <c r="N6" s="6">
        <v>0</v>
      </c>
      <c r="O6" s="6">
        <v>0</v>
      </c>
      <c r="P6" s="6">
        <f>+'BAF-2_EMM'!P6+'BAF-2_EMW'!P6</f>
        <v>5311.5862859310037</v>
      </c>
      <c r="Q6" s="6">
        <f>+'BAF-2_EMM'!Q6+'BAF-2_EMW'!Q6</f>
        <v>5311.5862859310037</v>
      </c>
      <c r="R6" s="6">
        <f>+'BAF-2_EMM'!R6+'BAF-2_EMW'!R6</f>
        <v>10623.172571862007</v>
      </c>
      <c r="S6" s="10">
        <v>0</v>
      </c>
      <c r="T6" s="10" t="s">
        <v>38</v>
      </c>
      <c r="U6" s="22">
        <v>0</v>
      </c>
      <c r="V6" s="22">
        <v>0</v>
      </c>
      <c r="W6" s="6">
        <f>+'BAF-2_EMM'!W6+'BAF-2_EMW'!W6</f>
        <v>1.5037008475999998</v>
      </c>
      <c r="X6" s="6">
        <f>+'BAF-2_EMM'!X6+'BAF-2_EMW'!X6</f>
        <v>1.5037008475999998</v>
      </c>
      <c r="Y6" s="6">
        <f>+'BAF-2_EMM'!Y6+'BAF-2_EMW'!Y6</f>
        <v>3.0074016951999996</v>
      </c>
      <c r="Z6" s="23">
        <v>0</v>
      </c>
      <c r="AD6" s="8">
        <f>+'BAF-2_EMM'!AD6+'BAF-2_EMW'!AD6</f>
        <v>5767080</v>
      </c>
      <c r="AE6" s="8">
        <f>+'BAF-2_EMM'!AE6+'BAF-2_EMW'!AE6</f>
        <v>5767080</v>
      </c>
      <c r="AF6" s="26">
        <f>+'BAF-2_EMM'!AF6+'BAF-2_EMW'!AF6</f>
        <v>11534160</v>
      </c>
      <c r="AG6" s="26">
        <v>0</v>
      </c>
    </row>
    <row r="7" spans="1:33" hidden="1" x14ac:dyDescent="0.25">
      <c r="A7" s="5"/>
      <c r="B7" s="6">
        <f>+'BAF-2_EMM'!B7+'BAF-2_EMW'!B7</f>
        <v>0</v>
      </c>
      <c r="C7" s="7">
        <f>+'BAF-2_EMM'!C7+'BAF-2_EMW'!C7</f>
        <v>0</v>
      </c>
      <c r="D7" s="8">
        <f>+'BAF-2_EMM'!D7+'BAF-2_EMW'!D7</f>
        <v>0</v>
      </c>
      <c r="F7" s="5"/>
      <c r="G7" s="5"/>
      <c r="H7" s="5"/>
      <c r="I7" s="5"/>
      <c r="J7" s="5"/>
      <c r="K7" s="5"/>
      <c r="N7" s="5"/>
      <c r="O7" s="5"/>
      <c r="P7" s="6">
        <f>+'BAF-2_EMM'!P7+'BAF-2_EMW'!P7</f>
        <v>0</v>
      </c>
      <c r="Q7" s="6">
        <f>+'BAF-2_EMM'!Q7+'BAF-2_EMW'!Q7</f>
        <v>0</v>
      </c>
      <c r="R7" s="6">
        <f>+'BAF-2_EMM'!R7+'BAF-2_EMW'!R7</f>
        <v>0</v>
      </c>
      <c r="U7" s="5"/>
      <c r="V7" s="5"/>
      <c r="W7" s="6">
        <f>+'BAF-2_EMM'!W7+'BAF-2_EMW'!W7</f>
        <v>0</v>
      </c>
      <c r="X7" s="6">
        <f>+'BAF-2_EMM'!X7+'BAF-2_EMW'!X7</f>
        <v>0</v>
      </c>
      <c r="Y7" s="6">
        <f>+'BAF-2_EMM'!Y7+'BAF-2_EMW'!Y7</f>
        <v>0</v>
      </c>
      <c r="Z7" s="5"/>
      <c r="AD7" s="8">
        <f>+'BAF-2_EMM'!AD7+'BAF-2_EMW'!AD7</f>
        <v>0</v>
      </c>
      <c r="AE7" s="8">
        <f>+'BAF-2_EMM'!AE7+'BAF-2_EMW'!AE7</f>
        <v>0</v>
      </c>
      <c r="AF7" s="26">
        <f>+'BAF-2_EMM'!AF7+'BAF-2_EMW'!AF7</f>
        <v>0</v>
      </c>
      <c r="AG7" s="26">
        <v>0</v>
      </c>
    </row>
    <row r="8" spans="1:33" x14ac:dyDescent="0.25">
      <c r="A8" s="5" t="s">
        <v>39</v>
      </c>
      <c r="B8" s="6">
        <f>+'BAF-2_EMM'!B8+'BAF-2_EMW'!B8</f>
        <v>9668.2181016449977</v>
      </c>
      <c r="C8" s="7">
        <f>+'BAF-2_EMM'!C8+'BAF-2_EMW'!C8</f>
        <v>5.5535157110399984</v>
      </c>
      <c r="D8" s="8">
        <f>+'BAF-2_EMM'!D8+'BAF-2_EMW'!D8</f>
        <v>7300000</v>
      </c>
      <c r="F8" s="5" t="s">
        <v>39</v>
      </c>
      <c r="G8" s="9"/>
      <c r="H8" s="9"/>
      <c r="I8" s="9"/>
      <c r="J8" s="9"/>
      <c r="K8" s="9"/>
      <c r="L8" s="10"/>
      <c r="M8" s="10" t="s">
        <v>39</v>
      </c>
      <c r="N8" s="6">
        <v>0</v>
      </c>
      <c r="O8" s="6">
        <v>0</v>
      </c>
      <c r="P8" s="6">
        <f>+'BAF-2_EMM'!P8+'BAF-2_EMW'!P8</f>
        <v>4834.1090508224988</v>
      </c>
      <c r="Q8" s="6">
        <f>+'BAF-2_EMM'!Q8+'BAF-2_EMW'!Q8</f>
        <v>4834.1090508224988</v>
      </c>
      <c r="R8" s="6">
        <f>+'BAF-2_EMM'!R8+'BAF-2_EMW'!R8</f>
        <v>9668.2181016449977</v>
      </c>
      <c r="S8" s="10">
        <v>0</v>
      </c>
      <c r="T8" s="10" t="s">
        <v>39</v>
      </c>
      <c r="U8" s="24">
        <v>0</v>
      </c>
      <c r="V8" s="24">
        <v>0</v>
      </c>
      <c r="W8" s="6">
        <f>+'BAF-2_EMM'!W8+'BAF-2_EMW'!W8</f>
        <v>2.7767578555199992</v>
      </c>
      <c r="X8" s="6">
        <f>+'BAF-2_EMM'!X8+'BAF-2_EMW'!X8</f>
        <v>2.7767578555199992</v>
      </c>
      <c r="Y8" s="6">
        <f>+'BAF-2_EMM'!Y8+'BAF-2_EMW'!Y8</f>
        <v>5.5535157110399984</v>
      </c>
      <c r="Z8" s="25">
        <v>0</v>
      </c>
      <c r="AD8" s="8">
        <f>+'BAF-2_EMM'!AD8+'BAF-2_EMW'!AD8</f>
        <v>3650000</v>
      </c>
      <c r="AE8" s="8">
        <f>+'BAF-2_EMM'!AE8+'BAF-2_EMW'!AE8</f>
        <v>3650000</v>
      </c>
      <c r="AF8" s="26">
        <f>+'BAF-2_EMM'!AF8+'BAF-2_EMW'!AF8</f>
        <v>7300000</v>
      </c>
      <c r="AG8" s="26">
        <v>0</v>
      </c>
    </row>
    <row r="9" spans="1:33" hidden="1" x14ac:dyDescent="0.25">
      <c r="A9" s="5" t="s">
        <v>40</v>
      </c>
      <c r="B9" s="6">
        <f>+'BAF-2_EMM'!B9+'BAF-2_EMW'!B9</f>
        <v>0</v>
      </c>
      <c r="C9" s="7">
        <f>+'BAF-2_EMM'!C9+'BAF-2_EMW'!C9</f>
        <v>0</v>
      </c>
      <c r="D9" s="8">
        <f>+'BAF-2_EMM'!D9+'BAF-2_EMW'!D9</f>
        <v>0</v>
      </c>
      <c r="F9" s="5" t="s">
        <v>40</v>
      </c>
      <c r="G9" s="9"/>
      <c r="H9" s="9"/>
      <c r="I9" s="9"/>
      <c r="J9" s="9"/>
      <c r="K9" s="9"/>
      <c r="L9" s="10"/>
      <c r="M9" s="10" t="s">
        <v>40</v>
      </c>
      <c r="N9" s="6">
        <v>0</v>
      </c>
      <c r="O9" s="6">
        <v>0</v>
      </c>
      <c r="P9" s="6">
        <f>+'BAF-2_EMM'!P9+'BAF-2_EMW'!P9</f>
        <v>0</v>
      </c>
      <c r="Q9" s="6">
        <f>+'BAF-2_EMM'!Q9+'BAF-2_EMW'!Q9</f>
        <v>0</v>
      </c>
      <c r="R9" s="6">
        <f>+'BAF-2_EMM'!R9+'BAF-2_EMW'!R9</f>
        <v>0</v>
      </c>
      <c r="S9" s="10">
        <v>0</v>
      </c>
      <c r="T9" s="10" t="s">
        <v>40</v>
      </c>
      <c r="U9" s="6">
        <v>0</v>
      </c>
      <c r="V9" s="6">
        <v>0</v>
      </c>
      <c r="W9" s="6">
        <f>+'BAF-2_EMM'!W9+'BAF-2_EMW'!W9</f>
        <v>0</v>
      </c>
      <c r="X9" s="6">
        <f>+'BAF-2_EMM'!X9+'BAF-2_EMW'!X9</f>
        <v>0</v>
      </c>
      <c r="Y9" s="6">
        <f>+'BAF-2_EMM'!Y9+'BAF-2_EMW'!Y9</f>
        <v>0</v>
      </c>
      <c r="Z9" s="6">
        <v>0</v>
      </c>
      <c r="AD9" s="8">
        <f>+'BAF-2_EMM'!AD9+'BAF-2_EMW'!AD9</f>
        <v>0</v>
      </c>
      <c r="AE9" s="8">
        <f>+'BAF-2_EMM'!AE9+'BAF-2_EMW'!AE9</f>
        <v>0</v>
      </c>
      <c r="AF9" s="26">
        <f>+'BAF-2_EMM'!AF9+'BAF-2_EMW'!AF9</f>
        <v>0</v>
      </c>
      <c r="AG9" s="26">
        <v>0</v>
      </c>
    </row>
    <row r="10" spans="1:33" hidden="1" x14ac:dyDescent="0.25">
      <c r="A10" s="5" t="s">
        <v>41</v>
      </c>
      <c r="B10" s="6">
        <f>+'BAF-2_EMM'!B10+'BAF-2_EMW'!B10</f>
        <v>0</v>
      </c>
      <c r="C10" s="7">
        <f>+'BAF-2_EMM'!C10+'BAF-2_EMW'!C10</f>
        <v>0</v>
      </c>
      <c r="D10" s="8">
        <f>+'BAF-2_EMM'!D10+'BAF-2_EMW'!D10</f>
        <v>0</v>
      </c>
      <c r="F10" s="5" t="s">
        <v>41</v>
      </c>
      <c r="G10" s="9"/>
      <c r="H10" s="9"/>
      <c r="I10" s="9"/>
      <c r="J10" s="9"/>
      <c r="K10" s="9"/>
      <c r="L10" s="10"/>
      <c r="M10" s="10" t="s">
        <v>41</v>
      </c>
      <c r="N10" s="6">
        <v>0</v>
      </c>
      <c r="O10" s="6">
        <v>0</v>
      </c>
      <c r="P10" s="6">
        <f>+'BAF-2_EMM'!P10+'BAF-2_EMW'!P10</f>
        <v>0</v>
      </c>
      <c r="Q10" s="6">
        <f>+'BAF-2_EMM'!Q10+'BAF-2_EMW'!Q10</f>
        <v>0</v>
      </c>
      <c r="R10" s="6">
        <f>+'BAF-2_EMM'!R10+'BAF-2_EMW'!R10</f>
        <v>0</v>
      </c>
      <c r="S10" s="10">
        <v>0</v>
      </c>
      <c r="T10" s="10" t="s">
        <v>41</v>
      </c>
      <c r="U10" s="6">
        <v>0</v>
      </c>
      <c r="V10" s="6">
        <v>0</v>
      </c>
      <c r="W10" s="6">
        <f>+'BAF-2_EMM'!W10+'BAF-2_EMW'!W10</f>
        <v>0</v>
      </c>
      <c r="X10" s="6">
        <f>+'BAF-2_EMM'!X10+'BAF-2_EMW'!X10</f>
        <v>0</v>
      </c>
      <c r="Y10" s="6">
        <f>+'BAF-2_EMM'!Y10+'BAF-2_EMW'!Y10</f>
        <v>0</v>
      </c>
      <c r="Z10" s="6">
        <v>0</v>
      </c>
      <c r="AD10" s="8">
        <f>+'BAF-2_EMM'!AD10+'BAF-2_EMW'!AD10</f>
        <v>0</v>
      </c>
      <c r="AE10" s="8">
        <f>+'BAF-2_EMM'!AE10+'BAF-2_EMW'!AE10</f>
        <v>0</v>
      </c>
      <c r="AF10" s="26">
        <f>+'BAF-2_EMM'!AF10+'BAF-2_EMW'!AF10</f>
        <v>0</v>
      </c>
      <c r="AG10" s="26">
        <v>0</v>
      </c>
    </row>
    <row r="11" spans="1:33" x14ac:dyDescent="0.25">
      <c r="A11" s="5" t="s">
        <v>42</v>
      </c>
      <c r="B11" s="6">
        <f>+'BAF-2_EMM'!B11+'BAF-2_EMW'!B11</f>
        <v>0</v>
      </c>
      <c r="C11" s="7">
        <f>+'BAF-2_EMM'!C11+'BAF-2_EMW'!C11</f>
        <v>115.6400000000001</v>
      </c>
      <c r="D11" s="8">
        <f>+'BAF-2_EMM'!D11+'BAF-2_EMW'!D11</f>
        <v>14993940</v>
      </c>
      <c r="F11" s="5" t="s">
        <v>42</v>
      </c>
      <c r="G11" s="9"/>
      <c r="H11" s="9"/>
      <c r="I11" s="9"/>
      <c r="J11" s="9"/>
      <c r="K11" s="9"/>
      <c r="L11" s="10"/>
      <c r="M11" s="10" t="s">
        <v>42</v>
      </c>
      <c r="N11" s="6">
        <v>0</v>
      </c>
      <c r="O11" s="6">
        <v>0</v>
      </c>
      <c r="P11" s="6">
        <f>+'BAF-2_EMM'!P11+'BAF-2_EMW'!P11</f>
        <v>0</v>
      </c>
      <c r="Q11" s="6">
        <f>+'BAF-2_EMM'!Q11+'BAF-2_EMW'!Q11</f>
        <v>0</v>
      </c>
      <c r="R11" s="6">
        <f>+'BAF-2_EMM'!R11+'BAF-2_EMW'!R11</f>
        <v>0</v>
      </c>
      <c r="S11" s="10">
        <v>0</v>
      </c>
      <c r="T11" s="10" t="s">
        <v>42</v>
      </c>
      <c r="U11" s="6">
        <v>0</v>
      </c>
      <c r="V11" s="6">
        <v>0</v>
      </c>
      <c r="W11" s="6">
        <f>+'BAF-2_EMM'!W11+'BAF-2_EMW'!W11</f>
        <v>129.21000000000004</v>
      </c>
      <c r="X11" s="6">
        <f>+'BAF-2_EMM'!X11+'BAF-2_EMW'!X11</f>
        <v>115.6400000000001</v>
      </c>
      <c r="Y11" s="6">
        <f>+'BAF-2_EMM'!Y11+'BAF-2_EMW'!Y11</f>
        <v>115.6400000000001</v>
      </c>
      <c r="Z11" s="6">
        <v>0</v>
      </c>
      <c r="AD11" s="8">
        <f>+'BAF-2_EMM'!AD11+'BAF-2_EMW'!AD11</f>
        <v>6530426</v>
      </c>
      <c r="AE11" s="8">
        <f>+'BAF-2_EMM'!AE11+'BAF-2_EMW'!AE11</f>
        <v>8463514</v>
      </c>
      <c r="AF11" s="26">
        <f>+'BAF-2_EMM'!AF11+'BAF-2_EMW'!AF11</f>
        <v>14993940</v>
      </c>
      <c r="AG11" s="26">
        <v>0</v>
      </c>
    </row>
    <row r="12" spans="1:33" x14ac:dyDescent="0.25">
      <c r="A12" s="5" t="s">
        <v>43</v>
      </c>
      <c r="B12" s="6">
        <f>+'BAF-2_EMM'!B12+'BAF-2_EMW'!B12</f>
        <v>0</v>
      </c>
      <c r="C12" s="7">
        <f>+'BAF-2_EMM'!C12+'BAF-2_EMW'!C12</f>
        <v>176.1</v>
      </c>
      <c r="D12" s="8">
        <f>+'BAF-2_EMM'!D12+'BAF-2_EMW'!D12</f>
        <v>26448604</v>
      </c>
      <c r="F12" s="5" t="s">
        <v>43</v>
      </c>
      <c r="G12" s="9"/>
      <c r="H12" s="9"/>
      <c r="I12" s="9"/>
      <c r="J12" s="9"/>
      <c r="K12" s="9"/>
      <c r="L12" s="10"/>
      <c r="M12" s="10" t="s">
        <v>43</v>
      </c>
      <c r="N12" s="6">
        <v>0</v>
      </c>
      <c r="O12" s="6">
        <v>0</v>
      </c>
      <c r="P12" s="6">
        <f>+'BAF-2_EMM'!P12+'BAF-2_EMW'!P12</f>
        <v>0</v>
      </c>
      <c r="Q12" s="6">
        <f>+'BAF-2_EMM'!Q12+'BAF-2_EMW'!Q12</f>
        <v>0</v>
      </c>
      <c r="R12" s="6">
        <f>+'BAF-2_EMM'!R12+'BAF-2_EMW'!R12</f>
        <v>0</v>
      </c>
      <c r="S12" s="10">
        <v>0</v>
      </c>
      <c r="T12" s="10" t="s">
        <v>43</v>
      </c>
      <c r="U12" s="6">
        <v>0</v>
      </c>
      <c r="V12" s="6">
        <v>0</v>
      </c>
      <c r="W12" s="6">
        <f>+'BAF-2_EMM'!W12+'BAF-2_EMW'!W12</f>
        <v>141.69</v>
      </c>
      <c r="X12" s="6">
        <f>+'BAF-2_EMM'!X12+'BAF-2_EMW'!X12</f>
        <v>176.1</v>
      </c>
      <c r="Y12" s="6">
        <f>+'BAF-2_EMM'!Y12+'BAF-2_EMW'!Y12</f>
        <v>176.1</v>
      </c>
      <c r="Z12" s="6">
        <v>0</v>
      </c>
      <c r="AD12" s="8">
        <f>+'BAF-2_EMM'!AD12+'BAF-2_EMW'!AD12</f>
        <v>10177035</v>
      </c>
      <c r="AE12" s="8">
        <f>+'BAF-2_EMM'!AE12+'BAF-2_EMW'!AE12</f>
        <v>16271569</v>
      </c>
      <c r="AF12" s="26">
        <f>+'BAF-2_EMM'!AF12+'BAF-2_EMW'!AF12</f>
        <v>26448604</v>
      </c>
      <c r="AG12" s="26">
        <v>0</v>
      </c>
    </row>
    <row r="13" spans="1:33" hidden="1" x14ac:dyDescent="0.25">
      <c r="A13" s="5" t="s">
        <v>44</v>
      </c>
      <c r="B13" s="6">
        <f>+'BAF-2_EMM'!B13+'BAF-2_EMW'!B13</f>
        <v>0</v>
      </c>
      <c r="C13" s="7">
        <f>+'BAF-2_EMM'!C13+'BAF-2_EMW'!C13</f>
        <v>0</v>
      </c>
      <c r="D13" s="8">
        <f>+'BAF-2_EMM'!D13+'BAF-2_EMW'!D13</f>
        <v>0</v>
      </c>
      <c r="F13" s="5" t="s">
        <v>44</v>
      </c>
      <c r="G13" s="9"/>
      <c r="H13" s="9"/>
      <c r="I13" s="9"/>
      <c r="J13" s="9"/>
      <c r="K13" s="9"/>
      <c r="L13" s="10"/>
      <c r="M13" s="10" t="s">
        <v>44</v>
      </c>
      <c r="N13" s="6">
        <v>0</v>
      </c>
      <c r="O13" s="6">
        <v>0</v>
      </c>
      <c r="P13" s="6">
        <f>+'BAF-2_EMM'!P13+'BAF-2_EMW'!P13</f>
        <v>0</v>
      </c>
      <c r="Q13" s="6">
        <f>+'BAF-2_EMM'!Q13+'BAF-2_EMW'!Q13</f>
        <v>0</v>
      </c>
      <c r="R13" s="6">
        <f>+'BAF-2_EMM'!R13+'BAF-2_EMW'!R13</f>
        <v>0</v>
      </c>
      <c r="S13" s="10">
        <v>0</v>
      </c>
      <c r="T13" s="10" t="s">
        <v>44</v>
      </c>
      <c r="U13" s="6">
        <v>0</v>
      </c>
      <c r="V13" s="6">
        <v>0</v>
      </c>
      <c r="W13" s="6">
        <f>+'BAF-2_EMM'!W13+'BAF-2_EMW'!W13</f>
        <v>0</v>
      </c>
      <c r="X13" s="6">
        <f>+'BAF-2_EMM'!X13+'BAF-2_EMW'!X13</f>
        <v>0</v>
      </c>
      <c r="Y13" s="6">
        <f>+'BAF-2_EMM'!Y13+'BAF-2_EMW'!Y13</f>
        <v>0</v>
      </c>
      <c r="Z13" s="6">
        <v>0</v>
      </c>
      <c r="AD13" s="8">
        <f>+'BAF-2_EMM'!AD13+'BAF-2_EMW'!AD13</f>
        <v>0</v>
      </c>
      <c r="AE13" s="8">
        <f>+'BAF-2_EMM'!AE13+'BAF-2_EMW'!AE13</f>
        <v>0</v>
      </c>
      <c r="AF13" s="26">
        <f>+'BAF-2_EMM'!AF13+'BAF-2_EMW'!AF13</f>
        <v>0</v>
      </c>
      <c r="AG13" s="26">
        <v>0</v>
      </c>
    </row>
    <row r="14" spans="1:33" x14ac:dyDescent="0.25">
      <c r="A14" s="5" t="s">
        <v>45</v>
      </c>
      <c r="B14" s="6">
        <f>+'BAF-2_EMM'!B14+'BAF-2_EMW'!B14</f>
        <v>0</v>
      </c>
      <c r="C14" s="7">
        <f>+'BAF-2_EMM'!C14+'BAF-2_EMW'!C14</f>
        <v>0</v>
      </c>
      <c r="D14" s="8">
        <f>+'BAF-2_EMM'!D14+'BAF-2_EMW'!D14</f>
        <v>717080</v>
      </c>
      <c r="F14" s="5" t="s">
        <v>45</v>
      </c>
      <c r="G14" s="9"/>
      <c r="H14" s="9"/>
      <c r="I14" s="9"/>
      <c r="J14" s="9"/>
      <c r="K14" s="9"/>
      <c r="L14" s="10"/>
      <c r="M14" s="10" t="s">
        <v>45</v>
      </c>
      <c r="N14" s="6">
        <v>0</v>
      </c>
      <c r="O14" s="6">
        <v>0</v>
      </c>
      <c r="P14" s="6">
        <f>+'BAF-2_EMM'!P14+'BAF-2_EMW'!P14</f>
        <v>0</v>
      </c>
      <c r="Q14" s="6">
        <f>+'BAF-2_EMM'!Q14+'BAF-2_EMW'!Q14</f>
        <v>0</v>
      </c>
      <c r="R14" s="6">
        <f>+'BAF-2_EMM'!R14+'BAF-2_EMW'!R14</f>
        <v>0</v>
      </c>
      <c r="S14" s="10">
        <v>0</v>
      </c>
      <c r="T14" s="10" t="s">
        <v>45</v>
      </c>
      <c r="U14" s="7">
        <v>0</v>
      </c>
      <c r="V14" s="7">
        <v>0</v>
      </c>
      <c r="W14" s="6">
        <f>+'BAF-2_EMM'!W14+'BAF-2_EMW'!W14</f>
        <v>0</v>
      </c>
      <c r="X14" s="6">
        <f>+'BAF-2_EMM'!X14+'BAF-2_EMW'!X14</f>
        <v>0</v>
      </c>
      <c r="Y14" s="6">
        <f>+'BAF-2_EMM'!Y14+'BAF-2_EMW'!Y14</f>
        <v>0</v>
      </c>
      <c r="Z14" s="6">
        <v>0</v>
      </c>
      <c r="AD14" s="8">
        <f>+'BAF-2_EMM'!AD14+'BAF-2_EMW'!AD14</f>
        <v>717080</v>
      </c>
      <c r="AE14" s="8">
        <f>+'BAF-2_EMM'!AE14+'BAF-2_EMW'!AE14</f>
        <v>0</v>
      </c>
      <c r="AF14" s="26">
        <f>+'BAF-2_EMM'!AF14+'BAF-2_EMW'!AF14</f>
        <v>717080</v>
      </c>
      <c r="AG14" s="26">
        <v>0</v>
      </c>
    </row>
    <row r="15" spans="1:33" hidden="1" x14ac:dyDescent="0.25">
      <c r="A15" s="5" t="s">
        <v>46</v>
      </c>
      <c r="B15" s="6">
        <f>+'BAF-2_EMM'!B15+'BAF-2_EMW'!B15</f>
        <v>0</v>
      </c>
      <c r="C15" s="7">
        <f>+'BAF-2_EMM'!C15+'BAF-2_EMW'!C15</f>
        <v>0</v>
      </c>
      <c r="D15" s="8">
        <f>+'BAF-2_EMM'!D15+'BAF-2_EMW'!D15</f>
        <v>0</v>
      </c>
      <c r="F15" s="5" t="s">
        <v>46</v>
      </c>
      <c r="G15" s="9"/>
      <c r="H15" s="9"/>
      <c r="I15" s="9"/>
      <c r="J15" s="9"/>
      <c r="K15" s="9"/>
      <c r="L15" s="10"/>
      <c r="M15" s="10" t="s">
        <v>46</v>
      </c>
      <c r="N15" s="6">
        <v>0</v>
      </c>
      <c r="O15" s="6">
        <v>0</v>
      </c>
      <c r="P15" s="6">
        <f>+'BAF-2_EMM'!P15+'BAF-2_EMW'!P15</f>
        <v>0</v>
      </c>
      <c r="Q15" s="6">
        <f>+'BAF-2_EMM'!Q15+'BAF-2_EMW'!Q15</f>
        <v>0</v>
      </c>
      <c r="R15" s="6">
        <f>+'BAF-2_EMM'!R15+'BAF-2_EMW'!R15</f>
        <v>0</v>
      </c>
      <c r="S15" s="10">
        <v>0</v>
      </c>
      <c r="T15" s="10" t="s">
        <v>46</v>
      </c>
      <c r="U15" s="6">
        <v>0</v>
      </c>
      <c r="V15" s="6">
        <v>0</v>
      </c>
      <c r="W15" s="6">
        <f>+'BAF-2_EMM'!W15+'BAF-2_EMW'!W15</f>
        <v>0</v>
      </c>
      <c r="X15" s="6">
        <f>+'BAF-2_EMM'!X15+'BAF-2_EMW'!X15</f>
        <v>0</v>
      </c>
      <c r="Y15" s="6">
        <f>+'BAF-2_EMM'!Y15+'BAF-2_EMW'!Y15</f>
        <v>0</v>
      </c>
      <c r="Z15" s="6">
        <v>0</v>
      </c>
      <c r="AD15" s="8">
        <f>+'BAF-2_EMM'!AD15+'BAF-2_EMW'!AD15</f>
        <v>0</v>
      </c>
      <c r="AE15" s="8">
        <f>+'BAF-2_EMM'!AE15+'BAF-2_EMW'!AE15</f>
        <v>0</v>
      </c>
      <c r="AF15" s="26">
        <f>+'BAF-2_EMM'!AF15+'BAF-2_EMW'!AF15</f>
        <v>0</v>
      </c>
      <c r="AG15" s="26">
        <v>0</v>
      </c>
    </row>
    <row r="16" spans="1:33" hidden="1" x14ac:dyDescent="0.25">
      <c r="A16" s="5" t="s">
        <v>47</v>
      </c>
      <c r="B16" s="6">
        <f>+'BAF-2_EMM'!B16+'BAF-2_EMW'!B16</f>
        <v>0</v>
      </c>
      <c r="C16" s="7">
        <f>+'BAF-2_EMM'!C16+'BAF-2_EMW'!C16</f>
        <v>0</v>
      </c>
      <c r="D16" s="8">
        <f>+'BAF-2_EMM'!D16+'BAF-2_EMW'!D16</f>
        <v>0</v>
      </c>
      <c r="F16" s="5" t="s">
        <v>47</v>
      </c>
      <c r="G16" s="9"/>
      <c r="H16" s="9"/>
      <c r="I16" s="9"/>
      <c r="J16" s="9"/>
      <c r="K16" s="9"/>
      <c r="L16" s="10"/>
      <c r="M16" s="10" t="s">
        <v>47</v>
      </c>
      <c r="N16" s="6">
        <v>0</v>
      </c>
      <c r="O16" s="6">
        <v>0</v>
      </c>
      <c r="P16" s="6">
        <f>+'BAF-2_EMM'!P16+'BAF-2_EMW'!P16</f>
        <v>0</v>
      </c>
      <c r="Q16" s="6">
        <f>+'BAF-2_EMM'!Q16+'BAF-2_EMW'!Q16</f>
        <v>0</v>
      </c>
      <c r="R16" s="6">
        <f>+'BAF-2_EMM'!R16+'BAF-2_EMW'!R16</f>
        <v>0</v>
      </c>
      <c r="S16" s="10">
        <v>0</v>
      </c>
      <c r="T16" s="10" t="s">
        <v>47</v>
      </c>
      <c r="U16" s="6">
        <v>0</v>
      </c>
      <c r="V16" s="6">
        <v>0</v>
      </c>
      <c r="W16" s="6">
        <f>+'BAF-2_EMM'!W16+'BAF-2_EMW'!W16</f>
        <v>0</v>
      </c>
      <c r="X16" s="6">
        <f>+'BAF-2_EMM'!X16+'BAF-2_EMW'!X16</f>
        <v>0</v>
      </c>
      <c r="Y16" s="6">
        <f>+'BAF-2_EMM'!Y16+'BAF-2_EMW'!Y16</f>
        <v>0</v>
      </c>
      <c r="Z16" s="6">
        <v>0</v>
      </c>
      <c r="AD16" s="8">
        <f>+'BAF-2_EMM'!AD16+'BAF-2_EMW'!AD16</f>
        <v>0</v>
      </c>
      <c r="AE16" s="8">
        <f>+'BAF-2_EMM'!AE16+'BAF-2_EMW'!AE16</f>
        <v>0</v>
      </c>
      <c r="AF16" s="26">
        <f>+'BAF-2_EMM'!AF16+'BAF-2_EMW'!AF16</f>
        <v>0</v>
      </c>
      <c r="AG16" s="26">
        <v>0</v>
      </c>
    </row>
    <row r="17" spans="1:33" hidden="1" x14ac:dyDescent="0.25">
      <c r="A17" s="5">
        <v>0</v>
      </c>
      <c r="B17" s="6">
        <f>+'BAF-2_EMM'!B17+'BAF-2_EMW'!B17</f>
        <v>0</v>
      </c>
      <c r="C17" s="7">
        <f>+'BAF-2_EMM'!C17+'BAF-2_EMW'!C17</f>
        <v>0</v>
      </c>
      <c r="D17" s="8">
        <f>+'BAF-2_EMM'!D17+'BAF-2_EMW'!D17</f>
        <v>0</v>
      </c>
      <c r="F17" s="5">
        <v>0</v>
      </c>
      <c r="G17" s="9"/>
      <c r="H17" s="9"/>
      <c r="I17" s="9"/>
      <c r="J17" s="9"/>
      <c r="K17" s="9"/>
      <c r="L17" s="10"/>
      <c r="M17" s="10">
        <v>0</v>
      </c>
      <c r="N17" s="6">
        <v>0</v>
      </c>
      <c r="O17" s="6">
        <v>0</v>
      </c>
      <c r="P17" s="6">
        <f>+'BAF-2_EMM'!P17+'BAF-2_EMW'!P17</f>
        <v>0</v>
      </c>
      <c r="Q17" s="6">
        <f>+'BAF-2_EMM'!Q17+'BAF-2_EMW'!Q17</f>
        <v>0</v>
      </c>
      <c r="R17" s="6">
        <f>+'BAF-2_EMM'!R17+'BAF-2_EMW'!R17</f>
        <v>0</v>
      </c>
      <c r="S17" s="10">
        <v>0</v>
      </c>
      <c r="T17" s="10">
        <v>0</v>
      </c>
      <c r="U17" s="6">
        <v>0</v>
      </c>
      <c r="V17" s="6">
        <v>0</v>
      </c>
      <c r="W17" s="6">
        <f>+'BAF-2_EMM'!W17+'BAF-2_EMW'!W17</f>
        <v>0</v>
      </c>
      <c r="X17" s="6">
        <f>+'BAF-2_EMM'!X17+'BAF-2_EMW'!X17</f>
        <v>0</v>
      </c>
      <c r="Y17" s="6">
        <f>+'BAF-2_EMM'!Y17+'BAF-2_EMW'!Y17</f>
        <v>0</v>
      </c>
      <c r="Z17" s="6">
        <v>0</v>
      </c>
      <c r="AD17" s="8">
        <f>+'BAF-2_EMM'!AD17+'BAF-2_EMW'!AD17</f>
        <v>0</v>
      </c>
      <c r="AE17" s="8">
        <f>+'BAF-2_EMM'!AE17+'BAF-2_EMW'!AE17</f>
        <v>0</v>
      </c>
      <c r="AF17" s="26">
        <f>+'BAF-2_EMM'!AF17+'BAF-2_EMW'!AF17</f>
        <v>0</v>
      </c>
    </row>
    <row r="18" spans="1:33" hidden="1" x14ac:dyDescent="0.25">
      <c r="A18" s="5">
        <v>0</v>
      </c>
      <c r="B18" s="6">
        <f>+'BAF-2_EMM'!B18+'BAF-2_EMW'!B18</f>
        <v>0</v>
      </c>
      <c r="C18" s="7">
        <f>+'BAF-2_EMM'!C18+'BAF-2_EMW'!C18</f>
        <v>0</v>
      </c>
      <c r="D18" s="8">
        <f>+'BAF-2_EMM'!D18+'BAF-2_EMW'!D18</f>
        <v>0</v>
      </c>
      <c r="F18" s="5">
        <v>0</v>
      </c>
      <c r="G18" s="9"/>
      <c r="H18" s="9"/>
      <c r="I18" s="9"/>
      <c r="J18" s="9"/>
      <c r="K18" s="9"/>
      <c r="L18" s="10"/>
      <c r="M18" s="10">
        <v>0</v>
      </c>
      <c r="N18" s="6">
        <v>0</v>
      </c>
      <c r="O18" s="6">
        <v>0</v>
      </c>
      <c r="P18" s="6">
        <f>+'BAF-2_EMM'!P18+'BAF-2_EMW'!P18</f>
        <v>0</v>
      </c>
      <c r="Q18" s="6">
        <f>+'BAF-2_EMM'!Q18+'BAF-2_EMW'!Q18</f>
        <v>0</v>
      </c>
      <c r="R18" s="6">
        <f>+'BAF-2_EMM'!R18+'BAF-2_EMW'!R18</f>
        <v>0</v>
      </c>
      <c r="S18" s="10">
        <v>0</v>
      </c>
      <c r="T18" s="10">
        <v>0</v>
      </c>
      <c r="U18" s="6">
        <v>0</v>
      </c>
      <c r="V18" s="6">
        <v>0</v>
      </c>
      <c r="W18" s="6">
        <f>+'BAF-2_EMM'!W18+'BAF-2_EMW'!W18</f>
        <v>0</v>
      </c>
      <c r="X18" s="6">
        <f>+'BAF-2_EMM'!X18+'BAF-2_EMW'!X18</f>
        <v>0</v>
      </c>
      <c r="Y18" s="6">
        <f>+'BAF-2_EMM'!Y18+'BAF-2_EMW'!Y18</f>
        <v>0</v>
      </c>
      <c r="Z18" s="6">
        <v>0</v>
      </c>
      <c r="AD18" s="8">
        <f>+'BAF-2_EMM'!AD18+'BAF-2_EMW'!AD18</f>
        <v>0</v>
      </c>
      <c r="AE18" s="8">
        <f>+'BAF-2_EMM'!AE18+'BAF-2_EMW'!AE18</f>
        <v>0</v>
      </c>
      <c r="AF18" s="26">
        <f>+'BAF-2_EMM'!AF18+'BAF-2_EMW'!AF18</f>
        <v>0</v>
      </c>
    </row>
    <row r="19" spans="1:33" hidden="1" x14ac:dyDescent="0.25">
      <c r="A19" s="5">
        <v>0</v>
      </c>
      <c r="B19" s="6">
        <f>+'BAF-2_EMM'!B19+'BAF-2_EMW'!B19</f>
        <v>0</v>
      </c>
      <c r="C19" s="7">
        <f>+'BAF-2_EMM'!C19+'BAF-2_EMW'!C19</f>
        <v>0</v>
      </c>
      <c r="D19" s="8">
        <f>+'BAF-2_EMM'!D19+'BAF-2_EMW'!D19</f>
        <v>0</v>
      </c>
      <c r="F19" s="5">
        <v>0</v>
      </c>
      <c r="G19" s="9"/>
      <c r="H19" s="9"/>
      <c r="I19" s="9"/>
      <c r="J19" s="9"/>
      <c r="K19" s="9"/>
      <c r="L19" s="10"/>
      <c r="M19" s="10">
        <v>0</v>
      </c>
      <c r="N19" s="6">
        <v>0</v>
      </c>
      <c r="O19" s="6">
        <v>0</v>
      </c>
      <c r="P19" s="6">
        <f>+'BAF-2_EMM'!P19+'BAF-2_EMW'!P19</f>
        <v>0</v>
      </c>
      <c r="Q19" s="6">
        <f>+'BAF-2_EMM'!Q19+'BAF-2_EMW'!Q19</f>
        <v>0</v>
      </c>
      <c r="R19" s="6">
        <f>+'BAF-2_EMM'!R19+'BAF-2_EMW'!R19</f>
        <v>0</v>
      </c>
      <c r="S19" s="10">
        <v>0</v>
      </c>
      <c r="T19" s="10">
        <v>0</v>
      </c>
      <c r="U19" s="6">
        <v>0</v>
      </c>
      <c r="V19" s="6">
        <v>0</v>
      </c>
      <c r="W19" s="6">
        <f>+'BAF-2_EMM'!W19+'BAF-2_EMW'!W19</f>
        <v>0</v>
      </c>
      <c r="X19" s="6">
        <f>+'BAF-2_EMM'!X19+'BAF-2_EMW'!X19</f>
        <v>0</v>
      </c>
      <c r="Y19" s="6">
        <f>+'BAF-2_EMM'!Y19+'BAF-2_EMW'!Y19</f>
        <v>0</v>
      </c>
      <c r="Z19" s="6">
        <v>0</v>
      </c>
      <c r="AD19" s="8">
        <f>+'BAF-2_EMM'!AD19+'BAF-2_EMW'!AD19</f>
        <v>0</v>
      </c>
      <c r="AE19" s="8">
        <f>+'BAF-2_EMM'!AE19+'BAF-2_EMW'!AE19</f>
        <v>0</v>
      </c>
      <c r="AF19" s="26">
        <f>+'BAF-2_EMM'!AF19+'BAF-2_EMW'!AF19</f>
        <v>0</v>
      </c>
    </row>
    <row r="20" spans="1:33" hidden="1" x14ac:dyDescent="0.25">
      <c r="A20" s="5">
        <v>0</v>
      </c>
      <c r="B20" s="6">
        <f>+'BAF-2_EMM'!B20+'BAF-2_EMW'!B20</f>
        <v>0</v>
      </c>
      <c r="C20" s="7">
        <f>+'BAF-2_EMM'!C20+'BAF-2_EMW'!C20</f>
        <v>0</v>
      </c>
      <c r="D20" s="8">
        <f>+'BAF-2_EMM'!D20+'BAF-2_EMW'!D20</f>
        <v>0</v>
      </c>
      <c r="F20" s="5">
        <v>0</v>
      </c>
      <c r="G20" s="9"/>
      <c r="H20" s="9"/>
      <c r="I20" s="9"/>
      <c r="J20" s="9"/>
      <c r="K20" s="9"/>
      <c r="L20" s="10"/>
      <c r="M20" s="10">
        <v>0</v>
      </c>
      <c r="N20" s="6">
        <v>0</v>
      </c>
      <c r="O20" s="6">
        <v>0</v>
      </c>
      <c r="P20" s="6">
        <f>+'BAF-2_EMM'!P20+'BAF-2_EMW'!P20</f>
        <v>0</v>
      </c>
      <c r="Q20" s="6">
        <f>+'BAF-2_EMM'!Q20+'BAF-2_EMW'!Q20</f>
        <v>0</v>
      </c>
      <c r="R20" s="6">
        <f>+'BAF-2_EMM'!R20+'BAF-2_EMW'!R20</f>
        <v>0</v>
      </c>
      <c r="S20" s="10">
        <v>0</v>
      </c>
      <c r="T20" s="10">
        <v>0</v>
      </c>
      <c r="U20" s="6">
        <v>0</v>
      </c>
      <c r="V20" s="6">
        <v>0</v>
      </c>
      <c r="W20" s="6">
        <f>+'BAF-2_EMM'!W20+'BAF-2_EMW'!W20</f>
        <v>0</v>
      </c>
      <c r="X20" s="6">
        <f>+'BAF-2_EMM'!X20+'BAF-2_EMW'!X20</f>
        <v>0</v>
      </c>
      <c r="Y20" s="6">
        <f>+'BAF-2_EMM'!Y20+'BAF-2_EMW'!Y20</f>
        <v>0</v>
      </c>
      <c r="Z20" s="6">
        <v>0</v>
      </c>
      <c r="AD20" s="8">
        <f>+'BAF-2_EMM'!AD20+'BAF-2_EMW'!AD20</f>
        <v>0</v>
      </c>
      <c r="AE20" s="8">
        <f>+'BAF-2_EMM'!AE20+'BAF-2_EMW'!AE20</f>
        <v>0</v>
      </c>
      <c r="AF20" s="26">
        <f>+'BAF-2_EMM'!AF20+'BAF-2_EMW'!AF20</f>
        <v>0</v>
      </c>
    </row>
    <row r="21" spans="1:33" hidden="1" x14ac:dyDescent="0.25">
      <c r="A21" s="5">
        <v>0</v>
      </c>
      <c r="B21" s="6">
        <f>+'BAF-2_EMM'!B21+'BAF-2_EMW'!B21</f>
        <v>0</v>
      </c>
      <c r="C21" s="7">
        <f>+'BAF-2_EMM'!C21+'BAF-2_EMW'!C21</f>
        <v>0</v>
      </c>
      <c r="D21" s="8">
        <f>+'BAF-2_EMM'!D21+'BAF-2_EMW'!D21</f>
        <v>0</v>
      </c>
      <c r="F21" s="5">
        <v>0</v>
      </c>
      <c r="G21" s="9"/>
      <c r="H21" s="9"/>
      <c r="I21" s="9"/>
      <c r="J21" s="9"/>
      <c r="K21" s="9"/>
      <c r="L21" s="10"/>
      <c r="M21" s="10">
        <v>0</v>
      </c>
      <c r="N21" s="6">
        <v>0</v>
      </c>
      <c r="O21" s="6">
        <v>0</v>
      </c>
      <c r="P21" s="6">
        <f>+'BAF-2_EMM'!P21+'BAF-2_EMW'!P21</f>
        <v>0</v>
      </c>
      <c r="Q21" s="6">
        <f>+'BAF-2_EMM'!Q21+'BAF-2_EMW'!Q21</f>
        <v>0</v>
      </c>
      <c r="R21" s="6">
        <f>+'BAF-2_EMM'!R21+'BAF-2_EMW'!R21</f>
        <v>0</v>
      </c>
      <c r="S21" s="10">
        <v>0</v>
      </c>
      <c r="T21" s="10">
        <v>0</v>
      </c>
      <c r="U21" s="6">
        <v>0</v>
      </c>
      <c r="V21" s="6">
        <v>0</v>
      </c>
      <c r="W21" s="6">
        <f>+'BAF-2_EMM'!W21+'BAF-2_EMW'!W21</f>
        <v>0</v>
      </c>
      <c r="X21" s="6">
        <f>+'BAF-2_EMM'!X21+'BAF-2_EMW'!X21</f>
        <v>0</v>
      </c>
      <c r="Y21" s="6">
        <f>+'BAF-2_EMM'!Y21+'BAF-2_EMW'!Y21</f>
        <v>0</v>
      </c>
      <c r="Z21" s="6">
        <v>0</v>
      </c>
      <c r="AD21" s="8">
        <f>+'BAF-2_EMM'!AD21+'BAF-2_EMW'!AD21</f>
        <v>0</v>
      </c>
      <c r="AE21" s="8">
        <f>+'BAF-2_EMM'!AE21+'BAF-2_EMW'!AE21</f>
        <v>0</v>
      </c>
      <c r="AF21" s="26">
        <f>+'BAF-2_EMM'!AF21+'BAF-2_EMW'!AF21</f>
        <v>0</v>
      </c>
    </row>
    <row r="22" spans="1:33" hidden="1" x14ac:dyDescent="0.25">
      <c r="A22" s="5" t="s">
        <v>13</v>
      </c>
      <c r="B22" s="6"/>
      <c r="C22" s="7"/>
      <c r="D22" s="12"/>
      <c r="F22" s="5" t="s">
        <v>13</v>
      </c>
      <c r="G22" s="9"/>
      <c r="H22" s="9"/>
      <c r="I22" s="9"/>
      <c r="J22" s="9"/>
      <c r="K22" s="9"/>
      <c r="L22" s="10"/>
      <c r="M22" s="10" t="s">
        <v>13</v>
      </c>
      <c r="N22" s="6"/>
      <c r="O22" s="6"/>
      <c r="P22" s="6">
        <f>+'BAF-2_EMM'!P22+'BAF-2_EMW'!P22</f>
        <v>0</v>
      </c>
      <c r="Q22" s="6">
        <f>+'BAF-2_EMM'!Q22+'BAF-2_EMW'!Q22</f>
        <v>0</v>
      </c>
      <c r="R22" s="6">
        <f>+'BAF-2_EMM'!R22+'BAF-2_EMW'!R22</f>
        <v>0</v>
      </c>
      <c r="S22" s="10"/>
      <c r="T22" s="10" t="s">
        <v>13</v>
      </c>
      <c r="U22" s="6"/>
      <c r="V22" s="6"/>
      <c r="W22" s="6">
        <f>+'BAF-2_EMM'!W22+'BAF-2_EMW'!W22</f>
        <v>0</v>
      </c>
      <c r="X22" s="6">
        <f>+'BAF-2_EMM'!X22+'BAF-2_EMW'!X22</f>
        <v>0</v>
      </c>
      <c r="Y22" s="6">
        <f>+'BAF-2_EMM'!Y22+'BAF-2_EMW'!Y22</f>
        <v>0</v>
      </c>
      <c r="Z22" s="6"/>
      <c r="AD22" s="8">
        <f>+'BAF-2_EMM'!AD22+'BAF-2_EMW'!AD22</f>
        <v>0</v>
      </c>
      <c r="AE22" s="8">
        <f>+'BAF-2_EMM'!AE22+'BAF-2_EMW'!AE22</f>
        <v>0</v>
      </c>
      <c r="AF22" s="26">
        <f>+'BAF-2_EMM'!AF22+'BAF-2_EMW'!AF22</f>
        <v>0</v>
      </c>
    </row>
    <row r="23" spans="1:33" x14ac:dyDescent="0.25">
      <c r="A23" s="13"/>
      <c r="B23" s="14"/>
      <c r="C23" s="14"/>
      <c r="D23" s="14"/>
      <c r="F23" s="5" t="s">
        <v>48</v>
      </c>
      <c r="G23" s="9"/>
      <c r="H23" s="9"/>
      <c r="I23" s="9"/>
      <c r="J23" s="9"/>
      <c r="K23" s="9"/>
      <c r="L23" s="15"/>
      <c r="M23" s="10" t="s">
        <v>48</v>
      </c>
      <c r="N23" s="6">
        <v>0</v>
      </c>
      <c r="O23" s="6">
        <v>0</v>
      </c>
      <c r="P23" s="6">
        <f>+'BAF-2_EMM'!P23+'BAF-2_EMW'!P23</f>
        <v>17033.384890993591</v>
      </c>
      <c r="Q23" s="6">
        <f>+'BAF-2_EMM'!Q23+'BAF-2_EMW'!Q23</f>
        <v>17033.384890993591</v>
      </c>
      <c r="R23" s="6">
        <f>+'BAF-2_EMM'!R23+'BAF-2_EMW'!R23</f>
        <v>34066.769781987183</v>
      </c>
      <c r="S23" s="15"/>
      <c r="T23" s="10" t="s">
        <v>48</v>
      </c>
      <c r="U23" s="6">
        <v>0</v>
      </c>
      <c r="V23" s="6">
        <v>0</v>
      </c>
      <c r="W23" s="6">
        <f>+'BAF-2_EMM'!W23+'BAF-2_EMW'!W23</f>
        <v>279.18188430312006</v>
      </c>
      <c r="X23" s="6">
        <f>+'BAF-2_EMM'!X23+'BAF-2_EMW'!X23</f>
        <v>300.02188430312009</v>
      </c>
      <c r="Y23" s="6">
        <f>+'BAF-2_EMM'!Y23+'BAF-2_EMW'!Y23</f>
        <v>308.30376860624011</v>
      </c>
      <c r="Z23" s="6"/>
      <c r="AC23" s="10" t="s">
        <v>48</v>
      </c>
      <c r="AD23" s="8">
        <f>+'BAF-2_EMM'!AD23+'BAF-2_EMW'!AD23</f>
        <v>32841621</v>
      </c>
      <c r="AE23" s="8">
        <f>+'BAF-2_EMM'!AE23+'BAF-2_EMW'!AE23</f>
        <v>40152163</v>
      </c>
      <c r="AF23" s="26">
        <f>+'BAF-2_EMM'!AF23+'BAF-2_EMW'!AF23</f>
        <v>72993784</v>
      </c>
      <c r="AG23" s="26">
        <v>0</v>
      </c>
    </row>
    <row r="24" spans="1:33" x14ac:dyDescent="0.25">
      <c r="A24" s="5" t="s">
        <v>49</v>
      </c>
      <c r="B24" s="6">
        <f>+'BAF-2_EMM'!B24+'BAF-2_EMW'!B24</f>
        <v>9668.2181016449977</v>
      </c>
      <c r="C24" s="7">
        <f>+'BAF-2_EMM'!C24+'BAF-2_EMW'!C24</f>
        <v>181.65351571103997</v>
      </c>
      <c r="D24" s="8">
        <f>+'BAF-2_EMM'!D24+'BAF-2_EMW'!D24</f>
        <v>33748604</v>
      </c>
      <c r="AC24" s="10" t="s">
        <v>49</v>
      </c>
      <c r="AD24" s="8">
        <f>+'BAF-2_EMM'!AD24+'BAF-2_EMW'!AD24</f>
        <v>13827035</v>
      </c>
      <c r="AE24" s="8">
        <f>+'BAF-2_EMM'!AE24+'BAF-2_EMW'!AE24</f>
        <v>19921569</v>
      </c>
      <c r="AF24" s="26">
        <f>+'BAF-2_EMM'!AF24+'BAF-2_EMW'!AF24</f>
        <v>33748604</v>
      </c>
      <c r="AG24" s="26">
        <v>0</v>
      </c>
    </row>
    <row r="25" spans="1:33" x14ac:dyDescent="0.25">
      <c r="A25" s="5" t="s">
        <v>50</v>
      </c>
      <c r="B25" s="6">
        <f>+'BAF-2_EMM'!B25+'BAF-2_EMW'!B25</f>
        <v>24398.551680342185</v>
      </c>
      <c r="C25" s="7">
        <f>+'BAF-2_EMM'!C25+'BAF-2_EMW'!C25</f>
        <v>126.65025289520011</v>
      </c>
      <c r="D25" s="8">
        <f>+'BAF-2_EMM'!D25+'BAF-2_EMW'!D25</f>
        <v>39245180</v>
      </c>
      <c r="M25" t="s">
        <v>51</v>
      </c>
      <c r="N25" s="17">
        <v>0</v>
      </c>
      <c r="O25" s="17">
        <v>0</v>
      </c>
      <c r="P25" s="17">
        <f>+'BAF-2_EMM'!P25+'BAF-2_EMW'!P25</f>
        <v>17033.384890993591</v>
      </c>
      <c r="Q25" s="17">
        <f>+'BAF-2_EMM'!Q25+'BAF-2_EMW'!Q25</f>
        <v>17033.384890993591</v>
      </c>
      <c r="R25" s="17">
        <f>+'BAF-2_EMM'!R25+'BAF-2_EMW'!R25</f>
        <v>34066.769781987183</v>
      </c>
      <c r="T25" t="s">
        <v>51</v>
      </c>
      <c r="U25" s="17">
        <v>0</v>
      </c>
      <c r="V25" s="17">
        <v>0</v>
      </c>
      <c r="W25" s="17">
        <f>+'BAF-2_EMM'!W25+'BAF-2_EMW'!W25</f>
        <v>8.28188430312</v>
      </c>
      <c r="X25" s="17">
        <f>+'BAF-2_EMM'!X25+'BAF-2_EMW'!X25</f>
        <v>8.28188430312</v>
      </c>
      <c r="Y25" s="17">
        <f>+'BAF-2_EMM'!Y25+'BAF-2_EMW'!Y25</f>
        <v>16.56376860624</v>
      </c>
      <c r="AC25" s="10" t="s">
        <v>50</v>
      </c>
      <c r="AD25" s="8">
        <f>+'BAF-2_EMM'!AD25+'BAF-2_EMW'!AD25</f>
        <v>19014586</v>
      </c>
      <c r="AE25" s="8">
        <f>+'BAF-2_EMM'!AE25+'BAF-2_EMW'!AE25</f>
        <v>20230594</v>
      </c>
      <c r="AF25" s="26">
        <f>+'BAF-2_EMM'!AF25+'BAF-2_EMW'!AF25</f>
        <v>39245180</v>
      </c>
      <c r="AG25" s="26">
        <v>0</v>
      </c>
    </row>
    <row r="26" spans="1:33" x14ac:dyDescent="0.25">
      <c r="A26" s="5" t="s">
        <v>48</v>
      </c>
      <c r="B26" s="6">
        <f>+'BAF-2_EMM'!B27+'BAF-2_EMW'!B27</f>
        <v>34066.769781987183</v>
      </c>
      <c r="C26" s="7">
        <f>+'BAF-2_EMM'!C27+'BAF-2_EMW'!C27</f>
        <v>308.30376860624011</v>
      </c>
      <c r="D26" s="8">
        <f>+'BAF-2_EMM'!D27+'BAF-2_EMW'!D27</f>
        <v>72993784</v>
      </c>
      <c r="M26" t="s">
        <v>52</v>
      </c>
      <c r="N26" s="17">
        <v>0</v>
      </c>
      <c r="O26" s="17">
        <v>0</v>
      </c>
      <c r="P26" s="17">
        <v>0</v>
      </c>
      <c r="Q26" s="17">
        <v>0</v>
      </c>
      <c r="R26" s="17">
        <v>0</v>
      </c>
      <c r="T26" t="s">
        <v>52</v>
      </c>
      <c r="U26" s="17">
        <v>0</v>
      </c>
      <c r="V26" s="17">
        <v>0</v>
      </c>
      <c r="W26" s="17">
        <f>+'BAF-2_EMM'!W26+'BAF-2_EMW'!W26</f>
        <v>141.69</v>
      </c>
      <c r="X26" s="17">
        <f>+'BAF-2_EMM'!X26+'BAF-2_EMW'!X26</f>
        <v>176.1</v>
      </c>
      <c r="Y26" s="17">
        <f>+'BAF-2_EMM'!Y26+'BAF-2_EMW'!Y26</f>
        <v>176.1</v>
      </c>
      <c r="AC26" s="10" t="s">
        <v>48</v>
      </c>
      <c r="AD26" s="8">
        <f>+'BAF-2_EMM'!AD27+'BAF-2_EMW'!AD27</f>
        <v>32841621</v>
      </c>
      <c r="AE26" s="8">
        <f>+'BAF-2_EMM'!AE27+'BAF-2_EMW'!AE27</f>
        <v>40152163</v>
      </c>
      <c r="AF26" s="26">
        <f>+'BAF-2_EMM'!AF27+'BAF-2_EMW'!AF27</f>
        <v>72993784</v>
      </c>
      <c r="AG26" s="26">
        <v>0</v>
      </c>
    </row>
    <row r="27" spans="1:33" x14ac:dyDescent="0.25">
      <c r="A27" s="19" t="s">
        <v>53</v>
      </c>
      <c r="B27" s="6">
        <f>+'BAF-2_EMM'!B28+'BAF-2_EMW'!B28</f>
        <v>34066.769781987183</v>
      </c>
      <c r="C27" s="7">
        <f>+'BAF-2_EMM'!C28+'BAF-2_EMW'!C28</f>
        <v>16.56376860624</v>
      </c>
      <c r="D27" s="8">
        <f>+'BAF-2_EMM'!D28+'BAF-2_EMW'!D28</f>
        <v>31551240</v>
      </c>
      <c r="M27" t="s">
        <v>54</v>
      </c>
      <c r="N27" s="18">
        <v>0</v>
      </c>
      <c r="O27" s="18">
        <v>0</v>
      </c>
      <c r="P27" s="18">
        <v>0</v>
      </c>
      <c r="Q27" s="18">
        <v>0</v>
      </c>
      <c r="R27" s="18">
        <v>0</v>
      </c>
      <c r="T27" t="s">
        <v>54</v>
      </c>
      <c r="U27" s="18">
        <v>0</v>
      </c>
      <c r="V27" s="18">
        <v>0</v>
      </c>
      <c r="W27" s="18">
        <f>+'BAF-2_EMM'!W27+'BAF-2_EMW'!W27</f>
        <v>129.21000000000004</v>
      </c>
      <c r="X27" s="18">
        <f>+'BAF-2_EMM'!X27+'BAF-2_EMW'!X27</f>
        <v>115.6400000000001</v>
      </c>
      <c r="Y27" s="18">
        <f>+'BAF-2_EMM'!Y27+'BAF-2_EMW'!Y27</f>
        <v>115.6400000000001</v>
      </c>
      <c r="AC27" s="10" t="s">
        <v>53</v>
      </c>
      <c r="AD27" s="8">
        <f>+'BAF-2_EMM'!AD28+'BAF-2_EMW'!AD28</f>
        <v>16134160</v>
      </c>
      <c r="AE27" s="8">
        <f>+'BAF-2_EMM'!AE28+'BAF-2_EMW'!AE28</f>
        <v>15417080</v>
      </c>
      <c r="AF27" s="26">
        <f>+'BAF-2_EMM'!AF28+'BAF-2_EMW'!AF28</f>
        <v>31551240</v>
      </c>
      <c r="AG27" s="26">
        <v>0</v>
      </c>
    </row>
    <row r="28" spans="1:33" x14ac:dyDescent="0.25">
      <c r="A28" s="19" t="s">
        <v>55</v>
      </c>
      <c r="B28" s="6">
        <f>+'BAF-2_EMM'!B29+'BAF-2_EMW'!B29</f>
        <v>0</v>
      </c>
      <c r="C28" s="7">
        <f>+'BAF-2_EMM'!C29+'BAF-2_EMW'!C29</f>
        <v>291.74000000000012</v>
      </c>
      <c r="D28" s="8">
        <f>+'BAF-2_EMM'!D29+'BAF-2_EMW'!D29</f>
        <v>41442544</v>
      </c>
      <c r="N28" s="17">
        <v>0</v>
      </c>
      <c r="O28" s="17">
        <v>0</v>
      </c>
      <c r="P28" s="17">
        <f>+'BAF-2_EMM'!P28+'BAF-2_EMW'!P28</f>
        <v>17033.384890993591</v>
      </c>
      <c r="Q28" s="17">
        <f>+'BAF-2_EMM'!Q28+'BAF-2_EMW'!Q28</f>
        <v>17033.384890993591</v>
      </c>
      <c r="R28" s="17">
        <f>+'BAF-2_EMM'!R28+'BAF-2_EMW'!R28</f>
        <v>34066.769781987183</v>
      </c>
      <c r="U28" s="17">
        <v>0</v>
      </c>
      <c r="V28" s="17">
        <v>0</v>
      </c>
      <c r="W28" s="17">
        <f>+'BAF-2_EMM'!W28+'BAF-2_EMW'!W28</f>
        <v>279.18188430312006</v>
      </c>
      <c r="X28" s="17">
        <f>+'BAF-2_EMM'!X28+'BAF-2_EMW'!X28</f>
        <v>300.02188430312009</v>
      </c>
      <c r="Y28" s="17">
        <f>+'BAF-2_EMM'!Y28+'BAF-2_EMW'!Y28</f>
        <v>308.30376860624011</v>
      </c>
      <c r="AC28" s="10" t="s">
        <v>55</v>
      </c>
      <c r="AD28" s="8">
        <f>+'BAF-2_EMM'!AD29+'BAF-2_EMW'!AD29</f>
        <v>16707461</v>
      </c>
      <c r="AE28" s="8">
        <f>+'BAF-2_EMM'!AE29+'BAF-2_EMW'!AE29</f>
        <v>24735083</v>
      </c>
      <c r="AF28" s="26">
        <f>+'BAF-2_EMM'!AF29+'BAF-2_EMW'!AF29</f>
        <v>41442544</v>
      </c>
      <c r="AG28" s="26">
        <v>0</v>
      </c>
    </row>
    <row r="29" spans="1:33" hidden="1" x14ac:dyDescent="0.25">
      <c r="B29" s="20">
        <v>0</v>
      </c>
      <c r="C29" s="20">
        <v>0</v>
      </c>
      <c r="D29" s="21">
        <v>0</v>
      </c>
      <c r="AC29" s="10">
        <v>0</v>
      </c>
      <c r="AD29" s="8">
        <f>+'BAF-2_EMM'!AD30+'BAF-2_EMW'!AD30</f>
        <v>0</v>
      </c>
      <c r="AE29" s="8">
        <f>+'BAF-2_EMM'!AE30+'BAF-2_EMW'!AE30</f>
        <v>0</v>
      </c>
      <c r="AF29" s="26">
        <f>+'BAF-2_EMM'!AF30+'BAF-2_EMW'!AF30</f>
        <v>0</v>
      </c>
      <c r="AG29" s="26">
        <v>0</v>
      </c>
    </row>
    <row r="33" spans="1:32" x14ac:dyDescent="0.25">
      <c r="A33" t="s">
        <v>56</v>
      </c>
    </row>
    <row r="35" spans="1:32" x14ac:dyDescent="0.25">
      <c r="A35" s="1" t="s">
        <v>20</v>
      </c>
    </row>
    <row r="36" spans="1:32" ht="14.45" customHeight="1" x14ac:dyDescent="0.25">
      <c r="A36" s="2"/>
      <c r="B36" s="44" t="s">
        <v>21</v>
      </c>
      <c r="C36" s="44"/>
      <c r="D36" s="44"/>
      <c r="F36" s="1" t="s">
        <v>22</v>
      </c>
      <c r="N36" s="45" t="s">
        <v>23</v>
      </c>
      <c r="O36" s="46"/>
      <c r="P36" s="46"/>
      <c r="Q36" s="46"/>
      <c r="R36" s="46"/>
      <c r="U36" s="45" t="s">
        <v>24</v>
      </c>
      <c r="V36" s="46"/>
      <c r="W36" s="46"/>
      <c r="X36" s="46"/>
      <c r="Y36" s="46"/>
      <c r="AB36" s="30" t="s">
        <v>25</v>
      </c>
      <c r="AC36" s="31"/>
      <c r="AD36" s="46" t="s">
        <v>57</v>
      </c>
      <c r="AE36" s="46"/>
      <c r="AF36" s="46"/>
    </row>
    <row r="37" spans="1:32" ht="39" x14ac:dyDescent="0.25">
      <c r="A37" s="2"/>
      <c r="B37" s="3" t="s">
        <v>23</v>
      </c>
      <c r="C37" s="3" t="s">
        <v>26</v>
      </c>
      <c r="D37" s="3" t="s">
        <v>27</v>
      </c>
      <c r="F37" s="4" t="s">
        <v>0</v>
      </c>
      <c r="G37" s="3" t="s">
        <v>28</v>
      </c>
      <c r="H37" s="3" t="s">
        <v>29</v>
      </c>
      <c r="I37" s="3" t="s">
        <v>30</v>
      </c>
      <c r="J37" s="3" t="s">
        <v>31</v>
      </c>
      <c r="K37" s="3" t="s">
        <v>32</v>
      </c>
      <c r="L37" s="31"/>
      <c r="M37" s="3"/>
      <c r="N37" s="31" t="s">
        <v>33</v>
      </c>
      <c r="O37" s="31" t="s">
        <v>34</v>
      </c>
      <c r="P37" s="31">
        <v>2027</v>
      </c>
      <c r="Q37" s="31">
        <v>2028</v>
      </c>
      <c r="R37" s="31" t="s">
        <v>21</v>
      </c>
      <c r="S37" s="31"/>
      <c r="T37" s="31"/>
      <c r="U37" s="31" t="s">
        <v>33</v>
      </c>
      <c r="V37" s="31" t="s">
        <v>34</v>
      </c>
      <c r="W37" s="31">
        <v>2027</v>
      </c>
      <c r="X37" s="31">
        <v>2028</v>
      </c>
      <c r="Y37" s="31" t="s">
        <v>21</v>
      </c>
      <c r="Z37" s="31"/>
      <c r="AB37" s="31"/>
      <c r="AC37" s="31"/>
      <c r="AD37" s="31">
        <v>2027</v>
      </c>
      <c r="AE37" s="31">
        <v>2028</v>
      </c>
      <c r="AF37" s="31" t="s">
        <v>21</v>
      </c>
    </row>
    <row r="38" spans="1:32" x14ac:dyDescent="0.25">
      <c r="A38" s="5" t="s">
        <v>35</v>
      </c>
      <c r="B38" s="6">
        <f>+'BAF-2_EMM'!B38+'BAF-2_EMW'!B38</f>
        <v>13775.379108480176</v>
      </c>
      <c r="C38" s="7">
        <f>+'BAF-2_EMM'!C38+'BAF-2_EMW'!C38</f>
        <v>8.0028512000000003</v>
      </c>
      <c r="D38" s="8">
        <f>+'BAF-2_EMM'!D38+'BAF-2_EMW'!D38</f>
        <v>12000000</v>
      </c>
      <c r="F38" s="5" t="s">
        <v>35</v>
      </c>
      <c r="G38" s="9"/>
      <c r="H38" s="9"/>
      <c r="I38" s="9"/>
      <c r="J38" s="9"/>
      <c r="K38" s="9"/>
      <c r="L38" s="10"/>
      <c r="M38" s="5" t="s">
        <v>36</v>
      </c>
      <c r="N38" s="6">
        <v>0</v>
      </c>
      <c r="O38" s="6">
        <v>0</v>
      </c>
      <c r="P38" s="6">
        <f>+'BAF-2_EMM'!P38+'BAF-2_EMW'!P38</f>
        <v>6887.689554240088</v>
      </c>
      <c r="Q38" s="6">
        <f>+'BAF-2_EMM'!Q38+'BAF-2_EMW'!Q38</f>
        <v>6887.689554240088</v>
      </c>
      <c r="R38" s="6">
        <f>+'BAF-2_EMM'!R38+'BAF-2_EMW'!R38</f>
        <v>13775.379108480176</v>
      </c>
      <c r="S38" s="10">
        <v>0</v>
      </c>
      <c r="T38" s="5" t="s">
        <v>36</v>
      </c>
      <c r="U38" s="7">
        <v>0</v>
      </c>
      <c r="V38" s="7">
        <v>0</v>
      </c>
      <c r="W38" s="6">
        <f>+'BAF-2_EMM'!W38+'BAF-2_EMW'!W38</f>
        <v>4.0014256000000001</v>
      </c>
      <c r="X38" s="6">
        <f>+'BAF-2_EMM'!X38+'BAF-2_EMW'!X38</f>
        <v>4.0014256000000001</v>
      </c>
      <c r="Y38" s="6">
        <f>+'BAF-2_EMM'!Y38+'BAF-2_EMW'!Y38</f>
        <v>8.0028512000000003</v>
      </c>
      <c r="Z38" s="6">
        <v>0</v>
      </c>
      <c r="AD38" s="8">
        <f>+'BAF-2_EMM'!AD38+'BAF-2_EMW'!AD38</f>
        <v>6000000</v>
      </c>
      <c r="AE38" s="8">
        <f>+'BAF-2_EMM'!AE38+'BAF-2_EMW'!AE38</f>
        <v>6000000</v>
      </c>
      <c r="AF38" s="26">
        <f>+'BAF-2_EMM'!AF38+'BAF-2_EMW'!AF38</f>
        <v>12000000</v>
      </c>
    </row>
    <row r="39" spans="1:32" hidden="1" x14ac:dyDescent="0.25">
      <c r="A39" s="5" t="s">
        <v>37</v>
      </c>
      <c r="B39" s="6">
        <f>+'BAF-2_EMM'!B39+'BAF-2_EMW'!B39</f>
        <v>0</v>
      </c>
      <c r="C39" s="7">
        <f>+'BAF-2_EMM'!C39+'BAF-2_EMW'!C39</f>
        <v>0</v>
      </c>
      <c r="D39" s="8">
        <f>+'BAF-2_EMM'!D39+'BAF-2_EMW'!D39</f>
        <v>0</v>
      </c>
      <c r="F39" s="5" t="s">
        <v>37</v>
      </c>
      <c r="G39" s="9"/>
      <c r="H39" s="9"/>
      <c r="I39" s="9"/>
      <c r="J39" s="9"/>
      <c r="K39" s="9"/>
      <c r="L39" s="10"/>
      <c r="M39" s="10" t="s">
        <v>37</v>
      </c>
      <c r="N39" s="6">
        <v>0</v>
      </c>
      <c r="O39" s="6">
        <v>0</v>
      </c>
      <c r="P39" s="6">
        <f>+'BAF-2_EMM'!P39+'BAF-2_EMW'!P39</f>
        <v>0</v>
      </c>
      <c r="Q39" s="6">
        <f>+'BAF-2_EMM'!Q39+'BAF-2_EMW'!Q39</f>
        <v>0</v>
      </c>
      <c r="R39" s="6">
        <f>+'BAF-2_EMM'!R39+'BAF-2_EMW'!R39</f>
        <v>0</v>
      </c>
      <c r="S39" s="10">
        <v>0</v>
      </c>
      <c r="T39" s="10" t="s">
        <v>37</v>
      </c>
      <c r="U39" s="7">
        <v>0</v>
      </c>
      <c r="V39" s="7">
        <v>0</v>
      </c>
      <c r="W39" s="6">
        <f>+'BAF-2_EMM'!W39+'BAF-2_EMW'!W39</f>
        <v>0</v>
      </c>
      <c r="X39" s="6">
        <f>+'BAF-2_EMM'!X39+'BAF-2_EMW'!X39</f>
        <v>0</v>
      </c>
      <c r="Y39" s="6">
        <f>+'BAF-2_EMM'!Y39+'BAF-2_EMW'!Y39</f>
        <v>0</v>
      </c>
      <c r="Z39" s="6">
        <v>0</v>
      </c>
      <c r="AD39" s="8">
        <f>+'BAF-2_EMM'!AD39+'BAF-2_EMW'!AD39</f>
        <v>0</v>
      </c>
      <c r="AE39" s="8">
        <f>+'BAF-2_EMM'!AE39+'BAF-2_EMW'!AE39</f>
        <v>0</v>
      </c>
      <c r="AF39" s="26">
        <f>+'BAF-2_EMM'!AF39+'BAF-2_EMW'!AF39</f>
        <v>0</v>
      </c>
    </row>
    <row r="40" spans="1:32" x14ac:dyDescent="0.25">
      <c r="A40" s="5" t="s">
        <v>38</v>
      </c>
      <c r="B40" s="6">
        <f>+'BAF-2_EMM'!B40+'BAF-2_EMW'!B40</f>
        <v>10623.172571862007</v>
      </c>
      <c r="C40" s="7">
        <f>+'BAF-2_EMM'!C40+'BAF-2_EMW'!C40</f>
        <v>3.0074016951999996</v>
      </c>
      <c r="D40" s="8">
        <f>+'BAF-2_EMM'!D40+'BAF-2_EMW'!D40</f>
        <v>11534160</v>
      </c>
      <c r="F40" s="5" t="s">
        <v>38</v>
      </c>
      <c r="G40" s="9"/>
      <c r="H40" s="9"/>
      <c r="I40" s="9"/>
      <c r="J40" s="9"/>
      <c r="K40" s="9"/>
      <c r="L40" s="10"/>
      <c r="M40" s="10" t="s">
        <v>38</v>
      </c>
      <c r="N40" s="6">
        <v>0</v>
      </c>
      <c r="O40" s="6">
        <v>0</v>
      </c>
      <c r="P40" s="6">
        <f>+'BAF-2_EMM'!P40+'BAF-2_EMW'!P40</f>
        <v>5311.5862859310037</v>
      </c>
      <c r="Q40" s="6">
        <f>+'BAF-2_EMM'!Q40+'BAF-2_EMW'!Q40</f>
        <v>5311.5862859310037</v>
      </c>
      <c r="R40" s="6">
        <f>+'BAF-2_EMM'!R40+'BAF-2_EMW'!R40</f>
        <v>10623.172571862007</v>
      </c>
      <c r="S40" s="10">
        <v>0</v>
      </c>
      <c r="T40" s="10" t="s">
        <v>38</v>
      </c>
      <c r="U40" s="22">
        <v>0</v>
      </c>
      <c r="V40" s="22">
        <v>0</v>
      </c>
      <c r="W40" s="6">
        <f>+'BAF-2_EMM'!W40+'BAF-2_EMW'!W40</f>
        <v>1.5037008475999998</v>
      </c>
      <c r="X40" s="6">
        <f>+'BAF-2_EMM'!X40+'BAF-2_EMW'!X40</f>
        <v>1.5037008475999998</v>
      </c>
      <c r="Y40" s="6">
        <f>+'BAF-2_EMM'!Y40+'BAF-2_EMW'!Y40</f>
        <v>3.0074016951999996</v>
      </c>
      <c r="Z40" s="23">
        <v>0</v>
      </c>
      <c r="AD40" s="8">
        <f>+'BAF-2_EMM'!AD40+'BAF-2_EMW'!AD40</f>
        <v>5767080</v>
      </c>
      <c r="AE40" s="8">
        <f>+'BAF-2_EMM'!AE40+'BAF-2_EMW'!AE40</f>
        <v>5767080</v>
      </c>
      <c r="AF40" s="26">
        <f>+'BAF-2_EMM'!AF40+'BAF-2_EMW'!AF40</f>
        <v>11534160</v>
      </c>
    </row>
    <row r="41" spans="1:32" hidden="1" x14ac:dyDescent="0.25">
      <c r="A41" s="5"/>
      <c r="B41" s="6">
        <f>+'BAF-2_EMM'!B41+'BAF-2_EMW'!B41</f>
        <v>0</v>
      </c>
      <c r="C41" s="7">
        <f>+'BAF-2_EMM'!C41+'BAF-2_EMW'!C41</f>
        <v>0</v>
      </c>
      <c r="D41" s="8">
        <f>+'BAF-2_EMM'!D41+'BAF-2_EMW'!D41</f>
        <v>0</v>
      </c>
      <c r="F41" s="5"/>
      <c r="G41" s="5"/>
      <c r="H41" s="5"/>
      <c r="I41" s="5"/>
      <c r="J41" s="5"/>
      <c r="K41" s="5"/>
      <c r="N41" s="5"/>
      <c r="O41" s="5"/>
      <c r="P41" s="6">
        <f>+'BAF-2_EMM'!P41+'BAF-2_EMW'!P41</f>
        <v>0</v>
      </c>
      <c r="Q41" s="6">
        <f>+'BAF-2_EMM'!Q41+'BAF-2_EMW'!Q41</f>
        <v>0</v>
      </c>
      <c r="R41" s="6">
        <f>+'BAF-2_EMM'!R41+'BAF-2_EMW'!R41</f>
        <v>0</v>
      </c>
      <c r="U41" s="5"/>
      <c r="V41" s="5"/>
      <c r="W41" s="6">
        <f>+'BAF-2_EMM'!W41+'BAF-2_EMW'!W41</f>
        <v>0</v>
      </c>
      <c r="X41" s="6">
        <f>+'BAF-2_EMM'!X41+'BAF-2_EMW'!X41</f>
        <v>0</v>
      </c>
      <c r="Y41" s="6">
        <f>+'BAF-2_EMM'!Y41+'BAF-2_EMW'!Y41</f>
        <v>0</v>
      </c>
      <c r="Z41" s="5"/>
      <c r="AD41" s="8">
        <f>+'BAF-2_EMM'!AD41+'BAF-2_EMW'!AD41</f>
        <v>0</v>
      </c>
      <c r="AE41" s="8">
        <f>+'BAF-2_EMM'!AE41+'BAF-2_EMW'!AE41</f>
        <v>0</v>
      </c>
      <c r="AF41" s="26">
        <f>+'BAF-2_EMM'!AF41+'BAF-2_EMW'!AF41</f>
        <v>0</v>
      </c>
    </row>
    <row r="42" spans="1:32" x14ac:dyDescent="0.25">
      <c r="A42" s="5" t="s">
        <v>39</v>
      </c>
      <c r="B42" s="6">
        <f>+'BAF-2_EMM'!B42+'BAF-2_EMW'!B42</f>
        <v>9668.2181016449977</v>
      </c>
      <c r="C42" s="7">
        <f>+'BAF-2_EMM'!C42+'BAF-2_EMW'!C42</f>
        <v>5.5535157110399984</v>
      </c>
      <c r="D42" s="8">
        <f>+'BAF-2_EMM'!D42+'BAF-2_EMW'!D42</f>
        <v>7300000</v>
      </c>
      <c r="F42" s="5" t="s">
        <v>39</v>
      </c>
      <c r="G42" s="9"/>
      <c r="H42" s="9"/>
      <c r="I42" s="9"/>
      <c r="J42" s="9"/>
      <c r="K42" s="9"/>
      <c r="L42" s="10"/>
      <c r="M42" s="10" t="s">
        <v>39</v>
      </c>
      <c r="N42" s="6">
        <v>0</v>
      </c>
      <c r="O42" s="6">
        <v>0</v>
      </c>
      <c r="P42" s="6">
        <f>+'BAF-2_EMM'!P42+'BAF-2_EMW'!P42</f>
        <v>4834.1090508224988</v>
      </c>
      <c r="Q42" s="6">
        <f>+'BAF-2_EMM'!Q42+'BAF-2_EMW'!Q42</f>
        <v>4834.1090508224988</v>
      </c>
      <c r="R42" s="6">
        <f>+'BAF-2_EMM'!R42+'BAF-2_EMW'!R42</f>
        <v>9668.2181016449977</v>
      </c>
      <c r="S42" s="10">
        <v>0</v>
      </c>
      <c r="T42" s="10" t="s">
        <v>39</v>
      </c>
      <c r="U42" s="24">
        <v>0</v>
      </c>
      <c r="V42" s="24">
        <v>0</v>
      </c>
      <c r="W42" s="6">
        <f>+'BAF-2_EMM'!W42+'BAF-2_EMW'!W42</f>
        <v>2.7767578555199992</v>
      </c>
      <c r="X42" s="6">
        <f>+'BAF-2_EMM'!X42+'BAF-2_EMW'!X42</f>
        <v>2.7767578555199992</v>
      </c>
      <c r="Y42" s="6">
        <f>+'BAF-2_EMM'!Y42+'BAF-2_EMW'!Y42</f>
        <v>5.5535157110399984</v>
      </c>
      <c r="Z42" s="25">
        <v>0</v>
      </c>
      <c r="AD42" s="8">
        <f>+'BAF-2_EMM'!AD42+'BAF-2_EMW'!AD42</f>
        <v>3650000</v>
      </c>
      <c r="AE42" s="8">
        <f>+'BAF-2_EMM'!AE42+'BAF-2_EMW'!AE42</f>
        <v>3650000</v>
      </c>
      <c r="AF42" s="26">
        <f>+'BAF-2_EMM'!AF42+'BAF-2_EMW'!AF42</f>
        <v>7300000</v>
      </c>
    </row>
    <row r="43" spans="1:32" hidden="1" x14ac:dyDescent="0.25">
      <c r="A43" s="5" t="s">
        <v>40</v>
      </c>
      <c r="B43" s="6">
        <f>+'BAF-2_EMM'!B43+'BAF-2_EMW'!B43</f>
        <v>0</v>
      </c>
      <c r="C43" s="7">
        <f>+'BAF-2_EMM'!C43+'BAF-2_EMW'!C43</f>
        <v>0</v>
      </c>
      <c r="D43" s="8">
        <f>+'BAF-2_EMM'!D43+'BAF-2_EMW'!D43</f>
        <v>0</v>
      </c>
      <c r="F43" s="5" t="s">
        <v>40</v>
      </c>
      <c r="G43" s="9"/>
      <c r="H43" s="9"/>
      <c r="I43" s="9"/>
      <c r="J43" s="9"/>
      <c r="K43" s="9"/>
      <c r="L43" s="10"/>
      <c r="M43" s="10" t="s">
        <v>40</v>
      </c>
      <c r="N43" s="6">
        <v>0</v>
      </c>
      <c r="O43" s="6">
        <v>0</v>
      </c>
      <c r="P43" s="6">
        <f>+'BAF-2_EMM'!P43+'BAF-2_EMW'!P43</f>
        <v>0</v>
      </c>
      <c r="Q43" s="6">
        <f>+'BAF-2_EMM'!Q43+'BAF-2_EMW'!Q43</f>
        <v>0</v>
      </c>
      <c r="R43" s="6">
        <f>+'BAF-2_EMM'!R43+'BAF-2_EMW'!R43</f>
        <v>0</v>
      </c>
      <c r="S43" s="10">
        <v>0</v>
      </c>
      <c r="T43" s="10" t="s">
        <v>40</v>
      </c>
      <c r="U43" s="6">
        <v>0</v>
      </c>
      <c r="V43" s="6">
        <v>0</v>
      </c>
      <c r="W43" s="6">
        <f>+'BAF-2_EMM'!W43+'BAF-2_EMW'!W43</f>
        <v>0</v>
      </c>
      <c r="X43" s="6">
        <f>+'BAF-2_EMM'!X43+'BAF-2_EMW'!X43</f>
        <v>0</v>
      </c>
      <c r="Y43" s="6">
        <f>+'BAF-2_EMM'!Y43+'BAF-2_EMW'!Y43</f>
        <v>0</v>
      </c>
      <c r="Z43" s="6">
        <v>0</v>
      </c>
      <c r="AD43" s="8">
        <f>+'BAF-2_EMM'!AD43+'BAF-2_EMW'!AD43</f>
        <v>0</v>
      </c>
      <c r="AE43" s="8">
        <f>+'BAF-2_EMM'!AE43+'BAF-2_EMW'!AE43</f>
        <v>0</v>
      </c>
      <c r="AF43" s="26">
        <f>+'BAF-2_EMM'!AF43+'BAF-2_EMW'!AF43</f>
        <v>0</v>
      </c>
    </row>
    <row r="44" spans="1:32" hidden="1" x14ac:dyDescent="0.25">
      <c r="A44" s="5" t="s">
        <v>41</v>
      </c>
      <c r="B44" s="6">
        <f>+'BAF-2_EMM'!B44+'BAF-2_EMW'!B44</f>
        <v>0</v>
      </c>
      <c r="C44" s="7">
        <f>+'BAF-2_EMM'!C44+'BAF-2_EMW'!C44</f>
        <v>0</v>
      </c>
      <c r="D44" s="8">
        <f>+'BAF-2_EMM'!D44+'BAF-2_EMW'!D44</f>
        <v>0</v>
      </c>
      <c r="F44" s="5" t="s">
        <v>41</v>
      </c>
      <c r="G44" s="9"/>
      <c r="H44" s="9"/>
      <c r="I44" s="9"/>
      <c r="J44" s="9"/>
      <c r="K44" s="9"/>
      <c r="L44" s="10"/>
      <c r="M44" s="10" t="s">
        <v>41</v>
      </c>
      <c r="N44" s="6">
        <v>0</v>
      </c>
      <c r="O44" s="6">
        <v>0</v>
      </c>
      <c r="P44" s="6">
        <f>+'BAF-2_EMM'!P44+'BAF-2_EMW'!P44</f>
        <v>0</v>
      </c>
      <c r="Q44" s="6">
        <f>+'BAF-2_EMM'!Q44+'BAF-2_EMW'!Q44</f>
        <v>0</v>
      </c>
      <c r="R44" s="6">
        <f>+'BAF-2_EMM'!R44+'BAF-2_EMW'!R44</f>
        <v>0</v>
      </c>
      <c r="S44" s="10">
        <v>0</v>
      </c>
      <c r="T44" s="10" t="s">
        <v>41</v>
      </c>
      <c r="U44" s="6">
        <v>0</v>
      </c>
      <c r="V44" s="6">
        <v>0</v>
      </c>
      <c r="W44" s="6">
        <f>+'BAF-2_EMM'!W44+'BAF-2_EMW'!W44</f>
        <v>0</v>
      </c>
      <c r="X44" s="6">
        <f>+'BAF-2_EMM'!X44+'BAF-2_EMW'!X44</f>
        <v>0</v>
      </c>
      <c r="Y44" s="6">
        <f>+'BAF-2_EMM'!Y44+'BAF-2_EMW'!Y44</f>
        <v>0</v>
      </c>
      <c r="Z44" s="6">
        <v>0</v>
      </c>
      <c r="AD44" s="8">
        <f>+'BAF-2_EMM'!AD44+'BAF-2_EMW'!AD44</f>
        <v>0</v>
      </c>
      <c r="AE44" s="8">
        <f>+'BAF-2_EMM'!AE44+'BAF-2_EMW'!AE44</f>
        <v>0</v>
      </c>
      <c r="AF44" s="26">
        <f>+'BAF-2_EMM'!AF44+'BAF-2_EMW'!AF44</f>
        <v>0</v>
      </c>
    </row>
    <row r="45" spans="1:32" x14ac:dyDescent="0.25">
      <c r="A45" s="5" t="s">
        <v>42</v>
      </c>
      <c r="B45" s="6">
        <f>+'BAF-2_EMM'!B45+'BAF-2_EMW'!B45</f>
        <v>0</v>
      </c>
      <c r="C45" s="7">
        <f>+'BAF-2_EMM'!C45+'BAF-2_EMW'!C45</f>
        <v>115.6400000000001</v>
      </c>
      <c r="D45" s="8">
        <f>+'BAF-2_EMM'!D45+'BAF-2_EMW'!D45</f>
        <v>8463514</v>
      </c>
      <c r="F45" s="5" t="s">
        <v>42</v>
      </c>
      <c r="G45" s="9"/>
      <c r="H45" s="9"/>
      <c r="I45" s="9"/>
      <c r="J45" s="9"/>
      <c r="K45" s="9"/>
      <c r="L45" s="10"/>
      <c r="M45" s="10" t="s">
        <v>42</v>
      </c>
      <c r="N45" s="6">
        <v>0</v>
      </c>
      <c r="O45" s="6">
        <v>0</v>
      </c>
      <c r="P45" s="6">
        <f>+'BAF-2_EMM'!P45+'BAF-2_EMW'!P45</f>
        <v>0</v>
      </c>
      <c r="Q45" s="6">
        <f>+'BAF-2_EMM'!Q45+'BAF-2_EMW'!Q45</f>
        <v>0</v>
      </c>
      <c r="R45" s="6">
        <f>+'BAF-2_EMM'!R45+'BAF-2_EMW'!R45</f>
        <v>0</v>
      </c>
      <c r="S45" s="10">
        <v>0</v>
      </c>
      <c r="T45" s="10" t="s">
        <v>42</v>
      </c>
      <c r="U45" s="6">
        <v>0</v>
      </c>
      <c r="V45" s="6">
        <v>0</v>
      </c>
      <c r="W45" s="6">
        <f>+'BAF-2_EMM'!W45+'BAF-2_EMW'!W45</f>
        <v>0</v>
      </c>
      <c r="X45" s="6">
        <f>+'BAF-2_EMM'!X45+'BAF-2_EMW'!X45</f>
        <v>115.6400000000001</v>
      </c>
      <c r="Y45" s="6">
        <f>+'BAF-2_EMM'!Y45+'BAF-2_EMW'!Y45</f>
        <v>115.6400000000001</v>
      </c>
      <c r="Z45" s="6">
        <v>0</v>
      </c>
      <c r="AD45" s="8">
        <f>+'BAF-2_EMM'!AD45+'BAF-2_EMW'!AD45</f>
        <v>0</v>
      </c>
      <c r="AE45" s="8">
        <f>+'BAF-2_EMM'!AE45+'BAF-2_EMW'!AE45</f>
        <v>8463514</v>
      </c>
      <c r="AF45" s="26">
        <f>+'BAF-2_EMM'!AF45+'BAF-2_EMW'!AF45</f>
        <v>8463514</v>
      </c>
    </row>
    <row r="46" spans="1:32" x14ac:dyDescent="0.25">
      <c r="A46" s="5" t="s">
        <v>43</v>
      </c>
      <c r="B46" s="6">
        <f>+'BAF-2_EMM'!B46+'BAF-2_EMW'!B46</f>
        <v>0</v>
      </c>
      <c r="C46" s="7">
        <f>+'BAF-2_EMM'!C46+'BAF-2_EMW'!C46</f>
        <v>176.1</v>
      </c>
      <c r="D46" s="8">
        <f>+'BAF-2_EMM'!D46+'BAF-2_EMW'!D46</f>
        <v>16271569</v>
      </c>
      <c r="F46" s="5" t="s">
        <v>43</v>
      </c>
      <c r="G46" s="9"/>
      <c r="H46" s="9"/>
      <c r="I46" s="9"/>
      <c r="J46" s="9"/>
      <c r="K46" s="9"/>
      <c r="L46" s="10"/>
      <c r="M46" s="10" t="s">
        <v>43</v>
      </c>
      <c r="N46" s="6">
        <v>0</v>
      </c>
      <c r="O46" s="6">
        <v>0</v>
      </c>
      <c r="P46" s="6">
        <f>+'BAF-2_EMM'!P46+'BAF-2_EMW'!P46</f>
        <v>0</v>
      </c>
      <c r="Q46" s="6">
        <f>+'BAF-2_EMM'!Q46+'BAF-2_EMW'!Q46</f>
        <v>0</v>
      </c>
      <c r="R46" s="6">
        <f>+'BAF-2_EMM'!R46+'BAF-2_EMW'!R46</f>
        <v>0</v>
      </c>
      <c r="S46" s="10">
        <v>0</v>
      </c>
      <c r="T46" s="10" t="s">
        <v>43</v>
      </c>
      <c r="U46" s="6">
        <v>0</v>
      </c>
      <c r="V46" s="6">
        <v>0</v>
      </c>
      <c r="W46" s="6">
        <f>+'BAF-2_EMM'!W46+'BAF-2_EMW'!W46</f>
        <v>0</v>
      </c>
      <c r="X46" s="6">
        <f>+'BAF-2_EMM'!X46+'BAF-2_EMW'!X46</f>
        <v>176.1</v>
      </c>
      <c r="Y46" s="6">
        <f>+'BAF-2_EMM'!Y46+'BAF-2_EMW'!Y46</f>
        <v>176.1</v>
      </c>
      <c r="Z46" s="6">
        <v>0</v>
      </c>
      <c r="AD46" s="8">
        <f>+'BAF-2_EMM'!AD46+'BAF-2_EMW'!AD46</f>
        <v>0</v>
      </c>
      <c r="AE46" s="8">
        <f>+'BAF-2_EMM'!AE46+'BAF-2_EMW'!AE46</f>
        <v>16271569</v>
      </c>
      <c r="AF46" s="26">
        <f>+'BAF-2_EMM'!AF46+'BAF-2_EMW'!AF46</f>
        <v>16271569</v>
      </c>
    </row>
    <row r="47" spans="1:32" hidden="1" x14ac:dyDescent="0.25">
      <c r="A47" s="5" t="s">
        <v>44</v>
      </c>
      <c r="B47" s="6">
        <f>+'BAF-2_EMM'!B47+'BAF-2_EMW'!B47</f>
        <v>0</v>
      </c>
      <c r="C47" s="7">
        <f>+'BAF-2_EMM'!C47+'BAF-2_EMW'!C47</f>
        <v>0</v>
      </c>
      <c r="D47" s="8">
        <f>+'BAF-2_EMM'!D47+'BAF-2_EMW'!D47</f>
        <v>0</v>
      </c>
      <c r="F47" s="5" t="s">
        <v>44</v>
      </c>
      <c r="G47" s="9"/>
      <c r="H47" s="9"/>
      <c r="I47" s="9"/>
      <c r="J47" s="9"/>
      <c r="K47" s="9"/>
      <c r="L47" s="10"/>
      <c r="M47" s="10" t="s">
        <v>44</v>
      </c>
      <c r="N47" s="6">
        <v>0</v>
      </c>
      <c r="O47" s="6">
        <v>0</v>
      </c>
      <c r="P47" s="6">
        <f>+'BAF-2_EMM'!P47+'BAF-2_EMW'!P47</f>
        <v>0</v>
      </c>
      <c r="Q47" s="6">
        <f>+'BAF-2_EMM'!Q47+'BAF-2_EMW'!Q47</f>
        <v>0</v>
      </c>
      <c r="R47" s="6">
        <f>+'BAF-2_EMM'!R47+'BAF-2_EMW'!R47</f>
        <v>0</v>
      </c>
      <c r="S47" s="10">
        <v>0</v>
      </c>
      <c r="T47" s="10" t="s">
        <v>44</v>
      </c>
      <c r="U47" s="6">
        <v>0</v>
      </c>
      <c r="V47" s="6">
        <v>0</v>
      </c>
      <c r="W47" s="6">
        <f>+'BAF-2_EMM'!W47+'BAF-2_EMW'!W47</f>
        <v>0</v>
      </c>
      <c r="X47" s="6">
        <f>+'BAF-2_EMM'!X47+'BAF-2_EMW'!X47</f>
        <v>0</v>
      </c>
      <c r="Y47" s="6">
        <f>+'BAF-2_EMM'!Y47+'BAF-2_EMW'!Y47</f>
        <v>0</v>
      </c>
      <c r="Z47" s="6">
        <v>0</v>
      </c>
      <c r="AD47" s="8">
        <f>+'BAF-2_EMM'!AD47+'BAF-2_EMW'!AD47</f>
        <v>0</v>
      </c>
      <c r="AE47" s="8">
        <f>+'BAF-2_EMM'!AE47+'BAF-2_EMW'!AE47</f>
        <v>0</v>
      </c>
      <c r="AF47" s="26">
        <f>+'BAF-2_EMM'!AF47+'BAF-2_EMW'!AF47</f>
        <v>0</v>
      </c>
    </row>
    <row r="48" spans="1:32" hidden="1" x14ac:dyDescent="0.25">
      <c r="A48" s="5" t="s">
        <v>45</v>
      </c>
      <c r="B48" s="6">
        <f>+'BAF-2_EMM'!B48+'BAF-2_EMW'!B48</f>
        <v>0</v>
      </c>
      <c r="C48" s="7">
        <f>+'BAF-2_EMM'!C48+'BAF-2_EMW'!C48</f>
        <v>0</v>
      </c>
      <c r="D48" s="8">
        <f>+'BAF-2_EMM'!D48+'BAF-2_EMW'!D48</f>
        <v>0</v>
      </c>
      <c r="F48" s="5" t="s">
        <v>45</v>
      </c>
      <c r="G48" s="9"/>
      <c r="H48" s="9"/>
      <c r="I48" s="9"/>
      <c r="J48" s="9"/>
      <c r="K48" s="9"/>
      <c r="L48" s="10"/>
      <c r="M48" s="10" t="s">
        <v>45</v>
      </c>
      <c r="N48" s="6">
        <v>0</v>
      </c>
      <c r="O48" s="6">
        <v>0</v>
      </c>
      <c r="P48" s="6">
        <f>+'BAF-2_EMM'!P48+'BAF-2_EMW'!P48</f>
        <v>0</v>
      </c>
      <c r="Q48" s="6">
        <f>+'BAF-2_EMM'!Q48+'BAF-2_EMW'!Q48</f>
        <v>0</v>
      </c>
      <c r="R48" s="6">
        <f>+'BAF-2_EMM'!R48+'BAF-2_EMW'!R48</f>
        <v>0</v>
      </c>
      <c r="S48" s="10">
        <v>0</v>
      </c>
      <c r="T48" s="10" t="s">
        <v>45</v>
      </c>
      <c r="U48" s="7">
        <v>0</v>
      </c>
      <c r="V48" s="7">
        <v>0</v>
      </c>
      <c r="W48" s="6">
        <f>+'BAF-2_EMM'!W48+'BAF-2_EMW'!W48</f>
        <v>0</v>
      </c>
      <c r="X48" s="6">
        <f>+'BAF-2_EMM'!X48+'BAF-2_EMW'!X48</f>
        <v>0</v>
      </c>
      <c r="Y48" s="6">
        <f>+'BAF-2_EMM'!Y48+'BAF-2_EMW'!Y48</f>
        <v>0</v>
      </c>
      <c r="Z48" s="6">
        <v>0</v>
      </c>
      <c r="AD48" s="8">
        <f>+'BAF-2_EMM'!AD48+'BAF-2_EMW'!AD48</f>
        <v>0</v>
      </c>
      <c r="AE48" s="8">
        <f>+'BAF-2_EMM'!AE48+'BAF-2_EMW'!AE48</f>
        <v>0</v>
      </c>
      <c r="AF48" s="26">
        <f>+'BAF-2_EMM'!AF48+'BAF-2_EMW'!AF48</f>
        <v>0</v>
      </c>
    </row>
    <row r="49" spans="1:32" hidden="1" x14ac:dyDescent="0.25">
      <c r="A49" s="5" t="s">
        <v>46</v>
      </c>
      <c r="B49" s="6">
        <f>+'BAF-2_EMM'!B49+'BAF-2_EMW'!B49</f>
        <v>0</v>
      </c>
      <c r="C49" s="7">
        <f>+'BAF-2_EMM'!C49+'BAF-2_EMW'!C49</f>
        <v>0</v>
      </c>
      <c r="D49" s="8">
        <f>+'BAF-2_EMM'!D49+'BAF-2_EMW'!D49</f>
        <v>0</v>
      </c>
      <c r="F49" s="5" t="s">
        <v>46</v>
      </c>
      <c r="G49" s="9"/>
      <c r="H49" s="9"/>
      <c r="I49" s="9"/>
      <c r="J49" s="9"/>
      <c r="K49" s="9"/>
      <c r="L49" s="10"/>
      <c r="M49" s="10" t="s">
        <v>46</v>
      </c>
      <c r="N49" s="6">
        <v>0</v>
      </c>
      <c r="O49" s="6">
        <v>0</v>
      </c>
      <c r="P49" s="6">
        <f>+'BAF-2_EMM'!P49+'BAF-2_EMW'!P49</f>
        <v>0</v>
      </c>
      <c r="Q49" s="6">
        <f>+'BAF-2_EMM'!Q49+'BAF-2_EMW'!Q49</f>
        <v>0</v>
      </c>
      <c r="R49" s="6">
        <f>+'BAF-2_EMM'!R49+'BAF-2_EMW'!R49</f>
        <v>0</v>
      </c>
      <c r="S49" s="10">
        <v>0</v>
      </c>
      <c r="T49" s="10" t="s">
        <v>46</v>
      </c>
      <c r="U49" s="6">
        <v>0</v>
      </c>
      <c r="V49" s="6">
        <v>0</v>
      </c>
      <c r="W49" s="6">
        <f>+'BAF-2_EMM'!W49+'BAF-2_EMW'!W49</f>
        <v>0</v>
      </c>
      <c r="X49" s="6">
        <f>+'BAF-2_EMM'!X49+'BAF-2_EMW'!X49</f>
        <v>0</v>
      </c>
      <c r="Y49" s="6">
        <f>+'BAF-2_EMM'!Y49+'BAF-2_EMW'!Y49</f>
        <v>0</v>
      </c>
      <c r="Z49" s="6">
        <v>0</v>
      </c>
      <c r="AD49" s="8">
        <f>+'BAF-2_EMM'!AD49+'BAF-2_EMW'!AD49</f>
        <v>0</v>
      </c>
      <c r="AE49" s="8">
        <f>+'BAF-2_EMM'!AE49+'BAF-2_EMW'!AE49</f>
        <v>0</v>
      </c>
      <c r="AF49" s="26">
        <f>+'BAF-2_EMM'!AF49+'BAF-2_EMW'!AF49</f>
        <v>0</v>
      </c>
    </row>
    <row r="50" spans="1:32" hidden="1" x14ac:dyDescent="0.25">
      <c r="A50" s="5" t="s">
        <v>47</v>
      </c>
      <c r="B50" s="6">
        <f>+'BAF-2_EMM'!B50+'BAF-2_EMW'!B50</f>
        <v>0</v>
      </c>
      <c r="C50" s="7">
        <f>+'BAF-2_EMM'!C50+'BAF-2_EMW'!C50</f>
        <v>0</v>
      </c>
      <c r="D50" s="8">
        <f>+'BAF-2_EMM'!D50+'BAF-2_EMW'!D50</f>
        <v>0</v>
      </c>
      <c r="F50" s="5" t="s">
        <v>47</v>
      </c>
      <c r="G50" s="9"/>
      <c r="H50" s="9"/>
      <c r="I50" s="9"/>
      <c r="J50" s="9"/>
      <c r="K50" s="9"/>
      <c r="L50" s="10"/>
      <c r="M50" s="10" t="s">
        <v>47</v>
      </c>
      <c r="N50" s="6">
        <v>0</v>
      </c>
      <c r="O50" s="6">
        <v>0</v>
      </c>
      <c r="P50" s="6">
        <f>+'BAF-2_EMM'!P50+'BAF-2_EMW'!P50</f>
        <v>0</v>
      </c>
      <c r="Q50" s="6">
        <f>+'BAF-2_EMM'!Q50+'BAF-2_EMW'!Q50</f>
        <v>0</v>
      </c>
      <c r="R50" s="6">
        <f>+'BAF-2_EMM'!R50+'BAF-2_EMW'!R50</f>
        <v>0</v>
      </c>
      <c r="S50" s="10">
        <v>0</v>
      </c>
      <c r="T50" s="10" t="s">
        <v>47</v>
      </c>
      <c r="U50" s="6">
        <v>0</v>
      </c>
      <c r="V50" s="6">
        <v>0</v>
      </c>
      <c r="W50" s="6">
        <f>+'BAF-2_EMM'!W50+'BAF-2_EMW'!W50</f>
        <v>0</v>
      </c>
      <c r="X50" s="6">
        <f>+'BAF-2_EMM'!X50+'BAF-2_EMW'!X50</f>
        <v>0</v>
      </c>
      <c r="Y50" s="6">
        <f>+'BAF-2_EMM'!Y50+'BAF-2_EMW'!Y50</f>
        <v>0</v>
      </c>
      <c r="Z50" s="6">
        <v>0</v>
      </c>
      <c r="AD50" s="8">
        <f>+'BAF-2_EMM'!AD50+'BAF-2_EMW'!AD50</f>
        <v>0</v>
      </c>
      <c r="AE50" s="8">
        <f>+'BAF-2_EMM'!AE50+'BAF-2_EMW'!AE50</f>
        <v>0</v>
      </c>
      <c r="AF50" s="26">
        <f>+'BAF-2_EMM'!AF50+'BAF-2_EMW'!AF50</f>
        <v>0</v>
      </c>
    </row>
    <row r="51" spans="1:32" hidden="1" x14ac:dyDescent="0.25">
      <c r="A51" s="5">
        <v>0</v>
      </c>
      <c r="B51" s="6">
        <f>+'BAF-2_EMM'!B51+'BAF-2_EMW'!B51</f>
        <v>0</v>
      </c>
      <c r="C51" s="7">
        <f>+'BAF-2_EMM'!C51+'BAF-2_EMW'!C51</f>
        <v>0</v>
      </c>
      <c r="D51" s="8">
        <f>+'BAF-2_EMM'!D51+'BAF-2_EMW'!D51</f>
        <v>0</v>
      </c>
      <c r="F51" s="5">
        <v>0</v>
      </c>
      <c r="G51" s="9"/>
      <c r="H51" s="9"/>
      <c r="I51" s="9"/>
      <c r="J51" s="9"/>
      <c r="K51" s="9"/>
      <c r="L51" s="10"/>
      <c r="M51" s="10">
        <v>0</v>
      </c>
      <c r="N51" s="6">
        <v>0</v>
      </c>
      <c r="O51" s="6">
        <v>0</v>
      </c>
      <c r="P51" s="6">
        <f>+'BAF-2_EMM'!P51+'BAF-2_EMW'!P51</f>
        <v>0</v>
      </c>
      <c r="Q51" s="6">
        <f>+'BAF-2_EMM'!Q51+'BAF-2_EMW'!Q51</f>
        <v>0</v>
      </c>
      <c r="R51" s="6">
        <f>+'BAF-2_EMM'!R51+'BAF-2_EMW'!R51</f>
        <v>0</v>
      </c>
      <c r="S51" s="10">
        <v>0</v>
      </c>
      <c r="T51" s="10">
        <v>0</v>
      </c>
      <c r="U51" s="6">
        <v>0</v>
      </c>
      <c r="V51" s="6">
        <v>0</v>
      </c>
      <c r="W51" s="6">
        <f>+'BAF-2_EMM'!W51+'BAF-2_EMW'!W51</f>
        <v>0</v>
      </c>
      <c r="X51" s="6">
        <f>+'BAF-2_EMM'!X51+'BAF-2_EMW'!X51</f>
        <v>0</v>
      </c>
      <c r="Y51" s="6">
        <f>+'BAF-2_EMM'!Y51+'BAF-2_EMW'!Y51</f>
        <v>0</v>
      </c>
      <c r="Z51" s="6">
        <v>0</v>
      </c>
      <c r="AD51" s="8">
        <f>+'BAF-2_EMM'!AD51+'BAF-2_EMW'!AD51</f>
        <v>0</v>
      </c>
      <c r="AE51" s="8">
        <f>+'BAF-2_EMM'!AE51+'BAF-2_EMW'!AE51</f>
        <v>0</v>
      </c>
      <c r="AF51" s="26">
        <f>+'BAF-2_EMM'!AF51+'BAF-2_EMW'!AF51</f>
        <v>0</v>
      </c>
    </row>
    <row r="52" spans="1:32" hidden="1" x14ac:dyDescent="0.25">
      <c r="A52" s="5">
        <v>0</v>
      </c>
      <c r="B52" s="6">
        <f>+'BAF-2_EMM'!B52+'BAF-2_EMW'!B52</f>
        <v>0</v>
      </c>
      <c r="C52" s="7">
        <f>+'BAF-2_EMM'!C52+'BAF-2_EMW'!C52</f>
        <v>0</v>
      </c>
      <c r="D52" s="8">
        <f>+'BAF-2_EMM'!D52+'BAF-2_EMW'!D52</f>
        <v>0</v>
      </c>
      <c r="F52" s="5">
        <v>0</v>
      </c>
      <c r="G52" s="9"/>
      <c r="H52" s="9"/>
      <c r="I52" s="9"/>
      <c r="J52" s="9"/>
      <c r="K52" s="9"/>
      <c r="L52" s="10"/>
      <c r="M52" s="10">
        <v>0</v>
      </c>
      <c r="N52" s="6">
        <v>0</v>
      </c>
      <c r="O52" s="6">
        <v>0</v>
      </c>
      <c r="P52" s="6">
        <f>+'BAF-2_EMM'!P52+'BAF-2_EMW'!P52</f>
        <v>0</v>
      </c>
      <c r="Q52" s="6">
        <f>+'BAF-2_EMM'!Q52+'BAF-2_EMW'!Q52</f>
        <v>0</v>
      </c>
      <c r="R52" s="6">
        <f>+'BAF-2_EMM'!R52+'BAF-2_EMW'!R52</f>
        <v>0</v>
      </c>
      <c r="S52" s="10">
        <v>0</v>
      </c>
      <c r="T52" s="10">
        <v>0</v>
      </c>
      <c r="U52" s="6">
        <v>0</v>
      </c>
      <c r="V52" s="6">
        <v>0</v>
      </c>
      <c r="W52" s="6">
        <f>+'BAF-2_EMM'!W52+'BAF-2_EMW'!W52</f>
        <v>0</v>
      </c>
      <c r="X52" s="6">
        <f>+'BAF-2_EMM'!X52+'BAF-2_EMW'!X52</f>
        <v>0</v>
      </c>
      <c r="Y52" s="6">
        <f>+'BAF-2_EMM'!Y52+'BAF-2_EMW'!Y52</f>
        <v>0</v>
      </c>
      <c r="Z52" s="6">
        <v>0</v>
      </c>
      <c r="AD52" s="8">
        <f>+'BAF-2_EMM'!AD52+'BAF-2_EMW'!AD52</f>
        <v>0</v>
      </c>
      <c r="AE52" s="8">
        <f>+'BAF-2_EMM'!AE52+'BAF-2_EMW'!AE52</f>
        <v>0</v>
      </c>
      <c r="AF52" s="26">
        <f>+'BAF-2_EMM'!AF52+'BAF-2_EMW'!AF52</f>
        <v>0</v>
      </c>
    </row>
    <row r="53" spans="1:32" hidden="1" x14ac:dyDescent="0.25">
      <c r="A53" s="5">
        <v>0</v>
      </c>
      <c r="B53" s="6">
        <f>+'BAF-2_EMM'!B53+'BAF-2_EMW'!B53</f>
        <v>0</v>
      </c>
      <c r="C53" s="7">
        <f>+'BAF-2_EMM'!C53+'BAF-2_EMW'!C53</f>
        <v>0</v>
      </c>
      <c r="D53" s="8">
        <f>+'BAF-2_EMM'!D53+'BAF-2_EMW'!D53</f>
        <v>0</v>
      </c>
      <c r="F53" s="5">
        <v>0</v>
      </c>
      <c r="G53" s="9"/>
      <c r="H53" s="9"/>
      <c r="I53" s="9"/>
      <c r="J53" s="9"/>
      <c r="K53" s="9"/>
      <c r="L53" s="10"/>
      <c r="M53" s="10">
        <v>0</v>
      </c>
      <c r="N53" s="6">
        <v>0</v>
      </c>
      <c r="O53" s="6">
        <v>0</v>
      </c>
      <c r="P53" s="6">
        <f>+'BAF-2_EMM'!P53+'BAF-2_EMW'!P53</f>
        <v>0</v>
      </c>
      <c r="Q53" s="6">
        <f>+'BAF-2_EMM'!Q53+'BAF-2_EMW'!Q53</f>
        <v>0</v>
      </c>
      <c r="R53" s="6">
        <f>+'BAF-2_EMM'!R53+'BAF-2_EMW'!R53</f>
        <v>0</v>
      </c>
      <c r="S53" s="10">
        <v>0</v>
      </c>
      <c r="T53" s="10">
        <v>0</v>
      </c>
      <c r="U53" s="6">
        <v>0</v>
      </c>
      <c r="V53" s="6">
        <v>0</v>
      </c>
      <c r="W53" s="6">
        <f>+'BAF-2_EMM'!W53+'BAF-2_EMW'!W53</f>
        <v>0</v>
      </c>
      <c r="X53" s="6">
        <f>+'BAF-2_EMM'!X53+'BAF-2_EMW'!X53</f>
        <v>0</v>
      </c>
      <c r="Y53" s="6">
        <f>+'BAF-2_EMM'!Y53+'BAF-2_EMW'!Y53</f>
        <v>0</v>
      </c>
      <c r="Z53" s="6">
        <v>0</v>
      </c>
      <c r="AD53" s="8">
        <f>+'BAF-2_EMM'!AD53+'BAF-2_EMW'!AD53</f>
        <v>0</v>
      </c>
      <c r="AE53" s="8">
        <f>+'BAF-2_EMM'!AE53+'BAF-2_EMW'!AE53</f>
        <v>0</v>
      </c>
      <c r="AF53" s="26">
        <f>+'BAF-2_EMM'!AF53+'BAF-2_EMW'!AF53</f>
        <v>0</v>
      </c>
    </row>
    <row r="54" spans="1:32" hidden="1" x14ac:dyDescent="0.25">
      <c r="A54" s="5">
        <v>0</v>
      </c>
      <c r="B54" s="6">
        <f>+'BAF-2_EMM'!B54+'BAF-2_EMW'!B54</f>
        <v>0</v>
      </c>
      <c r="C54" s="7">
        <f>+'BAF-2_EMM'!C54+'BAF-2_EMW'!C54</f>
        <v>0</v>
      </c>
      <c r="D54" s="8">
        <f>+'BAF-2_EMM'!D54+'BAF-2_EMW'!D54</f>
        <v>0</v>
      </c>
      <c r="F54" s="5">
        <v>0</v>
      </c>
      <c r="G54" s="9"/>
      <c r="H54" s="9"/>
      <c r="I54" s="9"/>
      <c r="J54" s="9"/>
      <c r="K54" s="9"/>
      <c r="L54" s="10"/>
      <c r="M54" s="10">
        <v>0</v>
      </c>
      <c r="N54" s="6">
        <v>0</v>
      </c>
      <c r="O54" s="6">
        <v>0</v>
      </c>
      <c r="P54" s="6">
        <f>+'BAF-2_EMM'!P54+'BAF-2_EMW'!P54</f>
        <v>0</v>
      </c>
      <c r="Q54" s="6">
        <f>+'BAF-2_EMM'!Q54+'BAF-2_EMW'!Q54</f>
        <v>0</v>
      </c>
      <c r="R54" s="6">
        <f>+'BAF-2_EMM'!R54+'BAF-2_EMW'!R54</f>
        <v>0</v>
      </c>
      <c r="S54" s="10">
        <v>0</v>
      </c>
      <c r="T54" s="10">
        <v>0</v>
      </c>
      <c r="U54" s="6">
        <v>0</v>
      </c>
      <c r="V54" s="6">
        <v>0</v>
      </c>
      <c r="W54" s="6">
        <f>+'BAF-2_EMM'!W54+'BAF-2_EMW'!W54</f>
        <v>0</v>
      </c>
      <c r="X54" s="6">
        <f>+'BAF-2_EMM'!X54+'BAF-2_EMW'!X54</f>
        <v>0</v>
      </c>
      <c r="Y54" s="6">
        <f>+'BAF-2_EMM'!Y54+'BAF-2_EMW'!Y54</f>
        <v>0</v>
      </c>
      <c r="Z54" s="6">
        <v>0</v>
      </c>
      <c r="AD54" s="8">
        <f>+'BAF-2_EMM'!AD54+'BAF-2_EMW'!AD54</f>
        <v>0</v>
      </c>
      <c r="AE54" s="8">
        <f>+'BAF-2_EMM'!AE54+'BAF-2_EMW'!AE54</f>
        <v>0</v>
      </c>
      <c r="AF54" s="26">
        <f>+'BAF-2_EMM'!AF54+'BAF-2_EMW'!AF54</f>
        <v>0</v>
      </c>
    </row>
    <row r="55" spans="1:32" hidden="1" x14ac:dyDescent="0.25">
      <c r="A55" s="5">
        <v>0</v>
      </c>
      <c r="B55" s="6">
        <f>+'BAF-2_EMM'!B55+'BAF-2_EMW'!B55</f>
        <v>0</v>
      </c>
      <c r="C55" s="7">
        <f>+'BAF-2_EMM'!C55+'BAF-2_EMW'!C55</f>
        <v>0</v>
      </c>
      <c r="D55" s="8">
        <f>+'BAF-2_EMM'!D55+'BAF-2_EMW'!D55</f>
        <v>0</v>
      </c>
      <c r="F55" s="5">
        <v>0</v>
      </c>
      <c r="G55" s="9"/>
      <c r="H55" s="9"/>
      <c r="I55" s="9"/>
      <c r="J55" s="9"/>
      <c r="K55" s="9"/>
      <c r="L55" s="10"/>
      <c r="M55" s="10">
        <v>0</v>
      </c>
      <c r="N55" s="6">
        <v>0</v>
      </c>
      <c r="O55" s="6">
        <v>0</v>
      </c>
      <c r="P55" s="6">
        <f>+'BAF-2_EMM'!P55+'BAF-2_EMW'!P55</f>
        <v>0</v>
      </c>
      <c r="Q55" s="6">
        <f>+'BAF-2_EMM'!Q55+'BAF-2_EMW'!Q55</f>
        <v>0</v>
      </c>
      <c r="R55" s="6">
        <f>+'BAF-2_EMM'!R55+'BAF-2_EMW'!R55</f>
        <v>0</v>
      </c>
      <c r="S55" s="10">
        <v>0</v>
      </c>
      <c r="T55" s="10">
        <v>0</v>
      </c>
      <c r="U55" s="6">
        <v>0</v>
      </c>
      <c r="V55" s="6">
        <v>0</v>
      </c>
      <c r="W55" s="6">
        <f>+'BAF-2_EMM'!W55+'BAF-2_EMW'!W55</f>
        <v>0</v>
      </c>
      <c r="X55" s="6">
        <f>+'BAF-2_EMM'!X55+'BAF-2_EMW'!X55</f>
        <v>0</v>
      </c>
      <c r="Y55" s="6">
        <f>+'BAF-2_EMM'!Y55+'BAF-2_EMW'!Y55</f>
        <v>0</v>
      </c>
      <c r="Z55" s="6">
        <v>0</v>
      </c>
      <c r="AD55" s="8">
        <f>+'BAF-2_EMM'!AD55+'BAF-2_EMW'!AD55</f>
        <v>0</v>
      </c>
      <c r="AE55" s="8">
        <f>+'BAF-2_EMM'!AE55+'BAF-2_EMW'!AE55</f>
        <v>0</v>
      </c>
      <c r="AF55" s="26">
        <f>+'BAF-2_EMM'!AF55+'BAF-2_EMW'!AF55</f>
        <v>0</v>
      </c>
    </row>
    <row r="56" spans="1:32" hidden="1" x14ac:dyDescent="0.25">
      <c r="A56" s="5" t="s">
        <v>13</v>
      </c>
      <c r="B56" s="6"/>
      <c r="C56" s="7"/>
      <c r="D56" s="12"/>
      <c r="F56" s="5" t="s">
        <v>13</v>
      </c>
      <c r="G56" s="9"/>
      <c r="H56" s="9"/>
      <c r="I56" s="9"/>
      <c r="J56" s="9"/>
      <c r="K56" s="9"/>
      <c r="L56" s="10"/>
      <c r="M56" s="10" t="s">
        <v>13</v>
      </c>
      <c r="N56" s="6"/>
      <c r="O56" s="6"/>
      <c r="P56" s="6">
        <f>+'BAF-2_EMM'!P56+'BAF-2_EMW'!P56</f>
        <v>0</v>
      </c>
      <c r="Q56" s="6">
        <f>+'BAF-2_EMM'!Q56+'BAF-2_EMW'!Q56</f>
        <v>0</v>
      </c>
      <c r="R56" s="6">
        <f>+'BAF-2_EMM'!R56+'BAF-2_EMW'!R56</f>
        <v>0</v>
      </c>
      <c r="S56" s="10"/>
      <c r="T56" s="10" t="s">
        <v>13</v>
      </c>
      <c r="U56" s="6"/>
      <c r="V56" s="6"/>
      <c r="W56" s="6">
        <f>+'BAF-2_EMM'!W56+'BAF-2_EMW'!W56</f>
        <v>0</v>
      </c>
      <c r="X56" s="6">
        <f>+'BAF-2_EMM'!X56+'BAF-2_EMW'!X56</f>
        <v>0</v>
      </c>
      <c r="Y56" s="6">
        <f>+'BAF-2_EMM'!Y56+'BAF-2_EMW'!Y56</f>
        <v>0</v>
      </c>
      <c r="Z56" s="6"/>
      <c r="AD56" s="8">
        <f>+'BAF-2_EMM'!AD56+'BAF-2_EMW'!AD56</f>
        <v>0</v>
      </c>
      <c r="AE56" s="8">
        <f>+'BAF-2_EMM'!AE56+'BAF-2_EMW'!AE56</f>
        <v>0</v>
      </c>
      <c r="AF56" s="26">
        <f>+'BAF-2_EMM'!AF56+'BAF-2_EMW'!AF56</f>
        <v>0</v>
      </c>
    </row>
    <row r="57" spans="1:32" x14ac:dyDescent="0.25">
      <c r="A57" s="13"/>
      <c r="B57" s="14"/>
      <c r="C57" s="14"/>
      <c r="D57" s="14"/>
      <c r="F57" s="5" t="s">
        <v>48</v>
      </c>
      <c r="G57" s="9"/>
      <c r="H57" s="9"/>
      <c r="I57" s="9"/>
      <c r="J57" s="9"/>
      <c r="K57" s="9"/>
      <c r="L57" s="15"/>
      <c r="M57" s="10" t="s">
        <v>48</v>
      </c>
      <c r="N57" s="6">
        <v>0</v>
      </c>
      <c r="O57" s="6">
        <v>0</v>
      </c>
      <c r="P57" s="6">
        <f>+'BAF-2_EMM'!P57+'BAF-2_EMW'!P57</f>
        <v>17033.384890993591</v>
      </c>
      <c r="Q57" s="6">
        <f>+'BAF-2_EMM'!Q57+'BAF-2_EMW'!Q57</f>
        <v>17033.384890993591</v>
      </c>
      <c r="R57" s="6">
        <f>+'BAF-2_EMM'!R57+'BAF-2_EMW'!R57</f>
        <v>34066.769781987183</v>
      </c>
      <c r="S57" s="15"/>
      <c r="T57" s="10" t="s">
        <v>48</v>
      </c>
      <c r="U57" s="6">
        <v>0</v>
      </c>
      <c r="V57" s="6">
        <v>0</v>
      </c>
      <c r="W57" s="6">
        <f>+'BAF-2_EMM'!W57+'BAF-2_EMW'!W57</f>
        <v>8.28188430312</v>
      </c>
      <c r="X57" s="6">
        <f>+'BAF-2_EMM'!X57+'BAF-2_EMW'!X57</f>
        <v>300.02188430312009</v>
      </c>
      <c r="Y57" s="6">
        <f>+'BAF-2_EMM'!Y57+'BAF-2_EMW'!Y57</f>
        <v>308.30376860624011</v>
      </c>
      <c r="Z57" s="6"/>
      <c r="AC57" s="10" t="s">
        <v>48</v>
      </c>
      <c r="AD57" s="8">
        <f>+'BAF-2_EMM'!AD57+'BAF-2_EMW'!AD57</f>
        <v>15417080</v>
      </c>
      <c r="AE57" s="8">
        <f>+'BAF-2_EMM'!AE57+'BAF-2_EMW'!AE57</f>
        <v>40152163</v>
      </c>
      <c r="AF57" s="26">
        <f>+'BAF-2_EMM'!AF57+'BAF-2_EMW'!AF57</f>
        <v>55569243</v>
      </c>
    </row>
    <row r="58" spans="1:32" x14ac:dyDescent="0.25">
      <c r="A58" s="5" t="s">
        <v>49</v>
      </c>
      <c r="B58" s="6">
        <f>+'BAF-2_EMM'!B58+'BAF-2_EMW'!B58</f>
        <v>9668.2181016449977</v>
      </c>
      <c r="C58" s="7">
        <f>+'BAF-2_EMM'!C58+'BAF-2_EMW'!C58</f>
        <v>181.65351571103997</v>
      </c>
      <c r="D58" s="8">
        <f>+'BAF-2_EMM'!D58+'BAF-2_EMW'!D58</f>
        <v>23571569</v>
      </c>
      <c r="AC58" s="10" t="s">
        <v>49</v>
      </c>
      <c r="AD58" s="8">
        <f>+'BAF-2_EMM'!AD58+'BAF-2_EMW'!AD58</f>
        <v>3650000</v>
      </c>
      <c r="AE58" s="8">
        <f>+'BAF-2_EMM'!AE58+'BAF-2_EMW'!AE58</f>
        <v>19921569</v>
      </c>
      <c r="AF58" s="26">
        <f>+'BAF-2_EMM'!AF58+'BAF-2_EMW'!AF58</f>
        <v>23571569</v>
      </c>
    </row>
    <row r="59" spans="1:32" x14ac:dyDescent="0.25">
      <c r="A59" s="5" t="s">
        <v>50</v>
      </c>
      <c r="B59" s="6">
        <f>+'BAF-2_EMM'!B59+'BAF-2_EMW'!B59</f>
        <v>24398.551680342185</v>
      </c>
      <c r="C59" s="7">
        <f>+'BAF-2_EMM'!C59+'BAF-2_EMW'!C59</f>
        <v>126.65025289520011</v>
      </c>
      <c r="D59" s="8">
        <f>+'BAF-2_EMM'!D59+'BAF-2_EMW'!D59</f>
        <v>31997674</v>
      </c>
      <c r="M59" t="s">
        <v>51</v>
      </c>
      <c r="N59" s="17">
        <v>0</v>
      </c>
      <c r="O59" s="17">
        <v>0</v>
      </c>
      <c r="P59" s="17">
        <f>+'BAF-2_EMM'!P59+'BAF-2_EMW'!P59</f>
        <v>17033.384890993591</v>
      </c>
      <c r="Q59" s="17">
        <f>+'BAF-2_EMM'!Q59+'BAF-2_EMW'!Q59</f>
        <v>17033.384890993591</v>
      </c>
      <c r="R59" s="17">
        <f>+'BAF-2_EMM'!R59+'BAF-2_EMW'!R59</f>
        <v>34066.769781987183</v>
      </c>
      <c r="T59" t="s">
        <v>51</v>
      </c>
      <c r="U59" s="17">
        <v>0</v>
      </c>
      <c r="V59" s="17">
        <v>0</v>
      </c>
      <c r="W59" s="17">
        <f>+'BAF-2_EMM'!W59+'BAF-2_EMW'!W59</f>
        <v>8.28188430312</v>
      </c>
      <c r="X59" s="17">
        <f>+'BAF-2_EMM'!X59+'BAF-2_EMW'!X59</f>
        <v>8.28188430312</v>
      </c>
      <c r="Y59" s="17">
        <f>+'BAF-2_EMM'!Y59+'BAF-2_EMW'!Y59</f>
        <v>16.56376860624</v>
      </c>
      <c r="AC59" s="10" t="s">
        <v>50</v>
      </c>
      <c r="AD59" s="8">
        <f>+'BAF-2_EMM'!AD59+'BAF-2_EMW'!AD59</f>
        <v>11767080</v>
      </c>
      <c r="AE59" s="8">
        <f>+'BAF-2_EMM'!AE59+'BAF-2_EMW'!AE59</f>
        <v>20230594</v>
      </c>
      <c r="AF59" s="26">
        <f>+'BAF-2_EMM'!AF59+'BAF-2_EMW'!AF59</f>
        <v>31997674</v>
      </c>
    </row>
    <row r="60" spans="1:32" x14ac:dyDescent="0.25">
      <c r="A60" s="5" t="s">
        <v>48</v>
      </c>
      <c r="B60" s="6">
        <f>+'BAF-2_EMM'!B61+'BAF-2_EMW'!B61</f>
        <v>34066.769781987183</v>
      </c>
      <c r="C60" s="7">
        <f>+'BAF-2_EMM'!C61+'BAF-2_EMW'!C61</f>
        <v>308.30376860624011</v>
      </c>
      <c r="D60" s="8">
        <f>+'BAF-2_EMM'!D61+'BAF-2_EMW'!D61</f>
        <v>55569243</v>
      </c>
      <c r="M60" t="s">
        <v>52</v>
      </c>
      <c r="N60" s="17">
        <v>0</v>
      </c>
      <c r="O60" s="17">
        <v>0</v>
      </c>
      <c r="P60" s="17">
        <v>0</v>
      </c>
      <c r="Q60" s="17">
        <v>0</v>
      </c>
      <c r="R60" s="17">
        <v>0</v>
      </c>
      <c r="T60" t="s">
        <v>52</v>
      </c>
      <c r="U60" s="17">
        <v>0</v>
      </c>
      <c r="V60" s="17">
        <v>0</v>
      </c>
      <c r="W60" s="17">
        <f>+'BAF-2_EMM'!W60+'BAF-2_EMW'!W60</f>
        <v>141.69</v>
      </c>
      <c r="X60" s="17">
        <f>+'BAF-2_EMM'!X60+'BAF-2_EMW'!X60</f>
        <v>176.1</v>
      </c>
      <c r="Y60" s="17">
        <f>+'BAF-2_EMM'!Y60+'BAF-2_EMW'!Y60</f>
        <v>176.1</v>
      </c>
      <c r="AC60" s="10" t="s">
        <v>48</v>
      </c>
      <c r="AD60" s="8">
        <f>+'BAF-2_EMM'!AD61+'BAF-2_EMW'!AD61</f>
        <v>15417080</v>
      </c>
      <c r="AE60" s="8">
        <f>+'BAF-2_EMM'!AE61+'BAF-2_EMW'!AE61</f>
        <v>40152163</v>
      </c>
      <c r="AF60" s="26">
        <f>+'BAF-2_EMM'!AF61+'BAF-2_EMW'!AF61</f>
        <v>55569243</v>
      </c>
    </row>
    <row r="61" spans="1:32" x14ac:dyDescent="0.25">
      <c r="A61" s="19" t="s">
        <v>53</v>
      </c>
      <c r="B61" s="6">
        <f>+'BAF-2_EMM'!B62+'BAF-2_EMW'!B62</f>
        <v>34066.769781987183</v>
      </c>
      <c r="C61" s="7">
        <f>+'BAF-2_EMM'!C62+'BAF-2_EMW'!C62</f>
        <v>16.56376860624</v>
      </c>
      <c r="D61" s="8">
        <f>+'BAF-2_EMM'!D62+'BAF-2_EMW'!D62</f>
        <v>30834160</v>
      </c>
      <c r="M61" t="s">
        <v>54</v>
      </c>
      <c r="N61" s="18">
        <v>0</v>
      </c>
      <c r="O61" s="18">
        <v>0</v>
      </c>
      <c r="P61" s="18">
        <v>0</v>
      </c>
      <c r="Q61" s="18">
        <v>0</v>
      </c>
      <c r="R61" s="18">
        <v>0</v>
      </c>
      <c r="T61" t="s">
        <v>54</v>
      </c>
      <c r="U61" s="18">
        <v>0</v>
      </c>
      <c r="V61" s="18">
        <v>0</v>
      </c>
      <c r="W61" s="18">
        <f>+'BAF-2_EMM'!W61+'BAF-2_EMW'!W61</f>
        <v>129.21000000000004</v>
      </c>
      <c r="X61" s="18">
        <f>+'BAF-2_EMM'!X61+'BAF-2_EMW'!X61</f>
        <v>115.6400000000001</v>
      </c>
      <c r="Y61" s="18">
        <f>+'BAF-2_EMM'!Y61+'BAF-2_EMW'!Y61</f>
        <v>115.6400000000001</v>
      </c>
      <c r="AC61" s="10" t="s">
        <v>53</v>
      </c>
      <c r="AD61" s="8">
        <f>+'BAF-2_EMM'!AD62+'BAF-2_EMW'!AD62</f>
        <v>15417080</v>
      </c>
      <c r="AE61" s="8">
        <f>+'BAF-2_EMM'!AE62+'BAF-2_EMW'!AE62</f>
        <v>15417080</v>
      </c>
      <c r="AF61" s="26">
        <f>+'BAF-2_EMM'!AF62+'BAF-2_EMW'!AF62</f>
        <v>30834160</v>
      </c>
    </row>
    <row r="62" spans="1:32" x14ac:dyDescent="0.25">
      <c r="A62" s="19" t="s">
        <v>55</v>
      </c>
      <c r="B62" s="6">
        <f>+'BAF-2_EMM'!B63+'BAF-2_EMW'!B63</f>
        <v>0</v>
      </c>
      <c r="C62" s="7">
        <f>+'BAF-2_EMM'!C63+'BAF-2_EMW'!C63</f>
        <v>291.74000000000012</v>
      </c>
      <c r="D62" s="8">
        <f>+'BAF-2_EMM'!D63+'BAF-2_EMW'!D63</f>
        <v>24735083</v>
      </c>
      <c r="N62" s="17">
        <v>0</v>
      </c>
      <c r="O62" s="17">
        <v>0</v>
      </c>
      <c r="P62" s="17">
        <f>+'BAF-2_EMM'!P62+'BAF-2_EMW'!P62</f>
        <v>17033.384890993591</v>
      </c>
      <c r="Q62" s="17">
        <f>+'BAF-2_EMM'!Q62+'BAF-2_EMW'!Q62</f>
        <v>17033.384890993591</v>
      </c>
      <c r="R62" s="17">
        <f>+'BAF-2_EMM'!R62+'BAF-2_EMW'!R62</f>
        <v>34066.769781987183</v>
      </c>
      <c r="U62" s="17">
        <v>0</v>
      </c>
      <c r="V62" s="17">
        <v>0</v>
      </c>
      <c r="W62" s="17">
        <f>+'BAF-2_EMM'!W62+'BAF-2_EMW'!W62</f>
        <v>279.18188430312006</v>
      </c>
      <c r="X62" s="17">
        <f>+'BAF-2_EMM'!X62+'BAF-2_EMW'!X62</f>
        <v>300.02188430312009</v>
      </c>
      <c r="Y62" s="17">
        <f>+'BAF-2_EMM'!Y62+'BAF-2_EMW'!Y62</f>
        <v>308.30376860624011</v>
      </c>
      <c r="AC62" s="10" t="s">
        <v>55</v>
      </c>
      <c r="AD62" s="8">
        <f>+'BAF-2_EMM'!AD63+'BAF-2_EMW'!AD63</f>
        <v>0</v>
      </c>
      <c r="AE62" s="8">
        <f>+'BAF-2_EMM'!AE63+'BAF-2_EMW'!AE63</f>
        <v>24735083</v>
      </c>
      <c r="AF62" s="26">
        <f>+'BAF-2_EMM'!AF63+'BAF-2_EMW'!AF63</f>
        <v>24735083</v>
      </c>
    </row>
  </sheetData>
  <mergeCells count="8">
    <mergeCell ref="B2:D2"/>
    <mergeCell ref="N2:R2"/>
    <mergeCell ref="U2:Y2"/>
    <mergeCell ref="AB2:AF2"/>
    <mergeCell ref="B36:D36"/>
    <mergeCell ref="N36:R36"/>
    <mergeCell ref="U36:Y36"/>
    <mergeCell ref="AD36:AF36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6ACAAF-4484-433A-8103-C2496755217C}">
  <dimension ref="A1:AG63"/>
  <sheetViews>
    <sheetView topLeftCell="D1" workbookViewId="0">
      <selection activeCell="F2" sqref="F2:K23"/>
    </sheetView>
  </sheetViews>
  <sheetFormatPr defaultRowHeight="15" x14ac:dyDescent="0.25"/>
  <cols>
    <col min="1" max="1" width="40" bestFit="1" customWidth="1"/>
    <col min="2" max="3" width="8.7109375" customWidth="1"/>
    <col min="4" max="4" width="13.140625" bestFit="1" customWidth="1"/>
    <col min="5" max="5" width="5.7109375" customWidth="1"/>
    <col min="6" max="6" width="57" bestFit="1" customWidth="1"/>
    <col min="8" max="8" width="10" bestFit="1" customWidth="1"/>
    <col min="13" max="13" width="41.28515625" bestFit="1" customWidth="1"/>
    <col min="14" max="15" width="0" hidden="1" customWidth="1"/>
    <col min="20" max="20" width="41.28515625" bestFit="1" customWidth="1"/>
    <col min="21" max="22" width="0" hidden="1" customWidth="1"/>
    <col min="28" max="28" width="0" hidden="1" customWidth="1"/>
    <col min="29" max="29" width="15.7109375" bestFit="1" customWidth="1"/>
    <col min="30" max="30" width="12.28515625" bestFit="1" customWidth="1"/>
    <col min="31" max="31" width="12" bestFit="1" customWidth="1"/>
    <col min="32" max="32" width="12.140625" bestFit="1" customWidth="1"/>
    <col min="33" max="33" width="0" hidden="1" customWidth="1"/>
  </cols>
  <sheetData>
    <row r="1" spans="1:33" x14ac:dyDescent="0.25">
      <c r="A1" s="1" t="s">
        <v>58</v>
      </c>
    </row>
    <row r="2" spans="1:33" x14ac:dyDescent="0.25">
      <c r="A2" s="2"/>
      <c r="B2" s="44" t="s">
        <v>21</v>
      </c>
      <c r="C2" s="44"/>
      <c r="D2" s="44"/>
      <c r="F2" s="1" t="s">
        <v>59</v>
      </c>
      <c r="N2" s="45" t="s">
        <v>23</v>
      </c>
      <c r="O2" s="46"/>
      <c r="P2" s="46"/>
      <c r="Q2" s="46"/>
      <c r="R2" s="46"/>
      <c r="U2" s="45" t="s">
        <v>24</v>
      </c>
      <c r="V2" s="46"/>
      <c r="W2" s="46"/>
      <c r="X2" s="46"/>
      <c r="Y2" s="46"/>
      <c r="AB2" s="45" t="s">
        <v>25</v>
      </c>
      <c r="AC2" s="46"/>
      <c r="AD2" s="46"/>
      <c r="AE2" s="46"/>
      <c r="AF2" s="46"/>
    </row>
    <row r="3" spans="1:33" ht="39" x14ac:dyDescent="0.25">
      <c r="A3" s="2"/>
      <c r="B3" s="3" t="s">
        <v>23</v>
      </c>
      <c r="C3" s="3" t="s">
        <v>26</v>
      </c>
      <c r="D3" s="3" t="s">
        <v>27</v>
      </c>
      <c r="F3" s="4" t="s">
        <v>0</v>
      </c>
      <c r="G3" s="3" t="s">
        <v>28</v>
      </c>
      <c r="H3" s="3" t="s">
        <v>29</v>
      </c>
      <c r="I3" s="3" t="s">
        <v>30</v>
      </c>
      <c r="J3" s="3" t="s">
        <v>31</v>
      </c>
      <c r="K3" s="3" t="s">
        <v>32</v>
      </c>
      <c r="L3" s="31"/>
      <c r="M3" s="3"/>
      <c r="N3" s="31" t="s">
        <v>33</v>
      </c>
      <c r="O3" s="31" t="s">
        <v>34</v>
      </c>
      <c r="P3" s="31">
        <v>2027</v>
      </c>
      <c r="Q3" s="31">
        <v>2028</v>
      </c>
      <c r="R3" s="31" t="s">
        <v>21</v>
      </c>
      <c r="S3" s="31"/>
      <c r="T3" s="31"/>
      <c r="U3" s="31" t="s">
        <v>33</v>
      </c>
      <c r="V3" s="31" t="s">
        <v>34</v>
      </c>
      <c r="W3" s="31">
        <v>2027</v>
      </c>
      <c r="X3" s="31">
        <v>2028</v>
      </c>
      <c r="Y3" s="31" t="s">
        <v>21</v>
      </c>
      <c r="Z3" s="31"/>
      <c r="AB3" s="31" t="s">
        <v>33</v>
      </c>
      <c r="AC3" s="31"/>
      <c r="AD3" s="31">
        <v>2027</v>
      </c>
      <c r="AE3" s="31">
        <v>2028</v>
      </c>
      <c r="AF3" s="31" t="s">
        <v>21</v>
      </c>
      <c r="AG3" s="31"/>
    </row>
    <row r="4" spans="1:33" x14ac:dyDescent="0.25">
      <c r="A4" s="5" t="s">
        <v>35</v>
      </c>
      <c r="B4" s="6">
        <v>5512.9577723200709</v>
      </c>
      <c r="C4" s="7">
        <v>3.2022846399999993</v>
      </c>
      <c r="D4" s="8">
        <v>4800000</v>
      </c>
      <c r="F4" s="5" t="s">
        <v>35</v>
      </c>
      <c r="G4" s="9">
        <v>1.0677057000261985</v>
      </c>
      <c r="H4" s="9">
        <v>1.7078867018093957</v>
      </c>
      <c r="I4" s="9">
        <v>0.67304256413617813</v>
      </c>
      <c r="J4" s="9">
        <v>1.3696726001190511</v>
      </c>
      <c r="K4" s="9">
        <v>1.4152106847201951</v>
      </c>
      <c r="L4" s="10"/>
      <c r="M4" s="10" t="s">
        <v>35</v>
      </c>
      <c r="N4" s="6">
        <v>0</v>
      </c>
      <c r="O4" s="6">
        <v>0</v>
      </c>
      <c r="P4" s="6">
        <v>2756.4788861600355</v>
      </c>
      <c r="Q4" s="6">
        <v>2756.4788861600355</v>
      </c>
      <c r="R4" s="6">
        <v>5512.9577723200709</v>
      </c>
      <c r="S4" s="10">
        <v>0</v>
      </c>
      <c r="T4" s="10" t="s">
        <v>35</v>
      </c>
      <c r="U4" s="7">
        <v>0</v>
      </c>
      <c r="V4" s="7">
        <v>0</v>
      </c>
      <c r="W4" s="6">
        <v>1.6011423199999997</v>
      </c>
      <c r="X4" s="6">
        <v>1.6011423199999997</v>
      </c>
      <c r="Y4" s="6">
        <v>3.2022846399999993</v>
      </c>
      <c r="Z4" s="6">
        <v>0</v>
      </c>
      <c r="AD4" s="8">
        <v>2400000</v>
      </c>
      <c r="AE4" s="8">
        <v>2400000</v>
      </c>
      <c r="AF4" s="26">
        <v>4800000</v>
      </c>
      <c r="AG4" s="26">
        <v>0</v>
      </c>
    </row>
    <row r="5" spans="1:33" hidden="1" x14ac:dyDescent="0.25">
      <c r="A5" s="5" t="s">
        <v>37</v>
      </c>
      <c r="B5" s="6">
        <v>0</v>
      </c>
      <c r="C5" s="7">
        <v>0</v>
      </c>
      <c r="D5" s="11">
        <v>0</v>
      </c>
      <c r="F5" s="5" t="s">
        <v>37</v>
      </c>
      <c r="G5" s="9" t="e">
        <v>#DIV/0!</v>
      </c>
      <c r="H5" s="9" t="e">
        <v>#DIV/0!</v>
      </c>
      <c r="I5" s="9" t="e">
        <v>#DIV/0!</v>
      </c>
      <c r="J5" s="9" t="e">
        <v>#DIV/0!</v>
      </c>
      <c r="K5" s="9" t="s">
        <v>60</v>
      </c>
      <c r="L5" s="10"/>
      <c r="M5" s="10" t="s">
        <v>37</v>
      </c>
      <c r="N5" s="6">
        <v>0</v>
      </c>
      <c r="O5" s="6">
        <v>0</v>
      </c>
      <c r="P5" s="6">
        <v>0</v>
      </c>
      <c r="Q5" s="6">
        <v>0</v>
      </c>
      <c r="R5" s="6">
        <v>0</v>
      </c>
      <c r="S5" s="10">
        <v>0</v>
      </c>
      <c r="T5" s="10" t="s">
        <v>37</v>
      </c>
      <c r="U5" s="7">
        <v>0</v>
      </c>
      <c r="V5" s="7">
        <v>0</v>
      </c>
      <c r="W5" s="6">
        <v>0</v>
      </c>
      <c r="X5" s="6">
        <v>0</v>
      </c>
      <c r="Y5" s="6">
        <v>0</v>
      </c>
      <c r="Z5" s="6">
        <v>0</v>
      </c>
      <c r="AD5" s="8">
        <v>0</v>
      </c>
      <c r="AE5" s="8">
        <v>0</v>
      </c>
      <c r="AF5" s="26">
        <v>0</v>
      </c>
      <c r="AG5" s="26">
        <v>0</v>
      </c>
    </row>
    <row r="6" spans="1:33" x14ac:dyDescent="0.25">
      <c r="A6" s="5" t="s">
        <v>38</v>
      </c>
      <c r="B6" s="6">
        <v>6228.418990115053</v>
      </c>
      <c r="C6" s="7">
        <v>1.7302165913200001</v>
      </c>
      <c r="D6" s="11">
        <v>7309678</v>
      </c>
      <c r="F6" s="5" t="s">
        <v>38</v>
      </c>
      <c r="G6" s="9">
        <v>0.47072521244197868</v>
      </c>
      <c r="H6" s="9">
        <v>0.48620807838006685</v>
      </c>
      <c r="I6" s="9">
        <v>0.28790140929884706</v>
      </c>
      <c r="J6" s="9">
        <v>0.55850445865932119</v>
      </c>
      <c r="K6" s="9">
        <v>1.8476598350931517</v>
      </c>
      <c r="L6" s="10"/>
      <c r="M6" s="10" t="s">
        <v>38</v>
      </c>
      <c r="N6" s="6">
        <v>0</v>
      </c>
      <c r="O6" s="6">
        <v>0</v>
      </c>
      <c r="P6" s="6">
        <v>3114.2094950575265</v>
      </c>
      <c r="Q6" s="6">
        <v>3114.2094950575265</v>
      </c>
      <c r="R6" s="6">
        <v>6228.418990115053</v>
      </c>
      <c r="S6" s="10">
        <v>0</v>
      </c>
      <c r="T6" s="10" t="s">
        <v>38</v>
      </c>
      <c r="U6" s="22">
        <v>0</v>
      </c>
      <c r="V6" s="22">
        <v>0</v>
      </c>
      <c r="W6" s="23">
        <v>0.86510829566000003</v>
      </c>
      <c r="X6" s="23">
        <v>0.86510829566000003</v>
      </c>
      <c r="Y6" s="23">
        <v>1.7302165913200001</v>
      </c>
      <c r="Z6" s="23">
        <v>0</v>
      </c>
      <c r="AD6" s="8">
        <v>3654839</v>
      </c>
      <c r="AE6" s="8">
        <v>3654839</v>
      </c>
      <c r="AF6" s="26">
        <v>7309678</v>
      </c>
      <c r="AG6" s="26">
        <v>0</v>
      </c>
    </row>
    <row r="7" spans="1:33" hidden="1" x14ac:dyDescent="0.25">
      <c r="A7" s="5"/>
      <c r="B7" s="5"/>
      <c r="C7" s="5"/>
      <c r="D7" s="5"/>
      <c r="F7" s="5"/>
      <c r="G7" s="5"/>
      <c r="H7" s="5"/>
      <c r="I7" s="5"/>
      <c r="J7" s="5"/>
      <c r="K7" s="5"/>
      <c r="N7" s="5"/>
      <c r="O7" s="5"/>
      <c r="P7" s="5"/>
      <c r="Q7" s="5"/>
      <c r="R7" s="5"/>
      <c r="U7" s="5"/>
      <c r="V7" s="5"/>
      <c r="W7" s="5"/>
      <c r="X7" s="5"/>
      <c r="Y7" s="5"/>
      <c r="Z7" s="5"/>
      <c r="AD7" s="8">
        <v>0</v>
      </c>
      <c r="AE7" s="8">
        <v>0</v>
      </c>
      <c r="AF7" s="26">
        <v>0</v>
      </c>
      <c r="AG7" s="26">
        <v>0</v>
      </c>
    </row>
    <row r="8" spans="1:33" x14ac:dyDescent="0.25">
      <c r="A8" s="5" t="s">
        <v>39</v>
      </c>
      <c r="B8" s="6">
        <v>7593.1093054344283</v>
      </c>
      <c r="C8" s="7">
        <v>4.6307818567999988</v>
      </c>
      <c r="D8" s="11">
        <v>5326652</v>
      </c>
      <c r="F8" s="5" t="s">
        <v>39</v>
      </c>
      <c r="G8" s="9">
        <v>2.4396755382470126</v>
      </c>
      <c r="H8" s="9">
        <v>2.3184832218869382</v>
      </c>
      <c r="I8" s="9">
        <v>0.9280188651989395</v>
      </c>
      <c r="J8" s="9">
        <v>3.2966612120147545</v>
      </c>
      <c r="K8" s="9">
        <v>2.8629452545029195</v>
      </c>
      <c r="L8" s="10"/>
      <c r="M8" s="10" t="s">
        <v>39</v>
      </c>
      <c r="N8" s="6">
        <v>0</v>
      </c>
      <c r="O8" s="6">
        <v>0</v>
      </c>
      <c r="P8" s="6">
        <v>3796.5546527172141</v>
      </c>
      <c r="Q8" s="6">
        <v>3796.5546527172141</v>
      </c>
      <c r="R8" s="6">
        <v>7593.1093054344283</v>
      </c>
      <c r="S8" s="10">
        <v>0</v>
      </c>
      <c r="T8" s="10" t="s">
        <v>39</v>
      </c>
      <c r="U8" s="24">
        <v>0</v>
      </c>
      <c r="V8" s="24">
        <v>0</v>
      </c>
      <c r="W8" s="25">
        <v>2.3153909283999994</v>
      </c>
      <c r="X8" s="25">
        <v>2.3153909283999994</v>
      </c>
      <c r="Y8" s="25">
        <v>4.6307818567999988</v>
      </c>
      <c r="Z8" s="25">
        <v>0</v>
      </c>
      <c r="AD8" s="8">
        <v>2663326</v>
      </c>
      <c r="AE8" s="8">
        <v>2663326</v>
      </c>
      <c r="AF8" s="26">
        <v>5326652</v>
      </c>
      <c r="AG8" s="26">
        <v>0</v>
      </c>
    </row>
    <row r="9" spans="1:33" hidden="1" x14ac:dyDescent="0.25">
      <c r="A9" s="5" t="s">
        <v>40</v>
      </c>
      <c r="B9" s="6">
        <v>0</v>
      </c>
      <c r="C9" s="7">
        <v>0</v>
      </c>
      <c r="D9" s="11">
        <v>0</v>
      </c>
      <c r="F9" s="5" t="s">
        <v>40</v>
      </c>
      <c r="G9" s="9" t="e">
        <v>#DIV/0!</v>
      </c>
      <c r="H9" s="9" t="e">
        <v>#DIV/0!</v>
      </c>
      <c r="I9" s="9" t="e">
        <v>#DIV/0!</v>
      </c>
      <c r="J9" s="9" t="e">
        <v>#DIV/0!</v>
      </c>
      <c r="K9" s="9" t="s">
        <v>60</v>
      </c>
      <c r="L9" s="10"/>
      <c r="M9" s="10" t="s">
        <v>40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10">
        <v>0</v>
      </c>
      <c r="T9" s="10" t="s">
        <v>40</v>
      </c>
      <c r="U9" s="6">
        <v>0</v>
      </c>
      <c r="V9" s="6">
        <v>0</v>
      </c>
      <c r="W9" s="6">
        <v>0</v>
      </c>
      <c r="X9" s="6">
        <v>0</v>
      </c>
      <c r="Y9" s="6">
        <v>0</v>
      </c>
      <c r="Z9" s="6">
        <v>0</v>
      </c>
      <c r="AD9" s="8">
        <v>0</v>
      </c>
      <c r="AE9" s="8">
        <v>0</v>
      </c>
      <c r="AF9" s="26">
        <v>0</v>
      </c>
      <c r="AG9" s="26">
        <v>0</v>
      </c>
    </row>
    <row r="10" spans="1:33" hidden="1" x14ac:dyDescent="0.25">
      <c r="A10" s="5" t="s">
        <v>41</v>
      </c>
      <c r="B10" s="6">
        <v>0</v>
      </c>
      <c r="C10" s="7">
        <v>0</v>
      </c>
      <c r="D10" s="11">
        <v>0</v>
      </c>
      <c r="F10" s="5" t="s">
        <v>41</v>
      </c>
      <c r="G10" s="9" t="e">
        <v>#DIV/0!</v>
      </c>
      <c r="H10" s="9" t="e">
        <v>#DIV/0!</v>
      </c>
      <c r="I10" s="9" t="e">
        <v>#DIV/0!</v>
      </c>
      <c r="J10" s="9" t="e">
        <v>#DIV/0!</v>
      </c>
      <c r="K10" s="9" t="s">
        <v>60</v>
      </c>
      <c r="L10" s="10"/>
      <c r="M10" s="10" t="s">
        <v>41</v>
      </c>
      <c r="N10" s="6">
        <v>0</v>
      </c>
      <c r="O10" s="6">
        <v>0</v>
      </c>
      <c r="P10" s="6">
        <v>0</v>
      </c>
      <c r="Q10" s="6">
        <v>0</v>
      </c>
      <c r="R10" s="6">
        <v>0</v>
      </c>
      <c r="S10" s="10">
        <v>0</v>
      </c>
      <c r="T10" s="10" t="s">
        <v>41</v>
      </c>
      <c r="U10" s="6">
        <v>0</v>
      </c>
      <c r="V10" s="6">
        <v>0</v>
      </c>
      <c r="W10" s="6">
        <v>0</v>
      </c>
      <c r="X10" s="6">
        <v>0</v>
      </c>
      <c r="Y10" s="6">
        <v>0</v>
      </c>
      <c r="Z10" s="6">
        <v>0</v>
      </c>
      <c r="AD10" s="8">
        <v>0</v>
      </c>
      <c r="AE10" s="8">
        <v>0</v>
      </c>
      <c r="AF10" s="26">
        <v>0</v>
      </c>
      <c r="AG10" s="26">
        <v>0</v>
      </c>
    </row>
    <row r="11" spans="1:33" x14ac:dyDescent="0.25">
      <c r="A11" s="5" t="s">
        <v>42</v>
      </c>
      <c r="B11" s="6">
        <v>0</v>
      </c>
      <c r="C11" s="7">
        <v>57.220000000000056</v>
      </c>
      <c r="D11" s="11">
        <v>7154768</v>
      </c>
      <c r="F11" s="5" t="s">
        <v>42</v>
      </c>
      <c r="G11" s="9">
        <v>6.9037248373465898</v>
      </c>
      <c r="H11" s="9">
        <v>5.1045480875985492</v>
      </c>
      <c r="I11" s="9">
        <v>5.1045480875985492</v>
      </c>
      <c r="J11" s="9">
        <v>6.9037248373465898</v>
      </c>
      <c r="K11" s="9">
        <v>8.375795094936711</v>
      </c>
      <c r="L11" s="10"/>
      <c r="M11" s="10" t="s">
        <v>42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10">
        <v>0</v>
      </c>
      <c r="T11" s="10" t="s">
        <v>42</v>
      </c>
      <c r="U11" s="6">
        <v>0</v>
      </c>
      <c r="V11" s="6">
        <v>0</v>
      </c>
      <c r="W11" s="6">
        <v>67.009999999999991</v>
      </c>
      <c r="X11" s="6">
        <v>57.220000000000056</v>
      </c>
      <c r="Y11" s="6">
        <v>57.220000000000056</v>
      </c>
      <c r="Z11" s="6">
        <v>0</v>
      </c>
      <c r="AD11" s="8">
        <v>3114020</v>
      </c>
      <c r="AE11" s="8">
        <v>4040748</v>
      </c>
      <c r="AF11" s="26">
        <v>7154768</v>
      </c>
      <c r="AG11" s="26">
        <v>0</v>
      </c>
    </row>
    <row r="12" spans="1:33" x14ac:dyDescent="0.25">
      <c r="A12" s="5" t="s">
        <v>43</v>
      </c>
      <c r="B12" s="6">
        <v>0</v>
      </c>
      <c r="C12" s="7">
        <v>62.699999999999996</v>
      </c>
      <c r="D12" s="11">
        <v>9331810</v>
      </c>
      <c r="F12" s="5" t="s">
        <v>43</v>
      </c>
      <c r="G12" s="9">
        <v>9.3420568026373356</v>
      </c>
      <c r="H12" s="9">
        <v>3.4085947052930297</v>
      </c>
      <c r="I12" s="9">
        <v>3.4085947052930297</v>
      </c>
      <c r="J12" s="9">
        <v>9.3420568026373356</v>
      </c>
      <c r="K12" s="9" t="s">
        <v>60</v>
      </c>
      <c r="L12" s="10"/>
      <c r="M12" s="10" t="s">
        <v>43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10">
        <v>0</v>
      </c>
      <c r="T12" s="10" t="s">
        <v>43</v>
      </c>
      <c r="U12" s="6">
        <v>0</v>
      </c>
      <c r="V12" s="6">
        <v>0</v>
      </c>
      <c r="W12" s="6">
        <v>52.7</v>
      </c>
      <c r="X12" s="6">
        <v>62.699999999999996</v>
      </c>
      <c r="Y12" s="6">
        <v>62.699999999999996</v>
      </c>
      <c r="Z12" s="6">
        <v>0</v>
      </c>
      <c r="AD12" s="8">
        <v>3798008</v>
      </c>
      <c r="AE12" s="8">
        <v>5533802</v>
      </c>
      <c r="AF12" s="26">
        <v>9331810</v>
      </c>
      <c r="AG12" s="26">
        <v>0</v>
      </c>
    </row>
    <row r="13" spans="1:33" hidden="1" x14ac:dyDescent="0.25">
      <c r="A13" s="5" t="s">
        <v>44</v>
      </c>
      <c r="B13" s="6">
        <v>0</v>
      </c>
      <c r="C13" s="7">
        <v>0</v>
      </c>
      <c r="D13" s="11">
        <v>0</v>
      </c>
      <c r="F13" s="5" t="s">
        <v>44</v>
      </c>
      <c r="G13" s="9" t="e">
        <v>#DIV/0!</v>
      </c>
      <c r="H13" s="9" t="e">
        <v>#DIV/0!</v>
      </c>
      <c r="I13" s="9" t="e">
        <v>#DIV/0!</v>
      </c>
      <c r="J13" s="9" t="e">
        <v>#DIV/0!</v>
      </c>
      <c r="K13" s="9" t="s">
        <v>60</v>
      </c>
      <c r="L13" s="10"/>
      <c r="M13" s="10" t="s">
        <v>44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10">
        <v>0</v>
      </c>
      <c r="T13" s="10" t="s">
        <v>44</v>
      </c>
      <c r="U13" s="6">
        <v>0</v>
      </c>
      <c r="V13" s="6">
        <v>0</v>
      </c>
      <c r="W13" s="6">
        <v>0</v>
      </c>
      <c r="X13" s="6">
        <v>0</v>
      </c>
      <c r="Y13" s="6">
        <v>0</v>
      </c>
      <c r="Z13" s="6">
        <v>0</v>
      </c>
      <c r="AD13" s="8">
        <v>0</v>
      </c>
      <c r="AE13" s="8">
        <v>0</v>
      </c>
      <c r="AF13" s="26">
        <v>0</v>
      </c>
      <c r="AG13" s="26">
        <v>0</v>
      </c>
    </row>
    <row r="14" spans="1:33" x14ac:dyDescent="0.25">
      <c r="A14" s="5" t="s">
        <v>45</v>
      </c>
      <c r="B14" s="6">
        <v>0</v>
      </c>
      <c r="C14" s="7">
        <v>0</v>
      </c>
      <c r="D14" s="11">
        <f>AF14</f>
        <v>717080</v>
      </c>
      <c r="F14" s="5" t="s">
        <v>45</v>
      </c>
      <c r="G14" s="9" t="e">
        <v>#DIV/0!</v>
      </c>
      <c r="H14" s="9" t="e">
        <v>#DIV/0!</v>
      </c>
      <c r="I14" s="9" t="e">
        <v>#DIV/0!</v>
      </c>
      <c r="J14" s="9" t="e">
        <v>#DIV/0!</v>
      </c>
      <c r="K14" s="9" t="s">
        <v>60</v>
      </c>
      <c r="L14" s="10"/>
      <c r="M14" s="10" t="s">
        <v>45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10">
        <v>0</v>
      </c>
      <c r="T14" s="10" t="s">
        <v>45</v>
      </c>
      <c r="U14" s="7">
        <v>0</v>
      </c>
      <c r="V14" s="7">
        <v>0</v>
      </c>
      <c r="W14" s="6">
        <v>0</v>
      </c>
      <c r="X14" s="6">
        <v>0</v>
      </c>
      <c r="Y14" s="6">
        <v>0</v>
      </c>
      <c r="Z14" s="6">
        <v>0</v>
      </c>
      <c r="AD14" s="8">
        <v>717080</v>
      </c>
      <c r="AE14" s="8">
        <v>0</v>
      </c>
      <c r="AF14" s="26">
        <f>AD14+AE14</f>
        <v>717080</v>
      </c>
      <c r="AG14" s="26">
        <v>0</v>
      </c>
    </row>
    <row r="15" spans="1:33" hidden="1" x14ac:dyDescent="0.25">
      <c r="A15" s="5" t="s">
        <v>46</v>
      </c>
      <c r="B15" s="6">
        <v>0</v>
      </c>
      <c r="C15" s="7">
        <v>0</v>
      </c>
      <c r="D15" s="11">
        <v>0</v>
      </c>
      <c r="F15" s="5" t="s">
        <v>46</v>
      </c>
      <c r="G15" s="9" t="e">
        <v>#DIV/0!</v>
      </c>
      <c r="H15" s="9" t="e">
        <v>#DIV/0!</v>
      </c>
      <c r="I15" s="9" t="e">
        <v>#DIV/0!</v>
      </c>
      <c r="J15" s="9" t="e">
        <v>#DIV/0!</v>
      </c>
      <c r="K15" s="9" t="s">
        <v>60</v>
      </c>
      <c r="L15" s="10"/>
      <c r="M15" s="10" t="s">
        <v>46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10">
        <v>0</v>
      </c>
      <c r="T15" s="10" t="s">
        <v>46</v>
      </c>
      <c r="U15" s="6">
        <v>0</v>
      </c>
      <c r="V15" s="6">
        <v>0</v>
      </c>
      <c r="W15" s="6">
        <v>0</v>
      </c>
      <c r="X15" s="6">
        <v>0</v>
      </c>
      <c r="Y15" s="6">
        <v>0</v>
      </c>
      <c r="Z15" s="6">
        <v>0</v>
      </c>
      <c r="AD15" s="8">
        <v>0</v>
      </c>
      <c r="AE15" s="8">
        <v>0</v>
      </c>
      <c r="AF15" s="26">
        <v>0</v>
      </c>
      <c r="AG15" s="26">
        <v>0</v>
      </c>
    </row>
    <row r="16" spans="1:33" hidden="1" x14ac:dyDescent="0.25">
      <c r="A16" s="5" t="s">
        <v>47</v>
      </c>
      <c r="B16" s="6">
        <v>0</v>
      </c>
      <c r="C16" s="7">
        <v>0</v>
      </c>
      <c r="D16" s="12">
        <v>0</v>
      </c>
      <c r="F16" s="5" t="s">
        <v>47</v>
      </c>
      <c r="G16" s="9" t="e">
        <v>#DIV/0!</v>
      </c>
      <c r="H16" s="9" t="e">
        <v>#DIV/0!</v>
      </c>
      <c r="I16" s="9" t="e">
        <v>#DIV/0!</v>
      </c>
      <c r="J16" s="9" t="e">
        <v>#DIV/0!</v>
      </c>
      <c r="K16" s="9" t="s">
        <v>60</v>
      </c>
      <c r="L16" s="10"/>
      <c r="M16" s="10" t="s">
        <v>47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10">
        <v>0</v>
      </c>
      <c r="T16" s="10" t="s">
        <v>47</v>
      </c>
      <c r="U16" s="6">
        <v>0</v>
      </c>
      <c r="V16" s="6">
        <v>0</v>
      </c>
      <c r="W16" s="6">
        <v>0</v>
      </c>
      <c r="X16" s="6">
        <v>0</v>
      </c>
      <c r="Y16" s="6">
        <v>0</v>
      </c>
      <c r="Z16" s="6">
        <v>0</v>
      </c>
      <c r="AD16" s="8">
        <v>0</v>
      </c>
      <c r="AE16" s="8">
        <v>0</v>
      </c>
      <c r="AF16" s="26">
        <v>0</v>
      </c>
      <c r="AG16" s="26">
        <v>0</v>
      </c>
    </row>
    <row r="17" spans="1:33" hidden="1" x14ac:dyDescent="0.25">
      <c r="A17" s="5">
        <v>0</v>
      </c>
      <c r="B17" s="6">
        <v>0</v>
      </c>
      <c r="C17" s="7">
        <v>0</v>
      </c>
      <c r="D17" s="12">
        <v>0</v>
      </c>
      <c r="F17" s="5">
        <v>0</v>
      </c>
      <c r="G17" s="9" t="e">
        <v>#DIV/0!</v>
      </c>
      <c r="H17" s="9" t="e">
        <v>#DIV/0!</v>
      </c>
      <c r="I17" s="9" t="e">
        <v>#DIV/0!</v>
      </c>
      <c r="J17" s="9" t="e">
        <v>#DIV/0!</v>
      </c>
      <c r="K17" s="9" t="s">
        <v>60</v>
      </c>
      <c r="L17" s="10"/>
      <c r="M17" s="10">
        <v>0</v>
      </c>
      <c r="N17" s="6">
        <v>0</v>
      </c>
      <c r="O17" s="6">
        <v>0</v>
      </c>
      <c r="P17" s="6">
        <v>0</v>
      </c>
      <c r="Q17" s="6">
        <v>0</v>
      </c>
      <c r="R17" s="6">
        <v>0</v>
      </c>
      <c r="S17" s="10">
        <v>0</v>
      </c>
      <c r="T17" s="10">
        <v>0</v>
      </c>
      <c r="U17" s="6">
        <v>0</v>
      </c>
      <c r="V17" s="6">
        <v>0</v>
      </c>
      <c r="W17" s="6">
        <v>0</v>
      </c>
      <c r="X17" s="6">
        <v>0</v>
      </c>
      <c r="Y17" s="6">
        <v>0</v>
      </c>
      <c r="Z17" s="6">
        <v>0</v>
      </c>
      <c r="AD17" s="8"/>
      <c r="AE17" s="8"/>
    </row>
    <row r="18" spans="1:33" hidden="1" x14ac:dyDescent="0.25">
      <c r="A18" s="5">
        <v>0</v>
      </c>
      <c r="B18" s="6">
        <v>0</v>
      </c>
      <c r="C18" s="7">
        <v>0</v>
      </c>
      <c r="D18" s="12">
        <v>0</v>
      </c>
      <c r="F18" s="5">
        <v>0</v>
      </c>
      <c r="G18" s="9" t="e">
        <v>#DIV/0!</v>
      </c>
      <c r="H18" s="9" t="e">
        <v>#DIV/0!</v>
      </c>
      <c r="I18" s="9" t="e">
        <v>#DIV/0!</v>
      </c>
      <c r="J18" s="9" t="e">
        <v>#DIV/0!</v>
      </c>
      <c r="K18" s="9" t="s">
        <v>60</v>
      </c>
      <c r="L18" s="10"/>
      <c r="M18" s="10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10">
        <v>0</v>
      </c>
      <c r="T18" s="10">
        <v>0</v>
      </c>
      <c r="U18" s="6">
        <v>0</v>
      </c>
      <c r="V18" s="6">
        <v>0</v>
      </c>
      <c r="W18" s="6">
        <v>0</v>
      </c>
      <c r="X18" s="6">
        <v>0</v>
      </c>
      <c r="Y18" s="6">
        <v>0</v>
      </c>
      <c r="Z18" s="6">
        <v>0</v>
      </c>
      <c r="AD18" s="8"/>
      <c r="AE18" s="8"/>
    </row>
    <row r="19" spans="1:33" hidden="1" x14ac:dyDescent="0.25">
      <c r="A19" s="5">
        <v>0</v>
      </c>
      <c r="B19" s="6">
        <v>0</v>
      </c>
      <c r="C19" s="7">
        <v>0</v>
      </c>
      <c r="D19" s="12">
        <v>0</v>
      </c>
      <c r="F19" s="5">
        <v>0</v>
      </c>
      <c r="G19" s="9" t="e">
        <v>#DIV/0!</v>
      </c>
      <c r="H19" s="9" t="e">
        <v>#DIV/0!</v>
      </c>
      <c r="I19" s="9" t="e">
        <v>#DIV/0!</v>
      </c>
      <c r="J19" s="9" t="e">
        <v>#DIV/0!</v>
      </c>
      <c r="K19" s="9" t="s">
        <v>60</v>
      </c>
      <c r="L19" s="10"/>
      <c r="M19" s="10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10">
        <v>0</v>
      </c>
      <c r="T19" s="10">
        <v>0</v>
      </c>
      <c r="U19" s="6">
        <v>0</v>
      </c>
      <c r="V19" s="6">
        <v>0</v>
      </c>
      <c r="W19" s="6">
        <v>0</v>
      </c>
      <c r="X19" s="6">
        <v>0</v>
      </c>
      <c r="Y19" s="6">
        <v>0</v>
      </c>
      <c r="Z19" s="6">
        <v>0</v>
      </c>
      <c r="AD19" s="8"/>
      <c r="AE19" s="8"/>
    </row>
    <row r="20" spans="1:33" hidden="1" x14ac:dyDescent="0.25">
      <c r="A20" s="5">
        <v>0</v>
      </c>
      <c r="B20" s="6">
        <v>0</v>
      </c>
      <c r="C20" s="7">
        <v>0</v>
      </c>
      <c r="D20" s="12">
        <v>0</v>
      </c>
      <c r="F20" s="5">
        <v>0</v>
      </c>
      <c r="G20" s="9" t="e">
        <v>#DIV/0!</v>
      </c>
      <c r="H20" s="9" t="e">
        <v>#DIV/0!</v>
      </c>
      <c r="I20" s="9" t="e">
        <v>#DIV/0!</v>
      </c>
      <c r="J20" s="9" t="e">
        <v>#DIV/0!</v>
      </c>
      <c r="K20" s="9" t="s">
        <v>60</v>
      </c>
      <c r="L20" s="10"/>
      <c r="M20" s="10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10">
        <v>0</v>
      </c>
      <c r="T20" s="10">
        <v>0</v>
      </c>
      <c r="U20" s="6">
        <v>0</v>
      </c>
      <c r="V20" s="6">
        <v>0</v>
      </c>
      <c r="W20" s="6">
        <v>0</v>
      </c>
      <c r="X20" s="6">
        <v>0</v>
      </c>
      <c r="Y20" s="6">
        <v>0</v>
      </c>
      <c r="Z20" s="6">
        <v>0</v>
      </c>
      <c r="AD20" s="8"/>
      <c r="AE20" s="8"/>
    </row>
    <row r="21" spans="1:33" hidden="1" x14ac:dyDescent="0.25">
      <c r="A21" s="5">
        <v>0</v>
      </c>
      <c r="B21" s="6">
        <v>0</v>
      </c>
      <c r="C21" s="7">
        <v>0</v>
      </c>
      <c r="D21" s="12">
        <v>0</v>
      </c>
      <c r="F21" s="5">
        <v>0</v>
      </c>
      <c r="G21" s="9" t="e">
        <v>#DIV/0!</v>
      </c>
      <c r="H21" s="9" t="e">
        <v>#DIV/0!</v>
      </c>
      <c r="I21" s="9" t="e">
        <v>#DIV/0!</v>
      </c>
      <c r="J21" s="9" t="e">
        <v>#DIV/0!</v>
      </c>
      <c r="K21" s="9" t="s">
        <v>60</v>
      </c>
      <c r="L21" s="10"/>
      <c r="M21" s="10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10">
        <v>0</v>
      </c>
      <c r="T21" s="10">
        <v>0</v>
      </c>
      <c r="U21" s="6">
        <v>0</v>
      </c>
      <c r="V21" s="6">
        <v>0</v>
      </c>
      <c r="W21" s="6">
        <v>0</v>
      </c>
      <c r="X21" s="6">
        <v>0</v>
      </c>
      <c r="Y21" s="6">
        <v>0</v>
      </c>
      <c r="Z21" s="6">
        <v>0</v>
      </c>
      <c r="AD21" s="8"/>
      <c r="AE21" s="8"/>
    </row>
    <row r="22" spans="1:33" hidden="1" x14ac:dyDescent="0.25">
      <c r="A22" s="5" t="s">
        <v>13</v>
      </c>
      <c r="B22" s="6"/>
      <c r="C22" s="7"/>
      <c r="D22" s="12"/>
      <c r="F22" s="5" t="s">
        <v>13</v>
      </c>
      <c r="G22" s="9"/>
      <c r="H22" s="9"/>
      <c r="I22" s="9"/>
      <c r="J22" s="9"/>
      <c r="K22" s="9"/>
      <c r="L22" s="10"/>
      <c r="M22" s="10" t="s">
        <v>13</v>
      </c>
      <c r="N22" s="6"/>
      <c r="O22" s="6"/>
      <c r="P22" s="6"/>
      <c r="Q22" s="6"/>
      <c r="R22" s="6"/>
      <c r="S22" s="10"/>
      <c r="T22" s="10" t="s">
        <v>13</v>
      </c>
      <c r="U22" s="6"/>
      <c r="V22" s="6"/>
      <c r="W22" s="6"/>
      <c r="X22" s="6"/>
      <c r="Y22" s="6"/>
      <c r="Z22" s="6"/>
      <c r="AD22" s="8"/>
      <c r="AE22" s="8"/>
    </row>
    <row r="23" spans="1:33" x14ac:dyDescent="0.25">
      <c r="A23" s="13"/>
      <c r="B23" s="14"/>
      <c r="C23" s="14"/>
      <c r="D23" s="14"/>
      <c r="F23" s="5" t="s">
        <v>48</v>
      </c>
      <c r="G23" s="9">
        <v>3.1889341613775519</v>
      </c>
      <c r="H23" s="9">
        <v>2.7247619638588914</v>
      </c>
      <c r="I23" s="9">
        <v>1.7016450185739469</v>
      </c>
      <c r="J23" s="9">
        <v>3.4414545291489498</v>
      </c>
      <c r="K23" s="9">
        <v>2.3372545840393704</v>
      </c>
      <c r="L23" s="15"/>
      <c r="M23" s="10" t="s">
        <v>48</v>
      </c>
      <c r="N23" s="6">
        <v>0</v>
      </c>
      <c r="O23" s="6">
        <v>0</v>
      </c>
      <c r="P23" s="6">
        <v>9667.2430339347757</v>
      </c>
      <c r="Q23" s="6">
        <v>9667.2430339347757</v>
      </c>
      <c r="R23" s="6">
        <v>19334.486067869551</v>
      </c>
      <c r="S23" s="15"/>
      <c r="T23" s="10" t="s">
        <v>48</v>
      </c>
      <c r="U23" s="6">
        <v>0</v>
      </c>
      <c r="V23" s="6">
        <v>0</v>
      </c>
      <c r="W23" s="6">
        <v>124.49164154405999</v>
      </c>
      <c r="X23" s="6">
        <v>124.70164154406005</v>
      </c>
      <c r="Y23" s="6">
        <v>129.48328308812006</v>
      </c>
      <c r="Z23" s="6"/>
      <c r="AC23" s="10" t="s">
        <v>48</v>
      </c>
      <c r="AD23" s="27">
        <f>SUM(AD4:AD14)</f>
        <v>16347273</v>
      </c>
      <c r="AE23" s="27">
        <v>18292715</v>
      </c>
      <c r="AF23" s="27">
        <f>SUM(AF4:AF14)</f>
        <v>34639988</v>
      </c>
      <c r="AG23" s="26">
        <v>0</v>
      </c>
    </row>
    <row r="24" spans="1:33" x14ac:dyDescent="0.25">
      <c r="A24" s="5" t="s">
        <v>49</v>
      </c>
      <c r="B24" s="16">
        <v>7593.1093054344283</v>
      </c>
      <c r="C24" s="9">
        <v>67.330781856800002</v>
      </c>
      <c r="D24" s="12">
        <f>AF24</f>
        <v>14658462</v>
      </c>
      <c r="AC24" s="10" t="s">
        <v>49</v>
      </c>
      <c r="AD24" s="8">
        <v>6461334</v>
      </c>
      <c r="AE24" s="8">
        <v>8197128</v>
      </c>
      <c r="AF24" s="8">
        <v>14658462</v>
      </c>
      <c r="AG24" s="26">
        <v>0</v>
      </c>
    </row>
    <row r="25" spans="1:33" x14ac:dyDescent="0.25">
      <c r="A25" s="5" t="s">
        <v>50</v>
      </c>
      <c r="B25" s="16">
        <v>11741.376762435124</v>
      </c>
      <c r="C25" s="9">
        <v>62.152501231320059</v>
      </c>
      <c r="D25" s="12">
        <f>AF25</f>
        <v>19981526</v>
      </c>
      <c r="M25" t="s">
        <v>51</v>
      </c>
      <c r="N25" s="17">
        <v>0</v>
      </c>
      <c r="O25" s="17">
        <v>0</v>
      </c>
      <c r="P25" s="17">
        <v>9667.2430339347757</v>
      </c>
      <c r="Q25" s="17">
        <v>9667.2430339347757</v>
      </c>
      <c r="R25" s="17">
        <v>19334.486067869551</v>
      </c>
      <c r="T25" t="s">
        <v>51</v>
      </c>
      <c r="U25" s="17">
        <v>0</v>
      </c>
      <c r="V25" s="17">
        <v>0</v>
      </c>
      <c r="W25" s="17">
        <v>4.7816415440599993</v>
      </c>
      <c r="X25" s="17">
        <v>4.7816415440599993</v>
      </c>
      <c r="Y25" s="17">
        <v>9.5632830881199986</v>
      </c>
      <c r="AC25" s="10" t="s">
        <v>50</v>
      </c>
      <c r="AD25" s="8">
        <f>AD4+AD6+AD11+AD14</f>
        <v>9885939</v>
      </c>
      <c r="AE25" s="8">
        <v>10095587</v>
      </c>
      <c r="AF25" s="8">
        <f>AF4+AF6+AF11+AF14</f>
        <v>19981526</v>
      </c>
      <c r="AG25" s="26">
        <v>0</v>
      </c>
    </row>
    <row r="26" spans="1:33" hidden="1" x14ac:dyDescent="0.25">
      <c r="A26" s="5" t="s">
        <v>61</v>
      </c>
      <c r="B26" s="6">
        <v>0</v>
      </c>
      <c r="C26" s="7">
        <v>0</v>
      </c>
      <c r="D26" s="11">
        <v>0</v>
      </c>
      <c r="M26" t="s">
        <v>52</v>
      </c>
      <c r="N26" s="17">
        <v>0</v>
      </c>
      <c r="O26" s="17">
        <v>0</v>
      </c>
      <c r="P26" s="17">
        <v>0</v>
      </c>
      <c r="Q26" s="17">
        <v>0</v>
      </c>
      <c r="R26" s="17">
        <v>0</v>
      </c>
      <c r="T26" t="s">
        <v>52</v>
      </c>
      <c r="U26" s="17">
        <v>0</v>
      </c>
      <c r="V26" s="17">
        <v>0</v>
      </c>
      <c r="W26" s="17">
        <v>52.7</v>
      </c>
      <c r="X26" s="17">
        <v>62.699999999999996</v>
      </c>
      <c r="Y26" s="17">
        <v>62.699999999999996</v>
      </c>
      <c r="AC26" s="10" t="s">
        <v>61</v>
      </c>
      <c r="AD26" s="8">
        <v>0</v>
      </c>
      <c r="AE26" s="8">
        <v>0</v>
      </c>
      <c r="AF26" s="8">
        <v>0</v>
      </c>
      <c r="AG26" s="26">
        <v>0</v>
      </c>
    </row>
    <row r="27" spans="1:33" x14ac:dyDescent="0.25">
      <c r="A27" s="5" t="s">
        <v>48</v>
      </c>
      <c r="B27" s="16">
        <v>19334.486067869551</v>
      </c>
      <c r="C27" s="9">
        <v>129.48328308812006</v>
      </c>
      <c r="D27" s="12">
        <f>AF27</f>
        <v>34639988</v>
      </c>
      <c r="M27" t="s">
        <v>54</v>
      </c>
      <c r="N27" s="18">
        <v>0</v>
      </c>
      <c r="O27" s="18">
        <v>0</v>
      </c>
      <c r="P27" s="18">
        <v>0</v>
      </c>
      <c r="Q27" s="18">
        <v>0</v>
      </c>
      <c r="R27" s="18">
        <v>0</v>
      </c>
      <c r="T27" t="s">
        <v>54</v>
      </c>
      <c r="U27" s="18">
        <v>0</v>
      </c>
      <c r="V27" s="18">
        <v>0</v>
      </c>
      <c r="W27" s="18">
        <v>67.009999999999991</v>
      </c>
      <c r="X27" s="18">
        <v>57.220000000000056</v>
      </c>
      <c r="Y27" s="18">
        <v>57.220000000000056</v>
      </c>
      <c r="AC27" s="10" t="s">
        <v>48</v>
      </c>
      <c r="AD27" s="8">
        <f>AD23</f>
        <v>16347273</v>
      </c>
      <c r="AE27" s="8">
        <v>18292715</v>
      </c>
      <c r="AF27" s="8">
        <f>AF23</f>
        <v>34639988</v>
      </c>
      <c r="AG27" s="26">
        <v>0</v>
      </c>
    </row>
    <row r="28" spans="1:33" x14ac:dyDescent="0.25">
      <c r="A28" s="19" t="s">
        <v>53</v>
      </c>
      <c r="B28" s="17">
        <v>19334.486067869551</v>
      </c>
      <c r="C28" s="20">
        <v>9.5632830881199986</v>
      </c>
      <c r="D28" s="21">
        <f>AF28</f>
        <v>18153410</v>
      </c>
      <c r="N28" s="17">
        <v>0</v>
      </c>
      <c r="O28" s="17">
        <v>0</v>
      </c>
      <c r="P28" s="17">
        <v>9667.2430339347757</v>
      </c>
      <c r="Q28" s="17">
        <v>9667.2430339347757</v>
      </c>
      <c r="R28" s="17">
        <v>19334.486067869551</v>
      </c>
      <c r="U28" s="17">
        <v>0</v>
      </c>
      <c r="V28" s="17">
        <v>0</v>
      </c>
      <c r="W28" s="17">
        <v>124.49164154406</v>
      </c>
      <c r="X28" s="17">
        <v>124.70164154406005</v>
      </c>
      <c r="Y28" s="17">
        <v>129.48328308812006</v>
      </c>
      <c r="AC28" s="10" t="s">
        <v>53</v>
      </c>
      <c r="AD28" s="8">
        <f>AD4+AD6+AD8+AD14</f>
        <v>9435245</v>
      </c>
      <c r="AE28" s="8">
        <v>8718165</v>
      </c>
      <c r="AF28" s="8">
        <f>AF4+AF6+AF8+AF14</f>
        <v>18153410</v>
      </c>
      <c r="AG28" s="26">
        <v>0</v>
      </c>
    </row>
    <row r="29" spans="1:33" x14ac:dyDescent="0.25">
      <c r="A29" s="19" t="s">
        <v>55</v>
      </c>
      <c r="B29" s="17">
        <v>0</v>
      </c>
      <c r="C29" s="20">
        <v>119.92000000000004</v>
      </c>
      <c r="D29" s="21">
        <v>16486578</v>
      </c>
      <c r="AC29" s="10" t="s">
        <v>55</v>
      </c>
      <c r="AD29" s="8">
        <v>6912028</v>
      </c>
      <c r="AE29" s="8">
        <v>9574550</v>
      </c>
      <c r="AF29" s="8">
        <v>16486578</v>
      </c>
      <c r="AG29" s="26">
        <v>0</v>
      </c>
    </row>
    <row r="30" spans="1:33" hidden="1" x14ac:dyDescent="0.25">
      <c r="B30" s="20">
        <v>0</v>
      </c>
      <c r="C30" s="20">
        <v>0</v>
      </c>
      <c r="D30" s="21">
        <v>0</v>
      </c>
      <c r="AC30" s="10">
        <v>0</v>
      </c>
      <c r="AD30" s="8">
        <v>0</v>
      </c>
      <c r="AE30" s="8">
        <v>0</v>
      </c>
      <c r="AF30" s="8">
        <v>0</v>
      </c>
      <c r="AG30" s="26">
        <v>0</v>
      </c>
    </row>
    <row r="33" spans="1:33" x14ac:dyDescent="0.25">
      <c r="A33" t="s">
        <v>56</v>
      </c>
      <c r="AD33" t="s">
        <v>13</v>
      </c>
    </row>
    <row r="35" spans="1:33" x14ac:dyDescent="0.25">
      <c r="A35" s="1" t="s">
        <v>58</v>
      </c>
    </row>
    <row r="36" spans="1:33" x14ac:dyDescent="0.25">
      <c r="A36" s="2"/>
      <c r="B36" s="44" t="s">
        <v>21</v>
      </c>
      <c r="C36" s="44"/>
      <c r="D36" s="44"/>
      <c r="F36" s="1" t="s">
        <v>59</v>
      </c>
      <c r="N36" s="45" t="s">
        <v>23</v>
      </c>
      <c r="O36" s="46"/>
      <c r="P36" s="46"/>
      <c r="Q36" s="46"/>
      <c r="R36" s="46"/>
      <c r="U36" s="45" t="s">
        <v>24</v>
      </c>
      <c r="V36" s="46"/>
      <c r="W36" s="46"/>
      <c r="X36" s="46"/>
      <c r="Y36" s="46"/>
      <c r="AB36" s="45" t="s">
        <v>25</v>
      </c>
      <c r="AC36" s="46"/>
      <c r="AD36" s="46"/>
      <c r="AE36" s="46"/>
      <c r="AF36" s="46"/>
    </row>
    <row r="37" spans="1:33" ht="39" x14ac:dyDescent="0.25">
      <c r="A37" s="2"/>
      <c r="B37" s="3" t="s">
        <v>23</v>
      </c>
      <c r="C37" s="3" t="s">
        <v>26</v>
      </c>
      <c r="D37" s="3" t="s">
        <v>27</v>
      </c>
      <c r="F37" s="4" t="s">
        <v>0</v>
      </c>
      <c r="G37" s="3" t="s">
        <v>28</v>
      </c>
      <c r="H37" s="3" t="s">
        <v>29</v>
      </c>
      <c r="I37" s="3" t="s">
        <v>30</v>
      </c>
      <c r="J37" s="3" t="s">
        <v>31</v>
      </c>
      <c r="K37" s="3" t="s">
        <v>32</v>
      </c>
      <c r="L37" s="31"/>
      <c r="M37" s="3"/>
      <c r="N37" s="31" t="s">
        <v>33</v>
      </c>
      <c r="O37" s="31" t="s">
        <v>34</v>
      </c>
      <c r="P37" s="31">
        <v>2027</v>
      </c>
      <c r="Q37" s="31">
        <v>2028</v>
      </c>
      <c r="R37" s="31" t="s">
        <v>21</v>
      </c>
      <c r="S37" s="31"/>
      <c r="T37" s="31"/>
      <c r="U37" s="31" t="s">
        <v>33</v>
      </c>
      <c r="V37" s="31" t="s">
        <v>34</v>
      </c>
      <c r="W37" s="31">
        <v>2027</v>
      </c>
      <c r="X37" s="31">
        <v>2028</v>
      </c>
      <c r="Y37" s="31" t="s">
        <v>21</v>
      </c>
      <c r="Z37" s="31"/>
      <c r="AB37" s="31" t="s">
        <v>33</v>
      </c>
      <c r="AC37" s="31"/>
      <c r="AD37" s="31">
        <v>2027</v>
      </c>
      <c r="AE37" s="31">
        <v>2028</v>
      </c>
      <c r="AF37" s="31" t="s">
        <v>21</v>
      </c>
      <c r="AG37" s="31"/>
    </row>
    <row r="38" spans="1:33" x14ac:dyDescent="0.25">
      <c r="A38" s="5" t="s">
        <v>35</v>
      </c>
      <c r="B38" s="6">
        <v>5512.9577723200709</v>
      </c>
      <c r="C38" s="7">
        <v>3.2022846399999993</v>
      </c>
      <c r="D38" s="8">
        <v>4800000</v>
      </c>
      <c r="F38" s="5" t="s">
        <v>35</v>
      </c>
      <c r="G38" s="9">
        <v>1.0677057000261985</v>
      </c>
      <c r="H38" s="9">
        <v>1.7078867018093957</v>
      </c>
      <c r="I38" s="9">
        <v>0.67304256413617813</v>
      </c>
      <c r="J38" s="9">
        <v>1.3696726001190511</v>
      </c>
      <c r="K38" s="9">
        <v>1.4152106847201951</v>
      </c>
      <c r="L38" s="10"/>
      <c r="M38" s="10" t="s">
        <v>35</v>
      </c>
      <c r="N38" s="6">
        <v>0</v>
      </c>
      <c r="O38" s="6">
        <v>0</v>
      </c>
      <c r="P38" s="6">
        <v>2756.4788861600355</v>
      </c>
      <c r="Q38" s="6">
        <v>2756.4788861600355</v>
      </c>
      <c r="R38" s="6">
        <v>5512.9577723200709</v>
      </c>
      <c r="S38" s="10">
        <v>0</v>
      </c>
      <c r="T38" s="10" t="s">
        <v>35</v>
      </c>
      <c r="U38" s="7">
        <v>0</v>
      </c>
      <c r="V38" s="7">
        <v>0</v>
      </c>
      <c r="W38" s="6">
        <v>1.6011423199999997</v>
      </c>
      <c r="X38" s="6">
        <v>1.6011423199999997</v>
      </c>
      <c r="Y38" s="6">
        <v>3.2022846399999993</v>
      </c>
      <c r="Z38" s="6">
        <v>0</v>
      </c>
      <c r="AD38" s="8">
        <v>2400000</v>
      </c>
      <c r="AE38" s="8">
        <v>2400000</v>
      </c>
      <c r="AF38" s="26">
        <v>4800000</v>
      </c>
      <c r="AG38" s="26">
        <v>0</v>
      </c>
    </row>
    <row r="39" spans="1:33" hidden="1" x14ac:dyDescent="0.25">
      <c r="A39" s="5" t="s">
        <v>37</v>
      </c>
      <c r="B39" s="6">
        <v>0</v>
      </c>
      <c r="C39" s="7">
        <v>0</v>
      </c>
      <c r="D39" s="11">
        <v>0</v>
      </c>
      <c r="F39" s="5" t="s">
        <v>37</v>
      </c>
      <c r="G39" s="9" t="e">
        <v>#DIV/0!</v>
      </c>
      <c r="H39" s="9" t="e">
        <v>#DIV/0!</v>
      </c>
      <c r="I39" s="9" t="e">
        <v>#DIV/0!</v>
      </c>
      <c r="J39" s="9" t="e">
        <v>#DIV/0!</v>
      </c>
      <c r="K39" s="9" t="s">
        <v>60</v>
      </c>
      <c r="L39" s="10"/>
      <c r="M39" s="10" t="s">
        <v>37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10">
        <v>0</v>
      </c>
      <c r="T39" s="10" t="s">
        <v>37</v>
      </c>
      <c r="U39" s="7">
        <v>0</v>
      </c>
      <c r="V39" s="7">
        <v>0</v>
      </c>
      <c r="W39" s="6">
        <v>0</v>
      </c>
      <c r="X39" s="6">
        <v>0</v>
      </c>
      <c r="Y39" s="6">
        <v>0</v>
      </c>
      <c r="Z39" s="6">
        <v>0</v>
      </c>
      <c r="AD39" s="8">
        <v>0</v>
      </c>
      <c r="AE39" s="8">
        <v>0</v>
      </c>
      <c r="AF39" s="26">
        <v>0</v>
      </c>
      <c r="AG39" s="26">
        <v>0</v>
      </c>
    </row>
    <row r="40" spans="1:33" x14ac:dyDescent="0.25">
      <c r="A40" s="5" t="s">
        <v>38</v>
      </c>
      <c r="B40" s="6">
        <v>6228.418990115053</v>
      </c>
      <c r="C40" s="7">
        <v>1.7302165913200001</v>
      </c>
      <c r="D40" s="11">
        <v>7309678</v>
      </c>
      <c r="F40" s="5" t="s">
        <v>38</v>
      </c>
      <c r="G40" s="9">
        <v>0.47072521244197868</v>
      </c>
      <c r="H40" s="9">
        <v>0.48620807838006685</v>
      </c>
      <c r="I40" s="9">
        <v>0.28790140929884706</v>
      </c>
      <c r="J40" s="9">
        <v>0.55850445865932119</v>
      </c>
      <c r="K40" s="9">
        <v>1.8476598350931517</v>
      </c>
      <c r="L40" s="10"/>
      <c r="M40" s="10" t="s">
        <v>38</v>
      </c>
      <c r="N40" s="6">
        <v>0</v>
      </c>
      <c r="O40" s="6">
        <v>0</v>
      </c>
      <c r="P40" s="6">
        <v>3114.2094950575265</v>
      </c>
      <c r="Q40" s="6">
        <v>3114.2094950575265</v>
      </c>
      <c r="R40" s="6">
        <v>6228.418990115053</v>
      </c>
      <c r="S40" s="10">
        <v>0</v>
      </c>
      <c r="T40" s="10" t="s">
        <v>38</v>
      </c>
      <c r="U40" s="22">
        <v>0</v>
      </c>
      <c r="V40" s="22">
        <v>0</v>
      </c>
      <c r="W40" s="23">
        <v>0.86510829566000003</v>
      </c>
      <c r="X40" s="23">
        <v>0.86510829566000003</v>
      </c>
      <c r="Y40" s="23">
        <v>1.7302165913200001</v>
      </c>
      <c r="Z40" s="23">
        <v>0</v>
      </c>
      <c r="AD40" s="8">
        <v>3654839</v>
      </c>
      <c r="AE40" s="8">
        <v>3654839</v>
      </c>
      <c r="AF40" s="26">
        <v>7309678</v>
      </c>
      <c r="AG40" s="26">
        <v>0</v>
      </c>
    </row>
    <row r="41" spans="1:33" hidden="1" x14ac:dyDescent="0.25">
      <c r="A41" s="5"/>
      <c r="B41" s="5"/>
      <c r="C41" s="5"/>
      <c r="D41" s="5"/>
      <c r="F41" s="5"/>
      <c r="G41" s="5"/>
      <c r="H41" s="5"/>
      <c r="I41" s="5"/>
      <c r="J41" s="5"/>
      <c r="K41" s="5"/>
      <c r="N41" s="5"/>
      <c r="O41" s="5"/>
      <c r="P41" s="5"/>
      <c r="Q41" s="5"/>
      <c r="R41" s="5"/>
      <c r="U41" s="5"/>
      <c r="V41" s="5"/>
      <c r="W41" s="5"/>
      <c r="X41" s="5"/>
      <c r="Y41" s="5"/>
      <c r="Z41" s="5"/>
      <c r="AD41" s="8">
        <v>0</v>
      </c>
      <c r="AE41" s="8">
        <v>0</v>
      </c>
      <c r="AF41" s="26">
        <v>0</v>
      </c>
      <c r="AG41" s="26">
        <v>0</v>
      </c>
    </row>
    <row r="42" spans="1:33" x14ac:dyDescent="0.25">
      <c r="A42" s="5" t="s">
        <v>39</v>
      </c>
      <c r="B42" s="6">
        <v>7593.1093054344283</v>
      </c>
      <c r="C42" s="7">
        <v>4.6307818567999988</v>
      </c>
      <c r="D42" s="11">
        <v>5326652</v>
      </c>
      <c r="F42" s="5" t="s">
        <v>39</v>
      </c>
      <c r="G42" s="9">
        <v>2.4396755382470126</v>
      </c>
      <c r="H42" s="9">
        <v>2.3184832218869382</v>
      </c>
      <c r="I42" s="9">
        <v>0.9280188651989395</v>
      </c>
      <c r="J42" s="9">
        <v>3.2966612120147545</v>
      </c>
      <c r="K42" s="9">
        <v>2.8629452545029195</v>
      </c>
      <c r="L42" s="10"/>
      <c r="M42" s="10" t="s">
        <v>39</v>
      </c>
      <c r="N42" s="6">
        <v>0</v>
      </c>
      <c r="O42" s="6">
        <v>0</v>
      </c>
      <c r="P42" s="6">
        <v>3796.5546527172141</v>
      </c>
      <c r="Q42" s="6">
        <v>3796.5546527172141</v>
      </c>
      <c r="R42" s="6">
        <v>7593.1093054344283</v>
      </c>
      <c r="S42" s="10">
        <v>0</v>
      </c>
      <c r="T42" s="10" t="s">
        <v>39</v>
      </c>
      <c r="U42" s="24">
        <v>0</v>
      </c>
      <c r="V42" s="24">
        <v>0</v>
      </c>
      <c r="W42" s="25">
        <v>2.3153909283999994</v>
      </c>
      <c r="X42" s="25">
        <v>2.3153909283999994</v>
      </c>
      <c r="Y42" s="25">
        <v>4.6307818567999988</v>
      </c>
      <c r="Z42" s="25">
        <v>0</v>
      </c>
      <c r="AD42" s="8">
        <v>2663326</v>
      </c>
      <c r="AE42" s="8">
        <v>2663326</v>
      </c>
      <c r="AF42" s="26">
        <v>5326652</v>
      </c>
      <c r="AG42" s="26">
        <v>0</v>
      </c>
    </row>
    <row r="43" spans="1:33" hidden="1" x14ac:dyDescent="0.25">
      <c r="A43" s="5" t="s">
        <v>40</v>
      </c>
      <c r="B43" s="6">
        <v>0</v>
      </c>
      <c r="C43" s="7">
        <v>0</v>
      </c>
      <c r="D43" s="11">
        <v>0</v>
      </c>
      <c r="F43" s="5" t="s">
        <v>40</v>
      </c>
      <c r="G43" s="9" t="e">
        <v>#DIV/0!</v>
      </c>
      <c r="H43" s="9" t="e">
        <v>#DIV/0!</v>
      </c>
      <c r="I43" s="9" t="e">
        <v>#DIV/0!</v>
      </c>
      <c r="J43" s="9" t="e">
        <v>#DIV/0!</v>
      </c>
      <c r="K43" s="9" t="s">
        <v>60</v>
      </c>
      <c r="L43" s="10"/>
      <c r="M43" s="10" t="s">
        <v>40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10">
        <v>0</v>
      </c>
      <c r="T43" s="10" t="s">
        <v>40</v>
      </c>
      <c r="U43" s="6">
        <v>0</v>
      </c>
      <c r="V43" s="6">
        <v>0</v>
      </c>
      <c r="W43" s="6">
        <v>0</v>
      </c>
      <c r="X43" s="6">
        <v>0</v>
      </c>
      <c r="Y43" s="6">
        <v>0</v>
      </c>
      <c r="Z43" s="6">
        <v>0</v>
      </c>
      <c r="AD43" s="8">
        <v>0</v>
      </c>
      <c r="AE43" s="8">
        <v>0</v>
      </c>
      <c r="AF43" s="26">
        <v>0</v>
      </c>
      <c r="AG43" s="26">
        <v>0</v>
      </c>
    </row>
    <row r="44" spans="1:33" hidden="1" x14ac:dyDescent="0.25">
      <c r="A44" s="5" t="s">
        <v>41</v>
      </c>
      <c r="B44" s="6">
        <v>0</v>
      </c>
      <c r="C44" s="7">
        <v>0</v>
      </c>
      <c r="D44" s="11">
        <v>0</v>
      </c>
      <c r="F44" s="5" t="s">
        <v>41</v>
      </c>
      <c r="G44" s="9" t="e">
        <v>#DIV/0!</v>
      </c>
      <c r="H44" s="9" t="e">
        <v>#DIV/0!</v>
      </c>
      <c r="I44" s="9" t="e">
        <v>#DIV/0!</v>
      </c>
      <c r="J44" s="9" t="e">
        <v>#DIV/0!</v>
      </c>
      <c r="K44" s="9" t="s">
        <v>60</v>
      </c>
      <c r="L44" s="10"/>
      <c r="M44" s="10" t="s">
        <v>41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10">
        <v>0</v>
      </c>
      <c r="T44" s="10" t="s">
        <v>41</v>
      </c>
      <c r="U44" s="6">
        <v>0</v>
      </c>
      <c r="V44" s="6">
        <v>0</v>
      </c>
      <c r="W44" s="6">
        <v>0</v>
      </c>
      <c r="X44" s="6">
        <v>0</v>
      </c>
      <c r="Y44" s="6">
        <v>0</v>
      </c>
      <c r="Z44" s="6">
        <v>0</v>
      </c>
      <c r="AD44" s="8">
        <v>0</v>
      </c>
      <c r="AE44" s="8">
        <v>0</v>
      </c>
      <c r="AF44" s="26">
        <v>0</v>
      </c>
      <c r="AG44" s="26">
        <v>0</v>
      </c>
    </row>
    <row r="45" spans="1:33" x14ac:dyDescent="0.25">
      <c r="A45" s="5" t="s">
        <v>42</v>
      </c>
      <c r="B45" s="6">
        <v>0</v>
      </c>
      <c r="C45" s="7">
        <v>57.220000000000056</v>
      </c>
      <c r="D45" s="11">
        <f>AF45</f>
        <v>4040748</v>
      </c>
      <c r="F45" s="5" t="s">
        <v>42</v>
      </c>
      <c r="G45" s="9">
        <v>6.9037248373465898</v>
      </c>
      <c r="H45" s="9">
        <v>5.1045480875985492</v>
      </c>
      <c r="I45" s="9">
        <v>5.1045480875985492</v>
      </c>
      <c r="J45" s="9">
        <v>6.9037248373465898</v>
      </c>
      <c r="K45" s="9">
        <v>8.375795094936711</v>
      </c>
      <c r="L45" s="10"/>
      <c r="M45" s="10" t="s">
        <v>42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10">
        <v>0</v>
      </c>
      <c r="T45" s="10" t="s">
        <v>42</v>
      </c>
      <c r="U45" s="6">
        <v>0</v>
      </c>
      <c r="V45" s="6">
        <v>0</v>
      </c>
      <c r="W45" s="6"/>
      <c r="X45" s="6">
        <v>57.220000000000056</v>
      </c>
      <c r="Y45" s="6">
        <v>57.220000000000056</v>
      </c>
      <c r="Z45" s="6">
        <v>0</v>
      </c>
      <c r="AD45" s="8">
        <v>0</v>
      </c>
      <c r="AE45" s="8">
        <v>4040748</v>
      </c>
      <c r="AF45" s="26">
        <f>AE45+AD45</f>
        <v>4040748</v>
      </c>
      <c r="AG45" s="26">
        <v>0</v>
      </c>
    </row>
    <row r="46" spans="1:33" x14ac:dyDescent="0.25">
      <c r="A46" s="5" t="s">
        <v>43</v>
      </c>
      <c r="B46" s="6">
        <v>0</v>
      </c>
      <c r="C46" s="7">
        <v>62.699999999999996</v>
      </c>
      <c r="D46" s="11">
        <f>AF46</f>
        <v>5533802</v>
      </c>
      <c r="F46" s="5" t="s">
        <v>43</v>
      </c>
      <c r="G46" s="9">
        <v>9.3420568026373356</v>
      </c>
      <c r="H46" s="9">
        <v>3.4085947052930297</v>
      </c>
      <c r="I46" s="9">
        <v>3.4085947052930297</v>
      </c>
      <c r="J46" s="9">
        <v>9.3420568026373356</v>
      </c>
      <c r="K46" s="9" t="s">
        <v>60</v>
      </c>
      <c r="L46" s="10"/>
      <c r="M46" s="10" t="s">
        <v>43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10">
        <v>0</v>
      </c>
      <c r="T46" s="10" t="s">
        <v>43</v>
      </c>
      <c r="U46" s="6">
        <v>0</v>
      </c>
      <c r="V46" s="6">
        <v>0</v>
      </c>
      <c r="W46" s="6"/>
      <c r="X46" s="6">
        <v>62.699999999999996</v>
      </c>
      <c r="Y46" s="6">
        <v>62.699999999999996</v>
      </c>
      <c r="Z46" s="6">
        <v>0</v>
      </c>
      <c r="AD46" s="8">
        <v>0</v>
      </c>
      <c r="AE46" s="8">
        <v>5533802</v>
      </c>
      <c r="AF46" s="26">
        <f>AE46+AD46</f>
        <v>5533802</v>
      </c>
      <c r="AG46" s="26">
        <v>0</v>
      </c>
    </row>
    <row r="47" spans="1:33" hidden="1" x14ac:dyDescent="0.25">
      <c r="A47" s="5" t="s">
        <v>44</v>
      </c>
      <c r="B47" s="6">
        <v>0</v>
      </c>
      <c r="C47" s="7">
        <v>0</v>
      </c>
      <c r="D47" s="11">
        <v>0</v>
      </c>
      <c r="F47" s="5" t="s">
        <v>44</v>
      </c>
      <c r="G47" s="9" t="e">
        <v>#DIV/0!</v>
      </c>
      <c r="H47" s="9" t="e">
        <v>#DIV/0!</v>
      </c>
      <c r="I47" s="9" t="e">
        <v>#DIV/0!</v>
      </c>
      <c r="J47" s="9" t="e">
        <v>#DIV/0!</v>
      </c>
      <c r="K47" s="9" t="s">
        <v>60</v>
      </c>
      <c r="L47" s="10"/>
      <c r="M47" s="10" t="s">
        <v>44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10">
        <v>0</v>
      </c>
      <c r="T47" s="10" t="s">
        <v>44</v>
      </c>
      <c r="U47" s="6">
        <v>0</v>
      </c>
      <c r="V47" s="6">
        <v>0</v>
      </c>
      <c r="W47" s="6">
        <v>0</v>
      </c>
      <c r="X47" s="6">
        <v>0</v>
      </c>
      <c r="Y47" s="6">
        <v>0</v>
      </c>
      <c r="Z47" s="6">
        <v>0</v>
      </c>
      <c r="AD47" s="8">
        <v>0</v>
      </c>
      <c r="AE47" s="8">
        <v>0</v>
      </c>
      <c r="AF47" s="26">
        <v>0</v>
      </c>
      <c r="AG47" s="26">
        <v>0</v>
      </c>
    </row>
    <row r="48" spans="1:33" hidden="1" x14ac:dyDescent="0.25">
      <c r="A48" s="5" t="s">
        <v>45</v>
      </c>
      <c r="B48" s="6">
        <v>0</v>
      </c>
      <c r="C48" s="7">
        <v>0</v>
      </c>
      <c r="D48" s="11">
        <v>0</v>
      </c>
      <c r="F48" s="5" t="s">
        <v>45</v>
      </c>
      <c r="G48" s="9" t="e">
        <v>#DIV/0!</v>
      </c>
      <c r="H48" s="9" t="e">
        <v>#DIV/0!</v>
      </c>
      <c r="I48" s="9" t="e">
        <v>#DIV/0!</v>
      </c>
      <c r="J48" s="9" t="e">
        <v>#DIV/0!</v>
      </c>
      <c r="K48" s="9" t="s">
        <v>60</v>
      </c>
      <c r="L48" s="10"/>
      <c r="M48" s="10" t="s">
        <v>45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10">
        <v>0</v>
      </c>
      <c r="T48" s="10" t="s">
        <v>45</v>
      </c>
      <c r="U48" s="7">
        <v>0</v>
      </c>
      <c r="V48" s="7">
        <v>0</v>
      </c>
      <c r="W48" s="6">
        <v>0</v>
      </c>
      <c r="X48" s="6">
        <v>0</v>
      </c>
      <c r="Y48" s="6">
        <v>0</v>
      </c>
      <c r="Z48" s="6">
        <v>0</v>
      </c>
      <c r="AD48" s="8">
        <v>0</v>
      </c>
      <c r="AE48" s="8">
        <v>0</v>
      </c>
      <c r="AF48" s="26">
        <v>0</v>
      </c>
      <c r="AG48" s="26">
        <v>0</v>
      </c>
    </row>
    <row r="49" spans="1:33" hidden="1" x14ac:dyDescent="0.25">
      <c r="A49" s="5" t="s">
        <v>46</v>
      </c>
      <c r="B49" s="6">
        <v>0</v>
      </c>
      <c r="C49" s="7">
        <v>0</v>
      </c>
      <c r="D49" s="11">
        <v>0</v>
      </c>
      <c r="F49" s="5" t="s">
        <v>46</v>
      </c>
      <c r="G49" s="9" t="e">
        <v>#DIV/0!</v>
      </c>
      <c r="H49" s="9" t="e">
        <v>#DIV/0!</v>
      </c>
      <c r="I49" s="9" t="e">
        <v>#DIV/0!</v>
      </c>
      <c r="J49" s="9" t="e">
        <v>#DIV/0!</v>
      </c>
      <c r="K49" s="9" t="s">
        <v>60</v>
      </c>
      <c r="L49" s="10"/>
      <c r="M49" s="10" t="s">
        <v>46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10">
        <v>0</v>
      </c>
      <c r="T49" s="10" t="s">
        <v>46</v>
      </c>
      <c r="U49" s="6">
        <v>0</v>
      </c>
      <c r="V49" s="6">
        <v>0</v>
      </c>
      <c r="W49" s="6">
        <v>0</v>
      </c>
      <c r="X49" s="6">
        <v>0</v>
      </c>
      <c r="Y49" s="6">
        <v>0</v>
      </c>
      <c r="Z49" s="6">
        <v>0</v>
      </c>
      <c r="AD49" s="8">
        <v>0</v>
      </c>
      <c r="AE49" s="8">
        <v>0</v>
      </c>
      <c r="AF49" s="26">
        <v>0</v>
      </c>
      <c r="AG49" s="26">
        <v>0</v>
      </c>
    </row>
    <row r="50" spans="1:33" hidden="1" x14ac:dyDescent="0.25">
      <c r="A50" s="5" t="s">
        <v>47</v>
      </c>
      <c r="B50" s="6">
        <v>0</v>
      </c>
      <c r="C50" s="7">
        <v>0</v>
      </c>
      <c r="D50" s="12">
        <v>0</v>
      </c>
      <c r="F50" s="5" t="s">
        <v>47</v>
      </c>
      <c r="G50" s="9" t="e">
        <v>#DIV/0!</v>
      </c>
      <c r="H50" s="9" t="e">
        <v>#DIV/0!</v>
      </c>
      <c r="I50" s="9" t="e">
        <v>#DIV/0!</v>
      </c>
      <c r="J50" s="9" t="e">
        <v>#DIV/0!</v>
      </c>
      <c r="K50" s="9" t="s">
        <v>60</v>
      </c>
      <c r="L50" s="10"/>
      <c r="M50" s="10" t="s">
        <v>47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10">
        <v>0</v>
      </c>
      <c r="T50" s="10" t="s">
        <v>47</v>
      </c>
      <c r="U50" s="6">
        <v>0</v>
      </c>
      <c r="V50" s="6">
        <v>0</v>
      </c>
      <c r="W50" s="6">
        <v>0</v>
      </c>
      <c r="X50" s="6">
        <v>0</v>
      </c>
      <c r="Y50" s="6">
        <v>0</v>
      </c>
      <c r="Z50" s="6">
        <v>0</v>
      </c>
      <c r="AD50" s="8">
        <v>0</v>
      </c>
      <c r="AE50" s="8">
        <v>0</v>
      </c>
      <c r="AF50" s="26">
        <v>0</v>
      </c>
      <c r="AG50" s="26">
        <v>0</v>
      </c>
    </row>
    <row r="51" spans="1:33" hidden="1" x14ac:dyDescent="0.25">
      <c r="A51" s="5">
        <v>0</v>
      </c>
      <c r="B51" s="6">
        <v>0</v>
      </c>
      <c r="C51" s="7">
        <v>0</v>
      </c>
      <c r="D51" s="12">
        <v>0</v>
      </c>
      <c r="F51" s="5">
        <v>0</v>
      </c>
      <c r="G51" s="9" t="e">
        <v>#DIV/0!</v>
      </c>
      <c r="H51" s="9" t="e">
        <v>#DIV/0!</v>
      </c>
      <c r="I51" s="9" t="e">
        <v>#DIV/0!</v>
      </c>
      <c r="J51" s="9" t="e">
        <v>#DIV/0!</v>
      </c>
      <c r="K51" s="9" t="s">
        <v>60</v>
      </c>
      <c r="L51" s="10"/>
      <c r="M51" s="10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10">
        <v>0</v>
      </c>
      <c r="T51" s="10">
        <v>0</v>
      </c>
      <c r="U51" s="6">
        <v>0</v>
      </c>
      <c r="V51" s="6">
        <v>0</v>
      </c>
      <c r="W51" s="6">
        <v>0</v>
      </c>
      <c r="X51" s="6">
        <v>0</v>
      </c>
      <c r="Y51" s="6">
        <v>0</v>
      </c>
      <c r="Z51" s="6">
        <v>0</v>
      </c>
      <c r="AD51" s="8"/>
      <c r="AE51" s="8"/>
    </row>
    <row r="52" spans="1:33" hidden="1" x14ac:dyDescent="0.25">
      <c r="A52" s="5">
        <v>0</v>
      </c>
      <c r="B52" s="6">
        <v>0</v>
      </c>
      <c r="C52" s="7">
        <v>0</v>
      </c>
      <c r="D52" s="12">
        <v>0</v>
      </c>
      <c r="F52" s="5">
        <v>0</v>
      </c>
      <c r="G52" s="9" t="e">
        <v>#DIV/0!</v>
      </c>
      <c r="H52" s="9" t="e">
        <v>#DIV/0!</v>
      </c>
      <c r="I52" s="9" t="e">
        <v>#DIV/0!</v>
      </c>
      <c r="J52" s="9" t="e">
        <v>#DIV/0!</v>
      </c>
      <c r="K52" s="9" t="s">
        <v>60</v>
      </c>
      <c r="L52" s="10"/>
      <c r="M52" s="10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10">
        <v>0</v>
      </c>
      <c r="T52" s="10">
        <v>0</v>
      </c>
      <c r="U52" s="6">
        <v>0</v>
      </c>
      <c r="V52" s="6">
        <v>0</v>
      </c>
      <c r="W52" s="6">
        <v>0</v>
      </c>
      <c r="X52" s="6">
        <v>0</v>
      </c>
      <c r="Y52" s="6">
        <v>0</v>
      </c>
      <c r="Z52" s="6">
        <v>0</v>
      </c>
      <c r="AD52" s="8"/>
      <c r="AE52" s="8"/>
    </row>
    <row r="53" spans="1:33" hidden="1" x14ac:dyDescent="0.25">
      <c r="A53" s="5">
        <v>0</v>
      </c>
      <c r="B53" s="6">
        <v>0</v>
      </c>
      <c r="C53" s="7">
        <v>0</v>
      </c>
      <c r="D53" s="12">
        <v>0</v>
      </c>
      <c r="F53" s="5">
        <v>0</v>
      </c>
      <c r="G53" s="9" t="e">
        <v>#DIV/0!</v>
      </c>
      <c r="H53" s="9" t="e">
        <v>#DIV/0!</v>
      </c>
      <c r="I53" s="9" t="e">
        <v>#DIV/0!</v>
      </c>
      <c r="J53" s="9" t="e">
        <v>#DIV/0!</v>
      </c>
      <c r="K53" s="9" t="s">
        <v>60</v>
      </c>
      <c r="L53" s="10"/>
      <c r="M53" s="10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10">
        <v>0</v>
      </c>
      <c r="T53" s="10">
        <v>0</v>
      </c>
      <c r="U53" s="6">
        <v>0</v>
      </c>
      <c r="V53" s="6">
        <v>0</v>
      </c>
      <c r="W53" s="6">
        <v>0</v>
      </c>
      <c r="X53" s="6">
        <v>0</v>
      </c>
      <c r="Y53" s="6">
        <v>0</v>
      </c>
      <c r="Z53" s="6">
        <v>0</v>
      </c>
      <c r="AD53" s="8"/>
      <c r="AE53" s="8"/>
    </row>
    <row r="54" spans="1:33" hidden="1" x14ac:dyDescent="0.25">
      <c r="A54" s="5">
        <v>0</v>
      </c>
      <c r="B54" s="6">
        <v>0</v>
      </c>
      <c r="C54" s="7">
        <v>0</v>
      </c>
      <c r="D54" s="12">
        <v>0</v>
      </c>
      <c r="F54" s="5">
        <v>0</v>
      </c>
      <c r="G54" s="9" t="e">
        <v>#DIV/0!</v>
      </c>
      <c r="H54" s="9" t="e">
        <v>#DIV/0!</v>
      </c>
      <c r="I54" s="9" t="e">
        <v>#DIV/0!</v>
      </c>
      <c r="J54" s="9" t="e">
        <v>#DIV/0!</v>
      </c>
      <c r="K54" s="9" t="s">
        <v>60</v>
      </c>
      <c r="L54" s="10"/>
      <c r="M54" s="10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10">
        <v>0</v>
      </c>
      <c r="T54" s="10">
        <v>0</v>
      </c>
      <c r="U54" s="6">
        <v>0</v>
      </c>
      <c r="V54" s="6">
        <v>0</v>
      </c>
      <c r="W54" s="6">
        <v>0</v>
      </c>
      <c r="X54" s="6">
        <v>0</v>
      </c>
      <c r="Y54" s="6">
        <v>0</v>
      </c>
      <c r="Z54" s="6">
        <v>0</v>
      </c>
      <c r="AD54" s="8"/>
      <c r="AE54" s="8"/>
    </row>
    <row r="55" spans="1:33" hidden="1" x14ac:dyDescent="0.25">
      <c r="A55" s="5">
        <v>0</v>
      </c>
      <c r="B55" s="6">
        <v>0</v>
      </c>
      <c r="C55" s="7">
        <v>0</v>
      </c>
      <c r="D55" s="12">
        <v>0</v>
      </c>
      <c r="F55" s="5">
        <v>0</v>
      </c>
      <c r="G55" s="9" t="e">
        <v>#DIV/0!</v>
      </c>
      <c r="H55" s="9" t="e">
        <v>#DIV/0!</v>
      </c>
      <c r="I55" s="9" t="e">
        <v>#DIV/0!</v>
      </c>
      <c r="J55" s="9" t="e">
        <v>#DIV/0!</v>
      </c>
      <c r="K55" s="9" t="s">
        <v>60</v>
      </c>
      <c r="L55" s="10"/>
      <c r="M55" s="10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10">
        <v>0</v>
      </c>
      <c r="T55" s="10">
        <v>0</v>
      </c>
      <c r="U55" s="6">
        <v>0</v>
      </c>
      <c r="V55" s="6">
        <v>0</v>
      </c>
      <c r="W55" s="6">
        <v>0</v>
      </c>
      <c r="X55" s="6">
        <v>0</v>
      </c>
      <c r="Y55" s="6">
        <v>0</v>
      </c>
      <c r="Z55" s="6">
        <v>0</v>
      </c>
      <c r="AD55" s="8"/>
      <c r="AE55" s="8"/>
    </row>
    <row r="56" spans="1:33" hidden="1" x14ac:dyDescent="0.25">
      <c r="A56" s="5" t="s">
        <v>13</v>
      </c>
      <c r="B56" s="6"/>
      <c r="C56" s="7"/>
      <c r="D56" s="12"/>
      <c r="F56" s="5" t="s">
        <v>13</v>
      </c>
      <c r="G56" s="9"/>
      <c r="H56" s="9"/>
      <c r="I56" s="9"/>
      <c r="J56" s="9"/>
      <c r="K56" s="9"/>
      <c r="L56" s="10"/>
      <c r="M56" s="10" t="s">
        <v>13</v>
      </c>
      <c r="N56" s="6"/>
      <c r="O56" s="6"/>
      <c r="P56" s="6"/>
      <c r="Q56" s="6"/>
      <c r="R56" s="6"/>
      <c r="S56" s="10"/>
      <c r="T56" s="10" t="s">
        <v>13</v>
      </c>
      <c r="U56" s="6"/>
      <c r="V56" s="6"/>
      <c r="W56" s="6"/>
      <c r="X56" s="6"/>
      <c r="Y56" s="6"/>
      <c r="Z56" s="6"/>
      <c r="AD56" s="8"/>
      <c r="AE56" s="8"/>
    </row>
    <row r="57" spans="1:33" x14ac:dyDescent="0.25">
      <c r="A57" s="13"/>
      <c r="B57" s="14"/>
      <c r="C57" s="14"/>
      <c r="D57" s="14"/>
      <c r="F57" s="5" t="s">
        <v>48</v>
      </c>
      <c r="G57" s="9">
        <v>3.1889341613775519</v>
      </c>
      <c r="H57" s="9">
        <v>2.7247619638588914</v>
      </c>
      <c r="I57" s="9">
        <v>1.7016450185739469</v>
      </c>
      <c r="J57" s="9">
        <v>3.4414545291489498</v>
      </c>
      <c r="K57" s="9">
        <v>2.3372545840393704</v>
      </c>
      <c r="L57" s="15"/>
      <c r="M57" s="10" t="s">
        <v>48</v>
      </c>
      <c r="N57" s="6">
        <v>0</v>
      </c>
      <c r="O57" s="6">
        <v>0</v>
      </c>
      <c r="P57" s="6">
        <v>9667.2430339347757</v>
      </c>
      <c r="Q57" s="6">
        <v>9667.2430339347757</v>
      </c>
      <c r="R57" s="6">
        <v>19334.486067869551</v>
      </c>
      <c r="S57" s="15"/>
      <c r="T57" s="10" t="s">
        <v>48</v>
      </c>
      <c r="U57" s="6">
        <v>0</v>
      </c>
      <c r="V57" s="6">
        <v>0</v>
      </c>
      <c r="W57" s="6">
        <f>SUM(W38:W46)</f>
        <v>4.7816415440599993</v>
      </c>
      <c r="X57" s="6">
        <v>124.70164154406005</v>
      </c>
      <c r="Y57" s="6">
        <v>129.48328308812006</v>
      </c>
      <c r="Z57" s="6"/>
      <c r="AC57" s="10" t="s">
        <v>48</v>
      </c>
      <c r="AD57" s="27">
        <f t="shared" ref="AD57:AE57" si="0">AD38+AD40+AD42+AD45+AD46</f>
        <v>8718165</v>
      </c>
      <c r="AE57" s="27">
        <f t="shared" si="0"/>
        <v>18292715</v>
      </c>
      <c r="AF57" s="27">
        <f>AF38+AF40+AF42+AF45+AF46</f>
        <v>27010880</v>
      </c>
      <c r="AG57" s="26">
        <v>0</v>
      </c>
    </row>
    <row r="58" spans="1:33" x14ac:dyDescent="0.25">
      <c r="A58" s="5" t="s">
        <v>49</v>
      </c>
      <c r="B58" s="28">
        <f>B42+B46</f>
        <v>7593.1093054344283</v>
      </c>
      <c r="C58" s="29">
        <f t="shared" ref="C58:D58" si="1">C42+C46</f>
        <v>67.330781856800002</v>
      </c>
      <c r="D58" s="8">
        <f t="shared" si="1"/>
        <v>10860454</v>
      </c>
      <c r="AC58" s="10" t="s">
        <v>49</v>
      </c>
      <c r="AD58" s="8">
        <f>AD42+AD46</f>
        <v>2663326</v>
      </c>
      <c r="AE58" s="8">
        <f t="shared" ref="AE58:AF58" si="2">AE42+AE46</f>
        <v>8197128</v>
      </c>
      <c r="AF58" s="8">
        <f t="shared" si="2"/>
        <v>10860454</v>
      </c>
      <c r="AG58" s="26">
        <v>0</v>
      </c>
    </row>
    <row r="59" spans="1:33" x14ac:dyDescent="0.25">
      <c r="A59" s="5" t="s">
        <v>50</v>
      </c>
      <c r="B59" s="28">
        <f>B38+B40+B45</f>
        <v>11741.376762435124</v>
      </c>
      <c r="C59" s="29">
        <f t="shared" ref="C59:D59" si="3">C38+C40+C45</f>
        <v>62.152501231320059</v>
      </c>
      <c r="D59" s="8">
        <f t="shared" si="3"/>
        <v>16150426</v>
      </c>
      <c r="M59" t="s">
        <v>51</v>
      </c>
      <c r="N59" s="17">
        <v>0</v>
      </c>
      <c r="O59" s="17">
        <v>0</v>
      </c>
      <c r="P59" s="17">
        <v>9667.2430339347757</v>
      </c>
      <c r="Q59" s="17">
        <v>9667.2430339347757</v>
      </c>
      <c r="R59" s="17">
        <v>19334.486067869551</v>
      </c>
      <c r="T59" t="s">
        <v>51</v>
      </c>
      <c r="U59" s="17">
        <v>0</v>
      </c>
      <c r="V59" s="17">
        <v>0</v>
      </c>
      <c r="W59" s="17">
        <v>4.7816415440599993</v>
      </c>
      <c r="X59" s="17">
        <v>4.7816415440599993</v>
      </c>
      <c r="Y59" s="17">
        <v>9.5632830881199986</v>
      </c>
      <c r="AC59" s="10" t="s">
        <v>50</v>
      </c>
      <c r="AD59" s="8">
        <f>AD38+AD40+AD45</f>
        <v>6054839</v>
      </c>
      <c r="AE59" s="8">
        <f t="shared" ref="AE59:AF59" si="4">AE38+AE40+AE45</f>
        <v>10095587</v>
      </c>
      <c r="AF59" s="8">
        <f t="shared" si="4"/>
        <v>16150426</v>
      </c>
      <c r="AG59" s="26">
        <v>0</v>
      </c>
    </row>
    <row r="60" spans="1:33" hidden="1" x14ac:dyDescent="0.25">
      <c r="A60" s="5" t="s">
        <v>61</v>
      </c>
      <c r="B60" s="28">
        <v>0</v>
      </c>
      <c r="C60" s="29">
        <v>0</v>
      </c>
      <c r="D60" s="8">
        <v>0</v>
      </c>
      <c r="M60" t="s">
        <v>52</v>
      </c>
      <c r="N60" s="17">
        <v>0</v>
      </c>
      <c r="O60" s="17">
        <v>0</v>
      </c>
      <c r="P60" s="17">
        <v>0</v>
      </c>
      <c r="Q60" s="17">
        <v>0</v>
      </c>
      <c r="R60" s="17">
        <v>0</v>
      </c>
      <c r="T60" t="s">
        <v>52</v>
      </c>
      <c r="U60" s="17">
        <v>0</v>
      </c>
      <c r="V60" s="17">
        <v>0</v>
      </c>
      <c r="W60" s="17">
        <v>52.7</v>
      </c>
      <c r="X60" s="17">
        <v>62.699999999999996</v>
      </c>
      <c r="Y60" s="17">
        <v>62.699999999999996</v>
      </c>
      <c r="AC60" s="10" t="s">
        <v>61</v>
      </c>
      <c r="AD60" s="8">
        <v>0</v>
      </c>
      <c r="AE60" s="8">
        <v>0</v>
      </c>
      <c r="AF60" s="8">
        <v>0</v>
      </c>
      <c r="AG60" s="26">
        <v>0</v>
      </c>
    </row>
    <row r="61" spans="1:33" x14ac:dyDescent="0.25">
      <c r="A61" s="5" t="s">
        <v>48</v>
      </c>
      <c r="B61" s="28">
        <f>B58+B59</f>
        <v>19334.486067869551</v>
      </c>
      <c r="C61" s="29">
        <f>C58+C59</f>
        <v>129.48328308812006</v>
      </c>
      <c r="D61" s="8">
        <f>AF61</f>
        <v>27010880</v>
      </c>
      <c r="M61" t="s">
        <v>54</v>
      </c>
      <c r="N61" s="18">
        <v>0</v>
      </c>
      <c r="O61" s="18">
        <v>0</v>
      </c>
      <c r="P61" s="18">
        <v>0</v>
      </c>
      <c r="Q61" s="18">
        <v>0</v>
      </c>
      <c r="R61" s="18">
        <v>0</v>
      </c>
      <c r="T61" t="s">
        <v>54</v>
      </c>
      <c r="U61" s="18">
        <v>0</v>
      </c>
      <c r="V61" s="18">
        <v>0</v>
      </c>
      <c r="W61" s="18">
        <v>67.009999999999991</v>
      </c>
      <c r="X61" s="18">
        <v>57.220000000000056</v>
      </c>
      <c r="Y61" s="18">
        <v>57.220000000000056</v>
      </c>
      <c r="AC61" s="10" t="s">
        <v>48</v>
      </c>
      <c r="AD61" s="8">
        <f>AD57</f>
        <v>8718165</v>
      </c>
      <c r="AE61" s="8">
        <f t="shared" ref="AE61:AG61" si="5">AE57</f>
        <v>18292715</v>
      </c>
      <c r="AF61" s="8">
        <f t="shared" si="5"/>
        <v>27010880</v>
      </c>
      <c r="AG61" s="8">
        <f t="shared" si="5"/>
        <v>0</v>
      </c>
    </row>
    <row r="62" spans="1:33" x14ac:dyDescent="0.25">
      <c r="A62" s="19" t="s">
        <v>53</v>
      </c>
      <c r="B62" s="28">
        <f>B38+B40+B42</f>
        <v>19334.486067869551</v>
      </c>
      <c r="C62" s="29">
        <f t="shared" ref="C62:D62" si="6">C38+C40+C42</f>
        <v>9.5632830881199986</v>
      </c>
      <c r="D62" s="8">
        <f t="shared" si="6"/>
        <v>17436330</v>
      </c>
      <c r="N62" s="17">
        <v>0</v>
      </c>
      <c r="O62" s="17">
        <v>0</v>
      </c>
      <c r="P62" s="17">
        <v>9667.2430339347757</v>
      </c>
      <c r="Q62" s="17">
        <v>9667.2430339347757</v>
      </c>
      <c r="R62" s="17">
        <v>19334.486067869551</v>
      </c>
      <c r="U62" s="17">
        <v>0</v>
      </c>
      <c r="V62" s="17">
        <v>0</v>
      </c>
      <c r="W62" s="17">
        <v>124.49164154406</v>
      </c>
      <c r="X62" s="17">
        <v>124.70164154406005</v>
      </c>
      <c r="Y62" s="17">
        <v>129.48328308812006</v>
      </c>
      <c r="AC62" s="10" t="s">
        <v>53</v>
      </c>
      <c r="AD62" s="8">
        <f>AD38+AD40+AD42</f>
        <v>8718165</v>
      </c>
      <c r="AE62" s="8">
        <f t="shared" ref="AE62:AG62" si="7">AE38+AE40+AE42</f>
        <v>8718165</v>
      </c>
      <c r="AF62" s="8">
        <f t="shared" si="7"/>
        <v>17436330</v>
      </c>
      <c r="AG62" s="8">
        <f t="shared" si="7"/>
        <v>0</v>
      </c>
    </row>
    <row r="63" spans="1:33" x14ac:dyDescent="0.25">
      <c r="A63" s="19" t="s">
        <v>55</v>
      </c>
      <c r="B63" s="28">
        <f>B45+B46</f>
        <v>0</v>
      </c>
      <c r="C63" s="28">
        <f t="shared" ref="C63:D63" si="8">C45+C46</f>
        <v>119.92000000000004</v>
      </c>
      <c r="D63" s="8">
        <f t="shared" si="8"/>
        <v>9574550</v>
      </c>
      <c r="AC63" s="10" t="s">
        <v>55</v>
      </c>
      <c r="AD63" s="8">
        <f>AD45+AD46</f>
        <v>0</v>
      </c>
      <c r="AE63" s="8">
        <f t="shared" ref="AE63:AG63" si="9">AE45+AE46</f>
        <v>9574550</v>
      </c>
      <c r="AF63" s="8">
        <f t="shared" si="9"/>
        <v>9574550</v>
      </c>
      <c r="AG63" s="8">
        <f t="shared" si="9"/>
        <v>0</v>
      </c>
    </row>
  </sheetData>
  <mergeCells count="8">
    <mergeCell ref="B2:D2"/>
    <mergeCell ref="N2:R2"/>
    <mergeCell ref="U2:Y2"/>
    <mergeCell ref="AB2:AF2"/>
    <mergeCell ref="B36:D36"/>
    <mergeCell ref="N36:R36"/>
    <mergeCell ref="U36:Y36"/>
    <mergeCell ref="AB36:AF3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110AC-6750-40C9-93F4-AC1AE298BF39}">
  <dimension ref="A1:AG63"/>
  <sheetViews>
    <sheetView zoomScale="115" zoomScaleNormal="115" workbookViewId="0">
      <selection activeCell="F30" sqref="F30"/>
    </sheetView>
  </sheetViews>
  <sheetFormatPr defaultRowHeight="15" x14ac:dyDescent="0.25"/>
  <cols>
    <col min="1" max="1" width="40" bestFit="1" customWidth="1"/>
    <col min="2" max="3" width="8.7109375" customWidth="1"/>
    <col min="4" max="4" width="13.140625" bestFit="1" customWidth="1"/>
    <col min="5" max="5" width="5.7109375" customWidth="1"/>
    <col min="6" max="6" width="57" bestFit="1" customWidth="1"/>
    <col min="8" max="8" width="10" bestFit="1" customWidth="1"/>
    <col min="13" max="13" width="41.28515625" bestFit="1" customWidth="1"/>
    <col min="14" max="15" width="0" hidden="1" customWidth="1"/>
    <col min="20" max="20" width="41.28515625" bestFit="1" customWidth="1"/>
    <col min="21" max="22" width="0" hidden="1" customWidth="1"/>
    <col min="28" max="28" width="0" hidden="1" customWidth="1"/>
    <col min="29" max="29" width="15.7109375" bestFit="1" customWidth="1"/>
    <col min="30" max="32" width="12" bestFit="1" customWidth="1"/>
    <col min="33" max="33" width="0" hidden="1" customWidth="1"/>
  </cols>
  <sheetData>
    <row r="1" spans="1:33" x14ac:dyDescent="0.25">
      <c r="A1" s="1" t="s">
        <v>62</v>
      </c>
    </row>
    <row r="2" spans="1:33" x14ac:dyDescent="0.25">
      <c r="A2" s="2"/>
      <c r="B2" s="44" t="s">
        <v>21</v>
      </c>
      <c r="C2" s="44"/>
      <c r="D2" s="44"/>
      <c r="F2" s="1" t="s">
        <v>63</v>
      </c>
      <c r="N2" s="45" t="s">
        <v>23</v>
      </c>
      <c r="O2" s="46"/>
      <c r="P2" s="46"/>
      <c r="Q2" s="46"/>
      <c r="R2" s="46"/>
      <c r="U2" s="45" t="s">
        <v>24</v>
      </c>
      <c r="V2" s="46"/>
      <c r="W2" s="46"/>
      <c r="X2" s="46"/>
      <c r="Y2" s="46"/>
      <c r="AB2" s="45" t="s">
        <v>25</v>
      </c>
      <c r="AC2" s="46"/>
      <c r="AD2" s="46"/>
      <c r="AE2" s="46"/>
      <c r="AF2" s="46"/>
    </row>
    <row r="3" spans="1:33" ht="39" x14ac:dyDescent="0.25">
      <c r="A3" s="2"/>
      <c r="B3" s="3" t="s">
        <v>23</v>
      </c>
      <c r="C3" s="3" t="s">
        <v>26</v>
      </c>
      <c r="D3" s="3" t="s">
        <v>27</v>
      </c>
      <c r="F3" s="4" t="s">
        <v>0</v>
      </c>
      <c r="G3" s="3" t="s">
        <v>28</v>
      </c>
      <c r="H3" s="3" t="s">
        <v>29</v>
      </c>
      <c r="I3" s="3" t="s">
        <v>30</v>
      </c>
      <c r="J3" s="3" t="s">
        <v>31</v>
      </c>
      <c r="K3" s="3" t="s">
        <v>32</v>
      </c>
      <c r="L3" s="31"/>
      <c r="M3" s="3"/>
      <c r="N3" s="31" t="s">
        <v>33</v>
      </c>
      <c r="O3" s="31" t="s">
        <v>34</v>
      </c>
      <c r="P3" s="31">
        <v>2027</v>
      </c>
      <c r="Q3" s="31">
        <v>2028</v>
      </c>
      <c r="R3" s="31" t="s">
        <v>21</v>
      </c>
      <c r="S3" s="31"/>
      <c r="T3" s="31"/>
      <c r="U3" s="31" t="s">
        <v>33</v>
      </c>
      <c r="V3" s="31" t="s">
        <v>34</v>
      </c>
      <c r="W3" s="31">
        <v>2027</v>
      </c>
      <c r="X3" s="31">
        <v>2028</v>
      </c>
      <c r="Y3" s="31" t="s">
        <v>21</v>
      </c>
      <c r="Z3" s="31"/>
      <c r="AB3" s="31" t="s">
        <v>33</v>
      </c>
      <c r="AC3" s="31"/>
      <c r="AD3" s="31">
        <v>2027</v>
      </c>
      <c r="AE3" s="31">
        <v>2028</v>
      </c>
      <c r="AF3" s="31" t="s">
        <v>21</v>
      </c>
      <c r="AG3" s="31"/>
    </row>
    <row r="4" spans="1:33" x14ac:dyDescent="0.25">
      <c r="A4" s="5" t="s">
        <v>35</v>
      </c>
      <c r="B4" s="6">
        <v>8262.4213361601051</v>
      </c>
      <c r="C4" s="7">
        <v>4.8005665600000009</v>
      </c>
      <c r="D4" s="8">
        <v>7200000</v>
      </c>
      <c r="F4" s="5" t="s">
        <v>35</v>
      </c>
      <c r="G4" s="9">
        <v>1.0752102249632705</v>
      </c>
      <c r="H4" s="9">
        <v>1.7177654898676493</v>
      </c>
      <c r="I4" s="9">
        <v>0.70836064568213497</v>
      </c>
      <c r="J4" s="9">
        <v>1.3793039375306961</v>
      </c>
      <c r="K4" s="9">
        <v>1.3451981211465442</v>
      </c>
      <c r="L4" s="10"/>
      <c r="M4" s="10" t="s">
        <v>35</v>
      </c>
      <c r="N4" s="6">
        <v>0</v>
      </c>
      <c r="O4" s="6">
        <v>0</v>
      </c>
      <c r="P4" s="6">
        <v>4131.2106680800525</v>
      </c>
      <c r="Q4" s="6">
        <v>4131.2106680800525</v>
      </c>
      <c r="R4" s="6">
        <v>8262.4213361601051</v>
      </c>
      <c r="S4" s="10">
        <v>0</v>
      </c>
      <c r="T4" s="10" t="s">
        <v>35</v>
      </c>
      <c r="U4" s="7">
        <v>0</v>
      </c>
      <c r="V4" s="7">
        <v>0</v>
      </c>
      <c r="W4" s="6">
        <v>2.4002832800000005</v>
      </c>
      <c r="X4" s="6">
        <v>2.4002832800000005</v>
      </c>
      <c r="Y4" s="6">
        <v>4.8005665600000009</v>
      </c>
      <c r="Z4" s="6">
        <v>0</v>
      </c>
      <c r="AD4" s="8">
        <v>3600000</v>
      </c>
      <c r="AE4" s="8">
        <v>3600000</v>
      </c>
      <c r="AF4" s="26">
        <v>7200000</v>
      </c>
      <c r="AG4" s="26">
        <v>0</v>
      </c>
    </row>
    <row r="5" spans="1:33" hidden="1" x14ac:dyDescent="0.25">
      <c r="A5" s="5" t="s">
        <v>37</v>
      </c>
      <c r="B5" s="6">
        <v>0</v>
      </c>
      <c r="C5" s="7">
        <v>0</v>
      </c>
      <c r="D5" s="11">
        <v>0</v>
      </c>
      <c r="F5" s="5" t="s">
        <v>37</v>
      </c>
      <c r="G5" s="9" t="e">
        <v>#DIV/0!</v>
      </c>
      <c r="H5" s="9" t="e">
        <v>#DIV/0!</v>
      </c>
      <c r="I5" s="9" t="e">
        <v>#DIV/0!</v>
      </c>
      <c r="J5" s="9" t="e">
        <v>#DIV/0!</v>
      </c>
      <c r="K5" s="9" t="s">
        <v>60</v>
      </c>
      <c r="L5" s="10"/>
      <c r="M5" s="10" t="s">
        <v>37</v>
      </c>
      <c r="N5" s="6">
        <v>0</v>
      </c>
      <c r="O5" s="6">
        <v>0</v>
      </c>
      <c r="P5" s="6">
        <v>0</v>
      </c>
      <c r="Q5" s="6">
        <v>0</v>
      </c>
      <c r="R5" s="6">
        <v>0</v>
      </c>
      <c r="S5" s="10">
        <v>0</v>
      </c>
      <c r="T5" s="10" t="s">
        <v>37</v>
      </c>
      <c r="U5" s="7">
        <v>0</v>
      </c>
      <c r="V5" s="7">
        <v>0</v>
      </c>
      <c r="W5" s="6">
        <v>0</v>
      </c>
      <c r="X5" s="6">
        <v>0</v>
      </c>
      <c r="Y5" s="6">
        <v>0</v>
      </c>
      <c r="Z5" s="6">
        <v>0</v>
      </c>
      <c r="AD5" s="8">
        <v>0</v>
      </c>
      <c r="AE5" s="8">
        <v>0</v>
      </c>
      <c r="AF5" s="26">
        <v>0</v>
      </c>
      <c r="AG5" s="26">
        <v>0</v>
      </c>
    </row>
    <row r="6" spans="1:33" x14ac:dyDescent="0.25">
      <c r="A6" s="5" t="s">
        <v>38</v>
      </c>
      <c r="B6" s="6">
        <v>4394.7535817469543</v>
      </c>
      <c r="C6" s="7">
        <v>1.2771851038799995</v>
      </c>
      <c r="D6" s="11">
        <v>4224482</v>
      </c>
      <c r="F6" s="5" t="s">
        <v>38</v>
      </c>
      <c r="G6" s="9">
        <v>0.81315391193575592</v>
      </c>
      <c r="H6" s="9">
        <v>0.73342657862784844</v>
      </c>
      <c r="I6" s="9">
        <v>0.37847391332321106</v>
      </c>
      <c r="J6" s="9">
        <v>0.9889082601891851</v>
      </c>
      <c r="K6" s="9">
        <v>2.7615925047687222</v>
      </c>
      <c r="L6" s="10"/>
      <c r="M6" s="10" t="s">
        <v>38</v>
      </c>
      <c r="N6" s="6">
        <v>0</v>
      </c>
      <c r="O6" s="6">
        <v>0</v>
      </c>
      <c r="P6" s="6">
        <v>2197.3767908734771</v>
      </c>
      <c r="Q6" s="6">
        <v>2197.3767908734771</v>
      </c>
      <c r="R6" s="6">
        <v>4394.7535817469543</v>
      </c>
      <c r="S6" s="10">
        <v>0</v>
      </c>
      <c r="T6" s="10" t="s">
        <v>38</v>
      </c>
      <c r="U6" s="7">
        <v>0</v>
      </c>
      <c r="V6" s="7">
        <v>0</v>
      </c>
      <c r="W6" s="6">
        <v>0.63859255193999975</v>
      </c>
      <c r="X6" s="6">
        <v>0.63859255193999975</v>
      </c>
      <c r="Y6" s="6">
        <v>1.2771851038799995</v>
      </c>
      <c r="Z6" s="6">
        <v>0</v>
      </c>
      <c r="AD6" s="8">
        <v>2112241</v>
      </c>
      <c r="AE6" s="8">
        <v>2112241</v>
      </c>
      <c r="AF6" s="26">
        <v>4224482</v>
      </c>
      <c r="AG6" s="26">
        <v>0</v>
      </c>
    </row>
    <row r="7" spans="1:33" hidden="1" x14ac:dyDescent="0.25">
      <c r="A7" s="5"/>
      <c r="B7" s="5"/>
      <c r="C7" s="5"/>
      <c r="D7" s="5"/>
      <c r="F7" s="5"/>
      <c r="G7" s="5"/>
      <c r="H7" s="5"/>
      <c r="I7" s="5"/>
      <c r="J7" s="5"/>
      <c r="K7" s="5"/>
      <c r="N7" s="5"/>
      <c r="O7" s="5"/>
      <c r="P7" s="5"/>
      <c r="Q7" s="5"/>
      <c r="R7" s="5"/>
      <c r="U7" s="5"/>
      <c r="V7" s="5"/>
      <c r="W7" s="5"/>
      <c r="X7" s="5"/>
      <c r="Y7" s="5"/>
      <c r="Z7" s="5"/>
      <c r="AD7" s="8">
        <v>0</v>
      </c>
      <c r="AE7" s="8">
        <v>0</v>
      </c>
      <c r="AF7" s="26">
        <v>0</v>
      </c>
      <c r="AG7" s="26">
        <v>0</v>
      </c>
    </row>
    <row r="8" spans="1:33" x14ac:dyDescent="0.25">
      <c r="A8" s="5" t="s">
        <v>39</v>
      </c>
      <c r="B8" s="6">
        <v>2075.1087962105698</v>
      </c>
      <c r="C8" s="7">
        <v>0.92273385423999965</v>
      </c>
      <c r="D8" s="11">
        <v>1973348</v>
      </c>
      <c r="F8" s="5" t="s">
        <v>39</v>
      </c>
      <c r="G8" s="9">
        <v>1.0954805345804568</v>
      </c>
      <c r="H8" s="9">
        <v>1.124290688841497</v>
      </c>
      <c r="I8" s="9">
        <v>0.63414120300611498</v>
      </c>
      <c r="J8" s="9">
        <v>1.3579641394558111</v>
      </c>
      <c r="K8" s="9">
        <v>2.0278747729018729</v>
      </c>
      <c r="L8" s="10"/>
      <c r="M8" s="10" t="s">
        <v>39</v>
      </c>
      <c r="N8" s="6">
        <v>0</v>
      </c>
      <c r="O8" s="6">
        <v>0</v>
      </c>
      <c r="P8" s="6">
        <v>1037.5543981052849</v>
      </c>
      <c r="Q8" s="6">
        <v>1037.5543981052849</v>
      </c>
      <c r="R8" s="6">
        <v>2075.1087962105698</v>
      </c>
      <c r="S8" s="10">
        <v>0</v>
      </c>
      <c r="T8" s="10" t="s">
        <v>39</v>
      </c>
      <c r="U8" s="7">
        <v>0</v>
      </c>
      <c r="V8" s="7">
        <v>0</v>
      </c>
      <c r="W8" s="6">
        <v>0.46136692711999983</v>
      </c>
      <c r="X8" s="6">
        <v>0.46136692711999983</v>
      </c>
      <c r="Y8" s="6">
        <v>0.92273385423999965</v>
      </c>
      <c r="Z8" s="6">
        <v>0</v>
      </c>
      <c r="AD8" s="8">
        <v>986674</v>
      </c>
      <c r="AE8" s="8">
        <v>986674</v>
      </c>
      <c r="AF8" s="26">
        <v>1973348</v>
      </c>
      <c r="AG8" s="26">
        <v>0</v>
      </c>
    </row>
    <row r="9" spans="1:33" hidden="1" x14ac:dyDescent="0.25">
      <c r="A9" s="5" t="s">
        <v>40</v>
      </c>
      <c r="B9" s="6">
        <v>0</v>
      </c>
      <c r="C9" s="7">
        <v>0</v>
      </c>
      <c r="D9" s="11">
        <v>0</v>
      </c>
      <c r="F9" s="5" t="s">
        <v>40</v>
      </c>
      <c r="G9" s="9" t="e">
        <v>#DIV/0!</v>
      </c>
      <c r="H9" s="9" t="e">
        <v>#DIV/0!</v>
      </c>
      <c r="I9" s="9" t="e">
        <v>#DIV/0!</v>
      </c>
      <c r="J9" s="9" t="e">
        <v>#DIV/0!</v>
      </c>
      <c r="K9" s="9" t="s">
        <v>60</v>
      </c>
      <c r="L9" s="10"/>
      <c r="M9" s="10" t="s">
        <v>40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10">
        <v>0</v>
      </c>
      <c r="T9" s="10" t="s">
        <v>40</v>
      </c>
      <c r="U9" s="6">
        <v>0</v>
      </c>
      <c r="V9" s="6">
        <v>0</v>
      </c>
      <c r="W9" s="6">
        <v>0</v>
      </c>
      <c r="X9" s="6">
        <v>0</v>
      </c>
      <c r="Y9" s="6">
        <v>0</v>
      </c>
      <c r="Z9" s="6">
        <v>0</v>
      </c>
      <c r="AD9" s="8">
        <v>0</v>
      </c>
      <c r="AE9" s="8">
        <v>0</v>
      </c>
      <c r="AF9" s="26">
        <v>0</v>
      </c>
      <c r="AG9" s="26">
        <v>0</v>
      </c>
    </row>
    <row r="10" spans="1:33" hidden="1" x14ac:dyDescent="0.25">
      <c r="A10" s="5" t="s">
        <v>41</v>
      </c>
      <c r="B10" s="6">
        <v>0</v>
      </c>
      <c r="C10" s="7">
        <v>0</v>
      </c>
      <c r="D10" s="11">
        <v>0</v>
      </c>
      <c r="F10" s="5" t="s">
        <v>41</v>
      </c>
      <c r="G10" s="9" t="e">
        <v>#DIV/0!</v>
      </c>
      <c r="H10" s="9" t="e">
        <v>#DIV/0!</v>
      </c>
      <c r="I10" s="9" t="e">
        <v>#DIV/0!</v>
      </c>
      <c r="J10" s="9" t="e">
        <v>#DIV/0!</v>
      </c>
      <c r="K10" s="9" t="s">
        <v>60</v>
      </c>
      <c r="L10" s="10"/>
      <c r="M10" s="10" t="s">
        <v>41</v>
      </c>
      <c r="N10" s="6">
        <v>0</v>
      </c>
      <c r="O10" s="6">
        <v>0</v>
      </c>
      <c r="P10" s="6">
        <v>0</v>
      </c>
      <c r="Q10" s="6">
        <v>0</v>
      </c>
      <c r="R10" s="6">
        <v>0</v>
      </c>
      <c r="S10" s="10">
        <v>0</v>
      </c>
      <c r="T10" s="10" t="s">
        <v>41</v>
      </c>
      <c r="U10" s="6">
        <v>0</v>
      </c>
      <c r="V10" s="6">
        <v>0</v>
      </c>
      <c r="W10" s="6">
        <v>0</v>
      </c>
      <c r="X10" s="6">
        <v>0</v>
      </c>
      <c r="Y10" s="6">
        <v>0</v>
      </c>
      <c r="Z10" s="6">
        <v>0</v>
      </c>
      <c r="AD10" s="8">
        <v>0</v>
      </c>
      <c r="AE10" s="8">
        <v>0</v>
      </c>
      <c r="AF10" s="26">
        <v>0</v>
      </c>
      <c r="AG10" s="26">
        <v>0</v>
      </c>
    </row>
    <row r="11" spans="1:33" x14ac:dyDescent="0.25">
      <c r="A11" s="5" t="s">
        <v>42</v>
      </c>
      <c r="B11" s="6">
        <v>0</v>
      </c>
      <c r="C11" s="7">
        <v>58.420000000000051</v>
      </c>
      <c r="D11" s="11">
        <v>7839172</v>
      </c>
      <c r="F11" s="5" t="s">
        <v>42</v>
      </c>
      <c r="G11" s="9">
        <v>5.8033041074512726</v>
      </c>
      <c r="H11" s="9">
        <v>4.4710741671799719</v>
      </c>
      <c r="I11" s="9">
        <v>4.4710741671799719</v>
      </c>
      <c r="J11" s="9">
        <v>5.8033041074512726</v>
      </c>
      <c r="K11" s="9">
        <v>8.1186392405063312</v>
      </c>
      <c r="L11" s="10"/>
      <c r="M11" s="10" t="s">
        <v>42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10">
        <v>0</v>
      </c>
      <c r="T11" s="10" t="s">
        <v>42</v>
      </c>
      <c r="U11" s="6">
        <v>0</v>
      </c>
      <c r="V11" s="6">
        <v>0</v>
      </c>
      <c r="W11" s="6">
        <v>62.200000000000045</v>
      </c>
      <c r="X11" s="6">
        <v>58.420000000000051</v>
      </c>
      <c r="Y11" s="6">
        <v>58.420000000000051</v>
      </c>
      <c r="Z11" s="6">
        <v>0</v>
      </c>
      <c r="AD11" s="8">
        <v>3416406</v>
      </c>
      <c r="AE11" s="8">
        <v>4422766</v>
      </c>
      <c r="AF11" s="26">
        <v>7839172</v>
      </c>
      <c r="AG11" s="26">
        <v>0</v>
      </c>
    </row>
    <row r="12" spans="1:33" x14ac:dyDescent="0.25">
      <c r="A12" s="5" t="s">
        <v>43</v>
      </c>
      <c r="B12" s="6">
        <v>0</v>
      </c>
      <c r="C12" s="7">
        <v>113.39999999999999</v>
      </c>
      <c r="D12" s="11">
        <v>17116794</v>
      </c>
      <c r="F12" s="5" t="s">
        <v>43</v>
      </c>
      <c r="G12" s="9">
        <v>8.0203615865829629</v>
      </c>
      <c r="H12" s="9">
        <v>3.2352785889765325</v>
      </c>
      <c r="I12" s="9">
        <v>3.2352785889765325</v>
      </c>
      <c r="J12" s="9">
        <v>8.0203615865829629</v>
      </c>
      <c r="K12" s="9" t="s">
        <v>60</v>
      </c>
      <c r="L12" s="10"/>
      <c r="M12" s="10" t="s">
        <v>43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10">
        <v>0</v>
      </c>
      <c r="T12" s="10" t="s">
        <v>43</v>
      </c>
      <c r="U12" s="6">
        <v>0</v>
      </c>
      <c r="V12" s="6">
        <v>0</v>
      </c>
      <c r="W12" s="6">
        <v>88.990000000000009</v>
      </c>
      <c r="X12" s="6">
        <v>113.39999999999999</v>
      </c>
      <c r="Y12" s="6">
        <v>113.39999999999999</v>
      </c>
      <c r="Z12" s="6">
        <v>0</v>
      </c>
      <c r="AD12" s="8">
        <v>6379027</v>
      </c>
      <c r="AE12" s="8">
        <v>10737767</v>
      </c>
      <c r="AF12" s="26">
        <v>17116794</v>
      </c>
      <c r="AG12" s="26">
        <v>0</v>
      </c>
    </row>
    <row r="13" spans="1:33" hidden="1" x14ac:dyDescent="0.25">
      <c r="A13" s="5" t="s">
        <v>44</v>
      </c>
      <c r="B13" s="6">
        <v>0</v>
      </c>
      <c r="C13" s="7">
        <v>0</v>
      </c>
      <c r="D13" s="11">
        <v>0</v>
      </c>
      <c r="F13" s="5" t="s">
        <v>44</v>
      </c>
      <c r="G13" s="9" t="e">
        <v>#DIV/0!</v>
      </c>
      <c r="H13" s="9" t="e">
        <v>#DIV/0!</v>
      </c>
      <c r="I13" s="9" t="e">
        <v>#DIV/0!</v>
      </c>
      <c r="J13" s="9" t="e">
        <v>#DIV/0!</v>
      </c>
      <c r="K13" s="9" t="s">
        <v>60</v>
      </c>
      <c r="L13" s="10"/>
      <c r="M13" s="10" t="s">
        <v>44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10">
        <v>0</v>
      </c>
      <c r="T13" s="10" t="s">
        <v>44</v>
      </c>
      <c r="U13" s="6">
        <v>0</v>
      </c>
      <c r="V13" s="6">
        <v>0</v>
      </c>
      <c r="W13" s="6">
        <v>0</v>
      </c>
      <c r="X13" s="6">
        <v>0</v>
      </c>
      <c r="Y13" s="6">
        <v>0</v>
      </c>
      <c r="Z13" s="6">
        <v>0</v>
      </c>
      <c r="AD13" s="8">
        <v>0</v>
      </c>
      <c r="AE13" s="8">
        <v>0</v>
      </c>
      <c r="AF13" s="26">
        <v>0</v>
      </c>
      <c r="AG13" s="26">
        <v>0</v>
      </c>
    </row>
    <row r="14" spans="1:33" hidden="1" x14ac:dyDescent="0.25">
      <c r="A14" s="5" t="s">
        <v>45</v>
      </c>
      <c r="B14" s="6">
        <v>0</v>
      </c>
      <c r="C14" s="7">
        <v>0</v>
      </c>
      <c r="D14" s="11">
        <v>0</v>
      </c>
      <c r="F14" s="5" t="s">
        <v>45</v>
      </c>
      <c r="G14" s="9" t="e">
        <v>#DIV/0!</v>
      </c>
      <c r="H14" s="9" t="e">
        <v>#DIV/0!</v>
      </c>
      <c r="I14" s="9" t="e">
        <v>#DIV/0!</v>
      </c>
      <c r="J14" s="9" t="e">
        <v>#DIV/0!</v>
      </c>
      <c r="K14" s="9" t="s">
        <v>60</v>
      </c>
      <c r="L14" s="10"/>
      <c r="M14" s="10" t="s">
        <v>45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10">
        <v>0</v>
      </c>
      <c r="T14" s="10" t="s">
        <v>45</v>
      </c>
      <c r="U14" s="7">
        <v>0</v>
      </c>
      <c r="V14" s="7">
        <v>0</v>
      </c>
      <c r="W14" s="6">
        <v>0</v>
      </c>
      <c r="X14" s="6">
        <v>0</v>
      </c>
      <c r="Y14" s="6">
        <v>0</v>
      </c>
      <c r="Z14" s="6">
        <v>0</v>
      </c>
      <c r="AD14" s="8">
        <v>0</v>
      </c>
      <c r="AE14" s="8">
        <v>0</v>
      </c>
      <c r="AF14" s="26">
        <v>0</v>
      </c>
      <c r="AG14" s="26">
        <v>0</v>
      </c>
    </row>
    <row r="15" spans="1:33" hidden="1" x14ac:dyDescent="0.25">
      <c r="A15" s="5" t="s">
        <v>46</v>
      </c>
      <c r="B15" s="6">
        <v>0</v>
      </c>
      <c r="C15" s="7">
        <v>0</v>
      </c>
      <c r="D15" s="11">
        <v>0</v>
      </c>
      <c r="F15" s="5" t="s">
        <v>46</v>
      </c>
      <c r="G15" s="9" t="e">
        <v>#DIV/0!</v>
      </c>
      <c r="H15" s="9" t="e">
        <v>#DIV/0!</v>
      </c>
      <c r="I15" s="9" t="e">
        <v>#DIV/0!</v>
      </c>
      <c r="J15" s="9" t="e">
        <v>#DIV/0!</v>
      </c>
      <c r="K15" s="9" t="s">
        <v>60</v>
      </c>
      <c r="L15" s="10"/>
      <c r="M15" s="10" t="s">
        <v>46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10">
        <v>0</v>
      </c>
      <c r="T15" s="10" t="s">
        <v>46</v>
      </c>
      <c r="U15" s="6">
        <v>0</v>
      </c>
      <c r="V15" s="6">
        <v>0</v>
      </c>
      <c r="W15" s="6">
        <v>0</v>
      </c>
      <c r="X15" s="6">
        <v>0</v>
      </c>
      <c r="Y15" s="6">
        <v>0</v>
      </c>
      <c r="Z15" s="6">
        <v>0</v>
      </c>
      <c r="AD15" s="8">
        <v>0</v>
      </c>
      <c r="AE15" s="8">
        <v>0</v>
      </c>
      <c r="AF15" s="26">
        <v>0</v>
      </c>
      <c r="AG15" s="26">
        <v>0</v>
      </c>
    </row>
    <row r="16" spans="1:33" hidden="1" x14ac:dyDescent="0.25">
      <c r="A16" s="5" t="s">
        <v>47</v>
      </c>
      <c r="B16" s="6">
        <v>0</v>
      </c>
      <c r="C16" s="7">
        <v>0</v>
      </c>
      <c r="D16" s="12">
        <v>0</v>
      </c>
      <c r="F16" s="5" t="s">
        <v>47</v>
      </c>
      <c r="G16" s="9" t="e">
        <v>#DIV/0!</v>
      </c>
      <c r="H16" s="9" t="e">
        <v>#DIV/0!</v>
      </c>
      <c r="I16" s="9" t="e">
        <v>#DIV/0!</v>
      </c>
      <c r="J16" s="9" t="e">
        <v>#DIV/0!</v>
      </c>
      <c r="K16" s="9" t="s">
        <v>60</v>
      </c>
      <c r="L16" s="10"/>
      <c r="M16" s="10" t="s">
        <v>47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10">
        <v>0</v>
      </c>
      <c r="T16" s="10" t="s">
        <v>47</v>
      </c>
      <c r="U16" s="6">
        <v>0</v>
      </c>
      <c r="V16" s="6">
        <v>0</v>
      </c>
      <c r="W16" s="6">
        <v>0</v>
      </c>
      <c r="X16" s="6">
        <v>0</v>
      </c>
      <c r="Y16" s="6">
        <v>0</v>
      </c>
      <c r="Z16" s="6">
        <v>0</v>
      </c>
      <c r="AD16" s="8">
        <v>0</v>
      </c>
      <c r="AE16" s="8">
        <v>0</v>
      </c>
      <c r="AF16" s="26">
        <v>0</v>
      </c>
      <c r="AG16" s="26">
        <v>0</v>
      </c>
    </row>
    <row r="17" spans="1:33" hidden="1" x14ac:dyDescent="0.25">
      <c r="A17" s="5">
        <v>0</v>
      </c>
      <c r="B17" s="6">
        <v>0</v>
      </c>
      <c r="C17" s="7">
        <v>0</v>
      </c>
      <c r="D17" s="12">
        <v>0</v>
      </c>
      <c r="F17" s="5">
        <v>0</v>
      </c>
      <c r="G17" s="9" t="e">
        <v>#DIV/0!</v>
      </c>
      <c r="H17" s="9" t="e">
        <v>#DIV/0!</v>
      </c>
      <c r="I17" s="9" t="e">
        <v>#DIV/0!</v>
      </c>
      <c r="J17" s="9" t="e">
        <v>#DIV/0!</v>
      </c>
      <c r="K17" s="9" t="s">
        <v>60</v>
      </c>
      <c r="L17" s="10"/>
      <c r="M17" s="10">
        <v>0</v>
      </c>
      <c r="N17" s="6">
        <v>0</v>
      </c>
      <c r="O17" s="6">
        <v>0</v>
      </c>
      <c r="P17" s="6">
        <v>0</v>
      </c>
      <c r="Q17" s="6">
        <v>0</v>
      </c>
      <c r="R17" s="6">
        <v>0</v>
      </c>
      <c r="S17" s="10">
        <v>0</v>
      </c>
      <c r="T17" s="10">
        <v>0</v>
      </c>
      <c r="U17" s="6">
        <v>0</v>
      </c>
      <c r="V17" s="6">
        <v>0</v>
      </c>
      <c r="W17" s="6">
        <v>0</v>
      </c>
      <c r="X17" s="6">
        <v>0</v>
      </c>
      <c r="Y17" s="6">
        <v>0</v>
      </c>
      <c r="Z17" s="6">
        <v>0</v>
      </c>
      <c r="AD17" s="8">
        <v>0</v>
      </c>
      <c r="AE17" s="8">
        <v>0</v>
      </c>
    </row>
    <row r="18" spans="1:33" hidden="1" x14ac:dyDescent="0.25">
      <c r="A18" s="5">
        <v>0</v>
      </c>
      <c r="B18" s="6">
        <v>0</v>
      </c>
      <c r="C18" s="7">
        <v>0</v>
      </c>
      <c r="D18" s="12">
        <v>0</v>
      </c>
      <c r="F18" s="5">
        <v>0</v>
      </c>
      <c r="G18" s="9" t="e">
        <v>#DIV/0!</v>
      </c>
      <c r="H18" s="9" t="e">
        <v>#DIV/0!</v>
      </c>
      <c r="I18" s="9" t="e">
        <v>#DIV/0!</v>
      </c>
      <c r="J18" s="9" t="e">
        <v>#DIV/0!</v>
      </c>
      <c r="K18" s="9" t="s">
        <v>60</v>
      </c>
      <c r="L18" s="10"/>
      <c r="M18" s="10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10">
        <v>0</v>
      </c>
      <c r="T18" s="10">
        <v>0</v>
      </c>
      <c r="U18" s="6">
        <v>0</v>
      </c>
      <c r="V18" s="6">
        <v>0</v>
      </c>
      <c r="W18" s="6">
        <v>0</v>
      </c>
      <c r="X18" s="6">
        <v>0</v>
      </c>
      <c r="Y18" s="6">
        <v>0</v>
      </c>
      <c r="Z18" s="6">
        <v>0</v>
      </c>
      <c r="AD18" s="8">
        <v>0</v>
      </c>
      <c r="AE18" s="8">
        <v>0</v>
      </c>
    </row>
    <row r="19" spans="1:33" hidden="1" x14ac:dyDescent="0.25">
      <c r="A19" s="5">
        <v>0</v>
      </c>
      <c r="B19" s="6">
        <v>0</v>
      </c>
      <c r="C19" s="7">
        <v>0</v>
      </c>
      <c r="D19" s="12">
        <v>0</v>
      </c>
      <c r="F19" s="5">
        <v>0</v>
      </c>
      <c r="G19" s="9" t="e">
        <v>#DIV/0!</v>
      </c>
      <c r="H19" s="9" t="e">
        <v>#DIV/0!</v>
      </c>
      <c r="I19" s="9" t="e">
        <v>#DIV/0!</v>
      </c>
      <c r="J19" s="9" t="e">
        <v>#DIV/0!</v>
      </c>
      <c r="K19" s="9" t="s">
        <v>60</v>
      </c>
      <c r="L19" s="10"/>
      <c r="M19" s="10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10">
        <v>0</v>
      </c>
      <c r="T19" s="10">
        <v>0</v>
      </c>
      <c r="U19" s="6">
        <v>0</v>
      </c>
      <c r="V19" s="6">
        <v>0</v>
      </c>
      <c r="W19" s="6">
        <v>0</v>
      </c>
      <c r="X19" s="6">
        <v>0</v>
      </c>
      <c r="Y19" s="6">
        <v>0</v>
      </c>
      <c r="Z19" s="6">
        <v>0</v>
      </c>
      <c r="AD19" s="8">
        <v>0</v>
      </c>
      <c r="AE19" s="8">
        <v>0</v>
      </c>
    </row>
    <row r="20" spans="1:33" hidden="1" x14ac:dyDescent="0.25">
      <c r="A20" s="5">
        <v>0</v>
      </c>
      <c r="B20" s="6">
        <v>0</v>
      </c>
      <c r="C20" s="7">
        <v>0</v>
      </c>
      <c r="D20" s="12">
        <v>0</v>
      </c>
      <c r="F20" s="5">
        <v>0</v>
      </c>
      <c r="G20" s="9" t="e">
        <v>#DIV/0!</v>
      </c>
      <c r="H20" s="9" t="e">
        <v>#DIV/0!</v>
      </c>
      <c r="I20" s="9" t="e">
        <v>#DIV/0!</v>
      </c>
      <c r="J20" s="9" t="e">
        <v>#DIV/0!</v>
      </c>
      <c r="K20" s="9" t="s">
        <v>60</v>
      </c>
      <c r="L20" s="10"/>
      <c r="M20" s="10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10">
        <v>0</v>
      </c>
      <c r="T20" s="10">
        <v>0</v>
      </c>
      <c r="U20" s="6">
        <v>0</v>
      </c>
      <c r="V20" s="6">
        <v>0</v>
      </c>
      <c r="W20" s="6">
        <v>0</v>
      </c>
      <c r="X20" s="6">
        <v>0</v>
      </c>
      <c r="Y20" s="6">
        <v>0</v>
      </c>
      <c r="Z20" s="6">
        <v>0</v>
      </c>
      <c r="AD20" s="8">
        <v>0</v>
      </c>
      <c r="AE20" s="8">
        <v>0</v>
      </c>
    </row>
    <row r="21" spans="1:33" hidden="1" x14ac:dyDescent="0.25">
      <c r="A21" s="5">
        <v>0</v>
      </c>
      <c r="B21" s="6">
        <v>0</v>
      </c>
      <c r="C21" s="7">
        <v>0</v>
      </c>
      <c r="D21" s="12">
        <v>0</v>
      </c>
      <c r="F21" s="5">
        <v>0</v>
      </c>
      <c r="G21" s="9" t="e">
        <v>#DIV/0!</v>
      </c>
      <c r="H21" s="9" t="e">
        <v>#DIV/0!</v>
      </c>
      <c r="I21" s="9" t="e">
        <v>#DIV/0!</v>
      </c>
      <c r="J21" s="9" t="e">
        <v>#DIV/0!</v>
      </c>
      <c r="K21" s="9" t="s">
        <v>60</v>
      </c>
      <c r="L21" s="10"/>
      <c r="M21" s="10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10">
        <v>0</v>
      </c>
      <c r="T21" s="10">
        <v>0</v>
      </c>
      <c r="U21" s="6">
        <v>0</v>
      </c>
      <c r="V21" s="6">
        <v>0</v>
      </c>
      <c r="W21" s="6">
        <v>0</v>
      </c>
      <c r="X21" s="6">
        <v>0</v>
      </c>
      <c r="Y21" s="6">
        <v>0</v>
      </c>
      <c r="Z21" s="6">
        <v>0</v>
      </c>
      <c r="AD21" s="8">
        <v>0</v>
      </c>
      <c r="AE21" s="8">
        <v>0</v>
      </c>
    </row>
    <row r="22" spans="1:33" hidden="1" x14ac:dyDescent="0.25">
      <c r="A22" s="5" t="s">
        <v>13</v>
      </c>
      <c r="B22" s="6"/>
      <c r="C22" s="7"/>
      <c r="D22" s="12"/>
      <c r="F22" s="5" t="s">
        <v>13</v>
      </c>
      <c r="G22" s="9"/>
      <c r="H22" s="9"/>
      <c r="I22" s="9"/>
      <c r="J22" s="9"/>
      <c r="K22" s="9"/>
      <c r="L22" s="10"/>
      <c r="M22" s="10" t="s">
        <v>13</v>
      </c>
      <c r="N22" s="6"/>
      <c r="O22" s="6"/>
      <c r="P22" s="6"/>
      <c r="Q22" s="6"/>
      <c r="R22" s="6"/>
      <c r="S22" s="10"/>
      <c r="T22" s="10" t="s">
        <v>13</v>
      </c>
      <c r="U22" s="6"/>
      <c r="V22" s="6"/>
      <c r="W22" s="6"/>
      <c r="X22" s="6"/>
      <c r="Y22" s="6"/>
      <c r="Z22" s="6"/>
      <c r="AD22" s="8">
        <v>0</v>
      </c>
      <c r="AE22" s="8">
        <v>0</v>
      </c>
    </row>
    <row r="23" spans="1:33" x14ac:dyDescent="0.25">
      <c r="A23" s="13"/>
      <c r="B23" s="14"/>
      <c r="C23" s="14"/>
      <c r="D23" s="14"/>
      <c r="F23" s="5" t="s">
        <v>48</v>
      </c>
      <c r="G23" s="9">
        <v>3.5701121572649752</v>
      </c>
      <c r="H23" s="9">
        <v>2.8188081370206102</v>
      </c>
      <c r="I23" s="9">
        <v>1.9983395278558607</v>
      </c>
      <c r="J23" s="9">
        <v>3.7252905289438361</v>
      </c>
      <c r="K23" s="9">
        <v>2.3907705990343158</v>
      </c>
      <c r="L23" s="15"/>
      <c r="M23" s="10" t="s">
        <v>48</v>
      </c>
      <c r="N23" s="6">
        <v>0</v>
      </c>
      <c r="O23" s="6">
        <v>0</v>
      </c>
      <c r="P23" s="6">
        <v>7366.1418570588148</v>
      </c>
      <c r="Q23" s="6">
        <v>7366.1418570588148</v>
      </c>
      <c r="R23" s="6">
        <v>14732.28371411763</v>
      </c>
      <c r="S23" s="15"/>
      <c r="T23" s="10" t="s">
        <v>48</v>
      </c>
      <c r="U23" s="6">
        <v>0</v>
      </c>
      <c r="V23" s="6">
        <v>0</v>
      </c>
      <c r="W23" s="6">
        <v>154.69024275906006</v>
      </c>
      <c r="X23" s="6">
        <v>175.32024275906005</v>
      </c>
      <c r="Y23" s="6">
        <v>178.82048551812005</v>
      </c>
      <c r="Z23" s="6"/>
      <c r="AC23" s="10" t="s">
        <v>48</v>
      </c>
      <c r="AD23" s="27">
        <v>16494348</v>
      </c>
      <c r="AE23" s="27">
        <v>21859448</v>
      </c>
      <c r="AF23" s="27">
        <v>38353796</v>
      </c>
      <c r="AG23" s="26">
        <v>0</v>
      </c>
    </row>
    <row r="24" spans="1:33" x14ac:dyDescent="0.25">
      <c r="A24" s="5" t="s">
        <v>49</v>
      </c>
      <c r="B24" s="16">
        <v>2075.1087962105698</v>
      </c>
      <c r="C24" s="9">
        <v>114.32273385423998</v>
      </c>
      <c r="D24" s="12">
        <v>19090142</v>
      </c>
      <c r="AC24" s="10" t="s">
        <v>49</v>
      </c>
      <c r="AD24" s="8">
        <v>7365701</v>
      </c>
      <c r="AE24" s="8">
        <v>11724441</v>
      </c>
      <c r="AF24" s="8">
        <v>19090142</v>
      </c>
      <c r="AG24" s="26">
        <v>0</v>
      </c>
    </row>
    <row r="25" spans="1:33" x14ac:dyDescent="0.25">
      <c r="A25" s="5" t="s">
        <v>50</v>
      </c>
      <c r="B25" s="16">
        <v>12657.174917907059</v>
      </c>
      <c r="C25" s="9">
        <v>64.497751663880052</v>
      </c>
      <c r="D25" s="12">
        <v>19263654</v>
      </c>
      <c r="M25" t="s">
        <v>51</v>
      </c>
      <c r="N25" s="17">
        <v>0</v>
      </c>
      <c r="O25" s="17">
        <v>0</v>
      </c>
      <c r="P25" s="17">
        <v>7366.1418570588148</v>
      </c>
      <c r="Q25" s="17">
        <v>7366.1418570588148</v>
      </c>
      <c r="R25" s="17">
        <v>14732.28371411763</v>
      </c>
      <c r="T25" t="s">
        <v>51</v>
      </c>
      <c r="U25" s="17">
        <v>0</v>
      </c>
      <c r="V25" s="17">
        <v>0</v>
      </c>
      <c r="W25" s="17">
        <v>3.5002427590600003</v>
      </c>
      <c r="X25" s="17">
        <v>3.5002427590600003</v>
      </c>
      <c r="Y25" s="17">
        <v>7.0004855181200005</v>
      </c>
      <c r="AC25" s="10" t="s">
        <v>50</v>
      </c>
      <c r="AD25" s="8">
        <v>9128647</v>
      </c>
      <c r="AE25" s="8">
        <v>10135007</v>
      </c>
      <c r="AF25" s="8">
        <v>19263654</v>
      </c>
      <c r="AG25" s="26">
        <v>0</v>
      </c>
    </row>
    <row r="26" spans="1:33" x14ac:dyDescent="0.25">
      <c r="A26" s="5" t="s">
        <v>61</v>
      </c>
      <c r="B26" s="6">
        <v>0</v>
      </c>
      <c r="C26" s="7">
        <v>0</v>
      </c>
      <c r="D26" s="11">
        <v>0</v>
      </c>
      <c r="M26" t="s">
        <v>52</v>
      </c>
      <c r="N26" s="17">
        <v>0</v>
      </c>
      <c r="O26" s="17">
        <v>0</v>
      </c>
      <c r="P26" s="17">
        <v>0</v>
      </c>
      <c r="Q26" s="17">
        <v>0</v>
      </c>
      <c r="R26" s="17">
        <v>0</v>
      </c>
      <c r="T26" t="s">
        <v>52</v>
      </c>
      <c r="U26" s="17">
        <v>0</v>
      </c>
      <c r="V26" s="17">
        <v>0</v>
      </c>
      <c r="W26" s="17">
        <v>88.990000000000009</v>
      </c>
      <c r="X26" s="17">
        <v>113.39999999999999</v>
      </c>
      <c r="Y26" s="17">
        <v>113.39999999999999</v>
      </c>
      <c r="AC26" s="10" t="s">
        <v>61</v>
      </c>
      <c r="AD26" s="8">
        <v>0</v>
      </c>
      <c r="AE26" s="8">
        <v>0</v>
      </c>
      <c r="AF26" s="8">
        <v>0</v>
      </c>
      <c r="AG26" s="26">
        <v>0</v>
      </c>
    </row>
    <row r="27" spans="1:33" x14ac:dyDescent="0.25">
      <c r="A27" s="5" t="s">
        <v>48</v>
      </c>
      <c r="B27" s="16">
        <v>14732.28371411763</v>
      </c>
      <c r="C27" s="9">
        <v>178.82048551812005</v>
      </c>
      <c r="D27" s="12">
        <v>38353796</v>
      </c>
      <c r="M27" t="s">
        <v>54</v>
      </c>
      <c r="N27" s="18">
        <v>0</v>
      </c>
      <c r="O27" s="18">
        <v>0</v>
      </c>
      <c r="P27" s="18">
        <v>0</v>
      </c>
      <c r="Q27" s="18">
        <v>0</v>
      </c>
      <c r="R27" s="18">
        <v>0</v>
      </c>
      <c r="T27" t="s">
        <v>54</v>
      </c>
      <c r="U27" s="18">
        <v>0</v>
      </c>
      <c r="V27" s="18">
        <v>0</v>
      </c>
      <c r="W27" s="18">
        <v>62.200000000000045</v>
      </c>
      <c r="X27" s="18">
        <v>58.420000000000051</v>
      </c>
      <c r="Y27" s="18">
        <v>58.420000000000051</v>
      </c>
      <c r="AC27" s="10" t="s">
        <v>48</v>
      </c>
      <c r="AD27" s="8">
        <v>16494348</v>
      </c>
      <c r="AE27" s="8">
        <v>21859448</v>
      </c>
      <c r="AF27" s="8">
        <v>38353796</v>
      </c>
      <c r="AG27" s="26">
        <v>0</v>
      </c>
    </row>
    <row r="28" spans="1:33" x14ac:dyDescent="0.25">
      <c r="A28" s="19" t="s">
        <v>53</v>
      </c>
      <c r="B28" s="17">
        <v>14732.28371411763</v>
      </c>
      <c r="C28" s="20">
        <v>7.0004855181200005</v>
      </c>
      <c r="D28" s="21">
        <v>13397830</v>
      </c>
      <c r="N28" s="17">
        <v>0</v>
      </c>
      <c r="O28" s="17">
        <v>0</v>
      </c>
      <c r="P28" s="17">
        <v>7366.1418570588148</v>
      </c>
      <c r="Q28" s="17">
        <v>7366.1418570588148</v>
      </c>
      <c r="R28" s="17">
        <v>14732.28371411763</v>
      </c>
      <c r="U28" s="17">
        <v>0</v>
      </c>
      <c r="V28" s="17">
        <v>0</v>
      </c>
      <c r="W28" s="17">
        <v>154.69024275906006</v>
      </c>
      <c r="X28" s="17">
        <v>175.32024275906005</v>
      </c>
      <c r="Y28" s="17">
        <v>178.82048551812005</v>
      </c>
      <c r="AC28" s="10" t="s">
        <v>53</v>
      </c>
      <c r="AD28" s="8">
        <v>6698915</v>
      </c>
      <c r="AE28" s="8">
        <v>6698915</v>
      </c>
      <c r="AF28" s="8">
        <v>13397830</v>
      </c>
      <c r="AG28" s="26">
        <v>0</v>
      </c>
    </row>
    <row r="29" spans="1:33" x14ac:dyDescent="0.25">
      <c r="A29" s="19" t="s">
        <v>55</v>
      </c>
      <c r="B29" s="17">
        <v>0</v>
      </c>
      <c r="C29" s="20">
        <v>171.82000000000005</v>
      </c>
      <c r="D29" s="21">
        <v>24955966</v>
      </c>
      <c r="AC29" s="10" t="s">
        <v>55</v>
      </c>
      <c r="AD29" s="8">
        <v>9795433</v>
      </c>
      <c r="AE29" s="8">
        <v>15160533</v>
      </c>
      <c r="AF29" s="8">
        <v>24955966</v>
      </c>
      <c r="AG29" s="26">
        <v>0</v>
      </c>
    </row>
    <row r="30" spans="1:33" x14ac:dyDescent="0.25">
      <c r="B30" s="20">
        <v>0</v>
      </c>
      <c r="C30" s="20">
        <v>0</v>
      </c>
      <c r="D30" s="21">
        <v>0</v>
      </c>
      <c r="AC30" s="10">
        <v>0</v>
      </c>
      <c r="AD30" s="8">
        <v>0</v>
      </c>
      <c r="AE30" s="8">
        <v>0</v>
      </c>
      <c r="AF30" s="8">
        <v>0</v>
      </c>
      <c r="AG30" s="26">
        <v>0</v>
      </c>
    </row>
    <row r="31" spans="1:33" x14ac:dyDescent="0.25">
      <c r="F31" t="s">
        <v>13</v>
      </c>
    </row>
    <row r="32" spans="1:33" x14ac:dyDescent="0.25">
      <c r="A32" t="s">
        <v>56</v>
      </c>
    </row>
    <row r="35" spans="1:33" x14ac:dyDescent="0.25">
      <c r="A35" s="1" t="s">
        <v>62</v>
      </c>
    </row>
    <row r="36" spans="1:33" x14ac:dyDescent="0.25">
      <c r="A36" s="2"/>
      <c r="B36" s="44" t="s">
        <v>21</v>
      </c>
      <c r="C36" s="44"/>
      <c r="D36" s="44"/>
      <c r="F36" s="1" t="s">
        <v>63</v>
      </c>
      <c r="N36" s="45" t="s">
        <v>23</v>
      </c>
      <c r="O36" s="46"/>
      <c r="P36" s="46"/>
      <c r="Q36" s="46"/>
      <c r="R36" s="46"/>
      <c r="U36" s="45" t="s">
        <v>24</v>
      </c>
      <c r="V36" s="46"/>
      <c r="W36" s="46"/>
      <c r="X36" s="46"/>
      <c r="Y36" s="46"/>
      <c r="AB36" s="45" t="s">
        <v>25</v>
      </c>
      <c r="AC36" s="46"/>
      <c r="AD36" s="46"/>
      <c r="AE36" s="46"/>
      <c r="AF36" s="46"/>
    </row>
    <row r="37" spans="1:33" ht="39" x14ac:dyDescent="0.25">
      <c r="A37" s="2"/>
      <c r="B37" s="3" t="s">
        <v>23</v>
      </c>
      <c r="C37" s="3" t="s">
        <v>26</v>
      </c>
      <c r="D37" s="3" t="s">
        <v>27</v>
      </c>
      <c r="F37" s="4" t="s">
        <v>0</v>
      </c>
      <c r="G37" s="3" t="s">
        <v>28</v>
      </c>
      <c r="H37" s="3" t="s">
        <v>29</v>
      </c>
      <c r="I37" s="3" t="s">
        <v>30</v>
      </c>
      <c r="J37" s="3" t="s">
        <v>31</v>
      </c>
      <c r="K37" s="3" t="s">
        <v>32</v>
      </c>
      <c r="L37" s="31"/>
      <c r="M37" s="3"/>
      <c r="N37" s="31" t="s">
        <v>33</v>
      </c>
      <c r="O37" s="31" t="s">
        <v>34</v>
      </c>
      <c r="P37" s="31">
        <v>2027</v>
      </c>
      <c r="Q37" s="31">
        <v>2028</v>
      </c>
      <c r="R37" s="31" t="s">
        <v>21</v>
      </c>
      <c r="S37" s="31"/>
      <c r="T37" s="31"/>
      <c r="U37" s="31" t="s">
        <v>33</v>
      </c>
      <c r="V37" s="31" t="s">
        <v>34</v>
      </c>
      <c r="W37" s="31">
        <v>2027</v>
      </c>
      <c r="X37" s="31">
        <v>2028</v>
      </c>
      <c r="Y37" s="31" t="s">
        <v>21</v>
      </c>
      <c r="Z37" s="31"/>
      <c r="AB37" s="31" t="s">
        <v>33</v>
      </c>
      <c r="AC37" s="31"/>
      <c r="AD37" s="31">
        <v>2027</v>
      </c>
      <c r="AE37" s="31">
        <v>2028</v>
      </c>
      <c r="AF37" s="31" t="s">
        <v>21</v>
      </c>
      <c r="AG37" s="31"/>
    </row>
    <row r="38" spans="1:33" x14ac:dyDescent="0.25">
      <c r="A38" s="5" t="s">
        <v>35</v>
      </c>
      <c r="B38" s="6">
        <v>8262.4213361601051</v>
      </c>
      <c r="C38" s="7">
        <v>4.8005665600000009</v>
      </c>
      <c r="D38" s="8">
        <v>7200000</v>
      </c>
      <c r="F38" s="5" t="s">
        <v>35</v>
      </c>
      <c r="G38" s="9">
        <v>1.0752102249632705</v>
      </c>
      <c r="H38" s="9">
        <v>1.7177654898676493</v>
      </c>
      <c r="I38" s="9">
        <v>0.70836064568213497</v>
      </c>
      <c r="J38" s="9">
        <v>1.3793039375306961</v>
      </c>
      <c r="K38" s="9">
        <v>1.3451981211465442</v>
      </c>
      <c r="L38" s="10"/>
      <c r="M38" s="10" t="s">
        <v>35</v>
      </c>
      <c r="N38" s="6">
        <v>0</v>
      </c>
      <c r="O38" s="6">
        <v>0</v>
      </c>
      <c r="P38" s="6">
        <v>4131.2106680800525</v>
      </c>
      <c r="Q38" s="6">
        <v>4131.2106680800525</v>
      </c>
      <c r="R38" s="6">
        <v>8262.4213361601051</v>
      </c>
      <c r="S38" s="10">
        <v>0</v>
      </c>
      <c r="T38" s="10" t="s">
        <v>35</v>
      </c>
      <c r="U38" s="7">
        <v>0</v>
      </c>
      <c r="V38" s="7">
        <v>0</v>
      </c>
      <c r="W38" s="6">
        <v>2.4002832800000005</v>
      </c>
      <c r="X38" s="6">
        <v>2.4002832800000005</v>
      </c>
      <c r="Y38" s="6">
        <v>4.8005665600000009</v>
      </c>
      <c r="Z38" s="6">
        <v>0</v>
      </c>
      <c r="AD38" s="8">
        <v>3600000</v>
      </c>
      <c r="AE38" s="8">
        <v>3600000</v>
      </c>
      <c r="AF38" s="26">
        <v>7200000</v>
      </c>
      <c r="AG38" s="26">
        <v>0</v>
      </c>
    </row>
    <row r="39" spans="1:33" hidden="1" x14ac:dyDescent="0.25">
      <c r="A39" s="5" t="s">
        <v>37</v>
      </c>
      <c r="B39" s="6">
        <v>0</v>
      </c>
      <c r="C39" s="7">
        <v>0</v>
      </c>
      <c r="D39" s="11">
        <v>0</v>
      </c>
      <c r="F39" s="5" t="s">
        <v>37</v>
      </c>
      <c r="G39" s="9" t="e">
        <v>#DIV/0!</v>
      </c>
      <c r="H39" s="9" t="e">
        <v>#DIV/0!</v>
      </c>
      <c r="I39" s="9" t="e">
        <v>#DIV/0!</v>
      </c>
      <c r="J39" s="9" t="e">
        <v>#DIV/0!</v>
      </c>
      <c r="K39" s="9" t="s">
        <v>60</v>
      </c>
      <c r="L39" s="10"/>
      <c r="M39" s="10" t="s">
        <v>37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10">
        <v>0</v>
      </c>
      <c r="T39" s="10" t="s">
        <v>37</v>
      </c>
      <c r="U39" s="7">
        <v>0</v>
      </c>
      <c r="V39" s="7">
        <v>0</v>
      </c>
      <c r="W39" s="6">
        <v>0</v>
      </c>
      <c r="X39" s="6">
        <v>0</v>
      </c>
      <c r="Y39" s="6">
        <v>0</v>
      </c>
      <c r="Z39" s="6">
        <v>0</v>
      </c>
      <c r="AD39" s="8">
        <v>0</v>
      </c>
      <c r="AE39" s="8">
        <v>0</v>
      </c>
      <c r="AF39" s="26">
        <v>0</v>
      </c>
      <c r="AG39" s="26">
        <v>0</v>
      </c>
    </row>
    <row r="40" spans="1:33" x14ac:dyDescent="0.25">
      <c r="A40" s="5" t="s">
        <v>38</v>
      </c>
      <c r="B40" s="6">
        <v>4394.7535817469543</v>
      </c>
      <c r="C40" s="7">
        <v>1.2771851038799995</v>
      </c>
      <c r="D40" s="11">
        <v>4224482</v>
      </c>
      <c r="F40" s="5" t="s">
        <v>38</v>
      </c>
      <c r="G40" s="9">
        <v>0.81315391193575592</v>
      </c>
      <c r="H40" s="9">
        <v>0.73342657862784844</v>
      </c>
      <c r="I40" s="9">
        <v>0.37847391332321106</v>
      </c>
      <c r="J40" s="9">
        <v>0.9889082601891851</v>
      </c>
      <c r="K40" s="9">
        <v>2.7615925047687222</v>
      </c>
      <c r="L40" s="10"/>
      <c r="M40" s="10" t="s">
        <v>38</v>
      </c>
      <c r="N40" s="6">
        <v>0</v>
      </c>
      <c r="O40" s="6">
        <v>0</v>
      </c>
      <c r="P40" s="6">
        <v>2197.3767908734771</v>
      </c>
      <c r="Q40" s="6">
        <v>2197.3767908734771</v>
      </c>
      <c r="R40" s="6">
        <v>4394.7535817469543</v>
      </c>
      <c r="S40" s="10">
        <v>0</v>
      </c>
      <c r="T40" s="10" t="s">
        <v>38</v>
      </c>
      <c r="U40" s="7">
        <v>0</v>
      </c>
      <c r="V40" s="7">
        <v>0</v>
      </c>
      <c r="W40" s="6">
        <v>0.63859255193999975</v>
      </c>
      <c r="X40" s="6">
        <v>0.63859255193999975</v>
      </c>
      <c r="Y40" s="6">
        <v>1.2771851038799995</v>
      </c>
      <c r="Z40" s="6">
        <v>0</v>
      </c>
      <c r="AD40" s="8">
        <v>2112241</v>
      </c>
      <c r="AE40" s="8">
        <v>2112241</v>
      </c>
      <c r="AF40" s="26">
        <v>4224482</v>
      </c>
      <c r="AG40" s="26">
        <v>0</v>
      </c>
    </row>
    <row r="41" spans="1:33" hidden="1" x14ac:dyDescent="0.25">
      <c r="A41" s="5"/>
      <c r="B41" s="5"/>
      <c r="C41" s="5"/>
      <c r="D41" s="5"/>
      <c r="F41" s="5"/>
      <c r="G41" s="5"/>
      <c r="H41" s="5"/>
      <c r="I41" s="5"/>
      <c r="J41" s="5"/>
      <c r="K41" s="5"/>
      <c r="N41" s="5"/>
      <c r="O41" s="5"/>
      <c r="P41" s="5"/>
      <c r="Q41" s="5"/>
      <c r="R41" s="5"/>
      <c r="U41" s="5"/>
      <c r="V41" s="5"/>
      <c r="W41" s="5"/>
      <c r="X41" s="5"/>
      <c r="Y41" s="5"/>
      <c r="Z41" s="5"/>
      <c r="AD41" s="8">
        <v>0</v>
      </c>
      <c r="AE41" s="8">
        <v>0</v>
      </c>
      <c r="AF41" s="26">
        <v>0</v>
      </c>
      <c r="AG41" s="26">
        <v>0</v>
      </c>
    </row>
    <row r="42" spans="1:33" x14ac:dyDescent="0.25">
      <c r="A42" s="5" t="s">
        <v>39</v>
      </c>
      <c r="B42" s="6">
        <v>2075.1087962105698</v>
      </c>
      <c r="C42" s="7">
        <v>0.92273385423999965</v>
      </c>
      <c r="D42" s="11">
        <v>1973348</v>
      </c>
      <c r="F42" s="5" t="s">
        <v>39</v>
      </c>
      <c r="G42" s="9">
        <v>1.0954805345804568</v>
      </c>
      <c r="H42" s="9">
        <v>1.124290688841497</v>
      </c>
      <c r="I42" s="9">
        <v>0.63414120300611498</v>
      </c>
      <c r="J42" s="9">
        <v>1.3579641394558111</v>
      </c>
      <c r="K42" s="9">
        <v>2.0278747729018729</v>
      </c>
      <c r="L42" s="10"/>
      <c r="M42" s="10" t="s">
        <v>39</v>
      </c>
      <c r="N42" s="6">
        <v>0</v>
      </c>
      <c r="O42" s="6">
        <v>0</v>
      </c>
      <c r="P42" s="6">
        <v>1037.5543981052849</v>
      </c>
      <c r="Q42" s="6">
        <v>1037.5543981052849</v>
      </c>
      <c r="R42" s="6">
        <v>2075.1087962105698</v>
      </c>
      <c r="S42" s="10">
        <v>0</v>
      </c>
      <c r="T42" s="10" t="s">
        <v>39</v>
      </c>
      <c r="U42" s="7">
        <v>0</v>
      </c>
      <c r="V42" s="7">
        <v>0</v>
      </c>
      <c r="W42" s="6">
        <v>0.46136692711999983</v>
      </c>
      <c r="X42" s="6">
        <v>0.46136692711999983</v>
      </c>
      <c r="Y42" s="6">
        <v>0.92273385423999965</v>
      </c>
      <c r="Z42" s="6">
        <v>0</v>
      </c>
      <c r="AD42" s="8">
        <v>986674</v>
      </c>
      <c r="AE42" s="8">
        <v>986674</v>
      </c>
      <c r="AF42" s="26">
        <v>1973348</v>
      </c>
      <c r="AG42" s="26">
        <v>0</v>
      </c>
    </row>
    <row r="43" spans="1:33" hidden="1" x14ac:dyDescent="0.25">
      <c r="A43" s="5" t="s">
        <v>40</v>
      </c>
      <c r="B43" s="6">
        <v>0</v>
      </c>
      <c r="C43" s="7">
        <v>0</v>
      </c>
      <c r="D43" s="11">
        <v>0</v>
      </c>
      <c r="F43" s="5" t="s">
        <v>40</v>
      </c>
      <c r="G43" s="9" t="e">
        <v>#DIV/0!</v>
      </c>
      <c r="H43" s="9" t="e">
        <v>#DIV/0!</v>
      </c>
      <c r="I43" s="9" t="e">
        <v>#DIV/0!</v>
      </c>
      <c r="J43" s="9" t="e">
        <v>#DIV/0!</v>
      </c>
      <c r="K43" s="9" t="s">
        <v>60</v>
      </c>
      <c r="L43" s="10"/>
      <c r="M43" s="10" t="s">
        <v>40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10">
        <v>0</v>
      </c>
      <c r="T43" s="10" t="s">
        <v>40</v>
      </c>
      <c r="U43" s="6">
        <v>0</v>
      </c>
      <c r="V43" s="6">
        <v>0</v>
      </c>
      <c r="W43" s="6">
        <v>0</v>
      </c>
      <c r="X43" s="6">
        <v>0</v>
      </c>
      <c r="Y43" s="6">
        <v>0</v>
      </c>
      <c r="Z43" s="6">
        <v>0</v>
      </c>
      <c r="AD43" s="8">
        <v>0</v>
      </c>
      <c r="AE43" s="8">
        <v>0</v>
      </c>
      <c r="AF43" s="26">
        <v>0</v>
      </c>
      <c r="AG43" s="26">
        <v>0</v>
      </c>
    </row>
    <row r="44" spans="1:33" hidden="1" x14ac:dyDescent="0.25">
      <c r="A44" s="5" t="s">
        <v>41</v>
      </c>
      <c r="B44" s="6">
        <v>0</v>
      </c>
      <c r="C44" s="7">
        <v>0</v>
      </c>
      <c r="D44" s="11">
        <v>0</v>
      </c>
      <c r="F44" s="5" t="s">
        <v>41</v>
      </c>
      <c r="G44" s="9" t="e">
        <v>#DIV/0!</v>
      </c>
      <c r="H44" s="9" t="e">
        <v>#DIV/0!</v>
      </c>
      <c r="I44" s="9" t="e">
        <v>#DIV/0!</v>
      </c>
      <c r="J44" s="9" t="e">
        <v>#DIV/0!</v>
      </c>
      <c r="K44" s="9" t="s">
        <v>60</v>
      </c>
      <c r="L44" s="10"/>
      <c r="M44" s="10" t="s">
        <v>41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10">
        <v>0</v>
      </c>
      <c r="T44" s="10" t="s">
        <v>41</v>
      </c>
      <c r="U44" s="6">
        <v>0</v>
      </c>
      <c r="V44" s="6">
        <v>0</v>
      </c>
      <c r="W44" s="6">
        <v>0</v>
      </c>
      <c r="X44" s="6">
        <v>0</v>
      </c>
      <c r="Y44" s="6">
        <v>0</v>
      </c>
      <c r="Z44" s="6">
        <v>0</v>
      </c>
      <c r="AD44" s="8">
        <v>0</v>
      </c>
      <c r="AE44" s="8">
        <v>0</v>
      </c>
      <c r="AF44" s="26">
        <v>0</v>
      </c>
      <c r="AG44" s="26">
        <v>0</v>
      </c>
    </row>
    <row r="45" spans="1:33" x14ac:dyDescent="0.25">
      <c r="A45" s="5" t="s">
        <v>42</v>
      </c>
      <c r="B45" s="6">
        <v>0</v>
      </c>
      <c r="C45" s="7">
        <v>58.420000000000051</v>
      </c>
      <c r="D45" s="11">
        <f>AF45</f>
        <v>4422766</v>
      </c>
      <c r="F45" s="5" t="s">
        <v>42</v>
      </c>
      <c r="G45" s="9">
        <v>5.8033041074512726</v>
      </c>
      <c r="H45" s="9">
        <v>4.4710741671799719</v>
      </c>
      <c r="I45" s="9">
        <v>4.4710741671799719</v>
      </c>
      <c r="J45" s="9">
        <v>5.8033041074512726</v>
      </c>
      <c r="K45" s="9">
        <v>8.1186392405063312</v>
      </c>
      <c r="L45" s="10"/>
      <c r="M45" s="10" t="s">
        <v>42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10">
        <v>0</v>
      </c>
      <c r="T45" s="10" t="s">
        <v>42</v>
      </c>
      <c r="U45" s="6">
        <v>0</v>
      </c>
      <c r="V45" s="6">
        <v>0</v>
      </c>
      <c r="W45" s="6"/>
      <c r="X45" s="6">
        <v>58.420000000000051</v>
      </c>
      <c r="Y45" s="6">
        <v>58.420000000000051</v>
      </c>
      <c r="Z45" s="6">
        <v>0</v>
      </c>
      <c r="AD45" s="8"/>
      <c r="AE45" s="8">
        <v>4422766</v>
      </c>
      <c r="AF45" s="26">
        <f>AD45+AE45</f>
        <v>4422766</v>
      </c>
      <c r="AG45" s="26">
        <v>0</v>
      </c>
    </row>
    <row r="46" spans="1:33" x14ac:dyDescent="0.25">
      <c r="A46" s="5" t="s">
        <v>43</v>
      </c>
      <c r="B46" s="6">
        <v>0</v>
      </c>
      <c r="C46" s="7">
        <v>113.39999999999999</v>
      </c>
      <c r="D46" s="11">
        <f>AF46</f>
        <v>10737767</v>
      </c>
      <c r="F46" s="5" t="s">
        <v>43</v>
      </c>
      <c r="G46" s="9">
        <v>8.0203615865829629</v>
      </c>
      <c r="H46" s="9">
        <v>3.2352785889765325</v>
      </c>
      <c r="I46" s="9">
        <v>3.2352785889765325</v>
      </c>
      <c r="J46" s="9">
        <v>8.0203615865829629</v>
      </c>
      <c r="K46" s="9" t="s">
        <v>60</v>
      </c>
      <c r="L46" s="10"/>
      <c r="M46" s="10" t="s">
        <v>43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10">
        <v>0</v>
      </c>
      <c r="T46" s="10" t="s">
        <v>43</v>
      </c>
      <c r="U46" s="6">
        <v>0</v>
      </c>
      <c r="V46" s="6">
        <v>0</v>
      </c>
      <c r="W46" s="6"/>
      <c r="X46" s="6">
        <v>113.39999999999999</v>
      </c>
      <c r="Y46" s="6">
        <v>113.39999999999999</v>
      </c>
      <c r="Z46" s="6">
        <v>0</v>
      </c>
      <c r="AD46" s="8"/>
      <c r="AE46" s="8">
        <v>10737767</v>
      </c>
      <c r="AF46" s="26">
        <f>AD46+AE46</f>
        <v>10737767</v>
      </c>
      <c r="AG46" s="26">
        <v>0</v>
      </c>
    </row>
    <row r="47" spans="1:33" hidden="1" x14ac:dyDescent="0.25">
      <c r="A47" s="5" t="s">
        <v>44</v>
      </c>
      <c r="B47" s="6">
        <v>0</v>
      </c>
      <c r="C47" s="7">
        <v>0</v>
      </c>
      <c r="D47" s="11">
        <v>0</v>
      </c>
      <c r="F47" s="5" t="s">
        <v>44</v>
      </c>
      <c r="G47" s="9" t="e">
        <v>#DIV/0!</v>
      </c>
      <c r="H47" s="9" t="e">
        <v>#DIV/0!</v>
      </c>
      <c r="I47" s="9" t="e">
        <v>#DIV/0!</v>
      </c>
      <c r="J47" s="9" t="e">
        <v>#DIV/0!</v>
      </c>
      <c r="K47" s="9" t="s">
        <v>60</v>
      </c>
      <c r="L47" s="10"/>
      <c r="M47" s="10" t="s">
        <v>44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10">
        <v>0</v>
      </c>
      <c r="T47" s="10" t="s">
        <v>44</v>
      </c>
      <c r="U47" s="6">
        <v>0</v>
      </c>
      <c r="V47" s="6">
        <v>0</v>
      </c>
      <c r="W47" s="6">
        <v>0</v>
      </c>
      <c r="X47" s="6">
        <v>0</v>
      </c>
      <c r="Y47" s="6">
        <v>0</v>
      </c>
      <c r="Z47" s="6">
        <v>0</v>
      </c>
      <c r="AD47" s="8">
        <v>0</v>
      </c>
      <c r="AE47" s="8">
        <v>0</v>
      </c>
      <c r="AF47" s="26">
        <v>0</v>
      </c>
      <c r="AG47" s="26">
        <v>0</v>
      </c>
    </row>
    <row r="48" spans="1:33" hidden="1" x14ac:dyDescent="0.25">
      <c r="A48" s="5" t="s">
        <v>45</v>
      </c>
      <c r="B48" s="6">
        <v>0</v>
      </c>
      <c r="C48" s="7">
        <v>0</v>
      </c>
      <c r="D48" s="11">
        <v>0</v>
      </c>
      <c r="F48" s="5" t="s">
        <v>45</v>
      </c>
      <c r="G48" s="9" t="e">
        <v>#DIV/0!</v>
      </c>
      <c r="H48" s="9" t="e">
        <v>#DIV/0!</v>
      </c>
      <c r="I48" s="9" t="e">
        <v>#DIV/0!</v>
      </c>
      <c r="J48" s="9" t="e">
        <v>#DIV/0!</v>
      </c>
      <c r="K48" s="9" t="s">
        <v>60</v>
      </c>
      <c r="L48" s="10"/>
      <c r="M48" s="10" t="s">
        <v>45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10">
        <v>0</v>
      </c>
      <c r="T48" s="10" t="s">
        <v>45</v>
      </c>
      <c r="U48" s="7">
        <v>0</v>
      </c>
      <c r="V48" s="7">
        <v>0</v>
      </c>
      <c r="W48" s="6">
        <v>0</v>
      </c>
      <c r="X48" s="6">
        <v>0</v>
      </c>
      <c r="Y48" s="6">
        <v>0</v>
      </c>
      <c r="Z48" s="6">
        <v>0</v>
      </c>
      <c r="AD48" s="8">
        <v>0</v>
      </c>
      <c r="AE48" s="8">
        <v>0</v>
      </c>
      <c r="AF48" s="26">
        <v>0</v>
      </c>
      <c r="AG48" s="26">
        <v>0</v>
      </c>
    </row>
    <row r="49" spans="1:33" hidden="1" x14ac:dyDescent="0.25">
      <c r="A49" s="5" t="s">
        <v>46</v>
      </c>
      <c r="B49" s="6">
        <v>0</v>
      </c>
      <c r="C49" s="7">
        <v>0</v>
      </c>
      <c r="D49" s="11">
        <v>0</v>
      </c>
      <c r="F49" s="5" t="s">
        <v>46</v>
      </c>
      <c r="G49" s="9" t="e">
        <v>#DIV/0!</v>
      </c>
      <c r="H49" s="9" t="e">
        <v>#DIV/0!</v>
      </c>
      <c r="I49" s="9" t="e">
        <v>#DIV/0!</v>
      </c>
      <c r="J49" s="9" t="e">
        <v>#DIV/0!</v>
      </c>
      <c r="K49" s="9" t="s">
        <v>60</v>
      </c>
      <c r="L49" s="10"/>
      <c r="M49" s="10" t="s">
        <v>46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10">
        <v>0</v>
      </c>
      <c r="T49" s="10" t="s">
        <v>46</v>
      </c>
      <c r="U49" s="6">
        <v>0</v>
      </c>
      <c r="V49" s="6">
        <v>0</v>
      </c>
      <c r="W49" s="6">
        <v>0</v>
      </c>
      <c r="X49" s="6">
        <v>0</v>
      </c>
      <c r="Y49" s="6">
        <v>0</v>
      </c>
      <c r="Z49" s="6">
        <v>0</v>
      </c>
      <c r="AD49" s="8">
        <v>0</v>
      </c>
      <c r="AE49" s="8">
        <v>0</v>
      </c>
      <c r="AF49" s="26">
        <v>0</v>
      </c>
      <c r="AG49" s="26">
        <v>0</v>
      </c>
    </row>
    <row r="50" spans="1:33" hidden="1" x14ac:dyDescent="0.25">
      <c r="A50" s="5" t="s">
        <v>47</v>
      </c>
      <c r="B50" s="6">
        <v>0</v>
      </c>
      <c r="C50" s="7">
        <v>0</v>
      </c>
      <c r="D50" s="12">
        <v>0</v>
      </c>
      <c r="F50" s="5" t="s">
        <v>47</v>
      </c>
      <c r="G50" s="9" t="e">
        <v>#DIV/0!</v>
      </c>
      <c r="H50" s="9" t="e">
        <v>#DIV/0!</v>
      </c>
      <c r="I50" s="9" t="e">
        <v>#DIV/0!</v>
      </c>
      <c r="J50" s="9" t="e">
        <v>#DIV/0!</v>
      </c>
      <c r="K50" s="9" t="s">
        <v>60</v>
      </c>
      <c r="L50" s="10"/>
      <c r="M50" s="10" t="s">
        <v>47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10">
        <v>0</v>
      </c>
      <c r="T50" s="10" t="s">
        <v>47</v>
      </c>
      <c r="U50" s="6">
        <v>0</v>
      </c>
      <c r="V50" s="6">
        <v>0</v>
      </c>
      <c r="W50" s="6">
        <v>0</v>
      </c>
      <c r="X50" s="6">
        <v>0</v>
      </c>
      <c r="Y50" s="6">
        <v>0</v>
      </c>
      <c r="Z50" s="6">
        <v>0</v>
      </c>
      <c r="AD50" s="8">
        <v>0</v>
      </c>
      <c r="AE50" s="8">
        <v>0</v>
      </c>
      <c r="AF50" s="26">
        <v>0</v>
      </c>
      <c r="AG50" s="26">
        <v>0</v>
      </c>
    </row>
    <row r="51" spans="1:33" hidden="1" x14ac:dyDescent="0.25">
      <c r="A51" s="5">
        <v>0</v>
      </c>
      <c r="B51" s="6">
        <v>0</v>
      </c>
      <c r="C51" s="7">
        <v>0</v>
      </c>
      <c r="D51" s="12">
        <v>0</v>
      </c>
      <c r="F51" s="5">
        <v>0</v>
      </c>
      <c r="G51" s="9" t="e">
        <v>#DIV/0!</v>
      </c>
      <c r="H51" s="9" t="e">
        <v>#DIV/0!</v>
      </c>
      <c r="I51" s="9" t="e">
        <v>#DIV/0!</v>
      </c>
      <c r="J51" s="9" t="e">
        <v>#DIV/0!</v>
      </c>
      <c r="K51" s="9" t="s">
        <v>60</v>
      </c>
      <c r="L51" s="10"/>
      <c r="M51" s="10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10">
        <v>0</v>
      </c>
      <c r="T51" s="10">
        <v>0</v>
      </c>
      <c r="U51" s="6">
        <v>0</v>
      </c>
      <c r="V51" s="6">
        <v>0</v>
      </c>
      <c r="W51" s="6">
        <v>0</v>
      </c>
      <c r="X51" s="6">
        <v>0</v>
      </c>
      <c r="Y51" s="6">
        <v>0</v>
      </c>
      <c r="Z51" s="6">
        <v>0</v>
      </c>
      <c r="AD51" s="8">
        <v>0</v>
      </c>
      <c r="AE51" s="8">
        <v>0</v>
      </c>
    </row>
    <row r="52" spans="1:33" hidden="1" x14ac:dyDescent="0.25">
      <c r="A52" s="5">
        <v>0</v>
      </c>
      <c r="B52" s="6">
        <v>0</v>
      </c>
      <c r="C52" s="7">
        <v>0</v>
      </c>
      <c r="D52" s="12">
        <v>0</v>
      </c>
      <c r="F52" s="5">
        <v>0</v>
      </c>
      <c r="G52" s="9" t="e">
        <v>#DIV/0!</v>
      </c>
      <c r="H52" s="9" t="e">
        <v>#DIV/0!</v>
      </c>
      <c r="I52" s="9" t="e">
        <v>#DIV/0!</v>
      </c>
      <c r="J52" s="9" t="e">
        <v>#DIV/0!</v>
      </c>
      <c r="K52" s="9" t="s">
        <v>60</v>
      </c>
      <c r="L52" s="10"/>
      <c r="M52" s="10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10">
        <v>0</v>
      </c>
      <c r="T52" s="10">
        <v>0</v>
      </c>
      <c r="U52" s="6">
        <v>0</v>
      </c>
      <c r="V52" s="6">
        <v>0</v>
      </c>
      <c r="W52" s="6">
        <v>0</v>
      </c>
      <c r="X52" s="6">
        <v>0</v>
      </c>
      <c r="Y52" s="6">
        <v>0</v>
      </c>
      <c r="Z52" s="6">
        <v>0</v>
      </c>
      <c r="AD52" s="8">
        <v>0</v>
      </c>
      <c r="AE52" s="8">
        <v>0</v>
      </c>
    </row>
    <row r="53" spans="1:33" hidden="1" x14ac:dyDescent="0.25">
      <c r="A53" s="5">
        <v>0</v>
      </c>
      <c r="B53" s="6">
        <v>0</v>
      </c>
      <c r="C53" s="7">
        <v>0</v>
      </c>
      <c r="D53" s="12">
        <v>0</v>
      </c>
      <c r="F53" s="5">
        <v>0</v>
      </c>
      <c r="G53" s="9" t="e">
        <v>#DIV/0!</v>
      </c>
      <c r="H53" s="9" t="e">
        <v>#DIV/0!</v>
      </c>
      <c r="I53" s="9" t="e">
        <v>#DIV/0!</v>
      </c>
      <c r="J53" s="9" t="e">
        <v>#DIV/0!</v>
      </c>
      <c r="K53" s="9" t="s">
        <v>60</v>
      </c>
      <c r="L53" s="10"/>
      <c r="M53" s="10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10">
        <v>0</v>
      </c>
      <c r="T53" s="10">
        <v>0</v>
      </c>
      <c r="U53" s="6">
        <v>0</v>
      </c>
      <c r="V53" s="6">
        <v>0</v>
      </c>
      <c r="W53" s="6">
        <v>0</v>
      </c>
      <c r="X53" s="6">
        <v>0</v>
      </c>
      <c r="Y53" s="6">
        <v>0</v>
      </c>
      <c r="Z53" s="6">
        <v>0</v>
      </c>
      <c r="AD53" s="8">
        <v>0</v>
      </c>
      <c r="AE53" s="8">
        <v>0</v>
      </c>
    </row>
    <row r="54" spans="1:33" hidden="1" x14ac:dyDescent="0.25">
      <c r="A54" s="5">
        <v>0</v>
      </c>
      <c r="B54" s="6">
        <v>0</v>
      </c>
      <c r="C54" s="7">
        <v>0</v>
      </c>
      <c r="D54" s="12">
        <v>0</v>
      </c>
      <c r="F54" s="5">
        <v>0</v>
      </c>
      <c r="G54" s="9" t="e">
        <v>#DIV/0!</v>
      </c>
      <c r="H54" s="9" t="e">
        <v>#DIV/0!</v>
      </c>
      <c r="I54" s="9" t="e">
        <v>#DIV/0!</v>
      </c>
      <c r="J54" s="9" t="e">
        <v>#DIV/0!</v>
      </c>
      <c r="K54" s="9" t="s">
        <v>60</v>
      </c>
      <c r="L54" s="10"/>
      <c r="M54" s="10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10">
        <v>0</v>
      </c>
      <c r="T54" s="10">
        <v>0</v>
      </c>
      <c r="U54" s="6">
        <v>0</v>
      </c>
      <c r="V54" s="6">
        <v>0</v>
      </c>
      <c r="W54" s="6">
        <v>0</v>
      </c>
      <c r="X54" s="6">
        <v>0</v>
      </c>
      <c r="Y54" s="6">
        <v>0</v>
      </c>
      <c r="Z54" s="6">
        <v>0</v>
      </c>
      <c r="AD54" s="8">
        <v>0</v>
      </c>
      <c r="AE54" s="8">
        <v>0</v>
      </c>
    </row>
    <row r="55" spans="1:33" hidden="1" x14ac:dyDescent="0.25">
      <c r="A55" s="5">
        <v>0</v>
      </c>
      <c r="B55" s="6">
        <v>0</v>
      </c>
      <c r="C55" s="7">
        <v>0</v>
      </c>
      <c r="D55" s="12">
        <v>0</v>
      </c>
      <c r="F55" s="5">
        <v>0</v>
      </c>
      <c r="G55" s="9" t="e">
        <v>#DIV/0!</v>
      </c>
      <c r="H55" s="9" t="e">
        <v>#DIV/0!</v>
      </c>
      <c r="I55" s="9" t="e">
        <v>#DIV/0!</v>
      </c>
      <c r="J55" s="9" t="e">
        <v>#DIV/0!</v>
      </c>
      <c r="K55" s="9" t="s">
        <v>60</v>
      </c>
      <c r="L55" s="10"/>
      <c r="M55" s="10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10">
        <v>0</v>
      </c>
      <c r="T55" s="10">
        <v>0</v>
      </c>
      <c r="U55" s="6">
        <v>0</v>
      </c>
      <c r="V55" s="6">
        <v>0</v>
      </c>
      <c r="W55" s="6">
        <v>0</v>
      </c>
      <c r="X55" s="6">
        <v>0</v>
      </c>
      <c r="Y55" s="6">
        <v>0</v>
      </c>
      <c r="Z55" s="6">
        <v>0</v>
      </c>
      <c r="AD55" s="8">
        <v>0</v>
      </c>
      <c r="AE55" s="8">
        <v>0</v>
      </c>
    </row>
    <row r="56" spans="1:33" hidden="1" x14ac:dyDescent="0.25">
      <c r="A56" s="5" t="s">
        <v>13</v>
      </c>
      <c r="B56" s="6"/>
      <c r="C56" s="7"/>
      <c r="D56" s="12"/>
      <c r="F56" s="5" t="s">
        <v>13</v>
      </c>
      <c r="G56" s="9"/>
      <c r="H56" s="9"/>
      <c r="I56" s="9"/>
      <c r="J56" s="9"/>
      <c r="K56" s="9"/>
      <c r="L56" s="10"/>
      <c r="M56" s="10" t="s">
        <v>13</v>
      </c>
      <c r="N56" s="6"/>
      <c r="O56" s="6"/>
      <c r="P56" s="6"/>
      <c r="Q56" s="6"/>
      <c r="R56" s="6"/>
      <c r="S56" s="10"/>
      <c r="T56" s="10" t="s">
        <v>13</v>
      </c>
      <c r="U56" s="6"/>
      <c r="V56" s="6"/>
      <c r="W56" s="6"/>
      <c r="X56" s="6"/>
      <c r="Y56" s="6"/>
      <c r="Z56" s="6"/>
      <c r="AD56" s="8">
        <v>0</v>
      </c>
      <c r="AE56" s="8">
        <v>0</v>
      </c>
    </row>
    <row r="57" spans="1:33" x14ac:dyDescent="0.25">
      <c r="A57" s="13"/>
      <c r="B57" s="14"/>
      <c r="C57" s="14"/>
      <c r="D57" s="14"/>
      <c r="F57" s="5" t="s">
        <v>48</v>
      </c>
      <c r="G57" s="9">
        <v>3.5701121572649752</v>
      </c>
      <c r="H57" s="9">
        <v>2.8188081370206102</v>
      </c>
      <c r="I57" s="9">
        <v>1.9983395278558607</v>
      </c>
      <c r="J57" s="9">
        <v>3.7252905289438361</v>
      </c>
      <c r="K57" s="9">
        <v>2.3907705990343158</v>
      </c>
      <c r="L57" s="15"/>
      <c r="M57" s="10" t="s">
        <v>48</v>
      </c>
      <c r="N57" s="6">
        <v>0</v>
      </c>
      <c r="O57" s="6">
        <v>0</v>
      </c>
      <c r="P57" s="6">
        <v>7366.1418570588148</v>
      </c>
      <c r="Q57" s="6">
        <v>7366.1418570588148</v>
      </c>
      <c r="R57" s="6">
        <v>14732.28371411763</v>
      </c>
      <c r="S57" s="15"/>
      <c r="T57" s="10" t="s">
        <v>48</v>
      </c>
      <c r="U57" s="6">
        <v>0</v>
      </c>
      <c r="V57" s="6">
        <v>0</v>
      </c>
      <c r="W57" s="6">
        <f>SUM(W38:W46)</f>
        <v>3.5002427590600003</v>
      </c>
      <c r="X57" s="6">
        <v>175.32024275906005</v>
      </c>
      <c r="Y57" s="6">
        <v>178.82048551812005</v>
      </c>
      <c r="Z57" s="6"/>
      <c r="AC57" s="10" t="s">
        <v>48</v>
      </c>
      <c r="AD57" s="27">
        <f t="shared" ref="AD57:AE57" si="0">AD38+AD40+AD42+AD45+AD46</f>
        <v>6698915</v>
      </c>
      <c r="AE57" s="27">
        <f t="shared" si="0"/>
        <v>21859448</v>
      </c>
      <c r="AF57" s="27">
        <f>AF38+AF40+AF42+AF45+AF46</f>
        <v>28558363</v>
      </c>
      <c r="AG57" s="26">
        <v>0</v>
      </c>
    </row>
    <row r="58" spans="1:33" x14ac:dyDescent="0.25">
      <c r="A58" s="5" t="s">
        <v>49</v>
      </c>
      <c r="B58" s="16">
        <v>2075.1087962105698</v>
      </c>
      <c r="C58" s="9">
        <v>114.32273385423998</v>
      </c>
      <c r="D58" s="12">
        <f>D42+D46</f>
        <v>12711115</v>
      </c>
      <c r="AC58" s="10" t="s">
        <v>49</v>
      </c>
      <c r="AD58" s="8">
        <f>AD42+AD46</f>
        <v>986674</v>
      </c>
      <c r="AE58" s="8">
        <f t="shared" ref="AE58:AF58" si="1">AE42+AE46</f>
        <v>11724441</v>
      </c>
      <c r="AF58" s="8">
        <f t="shared" si="1"/>
        <v>12711115</v>
      </c>
      <c r="AG58" s="26">
        <v>0</v>
      </c>
    </row>
    <row r="59" spans="1:33" x14ac:dyDescent="0.25">
      <c r="A59" s="5" t="s">
        <v>50</v>
      </c>
      <c r="B59" s="16">
        <v>12657.174917907059</v>
      </c>
      <c r="C59" s="9">
        <v>64.497751663880052</v>
      </c>
      <c r="D59" s="12">
        <f>D38+D40+D45</f>
        <v>15847248</v>
      </c>
      <c r="M59" t="s">
        <v>51</v>
      </c>
      <c r="N59" s="17">
        <v>0</v>
      </c>
      <c r="O59" s="17">
        <v>0</v>
      </c>
      <c r="P59" s="17">
        <v>7366.1418570588148</v>
      </c>
      <c r="Q59" s="17">
        <v>7366.1418570588148</v>
      </c>
      <c r="R59" s="17">
        <v>14732.28371411763</v>
      </c>
      <c r="T59" t="s">
        <v>51</v>
      </c>
      <c r="U59" s="17">
        <v>0</v>
      </c>
      <c r="V59" s="17">
        <v>0</v>
      </c>
      <c r="W59" s="17">
        <v>3.5002427590600003</v>
      </c>
      <c r="X59" s="17">
        <v>3.5002427590600003</v>
      </c>
      <c r="Y59" s="17">
        <v>7.0004855181200005</v>
      </c>
      <c r="AC59" s="10" t="s">
        <v>50</v>
      </c>
      <c r="AD59" s="8">
        <f>AD38+AD40+AD45</f>
        <v>5712241</v>
      </c>
      <c r="AE59" s="8">
        <f t="shared" ref="AE59:AF59" si="2">AE38+AE40+AE45</f>
        <v>10135007</v>
      </c>
      <c r="AF59" s="8">
        <f t="shared" si="2"/>
        <v>15847248</v>
      </c>
      <c r="AG59" s="26">
        <v>0</v>
      </c>
    </row>
    <row r="60" spans="1:33" x14ac:dyDescent="0.25">
      <c r="A60" s="5" t="s">
        <v>61</v>
      </c>
      <c r="B60" s="6">
        <v>0</v>
      </c>
      <c r="C60" s="7">
        <v>0</v>
      </c>
      <c r="D60" s="11">
        <v>0</v>
      </c>
      <c r="M60" t="s">
        <v>52</v>
      </c>
      <c r="N60" s="17">
        <v>0</v>
      </c>
      <c r="O60" s="17">
        <v>0</v>
      </c>
      <c r="P60" s="17">
        <v>0</v>
      </c>
      <c r="Q60" s="17">
        <v>0</v>
      </c>
      <c r="R60" s="17">
        <v>0</v>
      </c>
      <c r="T60" t="s">
        <v>52</v>
      </c>
      <c r="U60" s="17">
        <v>0</v>
      </c>
      <c r="V60" s="17">
        <v>0</v>
      </c>
      <c r="W60" s="17">
        <v>88.990000000000009</v>
      </c>
      <c r="X60" s="17">
        <v>113.39999999999999</v>
      </c>
      <c r="Y60" s="17">
        <v>113.39999999999999</v>
      </c>
      <c r="AC60" s="10" t="s">
        <v>61</v>
      </c>
      <c r="AD60" s="8">
        <v>0</v>
      </c>
      <c r="AE60" s="8">
        <v>0</v>
      </c>
      <c r="AF60" s="8">
        <v>0</v>
      </c>
      <c r="AG60" s="26">
        <v>0</v>
      </c>
    </row>
    <row r="61" spans="1:33" x14ac:dyDescent="0.25">
      <c r="A61" s="5" t="s">
        <v>48</v>
      </c>
      <c r="B61" s="16">
        <v>14732.28371411763</v>
      </c>
      <c r="C61" s="9">
        <v>178.82048551812005</v>
      </c>
      <c r="D61" s="12">
        <f>D58+D59</f>
        <v>28558363</v>
      </c>
      <c r="M61" t="s">
        <v>54</v>
      </c>
      <c r="N61" s="18">
        <v>0</v>
      </c>
      <c r="O61" s="18">
        <v>0</v>
      </c>
      <c r="P61" s="18">
        <v>0</v>
      </c>
      <c r="Q61" s="18">
        <v>0</v>
      </c>
      <c r="R61" s="18">
        <v>0</v>
      </c>
      <c r="T61" t="s">
        <v>54</v>
      </c>
      <c r="U61" s="18">
        <v>0</v>
      </c>
      <c r="V61" s="18">
        <v>0</v>
      </c>
      <c r="W61" s="18">
        <v>62.200000000000045</v>
      </c>
      <c r="X61" s="18">
        <v>58.420000000000051</v>
      </c>
      <c r="Y61" s="18">
        <v>58.420000000000051</v>
      </c>
      <c r="AC61" s="10" t="s">
        <v>48</v>
      </c>
      <c r="AD61" s="8">
        <f>AD57</f>
        <v>6698915</v>
      </c>
      <c r="AE61" s="8">
        <f t="shared" ref="AE61:AF61" si="3">AE57</f>
        <v>21859448</v>
      </c>
      <c r="AF61" s="8">
        <f t="shared" si="3"/>
        <v>28558363</v>
      </c>
      <c r="AG61" s="26">
        <v>0</v>
      </c>
    </row>
    <row r="62" spans="1:33" x14ac:dyDescent="0.25">
      <c r="A62" s="19" t="s">
        <v>53</v>
      </c>
      <c r="B62" s="17">
        <v>14732.28371411763</v>
      </c>
      <c r="C62" s="20">
        <v>7.0004855181200005</v>
      </c>
      <c r="D62" s="21">
        <f>D38+D40+D42</f>
        <v>13397830</v>
      </c>
      <c r="N62" s="17">
        <v>0</v>
      </c>
      <c r="O62" s="17">
        <v>0</v>
      </c>
      <c r="P62" s="17">
        <v>7366.1418570588148</v>
      </c>
      <c r="Q62" s="17">
        <v>7366.1418570588148</v>
      </c>
      <c r="R62" s="17">
        <v>14732.28371411763</v>
      </c>
      <c r="U62" s="17">
        <v>0</v>
      </c>
      <c r="V62" s="17">
        <v>0</v>
      </c>
      <c r="W62" s="17">
        <v>154.69024275906006</v>
      </c>
      <c r="X62" s="17">
        <v>175.32024275906005</v>
      </c>
      <c r="Y62" s="17">
        <v>178.82048551812005</v>
      </c>
      <c r="AC62" s="10" t="s">
        <v>53</v>
      </c>
      <c r="AD62" s="8">
        <f>AD38+AD40+AD42</f>
        <v>6698915</v>
      </c>
      <c r="AE62" s="8">
        <f t="shared" ref="AE62:AF62" si="4">AE38+AE40+AE42</f>
        <v>6698915</v>
      </c>
      <c r="AF62" s="8">
        <f t="shared" si="4"/>
        <v>13397830</v>
      </c>
      <c r="AG62" s="26">
        <v>0</v>
      </c>
    </row>
    <row r="63" spans="1:33" x14ac:dyDescent="0.25">
      <c r="A63" s="19" t="s">
        <v>55</v>
      </c>
      <c r="B63" s="17">
        <v>0</v>
      </c>
      <c r="C63" s="20">
        <v>171.82000000000005</v>
      </c>
      <c r="D63" s="21">
        <f>D45+D46</f>
        <v>15160533</v>
      </c>
      <c r="AC63" s="10" t="s">
        <v>55</v>
      </c>
      <c r="AD63" s="8">
        <f>AD45+AD46</f>
        <v>0</v>
      </c>
      <c r="AE63" s="8">
        <f t="shared" ref="AE63:AF63" si="5">AE45+AE46</f>
        <v>15160533</v>
      </c>
      <c r="AF63" s="8">
        <f t="shared" si="5"/>
        <v>15160533</v>
      </c>
      <c r="AG63" s="26">
        <v>0</v>
      </c>
    </row>
  </sheetData>
  <mergeCells count="8">
    <mergeCell ref="B2:D2"/>
    <mergeCell ref="N2:R2"/>
    <mergeCell ref="U2:Y2"/>
    <mergeCell ref="AB2:AF2"/>
    <mergeCell ref="B36:D36"/>
    <mergeCell ref="N36:R36"/>
    <mergeCell ref="U36:Y36"/>
    <mergeCell ref="AB36:AF3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83B6732D9B8AC45B92AC23C294CFAF4" ma:contentTypeVersion="14" ma:contentTypeDescription="Create a new document." ma:contentTypeScope="" ma:versionID="b9d5140cd17dae9c7b2a46ebb159fbff">
  <xsd:schema xmlns:xsd="http://www.w3.org/2001/XMLSchema" xmlns:xs="http://www.w3.org/2001/XMLSchema" xmlns:p="http://schemas.microsoft.com/office/2006/metadata/properties" xmlns:ns1="http://schemas.microsoft.com/sharepoint/v3" xmlns:ns2="308be8b2-5e07-4cfb-9cc8-18c24700adb9" xmlns:ns3="ac490600-4b8a-4089-8db0-d3461bbed9a9" targetNamespace="http://schemas.microsoft.com/office/2006/metadata/properties" ma:root="true" ma:fieldsID="5e52bd7649cdcd385828f50493d81f6e" ns1:_="" ns2:_="" ns3:_="">
    <xsd:import namespace="http://schemas.microsoft.com/sharepoint/v3"/>
    <xsd:import namespace="308be8b2-5e07-4cfb-9cc8-18c24700adb9"/>
    <xsd:import namespace="ac490600-4b8a-4089-8db0-d3461bbed9a9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2:TaxCatchAllLabel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3:MediaServiceSearchProperties" minOccurs="0"/>
                <xsd:element ref="ns3:MediaServiceDateTaken" minOccurs="0"/>
                <xsd:element ref="ns3:MediaServiceOCR" minOccurs="0"/>
                <xsd:element ref="ns3:MediaServiceFastMetadata" minOccurs="0"/>
                <xsd:element ref="ns3:MediaServiceMetadata" minOccurs="0"/>
                <xsd:element ref="ns3:MediaServiceObjectDetectorVersions" minOccurs="0"/>
                <xsd:element ref="ns1:_ip_UnifiedCompliancePolicy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UIAction" ma:index="10" nillable="true" ma:displayName="Unified Compliance Policy UI Action" ma:hidden="true" ma:internalName="_ip_UnifiedCompliancePolicyUIAction">
      <xsd:simpleType>
        <xsd:restriction base="dms:Text"/>
      </xsd:simpleType>
    </xsd:element>
    <xsd:element name="_ip_UnifiedCompliancePolicyProperties" ma:index="22" nillable="true" ma:displayName="Unified Compliance Policy Properties" ma:hidden="true" ma:internalName="_ip_UnifiedCompliancePolicyProperties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8be8b2-5e07-4cfb-9cc8-18c24700adb9" elementFormDefault="qualified">
    <xsd:import namespace="http://schemas.microsoft.com/office/2006/documentManagement/types"/>
    <xsd:import namespace="http://schemas.microsoft.com/office/infopath/2007/PartnerControls"/>
    <xsd:element name="TaxCatchAll" ma:index="8" nillable="true" ma:displayName="Taxonomy Catch All Column" ma:hidden="true" ma:list="{9700ed5c-b17b-44a6-a19c-5d7c9e773f44}" ma:internalName="TaxCatchAll" ma:showField="CatchAllData" ma:web="854f6eb9-76cf-4368-a46f-84f4be2bef9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9" nillable="true" ma:displayName="Taxonomy Catch All Column1" ma:hidden="true" ma:list="{9700ed5c-b17b-44a6-a19c-5d7c9e773f44}" ma:internalName="TaxCatchAllLabel" ma:readOnly="true" ma:showField="CatchAllDataLabel" ma:web="854f6eb9-76cf-4368-a46f-84f4be2bef9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490600-4b8a-4089-8db0-d3461bbed9a9" elementFormDefault="qualified">
    <xsd:import namespace="http://schemas.microsoft.com/office/2006/documentManagement/types"/>
    <xsd:import namespace="http://schemas.microsoft.com/office/infopath/2007/PartnerControls"/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1ede806c-d2cf-4c46-a211-32d1573fcf0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FastMetadata" ma:index="1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Metadata" ma:index="20" nillable="true" ma:displayName="MediaServiceMetadata" ma:hidden="true" ma:internalName="MediaServiceMetadata" ma:readOnly="true">
      <xsd:simpleType>
        <xsd:restriction base="dms:Note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axCatchAll xmlns="308be8b2-5e07-4cfb-9cc8-18c24700adb9" xsi:nil="true"/>
    <lcf76f155ced4ddcb4097134ff3c332f xmlns="ac490600-4b8a-4089-8db0-d3461bbed9a9">
      <Terms xmlns="http://schemas.microsoft.com/office/infopath/2007/PartnerControls"/>
    </lcf76f155ced4ddcb4097134ff3c332f>
  </documentManagement>
</p:properties>
</file>

<file path=customXml/item4.xml><?xml version="1.0" encoding="utf-8"?>
<?mso-contentType ?>
<SharedContentType xmlns="Microsoft.SharePoint.Taxonomy.ContentTypeSync" SourceId="1ede806c-d2cf-4c46-a211-32d1573fcf03" ContentTypeId="0x0101" PreviousValue="false"/>
</file>

<file path=customXml/itemProps1.xml><?xml version="1.0" encoding="utf-8"?>
<ds:datastoreItem xmlns:ds="http://schemas.openxmlformats.org/officeDocument/2006/customXml" ds:itemID="{3BA9B468-7BEA-4462-9715-747244CE59E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308be8b2-5e07-4cfb-9cc8-18c24700adb9"/>
    <ds:schemaRef ds:uri="ac490600-4b8a-4089-8db0-d3461bbed9a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447CA16-AC3A-474A-BB18-5978E8AEDAF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8604646-42C4-4319-8FA9-96260D8FC285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308be8b2-5e07-4cfb-9cc8-18c24700adb9"/>
    <ds:schemaRef ds:uri="ac490600-4b8a-4089-8db0-d3461bbed9a9"/>
  </ds:schemaRefs>
</ds:datastoreItem>
</file>

<file path=customXml/itemProps4.xml><?xml version="1.0" encoding="utf-8"?>
<ds:datastoreItem xmlns:ds="http://schemas.openxmlformats.org/officeDocument/2006/customXml" ds:itemID="{0E14C51A-D207-4E86-9867-8AABC075337A}">
  <ds:schemaRefs>
    <ds:schemaRef ds:uri="Microsoft.SharePoint.Taxonomy.ContentTypeSync"/>
  </ds:schemaRefs>
</ds:datastoreItem>
</file>

<file path=docMetadata/LabelInfo.xml><?xml version="1.0" encoding="utf-8"?>
<clbl:labelList xmlns:clbl="http://schemas.microsoft.com/office/2020/mipLabelMetadata">
  <clbl:label id="{d275ac46-98b9-4d64-949f-e82ee8dc823c}" enabled="1" method="Standard" siteId="{9ef58ab0-3510-4d99-8d3e-3c9e02ebab7f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BAF-2_Summary Table</vt:lpstr>
      <vt:lpstr>BAF-2_Combined</vt:lpstr>
      <vt:lpstr>BAF-2_EMM</vt:lpstr>
      <vt:lpstr>BAF-2_EMW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Mark Leonard</dc:creator>
  <cp:keywords/>
  <dc:description/>
  <cp:lastModifiedBy>Anthony Westenkirchner</cp:lastModifiedBy>
  <cp:revision/>
  <dcterms:created xsi:type="dcterms:W3CDTF">2026-03-26T14:40:58Z</dcterms:created>
  <dcterms:modified xsi:type="dcterms:W3CDTF">2026-08-21T14:26:38Z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0x010100683B6732D9B8AC45B92AC23C294CFAF4</vt:lpwstr>
  </property>
  <property fmtid="{D5CDD505-2E9C-101B-9397-08002B2CF9AE}" pid="3" name="MediaServiceImageTags">
    <vt:lpwstr/>
  </property>
  <property fmtid="{D5CDD505-2E9C-101B-9397-08002B2CF9AE}" pid="4" name="Record_x0020_Class">
    <vt:lpwstr/>
  </property>
  <property fmtid="{D5CDD505-2E9C-101B-9397-08002B2CF9AE}" pid="5" name="Record Class">
    <vt:lpwstr/>
  </property>
  <property fmtid="{D5CDD505-2E9C-101B-9397-08002B2CF9AE}" pid="6" name="b41baa0b2b8740c38c240084c3a91d4c">
    <vt:lpwstr/>
  </property>
  <property fmtid="{D5CDD505-2E9C-101B-9397-08002B2CF9AE}" pid="7" name="SV_QUERY_LIST_4F35BF76-6C0D-4D9B-82B2-816C12CF3733">
    <vt:lpwstr>empty_477D106A-C0D6-4607-AEBD-E2C9D60EA279</vt:lpwstr>
  </property>
  <property fmtid="{D5CDD505-2E9C-101B-9397-08002B2CF9AE}" pid="8" name="SV_HIDDEN_GRID_QUERY_LIST_4F35BF76-6C0D-4D9B-82B2-816C12CF3733">
    <vt:lpwstr>empty_477D106A-C0D6-4607-AEBD-E2C9D60EA279</vt:lpwstr>
  </property>
</Properties>
</file>